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"/>
    </mc:Choice>
  </mc:AlternateContent>
  <xr:revisionPtr revIDLastSave="0" documentId="13_ncr:1_{3AB11320-8971-45C3-9F7B-2389CB22B3B6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Embarcaciones" sheetId="1" r:id="rId1"/>
    <sheet name="Contenedores" sheetId="2" r:id="rId2"/>
    <sheet name="Pasajeros" sheetId="3" r:id="rId3"/>
    <sheet name="Tráfico de Embarcaciones" sheetId="4" r:id="rId4"/>
    <sheet name="Cargas" sheetId="5" r:id="rId5"/>
    <sheet name="Resumen  Trimestre 2021" sheetId="6" r:id="rId6"/>
  </sheets>
  <definedNames>
    <definedName name="_xlnm.Print_Area" localSheetId="1">Contenedores!$A$1:$G$72</definedName>
    <definedName name="_xlnm.Print_Area" localSheetId="0">Embarcaciones!$A$1:$M$32</definedName>
    <definedName name="_xlnm.Print_Area" localSheetId="2">Pasajeros!$A$1:$H$30</definedName>
    <definedName name="_xlnm.Print_Area" localSheetId="5">'Resumen  Trimestre 2021'!$A$1:$L$42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2" l="1"/>
  <c r="D72" i="2"/>
  <c r="G13" i="6" l="1"/>
  <c r="H13" i="6" s="1"/>
  <c r="G14" i="6"/>
  <c r="H14" i="6" s="1"/>
  <c r="G15" i="6"/>
  <c r="H15" i="6" s="1"/>
  <c r="G18" i="6"/>
  <c r="H18" i="6" s="1"/>
  <c r="G20" i="6"/>
  <c r="H20" i="6" s="1"/>
  <c r="G11" i="6"/>
  <c r="H11" i="6" s="1"/>
  <c r="E16" i="6" l="1"/>
  <c r="F16" i="6"/>
  <c r="G16" i="6" l="1"/>
  <c r="H16" i="6" s="1"/>
  <c r="E67" i="5"/>
  <c r="E56" i="5"/>
  <c r="F56" i="5" s="1"/>
  <c r="E55" i="5"/>
  <c r="F55" i="5" s="1"/>
  <c r="E49" i="5"/>
  <c r="F49" i="5" s="1"/>
  <c r="E50" i="5"/>
  <c r="F50" i="5" s="1"/>
  <c r="E51" i="5"/>
  <c r="F51" i="5" s="1"/>
  <c r="E48" i="5"/>
  <c r="F48" i="5" s="1"/>
  <c r="E42" i="5"/>
  <c r="F42" i="5" s="1"/>
  <c r="E43" i="5"/>
  <c r="F43" i="5" s="1"/>
  <c r="E44" i="5"/>
  <c r="F44" i="5" s="1"/>
  <c r="E41" i="5"/>
  <c r="F41" i="5" s="1"/>
  <c r="C57" i="5"/>
  <c r="C52" i="5"/>
  <c r="C45" i="5"/>
  <c r="C59" i="5" s="1"/>
  <c r="D57" i="5"/>
  <c r="D52" i="5"/>
  <c r="D45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C27" i="5"/>
  <c r="S25" i="5"/>
  <c r="S26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C22" i="5"/>
  <c r="S18" i="5"/>
  <c r="S19" i="5"/>
  <c r="S20" i="5"/>
  <c r="S21" i="5"/>
  <c r="D15" i="5"/>
  <c r="E15" i="5"/>
  <c r="F15" i="5"/>
  <c r="F29" i="5" s="1"/>
  <c r="G15" i="5"/>
  <c r="G29" i="5" s="1"/>
  <c r="H15" i="5"/>
  <c r="I15" i="5"/>
  <c r="J15" i="5"/>
  <c r="J29" i="5" s="1"/>
  <c r="K15" i="5"/>
  <c r="K29" i="5" s="1"/>
  <c r="L15" i="5"/>
  <c r="M15" i="5"/>
  <c r="N15" i="5"/>
  <c r="N29" i="5" s="1"/>
  <c r="O15" i="5"/>
  <c r="O29" i="5" s="1"/>
  <c r="P15" i="5"/>
  <c r="Q15" i="5"/>
  <c r="R15" i="5"/>
  <c r="R29" i="5" s="1"/>
  <c r="C15" i="5"/>
  <c r="C29" i="5" s="1"/>
  <c r="S11" i="5"/>
  <c r="S12" i="5"/>
  <c r="S13" i="5"/>
  <c r="S14" i="5"/>
  <c r="Q29" i="5" l="1"/>
  <c r="M29" i="5"/>
  <c r="I29" i="5"/>
  <c r="E29" i="5"/>
  <c r="P29" i="5"/>
  <c r="L29" i="5"/>
  <c r="H29" i="5"/>
  <c r="D29" i="5"/>
  <c r="E52" i="5"/>
  <c r="F52" i="5" s="1"/>
  <c r="S15" i="5"/>
  <c r="S22" i="5"/>
  <c r="S27" i="5"/>
  <c r="D59" i="5"/>
  <c r="E59" i="5" s="1"/>
  <c r="F59" i="5" s="1"/>
  <c r="E57" i="5"/>
  <c r="F57" i="5" s="1"/>
  <c r="E45" i="5"/>
  <c r="F45" i="5" s="1"/>
  <c r="C32" i="1"/>
  <c r="D32" i="1"/>
  <c r="E32" i="1"/>
  <c r="F32" i="1"/>
  <c r="G32" i="1"/>
  <c r="H32" i="1"/>
  <c r="I32" i="1"/>
  <c r="J32" i="1"/>
  <c r="K32" i="1"/>
  <c r="L32" i="1"/>
  <c r="E24" i="3"/>
  <c r="E25" i="3"/>
  <c r="F25" i="3" s="1"/>
  <c r="E26" i="3"/>
  <c r="E27" i="3"/>
  <c r="E28" i="3"/>
  <c r="E29" i="3"/>
  <c r="F29" i="3" s="1"/>
  <c r="E23" i="3"/>
  <c r="F23" i="3" s="1"/>
  <c r="C30" i="3"/>
  <c r="D30" i="3"/>
  <c r="M32" i="1" l="1"/>
  <c r="E30" i="3"/>
  <c r="F30" i="3" s="1"/>
  <c r="S29" i="5"/>
  <c r="F19" i="3"/>
  <c r="G19" i="3"/>
  <c r="E18" i="3"/>
  <c r="E17" i="3" l="1"/>
  <c r="E15" i="3"/>
  <c r="E14" i="3"/>
  <c r="E16" i="3"/>
  <c r="E13" i="3"/>
  <c r="C19" i="3"/>
  <c r="D19" i="3"/>
  <c r="E12" i="3"/>
  <c r="E19" i="3" l="1"/>
  <c r="E56" i="2"/>
  <c r="F56" i="2" s="1"/>
  <c r="E58" i="2"/>
  <c r="F58" i="2" s="1"/>
  <c r="E59" i="2"/>
  <c r="F59" i="2" s="1"/>
  <c r="E55" i="2"/>
  <c r="F55" i="2" s="1"/>
  <c r="E51" i="2"/>
  <c r="F51" i="2" s="1"/>
  <c r="E50" i="2"/>
  <c r="F50" i="2" s="1"/>
  <c r="E46" i="2"/>
  <c r="F46" i="2" s="1"/>
  <c r="E45" i="2"/>
  <c r="F45" i="2" s="1"/>
  <c r="C60" i="2"/>
  <c r="E60" i="2" s="1"/>
  <c r="F60" i="2" s="1"/>
  <c r="C57" i="2"/>
  <c r="E57" i="2" s="1"/>
  <c r="F57" i="2" s="1"/>
  <c r="C52" i="2"/>
  <c r="C47" i="2"/>
  <c r="D52" i="2"/>
  <c r="D47" i="2"/>
  <c r="E47" i="2" s="1"/>
  <c r="F47" i="2" s="1"/>
  <c r="H25" i="2"/>
  <c r="H26" i="2"/>
  <c r="H28" i="2"/>
  <c r="H29" i="2"/>
  <c r="D30" i="2"/>
  <c r="E30" i="2"/>
  <c r="F30" i="2"/>
  <c r="G30" i="2"/>
  <c r="C30" i="2"/>
  <c r="D27" i="2"/>
  <c r="E27" i="2"/>
  <c r="F27" i="2"/>
  <c r="F31" i="2" s="1"/>
  <c r="G27" i="2"/>
  <c r="C27" i="2"/>
  <c r="H19" i="2"/>
  <c r="H20" i="2"/>
  <c r="D21" i="2"/>
  <c r="E21" i="2"/>
  <c r="F21" i="2"/>
  <c r="G21" i="2"/>
  <c r="C21" i="2"/>
  <c r="H13" i="2"/>
  <c r="H14" i="2"/>
  <c r="C15" i="2"/>
  <c r="D15" i="2"/>
  <c r="E15" i="2"/>
  <c r="F15" i="2"/>
  <c r="G15" i="2"/>
  <c r="E13" i="4"/>
  <c r="E14" i="4"/>
  <c r="F14" i="4" s="1"/>
  <c r="E15" i="4"/>
  <c r="F15" i="4" s="1"/>
  <c r="E16" i="4"/>
  <c r="F16" i="4" s="1"/>
  <c r="E17" i="4"/>
  <c r="F17" i="4" s="1"/>
  <c r="E18" i="4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12" i="4"/>
  <c r="F12" i="4" s="1"/>
  <c r="D32" i="4"/>
  <c r="E32" i="4" s="1"/>
  <c r="F32" i="4" s="1"/>
  <c r="C32" i="4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2" i="1"/>
  <c r="E52" i="2" l="1"/>
  <c r="F52" i="2" s="1"/>
  <c r="C31" i="2"/>
  <c r="C33" i="2" s="1"/>
  <c r="D31" i="2"/>
  <c r="D33" i="2" s="1"/>
  <c r="H30" i="2"/>
  <c r="H21" i="2"/>
  <c r="G31" i="2"/>
  <c r="G33" i="2" s="1"/>
  <c r="E31" i="2"/>
  <c r="E33" i="2" s="1"/>
  <c r="F33" i="2"/>
  <c r="H15" i="2"/>
  <c r="H27" i="2"/>
  <c r="H31" i="2" s="1"/>
  <c r="C61" i="2"/>
  <c r="E61" i="2" s="1"/>
  <c r="F61" i="2" s="1"/>
  <c r="H33" i="2" l="1"/>
  <c r="C63" i="2"/>
  <c r="E63" i="2" s="1"/>
  <c r="F63" i="2" s="1"/>
</calcChain>
</file>

<file path=xl/sharedStrings.xml><?xml version="1.0" encoding="utf-8"?>
<sst xmlns="http://schemas.openxmlformats.org/spreadsheetml/2006/main" count="291" uniqueCount="144">
  <si>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</si>
  <si>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</si>
  <si>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</si>
  <si>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</si>
  <si>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</si>
  <si>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</si>
  <si>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</si>
  <si>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</si>
  <si>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OTROS</t>
  </si>
  <si>
    <t>FERRIE</t>
  </si>
  <si>
    <t>TOTAL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</si>
  <si>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</si>
  <si>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</si>
  <si>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</si>
  <si>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</si>
  <si>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</si>
  <si>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</si>
  <si>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</si>
  <si>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CAUCEDO</t>
  </si>
  <si>
    <t>LA CANA</t>
  </si>
  <si>
    <t>LA ROMANA</t>
  </si>
  <si>
    <t xml:space="preserve">LUPERON </t>
  </si>
  <si>
    <t>MANZANILLO</t>
  </si>
  <si>
    <t>PEDERNALES</t>
  </si>
  <si>
    <t>PLAZA MARINA</t>
  </si>
  <si>
    <t>PUERTO PLATA</t>
  </si>
  <si>
    <t>PUNTA CATALINA</t>
  </si>
  <si>
    <t>RIO HAINA</t>
  </si>
  <si>
    <t>SAN PEDRO DE MACORÍS</t>
  </si>
  <si>
    <t>SANTA BÁRBARA</t>
  </si>
  <si>
    <t>SANTO DOMINGO</t>
  </si>
  <si>
    <t xml:space="preserve">TOTAL </t>
  </si>
  <si>
    <t>TEUs DE IMPORTACION</t>
  </si>
  <si>
    <t>PUERTO  PLATA</t>
  </si>
  <si>
    <t>CARGADOS</t>
  </si>
  <si>
    <t>VACIOS</t>
  </si>
  <si>
    <t>TOTAL DE IMPORTACION</t>
  </si>
  <si>
    <t>TEUs DE EXPORTACION</t>
  </si>
  <si>
    <t>TOTAL DE EXPORTACION</t>
  </si>
  <si>
    <t>TEUs EN TRANSITO</t>
  </si>
  <si>
    <t>ENTRADA</t>
  </si>
  <si>
    <t>SALIDA</t>
  </si>
  <si>
    <t>valor absoluto</t>
  </si>
  <si>
    <t>valor porcentual</t>
  </si>
  <si>
    <t>Importacion</t>
  </si>
  <si>
    <t>Exportacion</t>
  </si>
  <si>
    <t>Transito</t>
  </si>
  <si>
    <t>Puerto y/o Terminal</t>
  </si>
  <si>
    <t>Variacion Absoluta</t>
  </si>
  <si>
    <t>Variacion Porcentual</t>
  </si>
  <si>
    <t>Amber Cove</t>
  </si>
  <si>
    <t>Cap Cana</t>
  </si>
  <si>
    <t>La Romana</t>
  </si>
  <si>
    <t xml:space="preserve">Samana </t>
  </si>
  <si>
    <t xml:space="preserve">Santo Domingo </t>
  </si>
  <si>
    <t>Santo Domingo (Ferrie)</t>
  </si>
  <si>
    <t>Embarcaciones</t>
  </si>
  <si>
    <t>Puerto &amp; Terminales</t>
  </si>
  <si>
    <t>Arroyo Barril</t>
  </si>
  <si>
    <t>Azua</t>
  </si>
  <si>
    <t>Barahona</t>
  </si>
  <si>
    <t>Boca Chica</t>
  </si>
  <si>
    <t>Calderas</t>
  </si>
  <si>
    <t>Caucedo</t>
  </si>
  <si>
    <t>La Cana</t>
  </si>
  <si>
    <t>Luperón</t>
  </si>
  <si>
    <t>Manzanillo</t>
  </si>
  <si>
    <t>Pedernales</t>
  </si>
  <si>
    <t>Plaza Marina</t>
  </si>
  <si>
    <t>Puerto Plata</t>
  </si>
  <si>
    <t>Punta Catalina</t>
  </si>
  <si>
    <t>Rio Haina</t>
  </si>
  <si>
    <t>San Pedro M.</t>
  </si>
  <si>
    <t>Santa Barbará</t>
  </si>
  <si>
    <t>Santo Domingo</t>
  </si>
  <si>
    <t>Total</t>
  </si>
  <si>
    <t>Autoridad Portuaria Dominicana</t>
  </si>
  <si>
    <t>Direccion de Planificacion &amp; Desarrollo</t>
  </si>
  <si>
    <t>Seccion de Estadistica</t>
  </si>
  <si>
    <t xml:space="preserve">Comparativo  trafico de Embarcaciones </t>
  </si>
  <si>
    <t>IMPORTACION</t>
  </si>
  <si>
    <t xml:space="preserve"> CARGA GRAL. SUELTA</t>
  </si>
  <si>
    <t xml:space="preserve"> CARGA GRAL. CONT.</t>
  </si>
  <si>
    <t xml:space="preserve"> CARGA GRANEL SOLIDA</t>
  </si>
  <si>
    <t>CARGA GRANEL LIQUIDA</t>
  </si>
  <si>
    <t>TOTAL IMPORTACION</t>
  </si>
  <si>
    <t>EXPORTACION</t>
  </si>
  <si>
    <t>TOTAL EXPORTACION</t>
  </si>
  <si>
    <t>TRANSITO</t>
  </si>
  <si>
    <t xml:space="preserve"> SALIDA</t>
  </si>
  <si>
    <t xml:space="preserve">TOTAL TRANSITO </t>
  </si>
  <si>
    <t>TOTAL GENERAL</t>
  </si>
  <si>
    <t>Seccion De Estadistica</t>
  </si>
  <si>
    <t>VARIACION ABSOLUTA</t>
  </si>
  <si>
    <t>VARACION PORCENTUAL</t>
  </si>
  <si>
    <r>
      <t>C</t>
    </r>
    <r>
      <rPr>
        <b/>
        <sz val="12"/>
        <color theme="1"/>
        <rFont val="Cambria"/>
        <family val="1"/>
      </rPr>
      <t>oncepto</t>
    </r>
  </si>
  <si>
    <t xml:space="preserve">Resumen </t>
  </si>
  <si>
    <t>Variación</t>
  </si>
  <si>
    <t>Absoluta</t>
  </si>
  <si>
    <t>Porcentual</t>
  </si>
  <si>
    <t>Importación</t>
  </si>
  <si>
    <t>CARGAS</t>
  </si>
  <si>
    <t>Exportación</t>
  </si>
  <si>
    <t>Mov. Transito</t>
  </si>
  <si>
    <t>Pasajeros</t>
  </si>
  <si>
    <t>Dirección de Planificación y Desarrollo</t>
  </si>
  <si>
    <t>Julio - Septiembre   2020-2021</t>
  </si>
  <si>
    <t>JULIO - SEPTIEMBRE 2021</t>
  </si>
  <si>
    <t>Puerto y/ Terminal</t>
  </si>
  <si>
    <t>Pasajeros entrada</t>
  </si>
  <si>
    <t>Samana</t>
  </si>
  <si>
    <t>Santo Domingo (Ferry)</t>
  </si>
  <si>
    <t>Julio - Septiembre 2021</t>
  </si>
  <si>
    <t>pasajeros en Transito</t>
  </si>
  <si>
    <t>Tripulacion</t>
  </si>
  <si>
    <t>Pasajeros de Salida</t>
  </si>
  <si>
    <t>VARIACION PORCENTUAL</t>
  </si>
  <si>
    <t>TOTO GENERAL</t>
  </si>
  <si>
    <t xml:space="preserve">                          Movimiento De Embarcaciones Clasificadas Por Puertos &amp; Terminales</t>
  </si>
  <si>
    <t xml:space="preserve">CONTENEDORES </t>
  </si>
  <si>
    <t>valores expresados en TEUS</t>
  </si>
  <si>
    <t>Direccion de Planificacion y  Desarrollo</t>
  </si>
  <si>
    <t>Contenedores  por Puertos</t>
  </si>
  <si>
    <t>Julio- Septiembre 2021</t>
  </si>
  <si>
    <t xml:space="preserve">Comparativo de Contenedores Julio-Septiembre 2021 Vs 2020 </t>
  </si>
  <si>
    <t>Direccion de Planificacion y Desarrollo</t>
  </si>
  <si>
    <t>Seccion de Estadisticas</t>
  </si>
  <si>
    <t>Movimiento de Pasajeros</t>
  </si>
  <si>
    <t>Julio-Septiembre  2021</t>
  </si>
  <si>
    <t xml:space="preserve">RESUMEN  DE CARGAS </t>
  </si>
  <si>
    <t>Resumen del Trimestre Julio-Septiembre 2021.</t>
  </si>
  <si>
    <t xml:space="preserve">Movimientos  de Cargas  clasificadas por Puertos </t>
  </si>
  <si>
    <t>Julio - Septiembre  2021</t>
  </si>
  <si>
    <t>COMPARATIVO DE CARGAS  JULIO-SEPTIEMBRE  2021 Vs. 2020</t>
  </si>
  <si>
    <t>Comparativos de Pasajeros  2021 Vs 2020</t>
  </si>
  <si>
    <t xml:space="preserve"> Cant.  Cont. (Teus)</t>
  </si>
  <si>
    <r>
      <rPr>
        <b/>
        <sz val="11"/>
        <color theme="1"/>
        <rFont val="Calibri"/>
        <family val="2"/>
        <scheme val="minor"/>
      </rPr>
      <t>EMBARCACIONES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</si>
  <si>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CARGAS:</t>
    </r>
    <r>
      <rPr>
        <sz val="11"/>
        <color theme="1"/>
        <rFont val="Calibri"/>
        <family val="2"/>
        <scheme val="minor"/>
      </rPr>
      <t xml:space="preserve">  En el  movimiento de Cargas obtuvimos un valor de  </t>
    </r>
    <r>
      <rPr>
        <b/>
        <sz val="11"/>
        <color theme="1"/>
        <rFont val="Calibri"/>
        <family val="2"/>
        <scheme val="minor"/>
      </rPr>
      <t>8,437,877 (TM)</t>
    </r>
    <r>
      <rPr>
        <sz val="11"/>
        <color theme="1"/>
        <rFont val="Calibri"/>
        <family val="2"/>
        <scheme val="minor"/>
      </rPr>
      <t>,  con  un crecimiento de</t>
    </r>
    <r>
      <rPr>
        <b/>
        <sz val="11"/>
        <color theme="1"/>
        <rFont val="Calibri"/>
        <family val="2"/>
        <scheme val="minor"/>
      </rPr>
      <t xml:space="preserve"> 1,365,095 (TM)</t>
    </r>
    <r>
      <rPr>
        <sz val="11"/>
        <color theme="1"/>
        <rFont val="Calibri"/>
        <family val="2"/>
        <scheme val="minor"/>
      </rPr>
      <t xml:space="preserve">   para un  </t>
    </r>
    <r>
      <rPr>
        <b/>
        <sz val="11"/>
        <color theme="1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>,   comparado con el 2020.</t>
    </r>
  </si>
  <si>
    <t xml:space="preserve">Los demas puertos de cruceros aun no se han reestablecido. </t>
  </si>
  <si>
    <r>
      <t xml:space="preserve">PASAJEROS: </t>
    </r>
    <r>
      <rPr>
        <sz val="11"/>
        <color theme="1"/>
        <rFont val="Calibri"/>
        <family val="2"/>
        <scheme val="minor"/>
      </rPr>
      <t xml:space="preserve"> En el Trimestre  Julio-Septiembre 2021,   obtuvimos un crecimiento  de </t>
    </r>
    <r>
      <rPr>
        <b/>
        <sz val="11"/>
        <color theme="1"/>
        <rFont val="Calibri"/>
        <family val="2"/>
        <scheme val="minor"/>
      </rPr>
      <t xml:space="preserve"> 102,082  </t>
    </r>
    <r>
      <rPr>
        <sz val="11"/>
        <color theme="1"/>
        <rFont val="Calibri"/>
        <family val="2"/>
        <scheme val="minor"/>
      </rPr>
      <t>cruceristas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Pasajeros, para  un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100% </t>
    </r>
    <r>
      <rPr>
        <sz val="11"/>
        <color theme="1"/>
        <rFont val="Calibri"/>
        <family val="2"/>
        <scheme val="minor"/>
      </rPr>
      <t xml:space="preserve">  entre los Puertos;  Amber Cove, La Romana y Ferry. En comparacion con el año 2020  que fue negativo con un valor de </t>
    </r>
    <r>
      <rPr>
        <b/>
        <sz val="11"/>
        <color theme="1"/>
        <rFont val="Calibri"/>
        <family val="2"/>
        <scheme val="minor"/>
      </rPr>
      <t>0.</t>
    </r>
  </si>
  <si>
    <r>
      <rPr>
        <b/>
        <sz val="11"/>
        <color theme="1"/>
        <rFont val="Calibri"/>
        <family val="2"/>
        <scheme val="minor"/>
      </rPr>
      <t>CONTENEDORES (TEUS)</t>
    </r>
    <r>
      <rPr>
        <sz val="11"/>
        <color theme="1"/>
        <rFont val="Calibri"/>
        <family val="2"/>
        <scheme val="minor"/>
      </rPr>
      <t xml:space="preserve">: El Movimiento de Contenedores obtuvo un monto  de  </t>
    </r>
    <r>
      <rPr>
        <b/>
        <sz val="11"/>
        <color theme="1"/>
        <rFont val="Calibri"/>
        <family val="2"/>
        <scheme val="minor"/>
      </rPr>
      <t>577,365 (TEUS)</t>
    </r>
    <r>
      <rPr>
        <sz val="11"/>
        <color theme="1"/>
        <rFont val="Calibri"/>
        <family val="2"/>
        <scheme val="minor"/>
      </rPr>
      <t xml:space="preserve">,  con aumento   de </t>
    </r>
    <r>
      <rPr>
        <b/>
        <sz val="11"/>
        <color theme="1"/>
        <rFont val="Calibri"/>
        <family val="2"/>
        <scheme val="minor"/>
      </rPr>
      <t>119,842 (TEUS</t>
    </r>
    <r>
      <rPr>
        <sz val="11"/>
        <color theme="1"/>
        <rFont val="Calibri"/>
        <family val="2"/>
        <scheme val="minor"/>
      </rPr>
      <t xml:space="preserve">)  para un </t>
    </r>
    <r>
      <rPr>
        <b/>
        <sz val="11"/>
        <color theme="1"/>
        <rFont val="Calibri"/>
        <family val="2"/>
        <scheme val="minor"/>
      </rPr>
      <t xml:space="preserve"> 20.76% </t>
    </r>
  </si>
  <si>
    <r>
      <t xml:space="preserve">En el  Trimestre  Julio- Septiembre 2021  tenemos  que el Tráfico de Embarcaciones  fue de </t>
    </r>
    <r>
      <rPr>
        <b/>
        <sz val="11"/>
        <color theme="1"/>
        <rFont val="Calibri"/>
        <family val="2"/>
        <scheme val="minor"/>
      </rPr>
      <t>1, 177</t>
    </r>
    <r>
      <rPr>
        <sz val="11"/>
        <color theme="1"/>
        <rFont val="Calibri"/>
        <family val="2"/>
        <scheme val="minor"/>
      </rPr>
      <t xml:space="preserve">, registrando un aumento de  </t>
    </r>
    <r>
      <rPr>
        <b/>
        <sz val="11"/>
        <color theme="1"/>
        <rFont val="Calibri"/>
        <family val="2"/>
        <scheme val="minor"/>
      </rPr>
      <t>162</t>
    </r>
    <r>
      <rPr>
        <sz val="11"/>
        <color theme="1"/>
        <rFont val="Calibri"/>
        <family val="2"/>
        <scheme val="minor"/>
      </rPr>
      <t xml:space="preserve"> barcos. con un </t>
    </r>
    <r>
      <rPr>
        <b/>
        <sz val="11"/>
        <color theme="1"/>
        <rFont val="Calibri"/>
        <family val="2"/>
        <scheme val="minor"/>
      </rPr>
      <t>13.76%</t>
    </r>
    <r>
      <rPr>
        <sz val="11"/>
        <color theme="1"/>
        <rFont val="Calibri"/>
        <family val="2"/>
        <scheme val="minor"/>
      </rPr>
      <t>.  En comparacion con el año 2020.</t>
    </r>
  </si>
  <si>
    <t xml:space="preserve">En el mes de Septiembre el Ferry  obtuvo  una disminucion de los Pasajeros. Debido al mantenimiento mandatorio Rutinario,  fuera de Servicios. </t>
  </si>
  <si>
    <t xml:space="preserve">PUERTOS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</si>
</sst>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-yyyy"/>
    <numFmt numFmtId="165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name val="Cambria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b/>
      <sz val="12"/>
      <name val="Cambria"/>
      <family val="1"/>
      <scheme val="major"/>
    </font>
    <font>
      <sz val="10"/>
      <name val="Arial"/>
      <family val="2"/>
    </font>
    <font>
      <sz val="10"/>
      <name val="Helv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name val="Cambria"/>
      <family val="1"/>
      <scheme val="major"/>
    </font>
    <font>
      <b/>
      <sz val="8"/>
      <name val="Calibri"/>
      <family val="2"/>
      <scheme val="minor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3" fontId="5" fillId="0" borderId="6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8" fillId="0" borderId="6" xfId="2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3" fontId="8" fillId="2" borderId="6" xfId="0" applyNumberFormat="1" applyFont="1" applyFill="1" applyBorder="1" applyAlignment="1">
      <alignment horizontal="center" wrapText="1"/>
    </xf>
    <xf numFmtId="3" fontId="8" fillId="2" borderId="6" xfId="3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" fontId="8" fillId="2" borderId="6" xfId="4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" fontId="8" fillId="2" borderId="6" xfId="4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3" fontId="16" fillId="0" borderId="6" xfId="0" applyNumberFormat="1" applyFont="1" applyFill="1" applyBorder="1" applyAlignment="1">
      <alignment horizontal="center"/>
    </xf>
    <xf numFmtId="10" fontId="16" fillId="0" borderId="6" xfId="0" applyNumberFormat="1" applyFont="1" applyFill="1" applyBorder="1" applyAlignment="1">
      <alignment horizontal="center"/>
    </xf>
    <xf numFmtId="0" fontId="6" fillId="0" borderId="6" xfId="0" applyFont="1" applyFill="1" applyBorder="1"/>
    <xf numFmtId="3" fontId="17" fillId="0" borderId="6" xfId="0" applyNumberFormat="1" applyFont="1" applyFill="1" applyBorder="1" applyAlignment="1">
      <alignment horizontal="center"/>
    </xf>
    <xf numFmtId="0" fontId="12" fillId="0" borderId="6" xfId="0" applyFont="1" applyFill="1" applyBorder="1"/>
    <xf numFmtId="0" fontId="0" fillId="0" borderId="6" xfId="0" applyFill="1" applyBorder="1"/>
    <xf numFmtId="3" fontId="0" fillId="0" borderId="6" xfId="0" applyNumberFormat="1" applyFill="1" applyBorder="1"/>
    <xf numFmtId="0" fontId="14" fillId="2" borderId="6" xfId="0" applyFont="1" applyFill="1" applyBorder="1"/>
    <xf numFmtId="3" fontId="18" fillId="0" borderId="6" xfId="0" applyNumberFormat="1" applyFont="1" applyBorder="1"/>
    <xf numFmtId="3" fontId="18" fillId="0" borderId="6" xfId="0" applyNumberFormat="1" applyFont="1" applyBorder="1" applyAlignment="1">
      <alignment horizontal="center"/>
    </xf>
    <xf numFmtId="3" fontId="22" fillId="3" borderId="6" xfId="0" applyNumberFormat="1" applyFont="1" applyFill="1" applyBorder="1" applyAlignment="1">
      <alignment horizontal="center" wrapText="1"/>
    </xf>
    <xf numFmtId="3" fontId="22" fillId="3" borderId="6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8" fillId="2" borderId="5" xfId="0" applyFont="1" applyFill="1" applyBorder="1" applyAlignment="1">
      <alignment horizontal="center"/>
    </xf>
    <xf numFmtId="3" fontId="28" fillId="2" borderId="6" xfId="0" applyNumberFormat="1" applyFont="1" applyFill="1" applyBorder="1" applyAlignment="1" applyProtection="1">
      <alignment horizontal="center" wrapText="1"/>
    </xf>
    <xf numFmtId="3" fontId="28" fillId="2" borderId="6" xfId="0" applyNumberFormat="1" applyFont="1" applyFill="1" applyBorder="1" applyAlignment="1" applyProtection="1">
      <alignment horizontal="center"/>
    </xf>
    <xf numFmtId="0" fontId="29" fillId="2" borderId="6" xfId="0" applyFont="1" applyFill="1" applyBorder="1" applyAlignment="1" applyProtection="1">
      <alignment horizontal="center" wrapText="1"/>
    </xf>
    <xf numFmtId="0" fontId="29" fillId="2" borderId="23" xfId="0" applyFont="1" applyFill="1" applyBorder="1" applyAlignment="1" applyProtection="1">
      <alignment horizontal="center" wrapText="1"/>
    </xf>
    <xf numFmtId="0" fontId="29" fillId="2" borderId="6" xfId="0" applyFont="1" applyFill="1" applyBorder="1" applyAlignment="1" applyProtection="1">
      <alignment horizontal="center"/>
    </xf>
    <xf numFmtId="0" fontId="29" fillId="2" borderId="6" xfId="0" applyFont="1" applyFill="1" applyBorder="1" applyAlignment="1" applyProtection="1">
      <alignment horizontal="center" vertical="center" wrapText="1"/>
    </xf>
    <xf numFmtId="3" fontId="28" fillId="2" borderId="6" xfId="0" applyNumberFormat="1" applyFont="1" applyFill="1" applyBorder="1" applyAlignment="1" applyProtection="1">
      <alignment horizontal="center" vertical="center" wrapText="1"/>
    </xf>
    <xf numFmtId="3" fontId="29" fillId="2" borderId="6" xfId="0" applyNumberFormat="1" applyFont="1" applyFill="1" applyBorder="1" applyAlignment="1" applyProtection="1">
      <alignment horizontal="center" wrapText="1"/>
    </xf>
    <xf numFmtId="3" fontId="29" fillId="2" borderId="23" xfId="0" applyNumberFormat="1" applyFont="1" applyFill="1" applyBorder="1" applyAlignment="1" applyProtection="1">
      <alignment horizontal="center" wrapText="1"/>
    </xf>
    <xf numFmtId="3" fontId="29" fillId="2" borderId="6" xfId="0" applyNumberFormat="1" applyFont="1" applyFill="1" applyBorder="1" applyAlignment="1" applyProtection="1">
      <alignment horizontal="center"/>
    </xf>
    <xf numFmtId="3" fontId="29" fillId="2" borderId="6" xfId="0" applyNumberFormat="1" applyFont="1" applyFill="1" applyBorder="1" applyAlignment="1" applyProtection="1">
      <alignment horizontal="center" vertical="center" wrapText="1"/>
    </xf>
    <xf numFmtId="3" fontId="28" fillId="2" borderId="6" xfId="0" applyNumberFormat="1" applyFont="1" applyFill="1" applyBorder="1" applyAlignment="1">
      <alignment horizontal="center"/>
    </xf>
    <xf numFmtId="3" fontId="28" fillId="2" borderId="6" xfId="5" applyNumberFormat="1" applyFont="1" applyFill="1" applyBorder="1" applyAlignment="1">
      <alignment horizontal="center"/>
    </xf>
    <xf numFmtId="3" fontId="28" fillId="2" borderId="6" xfId="4" applyNumberFormat="1" applyFont="1" applyFill="1" applyBorder="1" applyAlignment="1" applyProtection="1">
      <alignment horizontal="center"/>
    </xf>
    <xf numFmtId="3" fontId="28" fillId="2" borderId="6" xfId="5" applyNumberFormat="1" applyFont="1" applyFill="1" applyBorder="1" applyAlignment="1">
      <alignment horizontal="center" vertical="top"/>
    </xf>
    <xf numFmtId="0" fontId="29" fillId="2" borderId="5" xfId="0" applyFont="1" applyFill="1" applyBorder="1" applyAlignment="1" applyProtection="1">
      <alignment horizontal="center"/>
    </xf>
    <xf numFmtId="165" fontId="29" fillId="2" borderId="6" xfId="4" applyNumberFormat="1" applyFont="1" applyFill="1" applyBorder="1" applyAlignment="1" applyProtection="1">
      <alignment horizontal="center"/>
    </xf>
    <xf numFmtId="0" fontId="28" fillId="2" borderId="6" xfId="0" applyFont="1" applyFill="1" applyBorder="1" applyAlignment="1">
      <alignment horizontal="center"/>
    </xf>
    <xf numFmtId="0" fontId="0" fillId="0" borderId="0" xfId="0"/>
    <xf numFmtId="3" fontId="28" fillId="2" borderId="6" xfId="0" applyNumberFormat="1" applyFont="1" applyFill="1" applyBorder="1" applyAlignment="1" applyProtection="1">
      <alignment horizontal="center" vertical="center" wrapText="1"/>
    </xf>
    <xf numFmtId="10" fontId="28" fillId="2" borderId="8" xfId="4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</xf>
    <xf numFmtId="3" fontId="28" fillId="2" borderId="6" xfId="4" applyNumberFormat="1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165" fontId="30" fillId="2" borderId="6" xfId="4" applyNumberFormat="1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3" fontId="6" fillId="0" borderId="8" xfId="0" applyNumberFormat="1" applyFont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10" fontId="16" fillId="0" borderId="6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10" fontId="17" fillId="0" borderId="6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26" fillId="3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22" fillId="3" borderId="6" xfId="0" applyNumberFormat="1" applyFont="1" applyFill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4" fillId="3" borderId="6" xfId="0" applyFont="1" applyFill="1" applyBorder="1" applyAlignment="1">
      <alignment horizontal="center" wrapText="1"/>
    </xf>
    <xf numFmtId="0" fontId="25" fillId="5" borderId="6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24" fillId="4" borderId="6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0" fontId="0" fillId="2" borderId="0" xfId="0" applyFill="1"/>
    <xf numFmtId="3" fontId="26" fillId="2" borderId="6" xfId="0" applyNumberFormat="1" applyFont="1" applyFill="1" applyBorder="1" applyAlignment="1">
      <alignment horizontal="center"/>
    </xf>
    <xf numFmtId="9" fontId="24" fillId="4" borderId="6" xfId="0" applyNumberFormat="1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21" fillId="0" borderId="27" xfId="0" applyFont="1" applyBorder="1" applyAlignment="1">
      <alignment horizontal="center" vertical="top" wrapText="1"/>
    </xf>
    <xf numFmtId="3" fontId="26" fillId="0" borderId="6" xfId="0" applyNumberFormat="1" applyFont="1" applyBorder="1" applyAlignment="1">
      <alignment horizontal="center" vertical="center" wrapText="1"/>
    </xf>
    <xf numFmtId="9" fontId="2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0" fontId="23" fillId="6" borderId="20" xfId="0" applyFont="1" applyFill="1" applyBorder="1" applyAlignment="1">
      <alignment horizontal="center" vertical="top" wrapText="1"/>
    </xf>
    <xf numFmtId="0" fontId="23" fillId="6" borderId="31" xfId="0" applyFont="1" applyFill="1" applyBorder="1" applyAlignment="1">
      <alignment horizontal="center" vertical="top" wrapText="1"/>
    </xf>
    <xf numFmtId="0" fontId="23" fillId="6" borderId="17" xfId="0" applyFont="1" applyFill="1" applyBorder="1" applyAlignment="1">
      <alignment horizontal="center" vertical="top" wrapText="1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9" fontId="3" fillId="6" borderId="6" xfId="0" applyNumberFormat="1" applyFont="1" applyFill="1" applyBorder="1" applyAlignment="1">
      <alignment horizontal="center" vertical="center" wrapText="1"/>
    </xf>
    <xf numFmtId="3" fontId="37" fillId="6" borderId="6" xfId="5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22" fillId="0" borderId="0" xfId="0" applyFont="1"/>
    <xf numFmtId="0" fontId="3" fillId="0" borderId="0" xfId="0" applyFont="1" applyAlignment="1"/>
    <xf numFmtId="0" fontId="4" fillId="7" borderId="1" xfId="0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left" wrapText="1"/>
    </xf>
    <xf numFmtId="0" fontId="32" fillId="2" borderId="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vertical="center" wrapText="1"/>
    </xf>
    <xf numFmtId="3" fontId="9" fillId="7" borderId="10" xfId="0" applyNumberFormat="1" applyFont="1" applyFill="1" applyBorder="1" applyAlignment="1" applyProtection="1">
      <alignment horizontal="center"/>
    </xf>
    <xf numFmtId="3" fontId="9" fillId="7" borderId="11" xfId="0" applyNumberFormat="1" applyFont="1" applyFill="1" applyBorder="1" applyAlignment="1" applyProtection="1">
      <alignment horizontal="center"/>
    </xf>
    <xf numFmtId="3" fontId="6" fillId="6" borderId="8" xfId="0" applyNumberFormat="1" applyFont="1" applyFill="1" applyBorder="1" applyAlignment="1">
      <alignment horizontal="center"/>
    </xf>
    <xf numFmtId="0" fontId="24" fillId="0" borderId="0" xfId="0" applyFont="1" applyAlignment="1"/>
    <xf numFmtId="0" fontId="6" fillId="6" borderId="6" xfId="0" applyFont="1" applyFill="1" applyBorder="1" applyAlignment="1">
      <alignment horizontal="center" wrapText="1"/>
    </xf>
    <xf numFmtId="0" fontId="15" fillId="6" borderId="6" xfId="0" applyNumberFormat="1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3" fontId="14" fillId="4" borderId="16" xfId="0" applyNumberFormat="1" applyFont="1" applyFill="1" applyBorder="1" applyAlignment="1">
      <alignment horizontal="center"/>
    </xf>
    <xf numFmtId="0" fontId="23" fillId="0" borderId="28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0" fillId="0" borderId="0" xfId="0" applyFont="1"/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1" fillId="4" borderId="29" xfId="0" applyFont="1" applyFill="1" applyBorder="1" applyAlignment="1">
      <alignment vertical="top" wrapText="1"/>
    </xf>
    <xf numFmtId="0" fontId="31" fillId="4" borderId="29" xfId="0" applyFont="1" applyFill="1" applyBorder="1" applyAlignment="1">
      <alignment horizontal="center" vertical="top" wrapText="1"/>
    </xf>
    <xf numFmtId="0" fontId="31" fillId="4" borderId="22" xfId="0" applyFont="1" applyFill="1" applyBorder="1" applyAlignment="1">
      <alignment vertical="top" wrapText="1"/>
    </xf>
    <xf numFmtId="3" fontId="40" fillId="0" borderId="21" xfId="0" applyNumberFormat="1" applyFont="1" applyBorder="1" applyAlignment="1">
      <alignment horizontal="center" vertical="top" wrapText="1"/>
    </xf>
    <xf numFmtId="10" fontId="40" fillId="0" borderId="21" xfId="0" applyNumberFormat="1" applyFont="1" applyBorder="1" applyAlignment="1">
      <alignment horizontal="center" vertical="top" wrapText="1"/>
    </xf>
    <xf numFmtId="3" fontId="41" fillId="0" borderId="6" xfId="0" applyNumberFormat="1" applyFont="1" applyBorder="1" applyAlignment="1">
      <alignment horizontal="center" vertical="top" wrapText="1"/>
    </xf>
    <xf numFmtId="3" fontId="40" fillId="0" borderId="6" xfId="0" applyNumberFormat="1" applyFont="1" applyBorder="1" applyAlignment="1">
      <alignment horizontal="center" vertical="top" wrapText="1"/>
    </xf>
    <xf numFmtId="10" fontId="40" fillId="0" borderId="6" xfId="0" applyNumberFormat="1" applyFont="1" applyBorder="1" applyAlignment="1">
      <alignment horizontal="center" vertical="top" wrapText="1"/>
    </xf>
    <xf numFmtId="0" fontId="23" fillId="5" borderId="21" xfId="0" applyFont="1" applyFill="1" applyBorder="1" applyAlignment="1">
      <alignment horizontal="center" vertical="top" wrapText="1"/>
    </xf>
    <xf numFmtId="0" fontId="23" fillId="5" borderId="21" xfId="0" applyNumberFormat="1" applyFont="1" applyFill="1" applyBorder="1" applyAlignment="1">
      <alignment horizontal="center" vertical="top" wrapText="1"/>
    </xf>
    <xf numFmtId="4" fontId="23" fillId="5" borderId="21" xfId="0" applyNumberFormat="1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center"/>
    </xf>
    <xf numFmtId="0" fontId="27" fillId="5" borderId="2" xfId="0" applyFont="1" applyFill="1" applyBorder="1" applyAlignment="1" applyProtection="1">
      <alignment horizontal="center" wrapText="1"/>
    </xf>
    <xf numFmtId="0" fontId="27" fillId="5" borderId="2" xfId="0" applyFont="1" applyFill="1" applyBorder="1" applyAlignment="1" applyProtection="1">
      <alignment horizontal="center"/>
    </xf>
    <xf numFmtId="0" fontId="27" fillId="4" borderId="5" xfId="0" applyFont="1" applyFill="1" applyBorder="1" applyAlignment="1">
      <alignment horizontal="center"/>
    </xf>
    <xf numFmtId="3" fontId="27" fillId="4" borderId="6" xfId="0" applyNumberFormat="1" applyFont="1" applyFill="1" applyBorder="1" applyAlignment="1" applyProtection="1">
      <alignment horizontal="center" wrapText="1"/>
    </xf>
    <xf numFmtId="0" fontId="27" fillId="5" borderId="5" xfId="0" applyFont="1" applyFill="1" applyBorder="1" applyAlignment="1">
      <alignment horizontal="center"/>
    </xf>
    <xf numFmtId="0" fontId="27" fillId="5" borderId="6" xfId="0" applyFont="1" applyFill="1" applyBorder="1" applyAlignment="1" applyProtection="1">
      <alignment horizontal="center" wrapText="1"/>
    </xf>
    <xf numFmtId="0" fontId="27" fillId="5" borderId="6" xfId="0" applyFont="1" applyFill="1" applyBorder="1" applyAlignment="1" applyProtection="1">
      <alignment horizontal="center"/>
    </xf>
    <xf numFmtId="0" fontId="27" fillId="5" borderId="5" xfId="0" applyFont="1" applyFill="1" applyBorder="1" applyAlignment="1" applyProtection="1">
      <alignment horizontal="center"/>
    </xf>
    <xf numFmtId="0" fontId="27" fillId="4" borderId="5" xfId="0" applyFont="1" applyFill="1" applyBorder="1" applyAlignment="1" applyProtection="1">
      <alignment horizontal="center"/>
    </xf>
    <xf numFmtId="3" fontId="27" fillId="4" borderId="6" xfId="4" applyNumberFormat="1" applyFont="1" applyFill="1" applyBorder="1" applyAlignment="1" applyProtection="1">
      <alignment horizontal="center"/>
    </xf>
    <xf numFmtId="0" fontId="27" fillId="6" borderId="9" xfId="0" applyFont="1" applyFill="1" applyBorder="1" applyAlignment="1" applyProtection="1">
      <alignment horizontal="center"/>
    </xf>
    <xf numFmtId="3" fontId="27" fillId="6" borderId="10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 applyProtection="1">
      <alignment horizontal="center" vertical="center" wrapText="1"/>
    </xf>
    <xf numFmtId="0" fontId="27" fillId="5" borderId="4" xfId="0" applyFont="1" applyFill="1" applyBorder="1" applyAlignment="1" applyProtection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</xf>
    <xf numFmtId="0" fontId="27" fillId="5" borderId="5" xfId="0" applyFont="1" applyFill="1" applyBorder="1" applyAlignment="1" applyProtection="1">
      <alignment horizontal="center" vertical="center" wrapText="1"/>
    </xf>
    <xf numFmtId="0" fontId="27" fillId="5" borderId="9" xfId="0" applyFont="1" applyFill="1" applyBorder="1" applyAlignment="1" applyProtection="1">
      <alignment horizontal="center" vertical="center" wrapText="1"/>
    </xf>
    <xf numFmtId="3" fontId="27" fillId="5" borderId="10" xfId="4" applyNumberFormat="1" applyFont="1" applyFill="1" applyBorder="1" applyAlignment="1" applyProtection="1">
      <alignment horizontal="center" vertical="center" wrapText="1"/>
    </xf>
    <xf numFmtId="9" fontId="27" fillId="5" borderId="10" xfId="6" applyFont="1" applyFill="1" applyBorder="1" applyAlignment="1" applyProtection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3" fontId="27" fillId="4" borderId="6" xfId="0" applyNumberFormat="1" applyFont="1" applyFill="1" applyBorder="1" applyAlignment="1" applyProtection="1">
      <alignment horizontal="center" vertical="center" wrapText="1"/>
    </xf>
    <xf numFmtId="3" fontId="27" fillId="5" borderId="6" xfId="4" applyNumberFormat="1" applyFont="1" applyFill="1" applyBorder="1" applyAlignment="1" applyProtection="1">
      <alignment horizontal="center" vertical="center" wrapText="1"/>
    </xf>
    <xf numFmtId="3" fontId="31" fillId="4" borderId="6" xfId="0" applyNumberFormat="1" applyFont="1" applyFill="1" applyBorder="1" applyAlignment="1" applyProtection="1">
      <alignment horizontal="center" vertical="center" wrapText="1"/>
    </xf>
    <xf numFmtId="10" fontId="31" fillId="4" borderId="8" xfId="4" applyNumberFormat="1" applyFont="1" applyFill="1" applyBorder="1" applyAlignment="1" applyProtection="1">
      <alignment horizontal="center" vertical="center" wrapText="1"/>
    </xf>
    <xf numFmtId="3" fontId="31" fillId="5" borderId="6" xfId="0" applyNumberFormat="1" applyFont="1" applyFill="1" applyBorder="1" applyAlignment="1" applyProtection="1">
      <alignment horizontal="center" vertical="center" wrapText="1"/>
    </xf>
    <xf numFmtId="10" fontId="31" fillId="5" borderId="8" xfId="4" applyNumberFormat="1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>
      <alignment horizontal="center"/>
    </xf>
    <xf numFmtId="0" fontId="31" fillId="2" borderId="5" xfId="0" applyFont="1" applyFill="1" applyBorder="1" applyAlignment="1" applyProtection="1">
      <alignment horizontal="center"/>
    </xf>
    <xf numFmtId="0" fontId="14" fillId="6" borderId="6" xfId="0" applyFont="1" applyFill="1" applyBorder="1"/>
    <xf numFmtId="3" fontId="15" fillId="6" borderId="6" xfId="0" applyNumberFormat="1" applyFont="1" applyFill="1" applyBorder="1" applyAlignment="1">
      <alignment horizontal="center"/>
    </xf>
    <xf numFmtId="3" fontId="17" fillId="6" borderId="6" xfId="0" applyNumberFormat="1" applyFont="1" applyFill="1" applyBorder="1" applyAlignment="1">
      <alignment horizontal="center"/>
    </xf>
    <xf numFmtId="10" fontId="17" fillId="6" borderId="6" xfId="0" applyNumberFormat="1" applyFont="1" applyFill="1" applyBorder="1" applyAlignment="1">
      <alignment horizontal="center"/>
    </xf>
    <xf numFmtId="0" fontId="24" fillId="6" borderId="6" xfId="0" applyFont="1" applyFill="1" applyBorder="1"/>
    <xf numFmtId="0" fontId="25" fillId="6" borderId="6" xfId="0" applyFont="1" applyFill="1" applyBorder="1" applyAlignment="1">
      <alignment horizontal="center"/>
    </xf>
    <xf numFmtId="0" fontId="3" fillId="0" borderId="6" xfId="0" applyFont="1" applyBorder="1"/>
    <xf numFmtId="0" fontId="3" fillId="0" borderId="6" xfId="0" applyFont="1" applyFill="1" applyBorder="1"/>
    <xf numFmtId="3" fontId="3" fillId="0" borderId="6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 vertical="top" wrapText="1"/>
    </xf>
    <xf numFmtId="0" fontId="31" fillId="2" borderId="29" xfId="0" applyFont="1" applyFill="1" applyBorder="1" applyAlignment="1">
      <alignment vertical="top" wrapText="1"/>
    </xf>
    <xf numFmtId="0" fontId="38" fillId="2" borderId="17" xfId="0" applyFont="1" applyFill="1" applyBorder="1" applyAlignment="1">
      <alignment horizontal="center" vertical="top" wrapText="1"/>
    </xf>
    <xf numFmtId="0" fontId="38" fillId="2" borderId="18" xfId="0" applyFont="1" applyFill="1" applyBorder="1" applyAlignment="1">
      <alignment horizontal="center" vertical="top" wrapText="1"/>
    </xf>
    <xf numFmtId="3" fontId="41" fillId="2" borderId="6" xfId="0" applyNumberFormat="1" applyFont="1" applyFill="1" applyBorder="1" applyAlignment="1">
      <alignment horizontal="center" vertical="top" wrapText="1"/>
    </xf>
    <xf numFmtId="3" fontId="40" fillId="2" borderId="6" xfId="0" applyNumberFormat="1" applyFont="1" applyFill="1" applyBorder="1" applyAlignment="1">
      <alignment horizontal="center" vertical="top" wrapText="1"/>
    </xf>
    <xf numFmtId="10" fontId="40" fillId="2" borderId="6" xfId="0" applyNumberFormat="1" applyFont="1" applyFill="1" applyBorder="1" applyAlignment="1">
      <alignment horizontal="center" vertical="top" wrapText="1"/>
    </xf>
    <xf numFmtId="3" fontId="40" fillId="0" borderId="31" xfId="0" applyNumberFormat="1" applyFont="1" applyBorder="1" applyAlignment="1">
      <alignment horizontal="center" vertical="top" wrapText="1"/>
    </xf>
    <xf numFmtId="10" fontId="40" fillId="0" borderId="31" xfId="0" applyNumberFormat="1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32" xfId="0" applyFont="1" applyBorder="1" applyAlignment="1">
      <alignment horizontal="center"/>
    </xf>
    <xf numFmtId="0" fontId="23" fillId="6" borderId="17" xfId="0" applyFont="1" applyFill="1" applyBorder="1" applyAlignment="1">
      <alignment horizontal="center" vertical="top" wrapText="1"/>
    </xf>
    <xf numFmtId="0" fontId="23" fillId="6" borderId="18" xfId="0" applyFont="1" applyFill="1" applyBorder="1" applyAlignment="1">
      <alignment horizontal="center" vertical="top" wrapText="1"/>
    </xf>
    <xf numFmtId="0" fontId="23" fillId="6" borderId="19" xfId="0" applyFont="1" applyFill="1" applyBorder="1" applyAlignment="1">
      <alignment horizontal="center" vertical="top" wrapText="1"/>
    </xf>
    <xf numFmtId="164" fontId="25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" fillId="0" borderId="2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4" borderId="17" xfId="0" applyFont="1" applyFill="1" applyBorder="1" applyAlignment="1">
      <alignment horizontal="center" vertical="top" wrapText="1"/>
    </xf>
    <xf numFmtId="0" fontId="38" fillId="4" borderId="18" xfId="0" applyFont="1" applyFill="1" applyBorder="1" applyAlignment="1">
      <alignment horizontal="center" vertical="top" wrapText="1"/>
    </xf>
    <xf numFmtId="0" fontId="34" fillId="5" borderId="17" xfId="0" applyFont="1" applyFill="1" applyBorder="1" applyAlignment="1">
      <alignment horizontal="center" vertical="top" wrapText="1"/>
    </xf>
    <xf numFmtId="0" fontId="34" fillId="5" borderId="18" xfId="0" applyFont="1" applyFill="1" applyBorder="1" applyAlignment="1">
      <alignment horizontal="center" vertical="top" wrapText="1"/>
    </xf>
    <xf numFmtId="0" fontId="34" fillId="5" borderId="19" xfId="0" applyFont="1" applyFill="1" applyBorder="1" applyAlignment="1">
      <alignment horizontal="center" vertical="top" wrapText="1"/>
    </xf>
    <xf numFmtId="0" fontId="23" fillId="5" borderId="17" xfId="0" applyFont="1" applyFill="1" applyBorder="1" applyAlignment="1">
      <alignment horizontal="center" vertical="top" wrapText="1"/>
    </xf>
    <xf numFmtId="0" fontId="23" fillId="5" borderId="19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3" fillId="4" borderId="27" xfId="0" applyFont="1" applyFill="1" applyBorder="1" applyAlignment="1">
      <alignment horizontal="center" vertical="top" wrapText="1"/>
    </xf>
    <xf numFmtId="0" fontId="23" fillId="4" borderId="28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9" fillId="4" borderId="17" xfId="0" applyFont="1" applyFill="1" applyBorder="1" applyAlignment="1">
      <alignment horizontal="center" vertical="top" wrapText="1"/>
    </xf>
    <xf numFmtId="0" fontId="39" fillId="4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7">
    <cellStyle name="Comma" xfId="1" builtinId="3"/>
    <cellStyle name="Comma 2" xfId="4" xr:uid="{00000000-0005-0000-0000-000000000000}"/>
    <cellStyle name="Millares 10" xfId="3" xr:uid="{00000000-0005-0000-0000-000002000000}"/>
    <cellStyle name="Millares 2" xfId="5" xr:uid="{00000000-0005-0000-0000-000003000000}"/>
    <cellStyle name="Normal" xfId="0" builtinId="0"/>
    <cellStyle name="Normal_PASJERO" xfId="2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25399</xdr:colOff>
      <xdr:row>0</xdr:row>
      <xdr:rowOff>133352</xdr:rowOff>
    </xdr:from>
    <xdr:to>
      <xdr:col>7</xdr:col>
      <xdr:colOff>990599</xdr:colOff>
      <xdr:row>5</xdr:row>
      <xdr:rowOff>180976</xdr:rowOff>
    </xdr:to>
    <xdr:pic>
      <xdr:nvPicPr>
        <xdr:cNvPr id="4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4" y="133352"/>
          <a:ext cx="2314575" cy="1000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152401</xdr:rowOff>
    </xdr:from>
    <xdr:to>
      <xdr:col>4</xdr:col>
      <xdr:colOff>1076325</xdr:colOff>
      <xdr:row>5</xdr:row>
      <xdr:rowOff>171450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52401"/>
          <a:ext cx="2219325" cy="971549"/>
        </a:xfrm>
        <a:prstGeom prst="rect">
          <a:avLst/>
        </a:prstGeom>
      </xdr:spPr>
    </xdr:pic>
    <xdr:clientData/>
  </xdr:twoCellAnchor>
  <xdr:twoCellAnchor editAs="oneCell">
    <xdr:from>
      <xdr:col>2</xdr:col>
      <xdr:colOff>901700</xdr:colOff>
      <xdr:row>36</xdr:row>
      <xdr:rowOff>76200</xdr:rowOff>
    </xdr:from>
    <xdr:to>
      <xdr:col>4</xdr:col>
      <xdr:colOff>298450</xdr:colOff>
      <xdr:row>41</xdr:row>
      <xdr:rowOff>161925</xdr:rowOff>
    </xdr:to>
    <xdr:pic>
      <xdr:nvPicPr>
        <xdr:cNvPr id="8" name="7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6325" y="7061200"/>
          <a:ext cx="2206625" cy="1038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0</xdr:row>
      <xdr:rowOff>184150</xdr:rowOff>
    </xdr:from>
    <xdr:to>
      <xdr:col>5</xdr:col>
      <xdr:colOff>63500</xdr:colOff>
      <xdr:row>5</xdr:row>
      <xdr:rowOff>88899</xdr:rowOff>
    </xdr:to>
    <xdr:pic>
      <xdr:nvPicPr>
        <xdr:cNvPr id="2" name="1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1475" y="184150"/>
          <a:ext cx="2200275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1085851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2" name="1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0"/>
          <a:ext cx="2000249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28575</xdr:rowOff>
    </xdr:from>
    <xdr:to>
      <xdr:col>10</xdr:col>
      <xdr:colOff>495300</xdr:colOff>
      <xdr:row>5</xdr:row>
      <xdr:rowOff>19049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8575"/>
          <a:ext cx="2314575" cy="94297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32</xdr:row>
      <xdr:rowOff>152400</xdr:rowOff>
    </xdr:from>
    <xdr:to>
      <xdr:col>4</xdr:col>
      <xdr:colOff>704851</xdr:colOff>
      <xdr:row>37</xdr:row>
      <xdr:rowOff>142874</xdr:rowOff>
    </xdr:to>
    <xdr:pic>
      <xdr:nvPicPr>
        <xdr:cNvPr id="5" name="4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6" y="6581775"/>
          <a:ext cx="2305050" cy="9429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295276</xdr:colOff>
      <xdr:row>0</xdr:row>
      <xdr:rowOff>0</xdr:rowOff>
    </xdr:from>
    <xdr:to>
      <xdr:col>6</xdr:col>
      <xdr:colOff>266700</xdr:colOff>
      <xdr:row>5</xdr:row>
      <xdr:rowOff>28575</xdr:rowOff>
    </xdr:to>
    <xdr:pic>
      <xdr:nvPicPr>
        <xdr:cNvPr id="2" name="1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1" y="352425"/>
          <a:ext cx="2066924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R32"/>
  <sheetViews>
    <sheetView view="pageBreakPreview" zoomScale="60" zoomScaleNormal="100" workbookViewId="0">
      <selection activeCell="Q10" sqref="Q10"/>
    </sheetView>
  </sheetViews>
  <sheetFormatPr defaultColWidth="11.42578125" defaultRowHeight="15" x14ac:dyDescent="0.25"/>
  <cols>
    <col min="1" max="1" width="3.28515625" customWidth="1"/>
    <col min="2" max="2" width="18.28515625" customWidth="1"/>
    <col min="3" max="3" width="10.85546875" customWidth="1"/>
    <col min="4" max="4" width="11.7109375" customWidth="1"/>
    <col min="5" max="5" width="11.140625" customWidth="1"/>
    <col min="6" max="6" width="9.7109375" customWidth="1"/>
    <col min="7" max="7" width="10.5703125" customWidth="1"/>
    <col min="8" max="8" width="19" bestFit="1" customWidth="1"/>
    <col min="9" max="9" width="13.28515625" bestFit="1" customWidth="1"/>
    <col min="10" max="10" width="8.42578125" bestFit="1" customWidth="1"/>
    <col min="11" max="11" width="9" bestFit="1" customWidth="1"/>
    <col min="12" max="12" width="9.140625" bestFit="1" customWidth="1"/>
    <col min="13" max="13" width="8.42578125" bestFit="1" customWidth="1"/>
  </cols>
  <sheetData>
    <row r="1" spans="2:18" s="75" customFormat="1" x14ac:dyDescent="0.25"/>
    <row r="2" spans="2:18" s="75" customFormat="1" x14ac:dyDescent="0.25"/>
    <row r="3" spans="2:18" s="75" customFormat="1" x14ac:dyDescent="0.25"/>
    <row r="4" spans="2:18" s="75" customFormat="1" x14ac:dyDescent="0.25"/>
    <row r="6" spans="2:18" s="37" customFormat="1" x14ac:dyDescent="0.25"/>
    <row r="7" spans="2:18" ht="15.75" x14ac:dyDescent="0.25">
      <c r="B7" s="202" t="s">
        <v>77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2:18" ht="15.75" x14ac:dyDescent="0.25">
      <c r="B8" s="202" t="s">
        <v>78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2:18" x14ac:dyDescent="0.25">
      <c r="B9" s="201" t="s">
        <v>118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117"/>
      <c r="O9" s="117"/>
      <c r="P9" s="117"/>
      <c r="Q9" s="117"/>
      <c r="R9" s="117"/>
    </row>
    <row r="10" spans="2:18" ht="16.5" thickBot="1" x14ac:dyDescent="0.3">
      <c r="F10" s="116"/>
      <c r="G10" s="43" t="s">
        <v>112</v>
      </c>
      <c r="H10" s="116"/>
    </row>
    <row r="11" spans="2:18" x14ac:dyDescent="0.25">
      <c r="B11" s="118" t="s">
        <v>143</v>
      </c>
      <c r="C11" s="119" t="s">
        <v>0</v>
      </c>
      <c r="D11" s="119" t="s">
        <v>1</v>
      </c>
      <c r="E11" s="119" t="s">
        <v>2</v>
      </c>
      <c r="F11" s="119" t="s">
        <v>3</v>
      </c>
      <c r="G11" s="119" t="s">
        <v>4</v>
      </c>
      <c r="H11" s="120" t="s">
        <v>5</v>
      </c>
      <c r="I11" s="120" t="s">
        <v>6</v>
      </c>
      <c r="J11" s="120" t="s">
        <v>7</v>
      </c>
      <c r="K11" s="120" t="s">
        <v>8</v>
      </c>
      <c r="L11" s="121" t="s">
        <v>9</v>
      </c>
      <c r="M11" s="122" t="s">
        <v>10</v>
      </c>
    </row>
    <row r="12" spans="2:18" x14ac:dyDescent="0.25">
      <c r="B12" s="123" t="s">
        <v>11</v>
      </c>
      <c r="C12" s="1">
        <v>0</v>
      </c>
      <c r="D12" s="1">
        <v>0</v>
      </c>
      <c r="E12" s="1">
        <v>0</v>
      </c>
      <c r="F12" s="1">
        <v>22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2">
        <v>0</v>
      </c>
      <c r="M12" s="3">
        <f>SUM(C12:L12)</f>
        <v>22</v>
      </c>
      <c r="N12" s="103"/>
    </row>
    <row r="13" spans="2:18" ht="18" customHeight="1" x14ac:dyDescent="0.25">
      <c r="B13" s="123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2">
        <v>0</v>
      </c>
      <c r="M13" s="76">
        <f t="shared" ref="M13:M31" si="0">SUM(C13:L13)</f>
        <v>0</v>
      </c>
      <c r="N13" s="103"/>
    </row>
    <row r="14" spans="2:18" x14ac:dyDescent="0.25">
      <c r="B14" s="123" t="s">
        <v>13</v>
      </c>
      <c r="C14" s="1">
        <v>0</v>
      </c>
      <c r="D14" s="1">
        <v>2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2">
        <v>0</v>
      </c>
      <c r="M14" s="76">
        <f t="shared" si="0"/>
        <v>3</v>
      </c>
      <c r="N14" s="103"/>
    </row>
    <row r="15" spans="2:18" x14ac:dyDescent="0.25">
      <c r="B15" s="123" t="s">
        <v>14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3</v>
      </c>
      <c r="I15" s="1">
        <v>3</v>
      </c>
      <c r="J15" s="1">
        <v>0</v>
      </c>
      <c r="K15" s="1">
        <v>0</v>
      </c>
      <c r="L15" s="2">
        <v>0</v>
      </c>
      <c r="M15" s="76">
        <f t="shared" si="0"/>
        <v>7</v>
      </c>
    </row>
    <row r="16" spans="2:18" ht="19.5" customHeight="1" x14ac:dyDescent="0.25">
      <c r="B16" s="123" t="s">
        <v>15</v>
      </c>
      <c r="C16" s="1">
        <v>12</v>
      </c>
      <c r="D16" s="1">
        <v>0</v>
      </c>
      <c r="E16" s="1">
        <v>8</v>
      </c>
      <c r="F16" s="1">
        <v>0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2">
        <v>0</v>
      </c>
      <c r="M16" s="76">
        <f t="shared" si="0"/>
        <v>22</v>
      </c>
    </row>
    <row r="17" spans="2:13" ht="19.5" customHeight="1" x14ac:dyDescent="0.25">
      <c r="B17" s="123" t="s">
        <v>16</v>
      </c>
      <c r="C17" s="1">
        <v>9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2">
        <v>0</v>
      </c>
      <c r="M17" s="76">
        <f t="shared" si="0"/>
        <v>10</v>
      </c>
    </row>
    <row r="18" spans="2:13" x14ac:dyDescent="0.25">
      <c r="B18" s="123" t="s">
        <v>17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2">
        <v>0</v>
      </c>
      <c r="M18" s="76">
        <f t="shared" si="0"/>
        <v>0</v>
      </c>
    </row>
    <row r="19" spans="2:13" x14ac:dyDescent="0.25">
      <c r="B19" s="123" t="s">
        <v>18</v>
      </c>
      <c r="C19" s="1">
        <v>252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2">
        <v>0</v>
      </c>
      <c r="M19" s="76">
        <f t="shared" si="0"/>
        <v>252</v>
      </c>
    </row>
    <row r="20" spans="2:13" x14ac:dyDescent="0.25">
      <c r="B20" s="123" t="s">
        <v>19</v>
      </c>
      <c r="C20" s="1">
        <v>0</v>
      </c>
      <c r="D20" s="1">
        <v>0</v>
      </c>
      <c r="E20" s="1">
        <v>78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2">
        <v>0</v>
      </c>
      <c r="M20" s="76">
        <f t="shared" si="0"/>
        <v>78</v>
      </c>
    </row>
    <row r="21" spans="2:13" x14ac:dyDescent="0.25">
      <c r="B21" s="123" t="s">
        <v>20</v>
      </c>
      <c r="C21" s="1">
        <v>2</v>
      </c>
      <c r="D21" s="1">
        <v>0</v>
      </c>
      <c r="E21" s="1">
        <v>5</v>
      </c>
      <c r="F21" s="1">
        <v>6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2">
        <v>0</v>
      </c>
      <c r="M21" s="76">
        <f t="shared" si="0"/>
        <v>13</v>
      </c>
    </row>
    <row r="22" spans="2:13" x14ac:dyDescent="0.25">
      <c r="B22" s="123" t="s">
        <v>21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19</v>
      </c>
      <c r="K22" s="1">
        <v>0</v>
      </c>
      <c r="L22" s="2">
        <v>0</v>
      </c>
      <c r="M22" s="76">
        <f t="shared" si="0"/>
        <v>19</v>
      </c>
    </row>
    <row r="23" spans="2:13" x14ac:dyDescent="0.25">
      <c r="B23" s="124" t="s">
        <v>22</v>
      </c>
      <c r="C23" s="1">
        <v>19</v>
      </c>
      <c r="D23" s="1">
        <v>3</v>
      </c>
      <c r="E23" s="1">
        <v>0</v>
      </c>
      <c r="F23" s="1">
        <v>0</v>
      </c>
      <c r="G23" s="1">
        <v>0</v>
      </c>
      <c r="H23" s="1">
        <v>2</v>
      </c>
      <c r="I23" s="1">
        <v>2</v>
      </c>
      <c r="J23" s="1">
        <v>0</v>
      </c>
      <c r="K23" s="1">
        <v>0</v>
      </c>
      <c r="L23" s="2">
        <v>0</v>
      </c>
      <c r="M23" s="76">
        <f t="shared" si="0"/>
        <v>26</v>
      </c>
    </row>
    <row r="24" spans="2:13" x14ac:dyDescent="0.25">
      <c r="B24" s="124" t="s">
        <v>23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2">
        <v>0</v>
      </c>
      <c r="M24" s="76">
        <f t="shared" si="0"/>
        <v>1</v>
      </c>
    </row>
    <row r="25" spans="2:13" x14ac:dyDescent="0.25">
      <c r="B25" s="124" t="s">
        <v>24</v>
      </c>
      <c r="C25" s="1">
        <v>4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2">
        <v>0</v>
      </c>
      <c r="M25" s="76">
        <f t="shared" si="0"/>
        <v>8</v>
      </c>
    </row>
    <row r="26" spans="2:13" x14ac:dyDescent="0.25">
      <c r="B26" s="124" t="s">
        <v>25</v>
      </c>
      <c r="C26" s="1">
        <v>97</v>
      </c>
      <c r="D26" s="1">
        <v>8</v>
      </c>
      <c r="E26" s="1">
        <v>0</v>
      </c>
      <c r="F26" s="1">
        <v>0</v>
      </c>
      <c r="G26" s="1">
        <v>0</v>
      </c>
      <c r="H26" s="1">
        <v>4</v>
      </c>
      <c r="I26" s="1">
        <v>4</v>
      </c>
      <c r="J26" s="1">
        <v>2</v>
      </c>
      <c r="K26" s="1">
        <v>0</v>
      </c>
      <c r="L26" s="2">
        <v>0</v>
      </c>
      <c r="M26" s="76">
        <f t="shared" si="0"/>
        <v>115</v>
      </c>
    </row>
    <row r="27" spans="2:13" x14ac:dyDescent="0.25">
      <c r="B27" s="124" t="s">
        <v>26</v>
      </c>
      <c r="C27" s="1">
        <v>2</v>
      </c>
      <c r="D27" s="1">
        <v>3</v>
      </c>
      <c r="E27" s="1">
        <v>0</v>
      </c>
      <c r="F27" s="1">
        <v>0</v>
      </c>
      <c r="G27" s="1"/>
      <c r="H27" s="1">
        <v>0</v>
      </c>
      <c r="I27" s="1">
        <v>0</v>
      </c>
      <c r="J27" s="1">
        <v>0</v>
      </c>
      <c r="K27" s="1">
        <v>0</v>
      </c>
      <c r="L27" s="2">
        <v>0</v>
      </c>
      <c r="M27" s="76">
        <f t="shared" si="0"/>
        <v>5</v>
      </c>
    </row>
    <row r="28" spans="2:13" ht="15.75" customHeight="1" x14ac:dyDescent="0.25">
      <c r="B28" s="123" t="s">
        <v>27</v>
      </c>
      <c r="C28" s="1">
        <v>279</v>
      </c>
      <c r="D28" s="1">
        <v>43</v>
      </c>
      <c r="E28" s="1">
        <v>93</v>
      </c>
      <c r="F28" s="4">
        <v>0</v>
      </c>
      <c r="G28" s="4">
        <v>0</v>
      </c>
      <c r="H28" s="4">
        <v>8</v>
      </c>
      <c r="I28" s="4">
        <v>8</v>
      </c>
      <c r="J28" s="4">
        <v>1</v>
      </c>
      <c r="K28" s="4">
        <v>0</v>
      </c>
      <c r="L28" s="5">
        <v>0</v>
      </c>
      <c r="M28" s="76">
        <f t="shared" si="0"/>
        <v>432</v>
      </c>
    </row>
    <row r="29" spans="2:13" ht="23.25" customHeight="1" x14ac:dyDescent="0.25">
      <c r="B29" s="123" t="s">
        <v>28</v>
      </c>
      <c r="C29" s="1">
        <v>14</v>
      </c>
      <c r="D29" s="1">
        <v>0</v>
      </c>
      <c r="E29" s="1">
        <v>11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2">
        <v>0</v>
      </c>
      <c r="M29" s="76">
        <f t="shared" si="0"/>
        <v>26</v>
      </c>
    </row>
    <row r="30" spans="2:13" x14ac:dyDescent="0.25">
      <c r="B30" s="125" t="s">
        <v>29</v>
      </c>
      <c r="C30" s="1">
        <v>2</v>
      </c>
      <c r="D30" s="1">
        <v>0</v>
      </c>
      <c r="E30" s="1">
        <v>0</v>
      </c>
      <c r="F30" s="1">
        <v>0</v>
      </c>
      <c r="G30" s="1">
        <v>4</v>
      </c>
      <c r="H30" s="1">
        <v>0</v>
      </c>
      <c r="I30" s="1">
        <v>0</v>
      </c>
      <c r="J30" s="1">
        <v>19</v>
      </c>
      <c r="K30" s="1">
        <v>0</v>
      </c>
      <c r="L30" s="2">
        <v>0</v>
      </c>
      <c r="M30" s="76">
        <f t="shared" si="0"/>
        <v>25</v>
      </c>
    </row>
    <row r="31" spans="2:13" x14ac:dyDescent="0.25">
      <c r="B31" s="125" t="s">
        <v>30</v>
      </c>
      <c r="C31" s="1">
        <v>62</v>
      </c>
      <c r="D31" s="1">
        <v>0</v>
      </c>
      <c r="E31" s="1">
        <v>3</v>
      </c>
      <c r="F31" s="6">
        <v>0</v>
      </c>
      <c r="G31" s="1">
        <v>0</v>
      </c>
      <c r="H31" s="1">
        <v>3</v>
      </c>
      <c r="I31" s="1">
        <v>2</v>
      </c>
      <c r="J31" s="1">
        <v>0</v>
      </c>
      <c r="K31" s="1">
        <v>5</v>
      </c>
      <c r="L31" s="2">
        <v>38</v>
      </c>
      <c r="M31" s="76">
        <f t="shared" si="0"/>
        <v>113</v>
      </c>
    </row>
    <row r="32" spans="2:13" ht="15.75" thickBot="1" x14ac:dyDescent="0.3">
      <c r="B32" s="200" t="s">
        <v>31</v>
      </c>
      <c r="C32" s="126">
        <f t="shared" ref="C32:L32" si="1">SUM(C12:C31)</f>
        <v>754</v>
      </c>
      <c r="D32" s="126">
        <f t="shared" si="1"/>
        <v>64</v>
      </c>
      <c r="E32" s="126">
        <f t="shared" si="1"/>
        <v>199</v>
      </c>
      <c r="F32" s="126">
        <f t="shared" si="1"/>
        <v>28</v>
      </c>
      <c r="G32" s="126">
        <f t="shared" si="1"/>
        <v>4</v>
      </c>
      <c r="H32" s="126">
        <f t="shared" si="1"/>
        <v>23</v>
      </c>
      <c r="I32" s="126">
        <f t="shared" si="1"/>
        <v>21</v>
      </c>
      <c r="J32" s="126">
        <f t="shared" si="1"/>
        <v>41</v>
      </c>
      <c r="K32" s="126">
        <f t="shared" si="1"/>
        <v>5</v>
      </c>
      <c r="L32" s="127">
        <f t="shared" si="1"/>
        <v>38</v>
      </c>
      <c r="M32" s="128">
        <f>SUM(C32:L32)</f>
        <v>1177</v>
      </c>
    </row>
  </sheetData>
  <mergeCells count="3">
    <mergeCell ref="B9:M9"/>
    <mergeCell ref="B8:M8"/>
    <mergeCell ref="B7:M7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72"/>
  <sheetViews>
    <sheetView view="pageBreakPreview" topLeftCell="A38" zoomScale="60" zoomScaleNormal="100" workbookViewId="0">
      <selection activeCell="F41" sqref="F41"/>
    </sheetView>
  </sheetViews>
  <sheetFormatPr defaultColWidth="11.42578125" defaultRowHeight="15" x14ac:dyDescent="0.25"/>
  <cols>
    <col min="1" max="1" width="11.42578125" style="75"/>
    <col min="2" max="2" width="29.28515625" customWidth="1"/>
    <col min="3" max="3" width="21" customWidth="1"/>
    <col min="4" max="4" width="21.28515625" customWidth="1"/>
    <col min="5" max="5" width="20.42578125" bestFit="1" customWidth="1"/>
    <col min="6" max="6" width="22.28515625" customWidth="1"/>
    <col min="7" max="7" width="22.28515625" bestFit="1" customWidth="1"/>
    <col min="8" max="8" width="15.28515625" customWidth="1"/>
  </cols>
  <sheetData>
    <row r="1" spans="1:8" s="75" customFormat="1" x14ac:dyDescent="0.25"/>
    <row r="2" spans="1:8" s="75" customFormat="1" x14ac:dyDescent="0.25"/>
    <row r="3" spans="1:8" s="75" customFormat="1" x14ac:dyDescent="0.25"/>
    <row r="4" spans="1:8" s="75" customFormat="1" x14ac:dyDescent="0.25"/>
    <row r="5" spans="1:8" s="75" customFormat="1" x14ac:dyDescent="0.25"/>
    <row r="6" spans="1:8" s="75" customFormat="1" x14ac:dyDescent="0.25"/>
    <row r="7" spans="1:8" ht="15.75" x14ac:dyDescent="0.25">
      <c r="B7" s="202" t="s">
        <v>121</v>
      </c>
      <c r="C7" s="202"/>
      <c r="D7" s="202"/>
      <c r="E7" s="202"/>
      <c r="F7" s="202"/>
      <c r="G7" s="202"/>
      <c r="H7" s="202"/>
    </row>
    <row r="8" spans="1:8" ht="15" customHeight="1" x14ac:dyDescent="0.25">
      <c r="B8" s="214" t="s">
        <v>78</v>
      </c>
      <c r="C8" s="214"/>
      <c r="D8" s="214"/>
      <c r="E8" s="214"/>
      <c r="F8" s="214"/>
      <c r="G8" s="214"/>
      <c r="H8" s="214"/>
    </row>
    <row r="9" spans="1:8" ht="15" customHeight="1" x14ac:dyDescent="0.25">
      <c r="B9" s="213" t="s">
        <v>122</v>
      </c>
      <c r="C9" s="213"/>
      <c r="D9" s="213"/>
      <c r="E9" s="213"/>
      <c r="F9" s="213"/>
      <c r="G9" s="213"/>
      <c r="H9" s="213"/>
    </row>
    <row r="10" spans="1:8" s="38" customFormat="1" ht="15" customHeight="1" thickBot="1" x14ac:dyDescent="0.3">
      <c r="A10" s="75"/>
      <c r="B10" s="212" t="s">
        <v>123</v>
      </c>
      <c r="C10" s="212"/>
      <c r="D10" s="212"/>
      <c r="E10" s="212"/>
      <c r="F10" s="212"/>
      <c r="G10" s="212"/>
      <c r="H10" s="212"/>
    </row>
    <row r="11" spans="1:8" x14ac:dyDescent="0.25">
      <c r="B11" s="207" t="s">
        <v>32</v>
      </c>
      <c r="C11" s="209" t="s">
        <v>18</v>
      </c>
      <c r="D11" s="209" t="s">
        <v>22</v>
      </c>
      <c r="E11" s="209" t="s">
        <v>33</v>
      </c>
      <c r="F11" s="209" t="s">
        <v>27</v>
      </c>
      <c r="G11" s="203" t="s">
        <v>30</v>
      </c>
      <c r="H11" s="205" t="s">
        <v>10</v>
      </c>
    </row>
    <row r="12" spans="1:8" x14ac:dyDescent="0.25">
      <c r="B12" s="208"/>
      <c r="C12" s="210"/>
      <c r="D12" s="210"/>
      <c r="E12" s="210"/>
      <c r="F12" s="210"/>
      <c r="G12" s="204"/>
      <c r="H12" s="206"/>
    </row>
    <row r="13" spans="1:8" x14ac:dyDescent="0.25">
      <c r="B13" s="7" t="s">
        <v>34</v>
      </c>
      <c r="C13" s="8">
        <v>79736</v>
      </c>
      <c r="D13" s="9">
        <v>344</v>
      </c>
      <c r="E13" s="8">
        <v>2724</v>
      </c>
      <c r="F13" s="8">
        <v>75503</v>
      </c>
      <c r="G13" s="10">
        <v>3820</v>
      </c>
      <c r="H13" s="11">
        <f>SUM(C13:G13)</f>
        <v>162127</v>
      </c>
    </row>
    <row r="14" spans="1:8" x14ac:dyDescent="0.25">
      <c r="B14" s="12" t="s">
        <v>35</v>
      </c>
      <c r="C14" s="9">
        <v>2169</v>
      </c>
      <c r="D14" s="9">
        <v>1028</v>
      </c>
      <c r="E14" s="9">
        <v>1340</v>
      </c>
      <c r="F14" s="9">
        <v>6755</v>
      </c>
      <c r="G14" s="9">
        <v>7258</v>
      </c>
      <c r="H14" s="11">
        <f>SUM(C14:G14)</f>
        <v>18550</v>
      </c>
    </row>
    <row r="15" spans="1:8" ht="15.75" thickBot="1" x14ac:dyDescent="0.3">
      <c r="B15" s="13" t="s">
        <v>36</v>
      </c>
      <c r="C15" s="14">
        <f>SUM(C13:C14)</f>
        <v>81905</v>
      </c>
      <c r="D15" s="14">
        <f>SUM(D13:D14)</f>
        <v>1372</v>
      </c>
      <c r="E15" s="14">
        <f>SUM(E13:E14)</f>
        <v>4064</v>
      </c>
      <c r="F15" s="14">
        <f>SUM(F13:F14)</f>
        <v>82258</v>
      </c>
      <c r="G15" s="14">
        <f>SUM(G13:G14)</f>
        <v>11078</v>
      </c>
      <c r="H15" s="14">
        <f>SUM(C15:G15)</f>
        <v>180677</v>
      </c>
    </row>
    <row r="16" spans="1:8" ht="15.75" thickBot="1" x14ac:dyDescent="0.3">
      <c r="B16" s="15"/>
      <c r="C16" s="15"/>
      <c r="D16" s="15"/>
      <c r="E16" s="15"/>
      <c r="F16" s="15"/>
      <c r="G16" s="15"/>
      <c r="H16" s="15"/>
    </row>
    <row r="17" spans="2:8" x14ac:dyDescent="0.25">
      <c r="B17" s="207" t="s">
        <v>37</v>
      </c>
      <c r="C17" s="209" t="s">
        <v>18</v>
      </c>
      <c r="D17" s="209" t="s">
        <v>22</v>
      </c>
      <c r="E17" s="209" t="s">
        <v>33</v>
      </c>
      <c r="F17" s="209" t="s">
        <v>27</v>
      </c>
      <c r="G17" s="203" t="s">
        <v>30</v>
      </c>
      <c r="H17" s="205" t="s">
        <v>10</v>
      </c>
    </row>
    <row r="18" spans="2:8" x14ac:dyDescent="0.25">
      <c r="B18" s="208"/>
      <c r="C18" s="210"/>
      <c r="D18" s="210"/>
      <c r="E18" s="210"/>
      <c r="F18" s="210"/>
      <c r="G18" s="204"/>
      <c r="H18" s="206"/>
    </row>
    <row r="19" spans="2:8" x14ac:dyDescent="0.25">
      <c r="B19" s="12" t="s">
        <v>34</v>
      </c>
      <c r="C19" s="9">
        <v>30119</v>
      </c>
      <c r="D19" s="9">
        <v>146</v>
      </c>
      <c r="E19" s="9">
        <v>3592</v>
      </c>
      <c r="F19" s="9">
        <v>26122</v>
      </c>
      <c r="G19" s="9">
        <v>8717</v>
      </c>
      <c r="H19" s="11">
        <f>SUM(C19:G19)</f>
        <v>68696</v>
      </c>
    </row>
    <row r="20" spans="2:8" x14ac:dyDescent="0.25">
      <c r="B20" s="12" t="s">
        <v>35</v>
      </c>
      <c r="C20" s="9">
        <v>80046</v>
      </c>
      <c r="D20" s="9">
        <v>1011</v>
      </c>
      <c r="E20" s="9">
        <v>608</v>
      </c>
      <c r="F20" s="9">
        <v>30870</v>
      </c>
      <c r="G20" s="9">
        <v>207</v>
      </c>
      <c r="H20" s="11">
        <f>SUM(C20:G20)</f>
        <v>112742</v>
      </c>
    </row>
    <row r="21" spans="2:8" ht="15.75" thickBot="1" x14ac:dyDescent="0.3">
      <c r="B21" s="13" t="s">
        <v>38</v>
      </c>
      <c r="C21" s="14">
        <f>SUM(C19:C20)</f>
        <v>110165</v>
      </c>
      <c r="D21" s="77">
        <f t="shared" ref="D21:G21" si="0">SUM(D19:D20)</f>
        <v>1157</v>
      </c>
      <c r="E21" s="77">
        <f t="shared" si="0"/>
        <v>4200</v>
      </c>
      <c r="F21" s="77">
        <f t="shared" si="0"/>
        <v>56992</v>
      </c>
      <c r="G21" s="77">
        <f t="shared" si="0"/>
        <v>8924</v>
      </c>
      <c r="H21" s="14">
        <f>SUM(C21:G21)</f>
        <v>181438</v>
      </c>
    </row>
    <row r="22" spans="2:8" ht="15.75" thickBot="1" x14ac:dyDescent="0.3">
      <c r="B22" s="15"/>
      <c r="C22" s="15"/>
      <c r="D22" s="15"/>
      <c r="E22" s="15"/>
      <c r="F22" s="15"/>
      <c r="G22" s="15"/>
      <c r="H22" s="15"/>
    </row>
    <row r="23" spans="2:8" x14ac:dyDescent="0.25">
      <c r="B23" s="207" t="s">
        <v>39</v>
      </c>
      <c r="C23" s="209" t="s">
        <v>18</v>
      </c>
      <c r="D23" s="209" t="s">
        <v>22</v>
      </c>
      <c r="E23" s="209" t="s">
        <v>33</v>
      </c>
      <c r="F23" s="209" t="s">
        <v>27</v>
      </c>
      <c r="G23" s="203" t="s">
        <v>30</v>
      </c>
      <c r="H23" s="205" t="s">
        <v>10</v>
      </c>
    </row>
    <row r="24" spans="2:8" x14ac:dyDescent="0.25">
      <c r="B24" s="208"/>
      <c r="C24" s="210"/>
      <c r="D24" s="210"/>
      <c r="E24" s="210"/>
      <c r="F24" s="210"/>
      <c r="G24" s="204"/>
      <c r="H24" s="206"/>
    </row>
    <row r="25" spans="2:8" x14ac:dyDescent="0.25">
      <c r="B25" s="12" t="s">
        <v>34</v>
      </c>
      <c r="C25" s="9">
        <v>76570</v>
      </c>
      <c r="D25" s="9">
        <v>0</v>
      </c>
      <c r="E25" s="16">
        <v>63</v>
      </c>
      <c r="F25" s="9">
        <v>5816</v>
      </c>
      <c r="G25" s="9">
        <v>0</v>
      </c>
      <c r="H25" s="17">
        <f t="shared" ref="H25:H30" si="1">SUM(C25:G25)</f>
        <v>82449</v>
      </c>
    </row>
    <row r="26" spans="2:8" x14ac:dyDescent="0.25">
      <c r="B26" s="12" t="s">
        <v>35</v>
      </c>
      <c r="C26" s="9">
        <v>31607</v>
      </c>
      <c r="D26" s="9">
        <v>0</v>
      </c>
      <c r="E26" s="18">
        <v>2</v>
      </c>
      <c r="F26" s="16">
        <v>0</v>
      </c>
      <c r="G26" s="9">
        <v>0</v>
      </c>
      <c r="H26" s="17">
        <f t="shared" si="1"/>
        <v>31609</v>
      </c>
    </row>
    <row r="27" spans="2:8" x14ac:dyDescent="0.25">
      <c r="B27" s="19" t="s">
        <v>40</v>
      </c>
      <c r="C27" s="23">
        <f>SUM(C25:C26)</f>
        <v>108177</v>
      </c>
      <c r="D27" s="82">
        <f t="shared" ref="D27:G27" si="2">SUM(D25:D26)</f>
        <v>0</v>
      </c>
      <c r="E27" s="82">
        <f t="shared" si="2"/>
        <v>65</v>
      </c>
      <c r="F27" s="82">
        <f t="shared" si="2"/>
        <v>5816</v>
      </c>
      <c r="G27" s="82">
        <f t="shared" si="2"/>
        <v>0</v>
      </c>
      <c r="H27" s="23">
        <f t="shared" si="1"/>
        <v>114058</v>
      </c>
    </row>
    <row r="28" spans="2:8" x14ac:dyDescent="0.25">
      <c r="B28" s="12" t="s">
        <v>34</v>
      </c>
      <c r="C28" s="9">
        <v>72534</v>
      </c>
      <c r="D28" s="9">
        <v>0</v>
      </c>
      <c r="E28" s="16">
        <v>941</v>
      </c>
      <c r="F28" s="16">
        <v>5892</v>
      </c>
      <c r="G28" s="9">
        <v>0</v>
      </c>
      <c r="H28" s="17">
        <f t="shared" si="1"/>
        <v>79367</v>
      </c>
    </row>
    <row r="29" spans="2:8" x14ac:dyDescent="0.25">
      <c r="B29" s="12" t="s">
        <v>35</v>
      </c>
      <c r="C29" s="9">
        <v>21825</v>
      </c>
      <c r="D29" s="9">
        <v>0</v>
      </c>
      <c r="E29" s="16">
        <v>0</v>
      </c>
      <c r="F29" s="16">
        <v>0</v>
      </c>
      <c r="G29" s="9">
        <v>0</v>
      </c>
      <c r="H29" s="17">
        <f t="shared" si="1"/>
        <v>21825</v>
      </c>
    </row>
    <row r="30" spans="2:8" x14ac:dyDescent="0.25">
      <c r="B30" s="19" t="s">
        <v>41</v>
      </c>
      <c r="C30" s="23">
        <f>SUM(C28:C29)</f>
        <v>94359</v>
      </c>
      <c r="D30" s="82">
        <f t="shared" ref="D30:G30" si="3">SUM(D28:D29)</f>
        <v>0</v>
      </c>
      <c r="E30" s="82">
        <f t="shared" si="3"/>
        <v>941</v>
      </c>
      <c r="F30" s="82">
        <f t="shared" si="3"/>
        <v>5892</v>
      </c>
      <c r="G30" s="82">
        <f t="shared" si="3"/>
        <v>0</v>
      </c>
      <c r="H30" s="23">
        <f t="shared" si="1"/>
        <v>101192</v>
      </c>
    </row>
    <row r="31" spans="2:8" ht="15.75" thickBot="1" x14ac:dyDescent="0.3">
      <c r="B31" s="13" t="s">
        <v>39</v>
      </c>
      <c r="C31" s="14">
        <f>C27+C30</f>
        <v>202536</v>
      </c>
      <c r="D31" s="77">
        <f t="shared" ref="D31:H31" si="4">D27+D30</f>
        <v>0</v>
      </c>
      <c r="E31" s="77">
        <f t="shared" si="4"/>
        <v>1006</v>
      </c>
      <c r="F31" s="77">
        <f t="shared" si="4"/>
        <v>11708</v>
      </c>
      <c r="G31" s="77">
        <f t="shared" si="4"/>
        <v>0</v>
      </c>
      <c r="H31" s="77">
        <f t="shared" si="4"/>
        <v>215250</v>
      </c>
    </row>
    <row r="32" spans="2:8" ht="16.5" thickBot="1" x14ac:dyDescent="0.3">
      <c r="B32" s="20"/>
      <c r="C32" s="21"/>
      <c r="D32" s="21"/>
      <c r="E32" s="21"/>
      <c r="F32" s="21"/>
      <c r="G32" s="21"/>
      <c r="H32" s="22"/>
    </row>
    <row r="33" spans="2:9" ht="16.5" thickBot="1" x14ac:dyDescent="0.3">
      <c r="B33" s="133" t="s">
        <v>10</v>
      </c>
      <c r="C33" s="134">
        <f>C15+C21+C31</f>
        <v>394606</v>
      </c>
      <c r="D33" s="134">
        <f t="shared" ref="D33:H33" si="5">D15+D21+D31</f>
        <v>2529</v>
      </c>
      <c r="E33" s="134">
        <f t="shared" si="5"/>
        <v>9270</v>
      </c>
      <c r="F33" s="134">
        <f t="shared" si="5"/>
        <v>150958</v>
      </c>
      <c r="G33" s="134">
        <f t="shared" si="5"/>
        <v>20002</v>
      </c>
      <c r="H33" s="134">
        <f t="shared" si="5"/>
        <v>577365</v>
      </c>
    </row>
    <row r="34" spans="2:9" x14ac:dyDescent="0.25">
      <c r="B34" s="39" t="s">
        <v>120</v>
      </c>
    </row>
    <row r="35" spans="2:9" s="75" customFormat="1" x14ac:dyDescent="0.25"/>
    <row r="36" spans="2:9" s="75" customFormat="1" x14ac:dyDescent="0.25"/>
    <row r="37" spans="2:9" s="75" customFormat="1" x14ac:dyDescent="0.25"/>
    <row r="38" spans="2:9" s="75" customFormat="1" x14ac:dyDescent="0.25"/>
    <row r="39" spans="2:9" s="75" customFormat="1" x14ac:dyDescent="0.25"/>
    <row r="40" spans="2:9" s="75" customFormat="1" x14ac:dyDescent="0.25"/>
    <row r="41" spans="2:9" s="75" customFormat="1" x14ac:dyDescent="0.25"/>
    <row r="42" spans="2:9" x14ac:dyDescent="0.25">
      <c r="C42" s="75"/>
      <c r="D42" s="75"/>
      <c r="E42" s="75"/>
      <c r="F42" s="75"/>
      <c r="G42" s="75"/>
      <c r="H42" s="75"/>
      <c r="I42" s="75"/>
    </row>
    <row r="43" spans="2:9" ht="15.75" x14ac:dyDescent="0.25">
      <c r="B43" s="211" t="s">
        <v>124</v>
      </c>
      <c r="C43" s="211"/>
      <c r="D43" s="211"/>
      <c r="E43" s="211"/>
      <c r="F43" s="211"/>
      <c r="G43" s="129"/>
      <c r="H43" s="129"/>
      <c r="I43" s="129"/>
    </row>
    <row r="44" spans="2:9" x14ac:dyDescent="0.25">
      <c r="B44" s="130" t="s">
        <v>32</v>
      </c>
      <c r="C44" s="131">
        <v>2020</v>
      </c>
      <c r="D44" s="131">
        <v>2021</v>
      </c>
      <c r="E44" s="132" t="s">
        <v>42</v>
      </c>
      <c r="F44" s="132" t="s">
        <v>43</v>
      </c>
    </row>
    <row r="45" spans="2:9" x14ac:dyDescent="0.25">
      <c r="B45" s="24" t="s">
        <v>34</v>
      </c>
      <c r="C45" s="25">
        <v>135955</v>
      </c>
      <c r="D45" s="25">
        <v>162127</v>
      </c>
      <c r="E45" s="25">
        <f>D45-C45</f>
        <v>26172</v>
      </c>
      <c r="F45" s="26">
        <f>E45/D45</f>
        <v>0.16142900318885811</v>
      </c>
    </row>
    <row r="46" spans="2:9" x14ac:dyDescent="0.25">
      <c r="B46" s="27" t="s">
        <v>35</v>
      </c>
      <c r="C46" s="25">
        <v>23316</v>
      </c>
      <c r="D46" s="25">
        <v>18550</v>
      </c>
      <c r="E46" s="78">
        <f t="shared" ref="E46:E47" si="6">D46-C46</f>
        <v>-4766</v>
      </c>
      <c r="F46" s="79">
        <f t="shared" ref="F46:F47" si="7">E46/D46</f>
        <v>-0.25692722371967652</v>
      </c>
    </row>
    <row r="47" spans="2:9" x14ac:dyDescent="0.25">
      <c r="B47" s="27" t="s">
        <v>36</v>
      </c>
      <c r="C47" s="28">
        <f>SUM(C45:C46)</f>
        <v>159271</v>
      </c>
      <c r="D47" s="80">
        <f t="shared" ref="D47" si="8">SUM(D45:D46)</f>
        <v>180677</v>
      </c>
      <c r="E47" s="80">
        <f t="shared" si="6"/>
        <v>21406</v>
      </c>
      <c r="F47" s="81">
        <f t="shared" si="7"/>
        <v>0.11847661849599009</v>
      </c>
    </row>
    <row r="48" spans="2:9" x14ac:dyDescent="0.25">
      <c r="B48" s="29"/>
      <c r="C48" s="30"/>
      <c r="D48" s="31"/>
      <c r="E48" s="25"/>
      <c r="F48" s="26"/>
    </row>
    <row r="49" spans="2:6" x14ac:dyDescent="0.25">
      <c r="B49" s="130" t="s">
        <v>37</v>
      </c>
      <c r="C49" s="131"/>
      <c r="D49" s="131">
        <v>2021</v>
      </c>
      <c r="E49" s="132" t="s">
        <v>42</v>
      </c>
      <c r="F49" s="132" t="s">
        <v>43</v>
      </c>
    </row>
    <row r="50" spans="2:6" x14ac:dyDescent="0.25">
      <c r="B50" s="27" t="s">
        <v>34</v>
      </c>
      <c r="C50" s="25">
        <v>64029</v>
      </c>
      <c r="D50" s="25">
        <v>68696</v>
      </c>
      <c r="E50" s="25">
        <f>D50-C50</f>
        <v>4667</v>
      </c>
      <c r="F50" s="26">
        <f>E50/D50</f>
        <v>6.7936997787352973E-2</v>
      </c>
    </row>
    <row r="51" spans="2:6" x14ac:dyDescent="0.25">
      <c r="B51" s="27" t="s">
        <v>35</v>
      </c>
      <c r="C51" s="25">
        <v>76917</v>
      </c>
      <c r="D51" s="25">
        <v>112742</v>
      </c>
      <c r="E51" s="78">
        <f t="shared" ref="E51:E52" si="9">D51-C51</f>
        <v>35825</v>
      </c>
      <c r="F51" s="79">
        <f t="shared" ref="F51:F52" si="10">E51/D51</f>
        <v>0.31776090543009705</v>
      </c>
    </row>
    <row r="52" spans="2:6" x14ac:dyDescent="0.25">
      <c r="B52" s="27" t="s">
        <v>38</v>
      </c>
      <c r="C52" s="28">
        <f>SUM(C50:C51)</f>
        <v>140946</v>
      </c>
      <c r="D52" s="80">
        <f>SUM(D50:D51)</f>
        <v>181438</v>
      </c>
      <c r="E52" s="80">
        <f t="shared" si="9"/>
        <v>40492</v>
      </c>
      <c r="F52" s="81">
        <f t="shared" si="10"/>
        <v>0.22317265401955488</v>
      </c>
    </row>
    <row r="53" spans="2:6" x14ac:dyDescent="0.25">
      <c r="B53" s="29"/>
      <c r="C53" s="30"/>
      <c r="D53" s="31"/>
      <c r="E53" s="25"/>
      <c r="F53" s="26"/>
    </row>
    <row r="54" spans="2:6" x14ac:dyDescent="0.25">
      <c r="B54" s="130" t="s">
        <v>39</v>
      </c>
      <c r="C54" s="131"/>
      <c r="D54" s="131">
        <v>2021</v>
      </c>
      <c r="E54" s="132" t="s">
        <v>42</v>
      </c>
      <c r="F54" s="132" t="s">
        <v>43</v>
      </c>
    </row>
    <row r="55" spans="2:6" x14ac:dyDescent="0.25">
      <c r="B55" s="27" t="s">
        <v>34</v>
      </c>
      <c r="C55" s="25">
        <v>59496</v>
      </c>
      <c r="D55" s="25">
        <v>82449</v>
      </c>
      <c r="E55" s="25">
        <f>D55-C55</f>
        <v>22953</v>
      </c>
      <c r="F55" s="26">
        <f>E55/D55</f>
        <v>0.27839027762616891</v>
      </c>
    </row>
    <row r="56" spans="2:6" x14ac:dyDescent="0.25">
      <c r="B56" s="27" t="s">
        <v>35</v>
      </c>
      <c r="C56" s="25">
        <v>24317</v>
      </c>
      <c r="D56" s="25">
        <v>31609</v>
      </c>
      <c r="E56" s="78">
        <f t="shared" ref="E56:E63" si="11">D56-C56</f>
        <v>7292</v>
      </c>
      <c r="F56" s="79">
        <f t="shared" ref="F56:F63" si="12">E56/D56</f>
        <v>0.2306937897434275</v>
      </c>
    </row>
    <row r="57" spans="2:6" x14ac:dyDescent="0.25">
      <c r="B57" s="27" t="s">
        <v>40</v>
      </c>
      <c r="C57" s="28">
        <f>SUM(C55:C56)</f>
        <v>83813</v>
      </c>
      <c r="D57" s="28">
        <v>114058</v>
      </c>
      <c r="E57" s="80">
        <f t="shared" si="11"/>
        <v>30245</v>
      </c>
      <c r="F57" s="81">
        <f t="shared" si="12"/>
        <v>0.26517210542004943</v>
      </c>
    </row>
    <row r="58" spans="2:6" x14ac:dyDescent="0.25">
      <c r="B58" s="27" t="s">
        <v>34</v>
      </c>
      <c r="C58" s="25">
        <v>59425</v>
      </c>
      <c r="D58" s="25">
        <v>79367</v>
      </c>
      <c r="E58" s="78">
        <f t="shared" si="11"/>
        <v>19942</v>
      </c>
      <c r="F58" s="79">
        <f t="shared" si="12"/>
        <v>0.25126311943250973</v>
      </c>
    </row>
    <row r="59" spans="2:6" x14ac:dyDescent="0.25">
      <c r="B59" s="27" t="s">
        <v>35</v>
      </c>
      <c r="C59" s="25">
        <v>14068</v>
      </c>
      <c r="D59" s="25">
        <v>21825</v>
      </c>
      <c r="E59" s="78">
        <f t="shared" si="11"/>
        <v>7757</v>
      </c>
      <c r="F59" s="79">
        <f t="shared" si="12"/>
        <v>0.35541809851088202</v>
      </c>
    </row>
    <row r="60" spans="2:6" x14ac:dyDescent="0.25">
      <c r="B60" s="27" t="s">
        <v>41</v>
      </c>
      <c r="C60" s="28">
        <f>SUM(C58:C59)</f>
        <v>73493</v>
      </c>
      <c r="D60" s="28">
        <v>101192</v>
      </c>
      <c r="E60" s="78">
        <f t="shared" si="11"/>
        <v>27699</v>
      </c>
      <c r="F60" s="79">
        <f t="shared" si="12"/>
        <v>0.27372717210846709</v>
      </c>
    </row>
    <row r="61" spans="2:6" x14ac:dyDescent="0.25">
      <c r="B61" s="27" t="s">
        <v>39</v>
      </c>
      <c r="C61" s="28">
        <f>C57+C60</f>
        <v>157306</v>
      </c>
      <c r="D61" s="28">
        <v>215250</v>
      </c>
      <c r="E61" s="80">
        <f t="shared" si="11"/>
        <v>57944</v>
      </c>
      <c r="F61" s="81">
        <f t="shared" si="12"/>
        <v>0.26919396051103367</v>
      </c>
    </row>
    <row r="62" spans="2:6" ht="15.75" x14ac:dyDescent="0.25">
      <c r="B62" s="32"/>
      <c r="C62" s="33"/>
      <c r="D62" s="34"/>
      <c r="E62" s="78"/>
      <c r="F62" s="79"/>
    </row>
    <row r="63" spans="2:6" ht="15.75" x14ac:dyDescent="0.25">
      <c r="B63" s="182" t="s">
        <v>10</v>
      </c>
      <c r="C63" s="183">
        <f>C47+C52+C61</f>
        <v>457523</v>
      </c>
      <c r="D63" s="183">
        <v>577365</v>
      </c>
      <c r="E63" s="184">
        <f t="shared" si="11"/>
        <v>119842</v>
      </c>
      <c r="F63" s="185">
        <f t="shared" si="12"/>
        <v>0.20756713690646297</v>
      </c>
    </row>
    <row r="68" spans="2:4" ht="15.75" x14ac:dyDescent="0.25">
      <c r="B68" s="186" t="s">
        <v>119</v>
      </c>
      <c r="C68" s="187">
        <v>2020</v>
      </c>
      <c r="D68" s="187">
        <v>2021</v>
      </c>
    </row>
    <row r="69" spans="2:4" x14ac:dyDescent="0.25">
      <c r="B69" s="188" t="s">
        <v>44</v>
      </c>
      <c r="C69" s="190">
        <v>159271</v>
      </c>
      <c r="D69" s="190">
        <v>180677</v>
      </c>
    </row>
    <row r="70" spans="2:4" x14ac:dyDescent="0.25">
      <c r="B70" s="188" t="s">
        <v>45</v>
      </c>
      <c r="C70" s="190">
        <v>140946</v>
      </c>
      <c r="D70" s="190">
        <v>181438</v>
      </c>
    </row>
    <row r="71" spans="2:4" x14ac:dyDescent="0.25">
      <c r="B71" s="188" t="s">
        <v>46</v>
      </c>
      <c r="C71" s="190">
        <v>157306</v>
      </c>
      <c r="D71" s="190">
        <v>215250</v>
      </c>
    </row>
    <row r="72" spans="2:4" x14ac:dyDescent="0.25">
      <c r="B72" s="189" t="s">
        <v>91</v>
      </c>
      <c r="C72" s="190">
        <f>SUM(C69:C71)</f>
        <v>457523</v>
      </c>
      <c r="D72" s="190">
        <f>SUM(D69:D71)</f>
        <v>577365</v>
      </c>
    </row>
  </sheetData>
  <mergeCells count="26">
    <mergeCell ref="B43:F43"/>
    <mergeCell ref="B10:H10"/>
    <mergeCell ref="B9:H9"/>
    <mergeCell ref="B8:H8"/>
    <mergeCell ref="B7:H7"/>
    <mergeCell ref="H17:H18"/>
    <mergeCell ref="B11:B12"/>
    <mergeCell ref="C11:C12"/>
    <mergeCell ref="D11:D12"/>
    <mergeCell ref="E11:E12"/>
    <mergeCell ref="F11:F12"/>
    <mergeCell ref="G11:G12"/>
    <mergeCell ref="C17:C18"/>
    <mergeCell ref="D17:D18"/>
    <mergeCell ref="E17:E18"/>
    <mergeCell ref="F17:F18"/>
    <mergeCell ref="G17:G18"/>
    <mergeCell ref="H11:H12"/>
    <mergeCell ref="B17:B18"/>
    <mergeCell ref="H23:H24"/>
    <mergeCell ref="B23:B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scale="61" orientation="portrait" verticalDpi="0" r:id="rId1"/>
  <colBreaks count="1" manualBreakCount="1">
    <brk id="7" max="1048575" man="1"/>
  </colBreaks>
  <ignoredErrors>
    <ignoredError sqref="C72:D72 C47:D47 D5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30"/>
  <sheetViews>
    <sheetView view="pageBreakPreview" zoomScale="60" zoomScaleNormal="100" workbookViewId="0">
      <selection activeCell="G27" sqref="G27"/>
    </sheetView>
  </sheetViews>
  <sheetFormatPr defaultColWidth="11.42578125" defaultRowHeight="15" x14ac:dyDescent="0.25"/>
  <cols>
    <col min="1" max="1" width="5.140625" customWidth="1"/>
    <col min="2" max="2" width="24" customWidth="1"/>
    <col min="3" max="3" width="14.28515625" customWidth="1"/>
    <col min="4" max="4" width="18.5703125" customWidth="1"/>
    <col min="5" max="5" width="13.5703125" customWidth="1"/>
    <col min="6" max="6" width="29" bestFit="1" customWidth="1"/>
    <col min="7" max="7" width="17" bestFit="1" customWidth="1"/>
    <col min="8" max="8" width="4.28515625" customWidth="1"/>
  </cols>
  <sheetData>
    <row r="1" spans="2:7" s="75" customFormat="1" x14ac:dyDescent="0.25"/>
    <row r="2" spans="2:7" s="75" customFormat="1" x14ac:dyDescent="0.25"/>
    <row r="3" spans="2:7" s="75" customFormat="1" x14ac:dyDescent="0.25"/>
    <row r="4" spans="2:7" s="75" customFormat="1" x14ac:dyDescent="0.25"/>
    <row r="5" spans="2:7" s="75" customFormat="1" x14ac:dyDescent="0.25"/>
    <row r="7" spans="2:7" x14ac:dyDescent="0.25">
      <c r="B7" s="201" t="s">
        <v>125</v>
      </c>
      <c r="C7" s="201"/>
      <c r="D7" s="201"/>
      <c r="E7" s="201"/>
      <c r="F7" s="201"/>
      <c r="G7" s="201"/>
    </row>
    <row r="8" spans="2:7" x14ac:dyDescent="0.25">
      <c r="B8" s="201" t="s">
        <v>126</v>
      </c>
      <c r="C8" s="201"/>
      <c r="D8" s="201"/>
      <c r="E8" s="201"/>
      <c r="F8" s="201"/>
      <c r="G8" s="201"/>
    </row>
    <row r="9" spans="2:7" x14ac:dyDescent="0.25">
      <c r="B9" s="215" t="s">
        <v>127</v>
      </c>
      <c r="C9" s="215"/>
      <c r="D9" s="215"/>
      <c r="E9" s="215"/>
      <c r="F9" s="215"/>
      <c r="G9" s="215"/>
    </row>
    <row r="10" spans="2:7" x14ac:dyDescent="0.25">
      <c r="B10" s="201" t="s">
        <v>128</v>
      </c>
      <c r="C10" s="201"/>
      <c r="D10" s="201"/>
      <c r="E10" s="201"/>
      <c r="F10" s="201"/>
      <c r="G10" s="201"/>
    </row>
    <row r="11" spans="2:7" ht="31.5" x14ac:dyDescent="0.25">
      <c r="B11" s="88" t="s">
        <v>108</v>
      </c>
      <c r="C11" s="89" t="s">
        <v>109</v>
      </c>
      <c r="D11" s="89" t="s">
        <v>113</v>
      </c>
      <c r="E11" s="89" t="s">
        <v>75</v>
      </c>
      <c r="F11" s="91" t="s">
        <v>115</v>
      </c>
      <c r="G11" s="89" t="s">
        <v>114</v>
      </c>
    </row>
    <row r="12" spans="2:7" ht="15.75" x14ac:dyDescent="0.25">
      <c r="B12" s="86" t="s">
        <v>50</v>
      </c>
      <c r="C12" s="35">
        <v>3</v>
      </c>
      <c r="D12" s="83">
        <v>63981</v>
      </c>
      <c r="E12" s="95">
        <f t="shared" ref="E12:E18" si="0">SUM(C12:D12)</f>
        <v>63984</v>
      </c>
      <c r="F12" s="94">
        <v>3</v>
      </c>
      <c r="G12" s="83">
        <v>32708</v>
      </c>
    </row>
    <row r="13" spans="2:7" ht="15.75" x14ac:dyDescent="0.25">
      <c r="B13" s="86" t="s">
        <v>51</v>
      </c>
      <c r="C13" s="35">
        <v>0</v>
      </c>
      <c r="D13" s="83">
        <v>0</v>
      </c>
      <c r="E13" s="95">
        <f t="shared" si="0"/>
        <v>0</v>
      </c>
      <c r="F13" s="84">
        <v>0</v>
      </c>
      <c r="G13" s="84">
        <v>0</v>
      </c>
    </row>
    <row r="14" spans="2:7" ht="15.75" x14ac:dyDescent="0.25">
      <c r="B14" s="86" t="s">
        <v>52</v>
      </c>
      <c r="C14" s="35">
        <v>1</v>
      </c>
      <c r="D14" s="83">
        <v>18065</v>
      </c>
      <c r="E14" s="95">
        <f t="shared" si="0"/>
        <v>18066</v>
      </c>
      <c r="F14" s="84">
        <v>0</v>
      </c>
      <c r="G14" s="83">
        <v>8532</v>
      </c>
    </row>
    <row r="15" spans="2:7" ht="15.75" x14ac:dyDescent="0.25">
      <c r="B15" s="86" t="s">
        <v>69</v>
      </c>
      <c r="C15" s="35">
        <v>0</v>
      </c>
      <c r="D15" s="83">
        <v>0</v>
      </c>
      <c r="E15" s="95">
        <f t="shared" si="0"/>
        <v>0</v>
      </c>
      <c r="F15" s="84">
        <v>0</v>
      </c>
      <c r="G15" s="84">
        <v>0</v>
      </c>
    </row>
    <row r="16" spans="2:7" ht="15.75" x14ac:dyDescent="0.25">
      <c r="B16" s="86" t="s">
        <v>110</v>
      </c>
      <c r="C16" s="35">
        <v>0</v>
      </c>
      <c r="D16" s="83">
        <v>0</v>
      </c>
      <c r="E16" s="95">
        <f t="shared" si="0"/>
        <v>0</v>
      </c>
      <c r="F16" s="84">
        <v>0</v>
      </c>
      <c r="G16" s="84">
        <v>0</v>
      </c>
    </row>
    <row r="17" spans="2:10" ht="15.75" x14ac:dyDescent="0.25">
      <c r="B17" s="86" t="s">
        <v>54</v>
      </c>
      <c r="C17" s="35">
        <v>0</v>
      </c>
      <c r="D17" s="83">
        <v>0</v>
      </c>
      <c r="E17" s="95">
        <f t="shared" si="0"/>
        <v>0</v>
      </c>
      <c r="F17" s="84">
        <v>0</v>
      </c>
      <c r="G17" s="84">
        <v>0</v>
      </c>
    </row>
    <row r="18" spans="2:10" ht="15.75" x14ac:dyDescent="0.25">
      <c r="B18" s="86" t="s">
        <v>111</v>
      </c>
      <c r="C18" s="83">
        <v>9177</v>
      </c>
      <c r="D18" s="84">
        <v>0</v>
      </c>
      <c r="E18" s="95">
        <f t="shared" si="0"/>
        <v>9177</v>
      </c>
      <c r="F18" s="83">
        <v>10855</v>
      </c>
      <c r="G18" s="83">
        <v>2877</v>
      </c>
    </row>
    <row r="19" spans="2:10" ht="15.75" x14ac:dyDescent="0.25">
      <c r="B19" s="90" t="s">
        <v>75</v>
      </c>
      <c r="C19" s="97">
        <f>SUM(C12:C18)</f>
        <v>9181</v>
      </c>
      <c r="D19" s="96">
        <f>SUM(D12:D18)</f>
        <v>82046</v>
      </c>
      <c r="E19" s="96">
        <f>SUM(E12:E18)</f>
        <v>91227</v>
      </c>
      <c r="F19" s="96">
        <f>SUM(F12:F18)</f>
        <v>10858</v>
      </c>
      <c r="G19" s="98">
        <f>SUM(G12:G18)</f>
        <v>44117</v>
      </c>
      <c r="J19" s="99"/>
    </row>
    <row r="21" spans="2:10" x14ac:dyDescent="0.25">
      <c r="B21" s="216" t="s">
        <v>134</v>
      </c>
      <c r="C21" s="216"/>
      <c r="D21" s="216"/>
      <c r="E21" s="216"/>
      <c r="F21" s="216"/>
    </row>
    <row r="22" spans="2:10" ht="28.5" x14ac:dyDescent="0.25">
      <c r="B22" s="92" t="s">
        <v>47</v>
      </c>
      <c r="C22" s="93">
        <v>2020</v>
      </c>
      <c r="D22" s="93">
        <v>2021</v>
      </c>
      <c r="E22" s="93" t="s">
        <v>48</v>
      </c>
      <c r="F22" s="93" t="s">
        <v>49</v>
      </c>
    </row>
    <row r="23" spans="2:10" ht="15.75" x14ac:dyDescent="0.25">
      <c r="B23" s="87" t="s">
        <v>50</v>
      </c>
      <c r="C23" s="83">
        <v>0</v>
      </c>
      <c r="D23" s="35">
        <v>63984</v>
      </c>
      <c r="E23" s="36">
        <f>D23-C23</f>
        <v>63984</v>
      </c>
      <c r="F23" s="85">
        <f>E23/D23</f>
        <v>1</v>
      </c>
    </row>
    <row r="24" spans="2:10" ht="15.75" x14ac:dyDescent="0.25">
      <c r="B24" s="87" t="s">
        <v>51</v>
      </c>
      <c r="C24" s="83">
        <v>0</v>
      </c>
      <c r="D24" s="35">
        <v>0</v>
      </c>
      <c r="E24" s="36">
        <f t="shared" ref="E24:E30" si="1">D24-C24</f>
        <v>0</v>
      </c>
      <c r="F24" s="85">
        <v>0</v>
      </c>
    </row>
    <row r="25" spans="2:10" ht="15.75" x14ac:dyDescent="0.25">
      <c r="B25" s="87" t="s">
        <v>52</v>
      </c>
      <c r="C25" s="83">
        <v>0</v>
      </c>
      <c r="D25" s="35">
        <v>18066</v>
      </c>
      <c r="E25" s="36">
        <f t="shared" si="1"/>
        <v>18066</v>
      </c>
      <c r="F25" s="85">
        <f t="shared" ref="F25:F30" si="2">E25/D25</f>
        <v>1</v>
      </c>
    </row>
    <row r="26" spans="2:10" ht="15.75" x14ac:dyDescent="0.25">
      <c r="B26" s="87" t="s">
        <v>69</v>
      </c>
      <c r="C26" s="83">
        <v>0</v>
      </c>
      <c r="D26" s="35">
        <v>0</v>
      </c>
      <c r="E26" s="36">
        <f t="shared" si="1"/>
        <v>0</v>
      </c>
      <c r="F26" s="85">
        <v>0</v>
      </c>
    </row>
    <row r="27" spans="2:10" ht="15.75" x14ac:dyDescent="0.25">
      <c r="B27" s="87" t="s">
        <v>53</v>
      </c>
      <c r="C27" s="83">
        <v>0</v>
      </c>
      <c r="D27" s="35">
        <v>0</v>
      </c>
      <c r="E27" s="36">
        <f t="shared" si="1"/>
        <v>0</v>
      </c>
      <c r="F27" s="85">
        <v>0</v>
      </c>
    </row>
    <row r="28" spans="2:10" ht="15.75" x14ac:dyDescent="0.25">
      <c r="B28" s="87" t="s">
        <v>54</v>
      </c>
      <c r="C28" s="83">
        <v>0</v>
      </c>
      <c r="D28" s="35">
        <v>0</v>
      </c>
      <c r="E28" s="36">
        <f t="shared" si="1"/>
        <v>0</v>
      </c>
      <c r="F28" s="85">
        <v>0</v>
      </c>
    </row>
    <row r="29" spans="2:10" ht="31.5" x14ac:dyDescent="0.25">
      <c r="B29" s="87" t="s">
        <v>55</v>
      </c>
      <c r="C29" s="83">
        <v>0</v>
      </c>
      <c r="D29" s="100">
        <v>20032</v>
      </c>
      <c r="E29" s="36">
        <f t="shared" si="1"/>
        <v>20032</v>
      </c>
      <c r="F29" s="85">
        <f t="shared" si="2"/>
        <v>1</v>
      </c>
    </row>
    <row r="30" spans="2:10" ht="15.75" x14ac:dyDescent="0.25">
      <c r="B30" s="102" t="s">
        <v>75</v>
      </c>
      <c r="C30" s="96">
        <f>SUM(C23:C29)</f>
        <v>0</v>
      </c>
      <c r="D30" s="97">
        <f>SUM(D23:D29)</f>
        <v>102082</v>
      </c>
      <c r="E30" s="97">
        <f t="shared" si="1"/>
        <v>102082</v>
      </c>
      <c r="F30" s="101">
        <f t="shared" si="2"/>
        <v>1</v>
      </c>
    </row>
  </sheetData>
  <mergeCells count="5">
    <mergeCell ref="B10:G10"/>
    <mergeCell ref="B9:G9"/>
    <mergeCell ref="B8:G8"/>
    <mergeCell ref="B7:G7"/>
    <mergeCell ref="B21:F21"/>
  </mergeCells>
  <pageMargins left="0.7" right="0.7" top="0.75" bottom="0.75" header="0.3" footer="0.3"/>
  <pageSetup scale="92" orientation="landscape" r:id="rId1"/>
  <colBreaks count="1" manualBreakCount="1">
    <brk id="8" max="1048575" man="1"/>
  </colBreaks>
  <ignoredErrors>
    <ignoredError sqref="C30:D3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32"/>
  <sheetViews>
    <sheetView view="pageBreakPreview" zoomScale="60" zoomScaleNormal="100" workbookViewId="0">
      <selection activeCell="C32" sqref="C32:D32"/>
    </sheetView>
  </sheetViews>
  <sheetFormatPr defaultColWidth="11.42578125" defaultRowHeight="15" x14ac:dyDescent="0.25"/>
  <cols>
    <col min="1" max="1" width="11.42578125" style="75"/>
    <col min="2" max="2" width="24" customWidth="1"/>
    <col min="3" max="3" width="19.5703125" customWidth="1"/>
    <col min="4" max="4" width="19" customWidth="1"/>
    <col min="5" max="5" width="24.28515625" customWidth="1"/>
    <col min="6" max="6" width="22.85546875" customWidth="1"/>
  </cols>
  <sheetData>
    <row r="1" spans="1:6" s="75" customFormat="1" x14ac:dyDescent="0.25"/>
    <row r="4" spans="1:6" s="40" customFormat="1" x14ac:dyDescent="0.25">
      <c r="A4" s="75"/>
    </row>
    <row r="5" spans="1:6" s="40" customFormat="1" x14ac:dyDescent="0.25">
      <c r="A5" s="75"/>
      <c r="C5" s="41"/>
      <c r="D5" s="42" t="s">
        <v>76</v>
      </c>
      <c r="E5" s="41"/>
    </row>
    <row r="6" spans="1:6" s="40" customFormat="1" x14ac:dyDescent="0.25">
      <c r="A6" s="75"/>
      <c r="C6" s="41"/>
      <c r="D6" s="42" t="s">
        <v>77</v>
      </c>
      <c r="E6" s="41"/>
    </row>
    <row r="7" spans="1:6" s="40" customFormat="1" x14ac:dyDescent="0.25">
      <c r="A7" s="75"/>
      <c r="C7" s="41"/>
      <c r="D7" s="42" t="s">
        <v>78</v>
      </c>
      <c r="E7" s="41"/>
    </row>
    <row r="8" spans="1:6" s="40" customFormat="1" ht="15" customHeight="1" x14ac:dyDescent="0.25">
      <c r="A8" s="75"/>
      <c r="B8" s="220" t="s">
        <v>79</v>
      </c>
      <c r="C8" s="220"/>
      <c r="D8" s="220"/>
      <c r="E8" s="220"/>
      <c r="F8" s="220"/>
    </row>
    <row r="9" spans="1:6" s="40" customFormat="1" ht="16.5" thickBot="1" x14ac:dyDescent="0.3">
      <c r="A9" s="75"/>
      <c r="B9" s="75"/>
      <c r="C9" s="75"/>
      <c r="D9" s="43" t="s">
        <v>106</v>
      </c>
      <c r="E9" s="75"/>
      <c r="F9" s="75"/>
    </row>
    <row r="10" spans="1:6" ht="15.75" thickBot="1" x14ac:dyDescent="0.3">
      <c r="B10" s="108"/>
      <c r="C10" s="217" t="s">
        <v>56</v>
      </c>
      <c r="D10" s="218"/>
      <c r="E10" s="218"/>
      <c r="F10" s="219"/>
    </row>
    <row r="11" spans="1:6" ht="24" customHeight="1" thickBot="1" x14ac:dyDescent="0.3">
      <c r="B11" s="108" t="s">
        <v>57</v>
      </c>
      <c r="C11" s="109">
        <v>2020</v>
      </c>
      <c r="D11" s="109">
        <v>2021</v>
      </c>
      <c r="E11" s="109" t="s">
        <v>48</v>
      </c>
      <c r="F11" s="109" t="s">
        <v>49</v>
      </c>
    </row>
    <row r="12" spans="1:6" ht="15.75" thickBot="1" x14ac:dyDescent="0.3">
      <c r="B12" s="104" t="s">
        <v>50</v>
      </c>
      <c r="C12" s="105">
        <v>0</v>
      </c>
      <c r="D12" s="107">
        <v>22</v>
      </c>
      <c r="E12" s="105">
        <f>D12-C12</f>
        <v>22</v>
      </c>
      <c r="F12" s="106">
        <f>E12/D12</f>
        <v>1</v>
      </c>
    </row>
    <row r="13" spans="1:6" ht="15.75" thickBot="1" x14ac:dyDescent="0.3">
      <c r="B13" s="104" t="s">
        <v>58</v>
      </c>
      <c r="C13" s="105">
        <v>0</v>
      </c>
      <c r="D13" s="107">
        <v>0</v>
      </c>
      <c r="E13" s="105">
        <f t="shared" ref="E13:E32" si="0">D13-C13</f>
        <v>0</v>
      </c>
      <c r="F13" s="106">
        <v>0</v>
      </c>
    </row>
    <row r="14" spans="1:6" ht="15.75" thickBot="1" x14ac:dyDescent="0.3">
      <c r="B14" s="104" t="s">
        <v>59</v>
      </c>
      <c r="C14" s="105">
        <v>9</v>
      </c>
      <c r="D14" s="107">
        <v>3</v>
      </c>
      <c r="E14" s="105">
        <f t="shared" si="0"/>
        <v>-6</v>
      </c>
      <c r="F14" s="106">
        <f t="shared" ref="F14:F32" si="1">E14/D14</f>
        <v>-2</v>
      </c>
    </row>
    <row r="15" spans="1:6" ht="15.75" thickBot="1" x14ac:dyDescent="0.3">
      <c r="B15" s="104" t="s">
        <v>60</v>
      </c>
      <c r="C15" s="105">
        <v>16</v>
      </c>
      <c r="D15" s="107">
        <v>7</v>
      </c>
      <c r="E15" s="105">
        <f t="shared" si="0"/>
        <v>-9</v>
      </c>
      <c r="F15" s="106">
        <f t="shared" si="1"/>
        <v>-1.2857142857142858</v>
      </c>
    </row>
    <row r="16" spans="1:6" ht="15.75" thickBot="1" x14ac:dyDescent="0.3">
      <c r="B16" s="104" t="s">
        <v>61</v>
      </c>
      <c r="C16" s="105">
        <v>20</v>
      </c>
      <c r="D16" s="107">
        <v>22</v>
      </c>
      <c r="E16" s="105">
        <f t="shared" si="0"/>
        <v>2</v>
      </c>
      <c r="F16" s="106">
        <f t="shared" si="1"/>
        <v>9.0909090909090912E-2</v>
      </c>
    </row>
    <row r="17" spans="2:6" ht="15.75" thickBot="1" x14ac:dyDescent="0.3">
      <c r="B17" s="104" t="s">
        <v>62</v>
      </c>
      <c r="C17" s="105">
        <v>3</v>
      </c>
      <c r="D17" s="107">
        <v>10</v>
      </c>
      <c r="E17" s="105">
        <f t="shared" si="0"/>
        <v>7</v>
      </c>
      <c r="F17" s="106">
        <f t="shared" si="1"/>
        <v>0.7</v>
      </c>
    </row>
    <row r="18" spans="2:6" ht="15.75" thickBot="1" x14ac:dyDescent="0.3">
      <c r="B18" s="104" t="s">
        <v>51</v>
      </c>
      <c r="C18" s="105">
        <v>0</v>
      </c>
      <c r="D18" s="107">
        <v>0</v>
      </c>
      <c r="E18" s="105">
        <f t="shared" si="0"/>
        <v>0</v>
      </c>
      <c r="F18" s="106">
        <v>0</v>
      </c>
    </row>
    <row r="19" spans="2:6" ht="15.75" thickBot="1" x14ac:dyDescent="0.3">
      <c r="B19" s="104" t="s">
        <v>63</v>
      </c>
      <c r="C19" s="105">
        <v>254</v>
      </c>
      <c r="D19" s="107">
        <v>252</v>
      </c>
      <c r="E19" s="105">
        <f t="shared" si="0"/>
        <v>-2</v>
      </c>
      <c r="F19" s="106">
        <f t="shared" si="1"/>
        <v>-7.9365079365079361E-3</v>
      </c>
    </row>
    <row r="20" spans="2:6" ht="15.75" thickBot="1" x14ac:dyDescent="0.3">
      <c r="B20" s="104" t="s">
        <v>64</v>
      </c>
      <c r="C20" s="105">
        <v>46</v>
      </c>
      <c r="D20" s="107">
        <v>78</v>
      </c>
      <c r="E20" s="105">
        <f t="shared" si="0"/>
        <v>32</v>
      </c>
      <c r="F20" s="106">
        <f t="shared" si="1"/>
        <v>0.41025641025641024</v>
      </c>
    </row>
    <row r="21" spans="2:6" ht="15.75" thickBot="1" x14ac:dyDescent="0.3">
      <c r="B21" s="104" t="s">
        <v>52</v>
      </c>
      <c r="C21" s="105">
        <v>6</v>
      </c>
      <c r="D21" s="107">
        <v>13</v>
      </c>
      <c r="E21" s="105">
        <f t="shared" si="0"/>
        <v>7</v>
      </c>
      <c r="F21" s="106">
        <f t="shared" si="1"/>
        <v>0.53846153846153844</v>
      </c>
    </row>
    <row r="22" spans="2:6" ht="15.75" thickBot="1" x14ac:dyDescent="0.3">
      <c r="B22" s="104" t="s">
        <v>65</v>
      </c>
      <c r="C22" s="105">
        <v>28</v>
      </c>
      <c r="D22" s="107">
        <v>19</v>
      </c>
      <c r="E22" s="105">
        <f t="shared" si="0"/>
        <v>-9</v>
      </c>
      <c r="F22" s="106">
        <f t="shared" si="1"/>
        <v>-0.47368421052631576</v>
      </c>
    </row>
    <row r="23" spans="2:6" ht="15.75" thickBot="1" x14ac:dyDescent="0.3">
      <c r="B23" s="104" t="s">
        <v>66</v>
      </c>
      <c r="C23" s="105">
        <v>22</v>
      </c>
      <c r="D23" s="107">
        <v>26</v>
      </c>
      <c r="E23" s="105">
        <f t="shared" si="0"/>
        <v>4</v>
      </c>
      <c r="F23" s="106">
        <f t="shared" si="1"/>
        <v>0.15384615384615385</v>
      </c>
    </row>
    <row r="24" spans="2:6" ht="15.75" thickBot="1" x14ac:dyDescent="0.3">
      <c r="B24" s="104" t="s">
        <v>67</v>
      </c>
      <c r="C24" s="105">
        <v>0</v>
      </c>
      <c r="D24" s="107">
        <v>1</v>
      </c>
      <c r="E24" s="105">
        <f t="shared" si="0"/>
        <v>1</v>
      </c>
      <c r="F24" s="106">
        <f t="shared" si="1"/>
        <v>1</v>
      </c>
    </row>
    <row r="25" spans="2:6" ht="15.75" thickBot="1" x14ac:dyDescent="0.3">
      <c r="B25" s="104" t="s">
        <v>68</v>
      </c>
      <c r="C25" s="105">
        <v>8</v>
      </c>
      <c r="D25" s="107">
        <v>8</v>
      </c>
      <c r="E25" s="105">
        <f t="shared" si="0"/>
        <v>0</v>
      </c>
      <c r="F25" s="106">
        <f t="shared" si="1"/>
        <v>0</v>
      </c>
    </row>
    <row r="26" spans="2:6" ht="15.75" thickBot="1" x14ac:dyDescent="0.3">
      <c r="B26" s="104" t="s">
        <v>69</v>
      </c>
      <c r="C26" s="105">
        <v>92</v>
      </c>
      <c r="D26" s="107">
        <v>115</v>
      </c>
      <c r="E26" s="105">
        <f t="shared" si="0"/>
        <v>23</v>
      </c>
      <c r="F26" s="106">
        <f t="shared" si="1"/>
        <v>0.2</v>
      </c>
    </row>
    <row r="27" spans="2:6" ht="15.75" thickBot="1" x14ac:dyDescent="0.3">
      <c r="B27" s="104" t="s">
        <v>70</v>
      </c>
      <c r="C27" s="105">
        <v>6</v>
      </c>
      <c r="D27" s="107">
        <v>5</v>
      </c>
      <c r="E27" s="105">
        <f t="shared" si="0"/>
        <v>-1</v>
      </c>
      <c r="F27" s="106">
        <f t="shared" si="1"/>
        <v>-0.2</v>
      </c>
    </row>
    <row r="28" spans="2:6" ht="15.75" thickBot="1" x14ac:dyDescent="0.3">
      <c r="B28" s="104" t="s">
        <v>71</v>
      </c>
      <c r="C28" s="105">
        <v>397</v>
      </c>
      <c r="D28" s="107">
        <v>432</v>
      </c>
      <c r="E28" s="105">
        <f t="shared" si="0"/>
        <v>35</v>
      </c>
      <c r="F28" s="106">
        <f t="shared" si="1"/>
        <v>8.1018518518518517E-2</v>
      </c>
    </row>
    <row r="29" spans="2:6" ht="15.75" thickBot="1" x14ac:dyDescent="0.3">
      <c r="B29" s="104" t="s">
        <v>72</v>
      </c>
      <c r="C29" s="105">
        <v>26</v>
      </c>
      <c r="D29" s="107">
        <v>26</v>
      </c>
      <c r="E29" s="105">
        <f t="shared" si="0"/>
        <v>0</v>
      </c>
      <c r="F29" s="106">
        <f t="shared" si="1"/>
        <v>0</v>
      </c>
    </row>
    <row r="30" spans="2:6" ht="15.75" thickBot="1" x14ac:dyDescent="0.3">
      <c r="B30" s="104" t="s">
        <v>73</v>
      </c>
      <c r="C30" s="105">
        <v>0</v>
      </c>
      <c r="D30" s="107">
        <v>25</v>
      </c>
      <c r="E30" s="105">
        <f t="shared" si="0"/>
        <v>25</v>
      </c>
      <c r="F30" s="106">
        <f t="shared" si="1"/>
        <v>1</v>
      </c>
    </row>
    <row r="31" spans="2:6" ht="15.75" thickBot="1" x14ac:dyDescent="0.3">
      <c r="B31" s="104" t="s">
        <v>74</v>
      </c>
      <c r="C31" s="105">
        <v>82</v>
      </c>
      <c r="D31" s="107">
        <v>113</v>
      </c>
      <c r="E31" s="105">
        <f t="shared" si="0"/>
        <v>31</v>
      </c>
      <c r="F31" s="106">
        <f t="shared" si="1"/>
        <v>0.27433628318584069</v>
      </c>
    </row>
    <row r="32" spans="2:6" ht="15.75" thickBot="1" x14ac:dyDescent="0.3">
      <c r="B32" s="110" t="s">
        <v>75</v>
      </c>
      <c r="C32" s="111">
        <f>SUM(C12:C31)</f>
        <v>1015</v>
      </c>
      <c r="D32" s="111">
        <f>SUM(D12:D31)</f>
        <v>1177</v>
      </c>
      <c r="E32" s="112">
        <f t="shared" si="0"/>
        <v>162</v>
      </c>
      <c r="F32" s="113">
        <f t="shared" si="1"/>
        <v>0.13763806287170774</v>
      </c>
    </row>
  </sheetData>
  <mergeCells count="2">
    <mergeCell ref="C10:F10"/>
    <mergeCell ref="B8:F8"/>
  </mergeCells>
  <pageMargins left="0.7" right="0.7" top="0.75" bottom="0.75" header="0.3" footer="0.3"/>
  <pageSetup orientation="landscape" r:id="rId1"/>
  <ignoredErrors>
    <ignoredError sqref="C32:D3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S67"/>
  <sheetViews>
    <sheetView view="pageBreakPreview" topLeftCell="A32" zoomScale="60" zoomScaleNormal="100" workbookViewId="0">
      <selection activeCell="A34" sqref="A34"/>
    </sheetView>
  </sheetViews>
  <sheetFormatPr defaultColWidth="11.42578125" defaultRowHeight="15" x14ac:dyDescent="0.25"/>
  <cols>
    <col min="1" max="1" width="3.140625" style="75" customWidth="1"/>
    <col min="2" max="2" width="18.140625" customWidth="1"/>
    <col min="3" max="3" width="11" customWidth="1"/>
    <col min="4" max="4" width="14.140625" customWidth="1"/>
    <col min="5" max="5" width="13.28515625" customWidth="1"/>
    <col min="6" max="6" width="13.42578125" customWidth="1"/>
    <col min="7" max="8" width="10.5703125" customWidth="1"/>
    <col min="9" max="9" width="9.85546875" customWidth="1"/>
    <col min="11" max="11" width="10.7109375" customWidth="1"/>
    <col min="12" max="12" width="12.85546875" customWidth="1"/>
    <col min="13" max="13" width="13.140625" customWidth="1"/>
    <col min="14" max="14" width="11.7109375" customWidth="1"/>
    <col min="17" max="17" width="9.85546875" customWidth="1"/>
  </cols>
  <sheetData>
    <row r="1" spans="1:19" s="63" customFormat="1" x14ac:dyDescent="0.25">
      <c r="A1" s="75"/>
    </row>
    <row r="2" spans="1:19" s="63" customFormat="1" x14ac:dyDescent="0.25">
      <c r="A2" s="75"/>
    </row>
    <row r="6" spans="1:19" x14ac:dyDescent="0.25">
      <c r="B6" s="215" t="s">
        <v>121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9" ht="15.75" x14ac:dyDescent="0.25">
      <c r="B7" s="202" t="s">
        <v>92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9" ht="15.75" x14ac:dyDescent="0.25">
      <c r="B8" s="222" t="s">
        <v>131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1:19" ht="16.5" thickBot="1" x14ac:dyDescent="0.3">
      <c r="B9" s="223" t="s">
        <v>132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</row>
    <row r="10" spans="1:19" ht="22.5" x14ac:dyDescent="0.25">
      <c r="B10" s="151" t="s">
        <v>80</v>
      </c>
      <c r="C10" s="152" t="s">
        <v>13</v>
      </c>
      <c r="D10" s="152" t="s">
        <v>12</v>
      </c>
      <c r="E10" s="152" t="s">
        <v>14</v>
      </c>
      <c r="F10" s="152" t="s">
        <v>15</v>
      </c>
      <c r="G10" s="152" t="s">
        <v>18</v>
      </c>
      <c r="H10" s="152" t="s">
        <v>19</v>
      </c>
      <c r="I10" s="152" t="s">
        <v>20</v>
      </c>
      <c r="J10" s="153" t="s">
        <v>22</v>
      </c>
      <c r="K10" s="153" t="s">
        <v>23</v>
      </c>
      <c r="L10" s="153" t="s">
        <v>24</v>
      </c>
      <c r="M10" s="153" t="s">
        <v>25</v>
      </c>
      <c r="N10" s="152" t="s">
        <v>26</v>
      </c>
      <c r="O10" s="152" t="s">
        <v>27</v>
      </c>
      <c r="P10" s="152" t="s">
        <v>28</v>
      </c>
      <c r="Q10" s="152" t="s">
        <v>29</v>
      </c>
      <c r="R10" s="152" t="s">
        <v>30</v>
      </c>
      <c r="S10" s="152" t="s">
        <v>10</v>
      </c>
    </row>
    <row r="11" spans="1:19" x14ac:dyDescent="0.25">
      <c r="B11" s="180" t="s">
        <v>81</v>
      </c>
      <c r="C11" s="45">
        <v>0</v>
      </c>
      <c r="D11" s="45">
        <v>0</v>
      </c>
      <c r="E11" s="45">
        <v>0</v>
      </c>
      <c r="F11" s="45">
        <v>49268</v>
      </c>
      <c r="G11" s="45">
        <v>25103</v>
      </c>
      <c r="H11" s="45">
        <v>0</v>
      </c>
      <c r="I11" s="45">
        <v>0</v>
      </c>
      <c r="J11" s="46">
        <v>1097.42</v>
      </c>
      <c r="K11" s="46">
        <v>0</v>
      </c>
      <c r="L11" s="46">
        <v>28354</v>
      </c>
      <c r="M11" s="46">
        <v>9991</v>
      </c>
      <c r="N11" s="45">
        <v>0</v>
      </c>
      <c r="O11" s="45">
        <v>232516.95</v>
      </c>
      <c r="P11" s="45">
        <v>0</v>
      </c>
      <c r="Q11" s="45">
        <v>0</v>
      </c>
      <c r="R11" s="45">
        <v>167916</v>
      </c>
      <c r="S11" s="45">
        <f>SUM(C11:R11)</f>
        <v>514246.37</v>
      </c>
    </row>
    <row r="12" spans="1:19" x14ac:dyDescent="0.25">
      <c r="B12" s="180" t="s">
        <v>82</v>
      </c>
      <c r="C12" s="45">
        <v>0</v>
      </c>
      <c r="D12" s="45">
        <v>0</v>
      </c>
      <c r="E12" s="45">
        <v>0</v>
      </c>
      <c r="F12" s="45">
        <v>0</v>
      </c>
      <c r="G12" s="45">
        <v>908829</v>
      </c>
      <c r="H12" s="45">
        <v>0</v>
      </c>
      <c r="I12" s="45">
        <v>0</v>
      </c>
      <c r="J12" s="46">
        <v>11684</v>
      </c>
      <c r="K12" s="46">
        <v>0</v>
      </c>
      <c r="L12" s="46">
        <v>0</v>
      </c>
      <c r="M12" s="46">
        <v>12063</v>
      </c>
      <c r="N12" s="45">
        <v>0</v>
      </c>
      <c r="O12" s="45">
        <v>451433</v>
      </c>
      <c r="P12" s="45">
        <v>0</v>
      </c>
      <c r="Q12" s="45">
        <v>0</v>
      </c>
      <c r="R12" s="45">
        <v>5943</v>
      </c>
      <c r="S12" s="45">
        <f>SUM(C12:R12)</f>
        <v>1389952</v>
      </c>
    </row>
    <row r="13" spans="1:19" x14ac:dyDescent="0.25">
      <c r="B13" s="180" t="s">
        <v>83</v>
      </c>
      <c r="C13" s="45">
        <v>87250</v>
      </c>
      <c r="D13" s="45">
        <v>0</v>
      </c>
      <c r="E13" s="45">
        <v>22000</v>
      </c>
      <c r="F13" s="45">
        <v>0</v>
      </c>
      <c r="G13" s="45">
        <v>0</v>
      </c>
      <c r="H13" s="45">
        <v>0</v>
      </c>
      <c r="I13" s="45">
        <v>0</v>
      </c>
      <c r="J13" s="46">
        <v>115005</v>
      </c>
      <c r="K13" s="46">
        <v>0</v>
      </c>
      <c r="L13" s="46">
        <v>43758</v>
      </c>
      <c r="M13" s="46">
        <v>164597</v>
      </c>
      <c r="N13" s="45">
        <v>317561</v>
      </c>
      <c r="O13" s="45">
        <v>984342.46</v>
      </c>
      <c r="P13" s="45">
        <v>7150</v>
      </c>
      <c r="Q13" s="45">
        <v>0</v>
      </c>
      <c r="R13" s="45">
        <v>0</v>
      </c>
      <c r="S13" s="45">
        <f>SUM(C13:R13)</f>
        <v>1741663.46</v>
      </c>
    </row>
    <row r="14" spans="1:19" x14ac:dyDescent="0.25">
      <c r="B14" s="180" t="s">
        <v>84</v>
      </c>
      <c r="C14" s="45">
        <v>2526</v>
      </c>
      <c r="D14" s="45">
        <v>0</v>
      </c>
      <c r="E14" s="45">
        <v>0</v>
      </c>
      <c r="F14" s="45">
        <v>238597</v>
      </c>
      <c r="G14" s="45">
        <v>0</v>
      </c>
      <c r="H14" s="45">
        <v>527844</v>
      </c>
      <c r="I14" s="45">
        <v>41191</v>
      </c>
      <c r="J14" s="46">
        <v>0</v>
      </c>
      <c r="K14" s="46">
        <v>0</v>
      </c>
      <c r="L14" s="46">
        <v>0</v>
      </c>
      <c r="M14" s="46">
        <v>0</v>
      </c>
      <c r="N14" s="45">
        <v>0</v>
      </c>
      <c r="O14" s="45">
        <v>1037136</v>
      </c>
      <c r="P14" s="45">
        <v>83020</v>
      </c>
      <c r="Q14" s="45">
        <v>0</v>
      </c>
      <c r="R14" s="45">
        <v>0</v>
      </c>
      <c r="S14" s="45">
        <f>SUM(C14:R14)</f>
        <v>1930314</v>
      </c>
    </row>
    <row r="15" spans="1:19" x14ac:dyDescent="0.25">
      <c r="B15" s="154" t="s">
        <v>85</v>
      </c>
      <c r="C15" s="155">
        <f>SUM(C11:C14)</f>
        <v>89776</v>
      </c>
      <c r="D15" s="155">
        <f t="shared" ref="D15:S15" si="0">SUM(D11:D14)</f>
        <v>0</v>
      </c>
      <c r="E15" s="155">
        <f t="shared" si="0"/>
        <v>22000</v>
      </c>
      <c r="F15" s="155">
        <f t="shared" si="0"/>
        <v>287865</v>
      </c>
      <c r="G15" s="155">
        <f t="shared" si="0"/>
        <v>933932</v>
      </c>
      <c r="H15" s="155">
        <f t="shared" si="0"/>
        <v>527844</v>
      </c>
      <c r="I15" s="155">
        <f t="shared" si="0"/>
        <v>41191</v>
      </c>
      <c r="J15" s="155">
        <f t="shared" si="0"/>
        <v>127786.42</v>
      </c>
      <c r="K15" s="155">
        <f t="shared" si="0"/>
        <v>0</v>
      </c>
      <c r="L15" s="155">
        <f t="shared" si="0"/>
        <v>72112</v>
      </c>
      <c r="M15" s="155">
        <f t="shared" si="0"/>
        <v>186651</v>
      </c>
      <c r="N15" s="155">
        <f t="shared" si="0"/>
        <v>317561</v>
      </c>
      <c r="O15" s="155">
        <f t="shared" si="0"/>
        <v>2705428.41</v>
      </c>
      <c r="P15" s="155">
        <f t="shared" si="0"/>
        <v>90170</v>
      </c>
      <c r="Q15" s="155">
        <f t="shared" si="0"/>
        <v>0</v>
      </c>
      <c r="R15" s="155">
        <f t="shared" si="0"/>
        <v>173859</v>
      </c>
      <c r="S15" s="155">
        <f t="shared" si="0"/>
        <v>5576175.8300000001</v>
      </c>
    </row>
    <row r="16" spans="1:19" x14ac:dyDescent="0.25">
      <c r="B16" s="44"/>
      <c r="C16" s="47"/>
      <c r="D16" s="47"/>
      <c r="E16" s="47"/>
      <c r="F16" s="47"/>
      <c r="G16" s="47"/>
      <c r="H16" s="48"/>
      <c r="I16" s="47"/>
      <c r="J16" s="49"/>
      <c r="K16" s="49"/>
      <c r="L16" s="49"/>
      <c r="M16" s="49"/>
      <c r="N16" s="47"/>
      <c r="O16" s="47"/>
      <c r="P16" s="47"/>
      <c r="Q16" s="50"/>
      <c r="R16" s="50"/>
      <c r="S16" s="50"/>
    </row>
    <row r="17" spans="2:19" ht="22.5" x14ac:dyDescent="0.25">
      <c r="B17" s="156" t="s">
        <v>86</v>
      </c>
      <c r="C17" s="157" t="s">
        <v>13</v>
      </c>
      <c r="D17" s="157" t="s">
        <v>12</v>
      </c>
      <c r="E17" s="157" t="s">
        <v>14</v>
      </c>
      <c r="F17" s="157" t="s">
        <v>15</v>
      </c>
      <c r="G17" s="157" t="s">
        <v>18</v>
      </c>
      <c r="H17" s="157" t="s">
        <v>19</v>
      </c>
      <c r="I17" s="157" t="s">
        <v>20</v>
      </c>
      <c r="J17" s="158" t="s">
        <v>22</v>
      </c>
      <c r="K17" s="158" t="s">
        <v>23</v>
      </c>
      <c r="L17" s="158" t="s">
        <v>24</v>
      </c>
      <c r="M17" s="158" t="s">
        <v>25</v>
      </c>
      <c r="N17" s="157" t="s">
        <v>26</v>
      </c>
      <c r="O17" s="157" t="s">
        <v>27</v>
      </c>
      <c r="P17" s="157" t="s">
        <v>28</v>
      </c>
      <c r="Q17" s="157" t="s">
        <v>29</v>
      </c>
      <c r="R17" s="157" t="s">
        <v>30</v>
      </c>
      <c r="S17" s="157" t="s">
        <v>10</v>
      </c>
    </row>
    <row r="18" spans="2:19" x14ac:dyDescent="0.25">
      <c r="B18" s="180" t="s">
        <v>81</v>
      </c>
      <c r="C18" s="45">
        <v>0</v>
      </c>
      <c r="D18" s="45">
        <v>0</v>
      </c>
      <c r="E18" s="45">
        <v>3166</v>
      </c>
      <c r="F18" s="45">
        <v>9475</v>
      </c>
      <c r="G18" s="45">
        <v>0</v>
      </c>
      <c r="H18" s="45">
        <v>0</v>
      </c>
      <c r="I18" s="45">
        <v>10280</v>
      </c>
      <c r="J18" s="46">
        <v>28770</v>
      </c>
      <c r="K18" s="46">
        <v>0</v>
      </c>
      <c r="L18" s="46">
        <v>0</v>
      </c>
      <c r="M18" s="46">
        <v>26092</v>
      </c>
      <c r="N18" s="45">
        <v>0</v>
      </c>
      <c r="O18" s="45">
        <v>70789</v>
      </c>
      <c r="P18" s="45">
        <v>37532</v>
      </c>
      <c r="Q18" s="45">
        <v>0</v>
      </c>
      <c r="R18" s="51">
        <v>9041</v>
      </c>
      <c r="S18" s="51">
        <f>SUM(C18:R18)</f>
        <v>195145</v>
      </c>
    </row>
    <row r="19" spans="2:19" x14ac:dyDescent="0.25">
      <c r="B19" s="180" t="s">
        <v>82</v>
      </c>
      <c r="C19" s="45">
        <v>0</v>
      </c>
      <c r="D19" s="45">
        <v>0</v>
      </c>
      <c r="E19" s="45">
        <v>0</v>
      </c>
      <c r="F19" s="45">
        <v>0</v>
      </c>
      <c r="G19" s="45">
        <v>318578</v>
      </c>
      <c r="H19" s="45">
        <v>0</v>
      </c>
      <c r="I19" s="45">
        <v>0</v>
      </c>
      <c r="J19" s="46">
        <v>10056</v>
      </c>
      <c r="K19" s="46">
        <v>0</v>
      </c>
      <c r="L19" s="46">
        <v>0</v>
      </c>
      <c r="M19" s="46">
        <v>24446</v>
      </c>
      <c r="N19" s="45">
        <v>0</v>
      </c>
      <c r="O19" s="45">
        <v>195154</v>
      </c>
      <c r="P19" s="45">
        <v>0</v>
      </c>
      <c r="Q19" s="51">
        <v>0</v>
      </c>
      <c r="R19" s="51">
        <v>59678</v>
      </c>
      <c r="S19" s="51">
        <f>SUM(C19:R19)</f>
        <v>607912</v>
      </c>
    </row>
    <row r="20" spans="2:19" x14ac:dyDescent="0.25">
      <c r="B20" s="180" t="s">
        <v>83</v>
      </c>
      <c r="C20" s="45">
        <v>0</v>
      </c>
      <c r="D20" s="45">
        <v>0</v>
      </c>
      <c r="E20" s="45">
        <v>12246</v>
      </c>
      <c r="F20" s="45">
        <v>0</v>
      </c>
      <c r="G20" s="45">
        <v>0</v>
      </c>
      <c r="H20" s="45">
        <v>0</v>
      </c>
      <c r="I20" s="45">
        <v>3000</v>
      </c>
      <c r="J20" s="46">
        <v>0</v>
      </c>
      <c r="K20" s="46">
        <v>14000</v>
      </c>
      <c r="L20" s="46">
        <v>0</v>
      </c>
      <c r="M20" s="46">
        <v>8220</v>
      </c>
      <c r="N20" s="45">
        <v>0</v>
      </c>
      <c r="O20" s="45">
        <v>17495</v>
      </c>
      <c r="P20" s="45">
        <v>8027</v>
      </c>
      <c r="Q20" s="51">
        <v>0</v>
      </c>
      <c r="R20" s="51">
        <v>0</v>
      </c>
      <c r="S20" s="51">
        <f>SUM(C20:R20)</f>
        <v>62988</v>
      </c>
    </row>
    <row r="21" spans="2:19" x14ac:dyDescent="0.25">
      <c r="B21" s="180" t="s">
        <v>84</v>
      </c>
      <c r="C21" s="45">
        <v>0</v>
      </c>
      <c r="D21" s="45">
        <v>0</v>
      </c>
      <c r="E21" s="45">
        <v>0</v>
      </c>
      <c r="F21" s="45">
        <v>23550</v>
      </c>
      <c r="G21" s="45">
        <v>0</v>
      </c>
      <c r="H21" s="45">
        <v>228241</v>
      </c>
      <c r="I21" s="45">
        <v>4350</v>
      </c>
      <c r="J21" s="46">
        <v>0</v>
      </c>
      <c r="K21" s="46">
        <v>0</v>
      </c>
      <c r="L21" s="46">
        <v>0</v>
      </c>
      <c r="M21" s="46">
        <v>0</v>
      </c>
      <c r="N21" s="45">
        <v>0</v>
      </c>
      <c r="O21" s="45">
        <v>29304</v>
      </c>
      <c r="P21" s="45">
        <v>13629</v>
      </c>
      <c r="Q21" s="51">
        <v>0</v>
      </c>
      <c r="R21" s="51">
        <v>0</v>
      </c>
      <c r="S21" s="51">
        <f>SUM(C21:R21)</f>
        <v>299074</v>
      </c>
    </row>
    <row r="22" spans="2:19" x14ac:dyDescent="0.25">
      <c r="B22" s="154" t="s">
        <v>87</v>
      </c>
      <c r="C22" s="155">
        <f>SUM(C18:C21)</f>
        <v>0</v>
      </c>
      <c r="D22" s="155">
        <f t="shared" ref="D22:S22" si="1">SUM(D18:D21)</f>
        <v>0</v>
      </c>
      <c r="E22" s="155">
        <f t="shared" si="1"/>
        <v>15412</v>
      </c>
      <c r="F22" s="155">
        <f t="shared" si="1"/>
        <v>33025</v>
      </c>
      <c r="G22" s="155">
        <f t="shared" si="1"/>
        <v>318578</v>
      </c>
      <c r="H22" s="155">
        <f t="shared" si="1"/>
        <v>228241</v>
      </c>
      <c r="I22" s="155">
        <f t="shared" si="1"/>
        <v>17630</v>
      </c>
      <c r="J22" s="155">
        <f t="shared" si="1"/>
        <v>38826</v>
      </c>
      <c r="K22" s="155">
        <f t="shared" si="1"/>
        <v>14000</v>
      </c>
      <c r="L22" s="155">
        <f t="shared" si="1"/>
        <v>0</v>
      </c>
      <c r="M22" s="155">
        <f t="shared" si="1"/>
        <v>58758</v>
      </c>
      <c r="N22" s="155">
        <f t="shared" si="1"/>
        <v>0</v>
      </c>
      <c r="O22" s="155">
        <f t="shared" si="1"/>
        <v>312742</v>
      </c>
      <c r="P22" s="155">
        <f t="shared" si="1"/>
        <v>59188</v>
      </c>
      <c r="Q22" s="155">
        <f t="shared" si="1"/>
        <v>0</v>
      </c>
      <c r="R22" s="155">
        <f t="shared" si="1"/>
        <v>68719</v>
      </c>
      <c r="S22" s="155">
        <f t="shared" si="1"/>
        <v>1165119</v>
      </c>
    </row>
    <row r="23" spans="2:19" x14ac:dyDescent="0.25">
      <c r="B23" s="44"/>
      <c r="C23" s="47"/>
      <c r="D23" s="47"/>
      <c r="E23" s="52"/>
      <c r="F23" s="47"/>
      <c r="G23" s="52"/>
      <c r="H23" s="53"/>
      <c r="I23" s="52"/>
      <c r="J23" s="54"/>
      <c r="K23" s="54"/>
      <c r="L23" s="54"/>
      <c r="M23" s="54"/>
      <c r="N23" s="47"/>
      <c r="O23" s="52"/>
      <c r="P23" s="52"/>
      <c r="Q23" s="50"/>
      <c r="R23" s="55"/>
      <c r="S23" s="55"/>
    </row>
    <row r="24" spans="2:19" ht="22.5" x14ac:dyDescent="0.25">
      <c r="B24" s="159" t="s">
        <v>88</v>
      </c>
      <c r="C24" s="157" t="s">
        <v>13</v>
      </c>
      <c r="D24" s="157" t="s">
        <v>12</v>
      </c>
      <c r="E24" s="157" t="s">
        <v>14</v>
      </c>
      <c r="F24" s="157" t="s">
        <v>15</v>
      </c>
      <c r="G24" s="157" t="s">
        <v>18</v>
      </c>
      <c r="H24" s="157" t="s">
        <v>19</v>
      </c>
      <c r="I24" s="157" t="s">
        <v>20</v>
      </c>
      <c r="J24" s="158" t="s">
        <v>22</v>
      </c>
      <c r="K24" s="158" t="s">
        <v>23</v>
      </c>
      <c r="L24" s="158" t="s">
        <v>24</v>
      </c>
      <c r="M24" s="158" t="s">
        <v>25</v>
      </c>
      <c r="N24" s="157" t="s">
        <v>26</v>
      </c>
      <c r="O24" s="157" t="s">
        <v>27</v>
      </c>
      <c r="P24" s="157" t="s">
        <v>28</v>
      </c>
      <c r="Q24" s="157" t="s">
        <v>29</v>
      </c>
      <c r="R24" s="157" t="s">
        <v>30</v>
      </c>
      <c r="S24" s="157" t="s">
        <v>10</v>
      </c>
    </row>
    <row r="25" spans="2:19" x14ac:dyDescent="0.25">
      <c r="B25" s="181" t="s">
        <v>40</v>
      </c>
      <c r="C25" s="56">
        <v>0</v>
      </c>
      <c r="D25" s="56">
        <v>0</v>
      </c>
      <c r="E25" s="57">
        <v>0</v>
      </c>
      <c r="F25" s="57">
        <v>0</v>
      </c>
      <c r="G25" s="57">
        <v>820549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589</v>
      </c>
      <c r="N25" s="57">
        <v>0</v>
      </c>
      <c r="O25" s="57">
        <v>43368</v>
      </c>
      <c r="P25" s="56">
        <v>0</v>
      </c>
      <c r="Q25" s="58">
        <v>0</v>
      </c>
      <c r="R25" s="56">
        <v>8503</v>
      </c>
      <c r="S25" s="56">
        <f>SUM(C25:R25)</f>
        <v>873009</v>
      </c>
    </row>
    <row r="26" spans="2:19" x14ac:dyDescent="0.25">
      <c r="B26" s="181" t="s">
        <v>89</v>
      </c>
      <c r="C26" s="56">
        <v>0</v>
      </c>
      <c r="D26" s="56">
        <v>0</v>
      </c>
      <c r="E26" s="57">
        <v>0</v>
      </c>
      <c r="F26" s="57">
        <v>0</v>
      </c>
      <c r="G26" s="57">
        <v>765993</v>
      </c>
      <c r="H26" s="57">
        <v>0</v>
      </c>
      <c r="I26" s="57">
        <v>0</v>
      </c>
      <c r="J26" s="59">
        <v>0</v>
      </c>
      <c r="K26" s="57">
        <v>0</v>
      </c>
      <c r="L26" s="57">
        <v>0</v>
      </c>
      <c r="M26" s="57">
        <v>6338</v>
      </c>
      <c r="N26" s="57">
        <v>0</v>
      </c>
      <c r="O26" s="57">
        <v>51129</v>
      </c>
      <c r="P26" s="56">
        <v>0</v>
      </c>
      <c r="Q26" s="58">
        <v>0</v>
      </c>
      <c r="R26" s="56">
        <v>113</v>
      </c>
      <c r="S26" s="56">
        <f>SUM(C26:R26)</f>
        <v>823573</v>
      </c>
    </row>
    <row r="27" spans="2:19" x14ac:dyDescent="0.25">
      <c r="B27" s="160" t="s">
        <v>90</v>
      </c>
      <c r="C27" s="161">
        <f>SUM(C25:C26)</f>
        <v>0</v>
      </c>
      <c r="D27" s="161">
        <f t="shared" ref="D27:S27" si="2">SUM(D25:D26)</f>
        <v>0</v>
      </c>
      <c r="E27" s="161">
        <f t="shared" si="2"/>
        <v>0</v>
      </c>
      <c r="F27" s="161">
        <f t="shared" si="2"/>
        <v>0</v>
      </c>
      <c r="G27" s="161">
        <f t="shared" si="2"/>
        <v>1586542</v>
      </c>
      <c r="H27" s="161">
        <f t="shared" si="2"/>
        <v>0</v>
      </c>
      <c r="I27" s="161">
        <f t="shared" si="2"/>
        <v>0</v>
      </c>
      <c r="J27" s="161">
        <f t="shared" si="2"/>
        <v>0</v>
      </c>
      <c r="K27" s="161">
        <f t="shared" si="2"/>
        <v>0</v>
      </c>
      <c r="L27" s="161">
        <f t="shared" si="2"/>
        <v>0</v>
      </c>
      <c r="M27" s="161">
        <f t="shared" si="2"/>
        <v>6927</v>
      </c>
      <c r="N27" s="161">
        <f t="shared" si="2"/>
        <v>0</v>
      </c>
      <c r="O27" s="161">
        <f t="shared" si="2"/>
        <v>94497</v>
      </c>
      <c r="P27" s="161">
        <f t="shared" si="2"/>
        <v>0</v>
      </c>
      <c r="Q27" s="161">
        <f t="shared" si="2"/>
        <v>0</v>
      </c>
      <c r="R27" s="161">
        <f t="shared" si="2"/>
        <v>8616</v>
      </c>
      <c r="S27" s="161">
        <f t="shared" si="2"/>
        <v>1696582</v>
      </c>
    </row>
    <row r="28" spans="2:19" x14ac:dyDescent="0.2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62"/>
    </row>
    <row r="29" spans="2:19" ht="15.75" thickBot="1" x14ac:dyDescent="0.3">
      <c r="B29" s="162" t="s">
        <v>91</v>
      </c>
      <c r="C29" s="163">
        <f>C15+C22+C27</f>
        <v>89776</v>
      </c>
      <c r="D29" s="163">
        <f t="shared" ref="D29:S29" si="3">D15+D22+D27</f>
        <v>0</v>
      </c>
      <c r="E29" s="163">
        <f t="shared" si="3"/>
        <v>37412</v>
      </c>
      <c r="F29" s="163">
        <f t="shared" si="3"/>
        <v>320890</v>
      </c>
      <c r="G29" s="163">
        <f t="shared" si="3"/>
        <v>2839052</v>
      </c>
      <c r="H29" s="163">
        <f t="shared" si="3"/>
        <v>756085</v>
      </c>
      <c r="I29" s="163">
        <f t="shared" si="3"/>
        <v>58821</v>
      </c>
      <c r="J29" s="163">
        <f t="shared" si="3"/>
        <v>166612.41999999998</v>
      </c>
      <c r="K29" s="163">
        <f t="shared" si="3"/>
        <v>14000</v>
      </c>
      <c r="L29" s="163">
        <f t="shared" si="3"/>
        <v>72112</v>
      </c>
      <c r="M29" s="163">
        <f t="shared" si="3"/>
        <v>252336</v>
      </c>
      <c r="N29" s="163">
        <f t="shared" si="3"/>
        <v>317561</v>
      </c>
      <c r="O29" s="163">
        <f t="shared" si="3"/>
        <v>3112667.41</v>
      </c>
      <c r="P29" s="163">
        <f t="shared" si="3"/>
        <v>149358</v>
      </c>
      <c r="Q29" s="163">
        <f t="shared" si="3"/>
        <v>0</v>
      </c>
      <c r="R29" s="163">
        <f t="shared" si="3"/>
        <v>251194</v>
      </c>
      <c r="S29" s="163">
        <f t="shared" si="3"/>
        <v>8437876.8300000001</v>
      </c>
    </row>
    <row r="32" spans="2:19" s="75" customFormat="1" x14ac:dyDescent="0.25"/>
    <row r="33" spans="2:6" s="75" customFormat="1" x14ac:dyDescent="0.25"/>
    <row r="34" spans="2:6" s="75" customFormat="1" x14ac:dyDescent="0.25"/>
    <row r="35" spans="2:6" s="75" customFormat="1" x14ac:dyDescent="0.25"/>
    <row r="36" spans="2:6" s="75" customFormat="1" x14ac:dyDescent="0.25"/>
    <row r="37" spans="2:6" s="75" customFormat="1" x14ac:dyDescent="0.25"/>
    <row r="39" spans="2:6" ht="15.75" thickBot="1" x14ac:dyDescent="0.3">
      <c r="B39" s="224" t="s">
        <v>133</v>
      </c>
      <c r="C39" s="224"/>
      <c r="D39" s="224"/>
      <c r="E39" s="224"/>
      <c r="F39" s="224"/>
    </row>
    <row r="40" spans="2:6" ht="21" x14ac:dyDescent="0.25">
      <c r="B40" s="164" t="s">
        <v>80</v>
      </c>
      <c r="C40" s="165">
        <v>2020</v>
      </c>
      <c r="D40" s="165">
        <v>2021</v>
      </c>
      <c r="E40" s="165" t="s">
        <v>93</v>
      </c>
      <c r="F40" s="166" t="s">
        <v>116</v>
      </c>
    </row>
    <row r="41" spans="2:6" x14ac:dyDescent="0.25">
      <c r="B41" s="70" t="s">
        <v>81</v>
      </c>
      <c r="C41" s="64">
        <v>432934.7</v>
      </c>
      <c r="D41" s="64">
        <v>514246.37</v>
      </c>
      <c r="E41" s="64">
        <f>D41-C41</f>
        <v>81311.669999999984</v>
      </c>
      <c r="F41" s="65">
        <f>E41/D41</f>
        <v>0.15811812147550985</v>
      </c>
    </row>
    <row r="42" spans="2:6" x14ac:dyDescent="0.25">
      <c r="B42" s="70" t="s">
        <v>82</v>
      </c>
      <c r="C42" s="64">
        <v>1254712</v>
      </c>
      <c r="D42" s="64">
        <v>1389952</v>
      </c>
      <c r="E42" s="64">
        <f t="shared" ref="E42:E45" si="4">D42-C42</f>
        <v>135240</v>
      </c>
      <c r="F42" s="65">
        <f t="shared" ref="F42:F45" si="5">E42/D42</f>
        <v>9.7298323970899714E-2</v>
      </c>
    </row>
    <row r="43" spans="2:6" x14ac:dyDescent="0.25">
      <c r="B43" s="70" t="s">
        <v>83</v>
      </c>
      <c r="C43" s="64">
        <v>1626033</v>
      </c>
      <c r="D43" s="64">
        <v>1741663.46</v>
      </c>
      <c r="E43" s="64">
        <f t="shared" si="4"/>
        <v>115630.45999999996</v>
      </c>
      <c r="F43" s="65">
        <f t="shared" si="5"/>
        <v>6.6390816972183575E-2</v>
      </c>
    </row>
    <row r="44" spans="2:6" x14ac:dyDescent="0.25">
      <c r="B44" s="70" t="s">
        <v>84</v>
      </c>
      <c r="C44" s="64">
        <v>1501109</v>
      </c>
      <c r="D44" s="64">
        <v>1930314</v>
      </c>
      <c r="E44" s="64">
        <f t="shared" si="4"/>
        <v>429205</v>
      </c>
      <c r="F44" s="65">
        <f t="shared" si="5"/>
        <v>0.22234983531176794</v>
      </c>
    </row>
    <row r="45" spans="2:6" x14ac:dyDescent="0.25">
      <c r="B45" s="173" t="s">
        <v>85</v>
      </c>
      <c r="C45" s="174">
        <f>SUM(C41:C44)</f>
        <v>4814788.7</v>
      </c>
      <c r="D45" s="174">
        <f>SUM(D41:D44)</f>
        <v>5576175.8300000001</v>
      </c>
      <c r="E45" s="176">
        <f t="shared" si="4"/>
        <v>761387.12999999989</v>
      </c>
      <c r="F45" s="177">
        <f t="shared" si="5"/>
        <v>0.13654288408620713</v>
      </c>
    </row>
    <row r="46" spans="2:6" ht="15.75" thickBot="1" x14ac:dyDescent="0.3">
      <c r="B46" s="71"/>
      <c r="C46" s="66"/>
      <c r="D46" s="66"/>
      <c r="E46" s="64"/>
      <c r="F46" s="65"/>
    </row>
    <row r="47" spans="2:6" ht="21" x14ac:dyDescent="0.25">
      <c r="B47" s="167" t="s">
        <v>86</v>
      </c>
      <c r="C47" s="168">
        <v>2020</v>
      </c>
      <c r="D47" s="168">
        <v>2021</v>
      </c>
      <c r="E47" s="165" t="s">
        <v>93</v>
      </c>
      <c r="F47" s="166" t="s">
        <v>94</v>
      </c>
    </row>
    <row r="48" spans="2:6" x14ac:dyDescent="0.25">
      <c r="B48" s="70" t="s">
        <v>81</v>
      </c>
      <c r="C48" s="64">
        <v>171707</v>
      </c>
      <c r="D48" s="64">
        <v>195145</v>
      </c>
      <c r="E48" s="64">
        <f>D48-C48</f>
        <v>23438</v>
      </c>
      <c r="F48" s="65">
        <f>E48/D48</f>
        <v>0.12010556253042609</v>
      </c>
    </row>
    <row r="49" spans="2:7" x14ac:dyDescent="0.25">
      <c r="B49" s="70" t="s">
        <v>82</v>
      </c>
      <c r="C49" s="64">
        <v>472013</v>
      </c>
      <c r="D49" s="64">
        <v>607912</v>
      </c>
      <c r="E49" s="64">
        <f t="shared" ref="E49:E52" si="6">D49-C49</f>
        <v>135899</v>
      </c>
      <c r="F49" s="65">
        <f t="shared" ref="F49:F52" si="7">E49/D49</f>
        <v>0.22355044809117108</v>
      </c>
    </row>
    <row r="50" spans="2:7" x14ac:dyDescent="0.25">
      <c r="B50" s="70" t="s">
        <v>83</v>
      </c>
      <c r="C50" s="64">
        <v>57503</v>
      </c>
      <c r="D50" s="64">
        <v>62988</v>
      </c>
      <c r="E50" s="64">
        <f t="shared" si="6"/>
        <v>5485</v>
      </c>
      <c r="F50" s="65">
        <f t="shared" si="7"/>
        <v>8.7080078745157802E-2</v>
      </c>
    </row>
    <row r="51" spans="2:7" x14ac:dyDescent="0.25">
      <c r="B51" s="70" t="s">
        <v>84</v>
      </c>
      <c r="C51" s="64">
        <v>133379</v>
      </c>
      <c r="D51" s="64">
        <v>299074</v>
      </c>
      <c r="E51" s="64">
        <f t="shared" si="6"/>
        <v>165695</v>
      </c>
      <c r="F51" s="65">
        <f t="shared" si="7"/>
        <v>0.5540267626072477</v>
      </c>
    </row>
    <row r="52" spans="2:7" x14ac:dyDescent="0.25">
      <c r="B52" s="173" t="s">
        <v>87</v>
      </c>
      <c r="C52" s="174">
        <f>SUM(C48:C51)</f>
        <v>834602</v>
      </c>
      <c r="D52" s="174">
        <f>SUM(D48:D51)</f>
        <v>1165119</v>
      </c>
      <c r="E52" s="176">
        <f t="shared" si="6"/>
        <v>330517</v>
      </c>
      <c r="F52" s="177">
        <f t="shared" si="7"/>
        <v>0.28367660299076747</v>
      </c>
    </row>
    <row r="53" spans="2:7" ht="15.75" thickBot="1" x14ac:dyDescent="0.3">
      <c r="B53" s="71"/>
      <c r="C53" s="66"/>
      <c r="D53" s="66"/>
      <c r="E53" s="64"/>
      <c r="F53" s="65"/>
    </row>
    <row r="54" spans="2:7" ht="21" x14ac:dyDescent="0.25">
      <c r="B54" s="169" t="s">
        <v>88</v>
      </c>
      <c r="C54" s="168">
        <v>2020</v>
      </c>
      <c r="D54" s="168">
        <v>2021</v>
      </c>
      <c r="E54" s="165" t="s">
        <v>93</v>
      </c>
      <c r="F54" s="166" t="s">
        <v>94</v>
      </c>
    </row>
    <row r="55" spans="2:7" x14ac:dyDescent="0.25">
      <c r="B55" s="72" t="s">
        <v>40</v>
      </c>
      <c r="C55" s="67">
        <v>714898</v>
      </c>
      <c r="D55" s="67">
        <v>873009</v>
      </c>
      <c r="E55" s="64">
        <f>D55-C55</f>
        <v>158111</v>
      </c>
      <c r="F55" s="65">
        <f>E55/D55</f>
        <v>0.18111038946906619</v>
      </c>
    </row>
    <row r="56" spans="2:7" x14ac:dyDescent="0.25">
      <c r="B56" s="72" t="s">
        <v>89</v>
      </c>
      <c r="C56" s="67">
        <v>708495</v>
      </c>
      <c r="D56" s="67">
        <v>823573</v>
      </c>
      <c r="E56" s="64">
        <f t="shared" ref="E56:E57" si="8">D56-C56</f>
        <v>115078</v>
      </c>
      <c r="F56" s="65">
        <f t="shared" ref="F56:F57" si="9">E56/D56</f>
        <v>0.13973017570998564</v>
      </c>
    </row>
    <row r="57" spans="2:7" x14ac:dyDescent="0.25">
      <c r="B57" s="169" t="s">
        <v>90</v>
      </c>
      <c r="C57" s="175">
        <f>SUM(C55:C56)</f>
        <v>1423393</v>
      </c>
      <c r="D57" s="175">
        <f>SUM(D55:D56)</f>
        <v>1696582</v>
      </c>
      <c r="E57" s="178">
        <f t="shared" si="8"/>
        <v>273189</v>
      </c>
      <c r="F57" s="179">
        <f t="shared" si="9"/>
        <v>0.16102316304192782</v>
      </c>
    </row>
    <row r="58" spans="2:7" x14ac:dyDescent="0.25">
      <c r="B58" s="68"/>
      <c r="C58" s="69"/>
      <c r="D58" s="69"/>
      <c r="E58" s="64"/>
      <c r="F58" s="65"/>
    </row>
    <row r="59" spans="2:7" ht="15.75" thickBot="1" x14ac:dyDescent="0.3">
      <c r="B59" s="170" t="s">
        <v>91</v>
      </c>
      <c r="C59" s="171">
        <f>C45+C52+C57</f>
        <v>7072783.7000000002</v>
      </c>
      <c r="D59" s="171">
        <f t="shared" ref="D59" si="10">D45+D52+D57</f>
        <v>8437876.8300000001</v>
      </c>
      <c r="E59" s="171">
        <f>D59-C59</f>
        <v>1365093.13</v>
      </c>
      <c r="F59" s="172">
        <f>E59/D59</f>
        <v>0.16178159002588804</v>
      </c>
    </row>
    <row r="62" spans="2:7" ht="15" customHeight="1" x14ac:dyDescent="0.25">
      <c r="B62" s="73"/>
      <c r="C62" s="213" t="s">
        <v>129</v>
      </c>
      <c r="D62" s="213"/>
      <c r="E62" s="213"/>
      <c r="F62" s="213"/>
      <c r="G62" s="74"/>
    </row>
    <row r="63" spans="2:7" ht="15" customHeight="1" x14ac:dyDescent="0.25">
      <c r="B63" s="73"/>
      <c r="C63" s="221" t="s">
        <v>107</v>
      </c>
      <c r="D63" s="221"/>
      <c r="E63" s="221"/>
      <c r="F63" s="221"/>
      <c r="G63" s="74"/>
    </row>
    <row r="64" spans="2:7" x14ac:dyDescent="0.25">
      <c r="D64" s="114" t="s">
        <v>80</v>
      </c>
      <c r="E64" s="114">
        <v>5576175.8300000001</v>
      </c>
    </row>
    <row r="65" spans="4:5" x14ac:dyDescent="0.25">
      <c r="D65" s="114" t="s">
        <v>86</v>
      </c>
      <c r="E65" s="114">
        <v>1165119</v>
      </c>
    </row>
    <row r="66" spans="4:5" x14ac:dyDescent="0.25">
      <c r="D66" s="114" t="s">
        <v>88</v>
      </c>
      <c r="E66" s="114">
        <v>1696582</v>
      </c>
    </row>
    <row r="67" spans="4:5" x14ac:dyDescent="0.25">
      <c r="D67" s="114" t="s">
        <v>117</v>
      </c>
      <c r="E67" s="115">
        <f>SUM(E64:E66)</f>
        <v>8437876.8300000001</v>
      </c>
    </row>
  </sheetData>
  <mergeCells count="7">
    <mergeCell ref="C62:F62"/>
    <mergeCell ref="C63:F63"/>
    <mergeCell ref="B8:R8"/>
    <mergeCell ref="B9:R9"/>
    <mergeCell ref="B6:R6"/>
    <mergeCell ref="B7:R7"/>
    <mergeCell ref="B39:F39"/>
  </mergeCells>
  <pageMargins left="0.7" right="0.7" top="0.75" bottom="0.75" header="0.3" footer="0.3"/>
  <pageSetup scale="3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K37"/>
  <sheetViews>
    <sheetView tabSelected="1" view="pageBreakPreview" zoomScale="60" zoomScaleNormal="100" workbookViewId="0">
      <selection activeCell="N10" sqref="N10"/>
    </sheetView>
  </sheetViews>
  <sheetFormatPr defaultColWidth="11.42578125" defaultRowHeight="15" x14ac:dyDescent="0.25"/>
  <cols>
    <col min="1" max="1" width="5.28515625" style="75" customWidth="1"/>
    <col min="4" max="4" width="4.42578125" customWidth="1"/>
    <col min="5" max="6" width="15.7109375" customWidth="1"/>
    <col min="7" max="7" width="15.28515625" customWidth="1"/>
    <col min="8" max="8" width="16.140625" customWidth="1"/>
    <col min="17" max="17" width="8.85546875" customWidth="1"/>
  </cols>
  <sheetData>
    <row r="1" spans="2:9" s="75" customFormat="1" x14ac:dyDescent="0.25"/>
    <row r="2" spans="2:9" s="75" customFormat="1" x14ac:dyDescent="0.25"/>
    <row r="3" spans="2:9" s="75" customFormat="1" x14ac:dyDescent="0.25"/>
    <row r="4" spans="2:9" s="75" customFormat="1" x14ac:dyDescent="0.25">
      <c r="F4" s="137"/>
      <c r="G4" s="137"/>
      <c r="H4" s="137"/>
    </row>
    <row r="5" spans="2:9" x14ac:dyDescent="0.25">
      <c r="F5" s="137"/>
      <c r="G5" s="137"/>
      <c r="H5" s="137"/>
    </row>
    <row r="6" spans="2:9" ht="15.75" x14ac:dyDescent="0.25">
      <c r="B6" s="225" t="s">
        <v>105</v>
      </c>
      <c r="C6" s="225"/>
      <c r="D6" s="225"/>
      <c r="E6" s="225"/>
      <c r="F6" s="225"/>
      <c r="G6" s="225"/>
      <c r="H6" s="225"/>
      <c r="I6" s="225"/>
    </row>
    <row r="7" spans="2:9" ht="15.75" x14ac:dyDescent="0.25">
      <c r="B7" s="225" t="s">
        <v>92</v>
      </c>
      <c r="C7" s="225"/>
      <c r="D7" s="225"/>
      <c r="E7" s="225"/>
      <c r="F7" s="225"/>
      <c r="G7" s="225"/>
      <c r="H7" s="225"/>
      <c r="I7" s="225"/>
    </row>
    <row r="8" spans="2:9" ht="16.5" thickBot="1" x14ac:dyDescent="0.3">
      <c r="B8" s="225" t="s">
        <v>130</v>
      </c>
      <c r="C8" s="225"/>
      <c r="D8" s="225"/>
      <c r="E8" s="225"/>
      <c r="F8" s="225"/>
      <c r="G8" s="225"/>
      <c r="H8" s="225"/>
      <c r="I8" s="225"/>
    </row>
    <row r="9" spans="2:9" ht="16.5" thickBot="1" x14ac:dyDescent="0.3">
      <c r="B9" s="228" t="s">
        <v>95</v>
      </c>
      <c r="C9" s="229"/>
      <c r="D9" s="230"/>
      <c r="E9" s="231" t="s">
        <v>96</v>
      </c>
      <c r="F9" s="232"/>
      <c r="G9" s="231" t="s">
        <v>97</v>
      </c>
      <c r="H9" s="232"/>
    </row>
    <row r="10" spans="2:9" ht="15.75" thickBot="1" x14ac:dyDescent="0.3">
      <c r="B10" s="233"/>
      <c r="C10" s="234"/>
      <c r="D10" s="235"/>
      <c r="E10" s="148">
        <v>2020</v>
      </c>
      <c r="F10" s="149">
        <v>2021</v>
      </c>
      <c r="G10" s="148" t="s">
        <v>98</v>
      </c>
      <c r="H10" s="150" t="s">
        <v>99</v>
      </c>
    </row>
    <row r="11" spans="2:9" ht="15.75" thickBot="1" x14ac:dyDescent="0.3">
      <c r="B11" s="236" t="s">
        <v>56</v>
      </c>
      <c r="C11" s="237"/>
      <c r="D11" s="238"/>
      <c r="E11" s="143">
        <v>1015</v>
      </c>
      <c r="F11" s="143">
        <v>1177</v>
      </c>
      <c r="G11" s="143">
        <f>F11-E11</f>
        <v>162</v>
      </c>
      <c r="H11" s="144">
        <f>G11/F11</f>
        <v>0.13763806287170774</v>
      </c>
    </row>
    <row r="12" spans="2:9" s="75" customFormat="1" ht="15.75" thickBot="1" x14ac:dyDescent="0.3">
      <c r="B12" s="191"/>
      <c r="C12" s="135"/>
      <c r="D12" s="136"/>
      <c r="E12" s="198"/>
      <c r="F12" s="198"/>
      <c r="G12" s="198"/>
      <c r="H12" s="199"/>
    </row>
    <row r="13" spans="2:9" ht="15.75" thickBot="1" x14ac:dyDescent="0.3">
      <c r="B13" s="140"/>
      <c r="C13" s="226" t="s">
        <v>100</v>
      </c>
      <c r="D13" s="227"/>
      <c r="E13" s="195">
        <v>4814788.7</v>
      </c>
      <c r="F13" s="195">
        <v>5576175.8300000001</v>
      </c>
      <c r="G13" s="196">
        <f t="shared" ref="G13:G20" si="0">F13-E13</f>
        <v>761387.12999999989</v>
      </c>
      <c r="H13" s="197">
        <f t="shared" ref="H13:H20" si="1">G13/F13</f>
        <v>0.13654288408620713</v>
      </c>
    </row>
    <row r="14" spans="2:9" ht="15.75" thickBot="1" x14ac:dyDescent="0.3">
      <c r="B14" s="141" t="s">
        <v>101</v>
      </c>
      <c r="C14" s="226" t="s">
        <v>102</v>
      </c>
      <c r="D14" s="227"/>
      <c r="E14" s="195">
        <v>834602</v>
      </c>
      <c r="F14" s="195">
        <v>1165119</v>
      </c>
      <c r="G14" s="196">
        <f t="shared" si="0"/>
        <v>330517</v>
      </c>
      <c r="H14" s="197">
        <f t="shared" si="1"/>
        <v>0.28367660299076747</v>
      </c>
    </row>
    <row r="15" spans="2:9" ht="15.75" thickBot="1" x14ac:dyDescent="0.3">
      <c r="B15" s="140"/>
      <c r="C15" s="226" t="s">
        <v>103</v>
      </c>
      <c r="D15" s="227"/>
      <c r="E15" s="195">
        <v>1423393</v>
      </c>
      <c r="F15" s="195">
        <v>1696582</v>
      </c>
      <c r="G15" s="196">
        <f t="shared" si="0"/>
        <v>273189</v>
      </c>
      <c r="H15" s="197">
        <f t="shared" si="1"/>
        <v>0.16102316304192782</v>
      </c>
    </row>
    <row r="16" spans="2:9" ht="15.75" thickBot="1" x14ac:dyDescent="0.3">
      <c r="B16" s="142"/>
      <c r="C16" s="226" t="s">
        <v>75</v>
      </c>
      <c r="D16" s="227"/>
      <c r="E16" s="195">
        <f>SUM(E13:E15)</f>
        <v>7072783.7000000002</v>
      </c>
      <c r="F16" s="195">
        <f>SUM(F13:F15)</f>
        <v>8437876.8300000001</v>
      </c>
      <c r="G16" s="196">
        <f t="shared" si="0"/>
        <v>1365093.13</v>
      </c>
      <c r="H16" s="197">
        <f t="shared" si="1"/>
        <v>0.16178159002588804</v>
      </c>
    </row>
    <row r="17" spans="2:11" s="75" customFormat="1" ht="15.75" thickBot="1" x14ac:dyDescent="0.3">
      <c r="B17" s="192"/>
      <c r="C17" s="193"/>
      <c r="D17" s="194"/>
      <c r="E17" s="195"/>
      <c r="F17" s="195"/>
      <c r="G17" s="196"/>
      <c r="H17" s="197"/>
    </row>
    <row r="18" spans="2:11" ht="15.75" thickBot="1" x14ac:dyDescent="0.3">
      <c r="B18" s="239"/>
      <c r="C18" s="242" t="s">
        <v>135</v>
      </c>
      <c r="D18" s="243"/>
      <c r="E18" s="145">
        <v>457523</v>
      </c>
      <c r="F18" s="145">
        <v>577365</v>
      </c>
      <c r="G18" s="146">
        <f t="shared" si="0"/>
        <v>119842</v>
      </c>
      <c r="H18" s="147">
        <f t="shared" si="1"/>
        <v>0.20756713690646297</v>
      </c>
    </row>
    <row r="19" spans="2:11" s="75" customFormat="1" ht="15.75" thickBot="1" x14ac:dyDescent="0.3">
      <c r="B19" s="240"/>
      <c r="C19" s="138"/>
      <c r="D19" s="139"/>
      <c r="E19" s="145"/>
      <c r="F19" s="145"/>
      <c r="G19" s="146"/>
      <c r="H19" s="147"/>
    </row>
    <row r="20" spans="2:11" ht="15.75" thickBot="1" x14ac:dyDescent="0.3">
      <c r="B20" s="241"/>
      <c r="C20" s="242" t="s">
        <v>104</v>
      </c>
      <c r="D20" s="243"/>
      <c r="E20" s="145">
        <v>0</v>
      </c>
      <c r="F20" s="145">
        <v>102082</v>
      </c>
      <c r="G20" s="146">
        <f t="shared" si="0"/>
        <v>102082</v>
      </c>
      <c r="H20" s="147">
        <f t="shared" si="1"/>
        <v>1</v>
      </c>
    </row>
    <row r="22" spans="2:11" x14ac:dyDescent="0.25">
      <c r="B22" t="s">
        <v>136</v>
      </c>
    </row>
    <row r="23" spans="2:11" x14ac:dyDescent="0.25">
      <c r="B23" s="244" t="s">
        <v>141</v>
      </c>
      <c r="C23" s="244"/>
      <c r="D23" s="244"/>
      <c r="E23" s="244"/>
      <c r="F23" s="244"/>
      <c r="G23" s="244"/>
      <c r="H23" s="244"/>
      <c r="I23" s="244"/>
      <c r="J23" s="244"/>
      <c r="K23" s="244"/>
    </row>
    <row r="24" spans="2:11" s="75" customFormat="1" x14ac:dyDescent="0.25"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6" spans="2:11" x14ac:dyDescent="0.25">
      <c r="B26" s="244" t="s">
        <v>137</v>
      </c>
      <c r="C26" s="244"/>
      <c r="D26" s="244"/>
      <c r="E26" s="244"/>
      <c r="F26" s="244"/>
      <c r="G26" s="244"/>
      <c r="H26" s="244"/>
      <c r="I26" s="244"/>
      <c r="J26" s="244"/>
      <c r="K26" s="244"/>
    </row>
    <row r="27" spans="2:11" s="75" customFormat="1" x14ac:dyDescent="0.25"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9" spans="2:11" x14ac:dyDescent="0.25">
      <c r="B29" s="244" t="s">
        <v>140</v>
      </c>
      <c r="C29" s="244"/>
      <c r="D29" s="244"/>
      <c r="E29" s="244"/>
      <c r="F29" s="244"/>
      <c r="G29" s="244"/>
      <c r="H29" s="244"/>
      <c r="I29" s="244"/>
      <c r="J29" s="244"/>
      <c r="K29" s="244"/>
    </row>
    <row r="30" spans="2:11" s="75" customFormat="1" x14ac:dyDescent="0.25"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2" spans="2:11" x14ac:dyDescent="0.25">
      <c r="B32" s="245" t="s">
        <v>139</v>
      </c>
      <c r="C32" s="245"/>
      <c r="D32" s="245"/>
      <c r="E32" s="245"/>
      <c r="F32" s="245"/>
      <c r="G32" s="245"/>
      <c r="H32" s="245"/>
      <c r="I32" s="245"/>
      <c r="J32" s="245"/>
      <c r="K32" s="245"/>
    </row>
    <row r="33" spans="2:11" s="75" customFormat="1" x14ac:dyDescent="0.25"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2:11" s="75" customFormat="1" x14ac:dyDescent="0.25"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  <row r="35" spans="2:11" x14ac:dyDescent="0.25">
      <c r="B35" s="75" t="s">
        <v>138</v>
      </c>
      <c r="C35" s="75"/>
      <c r="D35" s="75"/>
      <c r="E35" s="75"/>
      <c r="F35" s="75"/>
      <c r="G35" s="75"/>
      <c r="H35" s="75"/>
      <c r="I35" s="75"/>
      <c r="J35" s="75"/>
      <c r="K35" s="75"/>
    </row>
    <row r="36" spans="2:11" x14ac:dyDescent="0.25">
      <c r="B36" s="244" t="s">
        <v>142</v>
      </c>
      <c r="C36" s="244"/>
      <c r="D36" s="244"/>
      <c r="E36" s="244"/>
      <c r="F36" s="244"/>
      <c r="G36" s="244"/>
      <c r="H36" s="244"/>
      <c r="I36" s="244"/>
      <c r="J36" s="244"/>
      <c r="K36" s="244"/>
    </row>
    <row r="37" spans="2:11" x14ac:dyDescent="0.25"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</sheetData>
  <mergeCells count="20">
    <mergeCell ref="B23:K24"/>
    <mergeCell ref="B26:K27"/>
    <mergeCell ref="B29:K30"/>
    <mergeCell ref="B32:K34"/>
    <mergeCell ref="B36:K37"/>
    <mergeCell ref="C14:D14"/>
    <mergeCell ref="C15:D15"/>
    <mergeCell ref="C16:D16"/>
    <mergeCell ref="B18:B20"/>
    <mergeCell ref="C18:D18"/>
    <mergeCell ref="C20:D20"/>
    <mergeCell ref="B8:I8"/>
    <mergeCell ref="B7:I7"/>
    <mergeCell ref="B6:I6"/>
    <mergeCell ref="C13:D13"/>
    <mergeCell ref="B9:D9"/>
    <mergeCell ref="E9:F9"/>
    <mergeCell ref="G9:H9"/>
    <mergeCell ref="B10:D10"/>
    <mergeCell ref="B11:D11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Embarcaciones</vt:lpstr>
      <vt:lpstr>Contenedores</vt:lpstr>
      <vt:lpstr>Pasajeros</vt:lpstr>
      <vt:lpstr>Tráfico de Embarcaciones</vt:lpstr>
      <vt:lpstr>Cargas</vt:lpstr>
      <vt:lpstr>Resumen  Trimestre 2021</vt:lpstr>
      <vt:lpstr>Contenedores!Print_Area</vt:lpstr>
      <vt:lpstr>Embarcaciones!Print_Area</vt:lpstr>
      <vt:lpstr>Pasajeros!Print_Area</vt:lpstr>
      <vt:lpstr>'Resumen  Trimestre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</dc:creator>
  <cp:lastModifiedBy>Lenovo</cp:lastModifiedBy>
  <cp:lastPrinted>2021-10-25T17:47:57Z</cp:lastPrinted>
  <dcterms:created xsi:type="dcterms:W3CDTF">2021-10-18T12:59:36Z</dcterms:created>
  <dcterms:modified xsi:type="dcterms:W3CDTF">2021-10-25T17:48:31Z</dcterms:modified>
</cp:coreProperties>
</file>