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STADISTICAS TRIMESTRALES\"/>
    </mc:Choice>
  </mc:AlternateContent>
  <bookViews>
    <workbookView xWindow="0" yWindow="0" windowWidth="21570" windowHeight="8085" activeTab="2"/>
  </bookViews>
  <sheets>
    <sheet name="Embarcaciones" sheetId="1" r:id="rId1"/>
    <sheet name="Comparativo de Embarcaciones" sheetId="2" r:id="rId2"/>
    <sheet name="CONTENEDORES" sheetId="3" r:id="rId3"/>
    <sheet name="CARGAS" sheetId="4" r:id="rId4"/>
    <sheet name="Comp. de Cargas" sheetId="5" r:id="rId5"/>
    <sheet name="PASAJERO" sheetId="6" r:id="rId6"/>
    <sheet name="RESUMEN " sheetId="7" r:id="rId7"/>
  </sheets>
  <definedNames>
    <definedName name="_xlchart.0" hidden="1">PASAJERO!$B$15:$B$23</definedName>
    <definedName name="_xlchart.1" hidden="1">PASAJERO!$C$14</definedName>
    <definedName name="_xlchart.2" hidden="1">PASAJERO!$C$15:$C$23</definedName>
    <definedName name="_xlchart.3" hidden="1">PASAJERO!$D$14</definedName>
    <definedName name="_xlchart.4" hidden="1">PASAJERO!$D$15:$D$23</definedName>
    <definedName name="_xlnm.Print_Area" localSheetId="1">'Comparativo de Embarcaciones'!$A$1:$H$52</definedName>
    <definedName name="_xlnm.Print_Area" localSheetId="0">Embarcaciones!$A$1:$W$103</definedName>
    <definedName name="_xlnm.Print_Area" localSheetId="5">PASAJERO!$A$1:$F$129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20" i="2"/>
  <c r="F20" i="2"/>
  <c r="G20" i="2" s="1"/>
  <c r="C23" i="6" l="1"/>
  <c r="C108" i="6" l="1"/>
  <c r="G23" i="7" l="1"/>
  <c r="H23" i="7" s="1"/>
  <c r="G21" i="7"/>
  <c r="H21" i="7" s="1"/>
  <c r="G17" i="7"/>
  <c r="H17" i="7" s="1"/>
  <c r="G18" i="7"/>
  <c r="H18" i="7" s="1"/>
  <c r="G16" i="7"/>
  <c r="H16" i="7" s="1"/>
  <c r="G14" i="7"/>
  <c r="H14" i="7" s="1"/>
  <c r="F19" i="7" l="1"/>
  <c r="E19" i="7" l="1"/>
  <c r="G19" i="7" s="1"/>
  <c r="H19" i="7" s="1"/>
  <c r="E77" i="6" l="1"/>
  <c r="E78" i="6"/>
  <c r="F78" i="6" s="1"/>
  <c r="E79" i="6"/>
  <c r="F79" i="6" s="1"/>
  <c r="E80" i="6"/>
  <c r="F80" i="6" s="1"/>
  <c r="E81" i="6"/>
  <c r="F81" i="6" s="1"/>
  <c r="E82" i="6"/>
  <c r="F82" i="6" s="1"/>
  <c r="E83" i="6"/>
  <c r="F83" i="6" s="1"/>
  <c r="E76" i="6"/>
  <c r="F76" i="6" s="1"/>
  <c r="D84" i="6"/>
  <c r="E15" i="6" l="1"/>
  <c r="E16" i="6"/>
  <c r="E17" i="6"/>
  <c r="E18" i="6"/>
  <c r="E19" i="6"/>
  <c r="E20" i="6"/>
  <c r="E21" i="6"/>
  <c r="E22" i="6"/>
  <c r="D64" i="6"/>
  <c r="C64" i="6"/>
  <c r="F64" i="6"/>
  <c r="E63" i="6" l="1"/>
  <c r="E56" i="6" l="1"/>
  <c r="E57" i="6"/>
  <c r="E58" i="6"/>
  <c r="E59" i="6"/>
  <c r="E60" i="6"/>
  <c r="E61" i="6"/>
  <c r="E62" i="6"/>
  <c r="E64" i="6" l="1"/>
  <c r="D23" i="6"/>
  <c r="E23" i="6" l="1"/>
  <c r="C84" i="6"/>
  <c r="E84" i="6" s="1"/>
  <c r="F84" i="6" s="1"/>
  <c r="E25" i="5" l="1"/>
  <c r="F25" i="5" s="1"/>
  <c r="E24" i="5"/>
  <c r="F24" i="5" s="1"/>
  <c r="E18" i="5"/>
  <c r="F18" i="5" s="1"/>
  <c r="E19" i="5"/>
  <c r="F19" i="5" s="1"/>
  <c r="E20" i="5"/>
  <c r="F20" i="5" s="1"/>
  <c r="E17" i="5"/>
  <c r="F17" i="5" s="1"/>
  <c r="E11" i="5"/>
  <c r="F11" i="5" s="1"/>
  <c r="E12" i="5"/>
  <c r="F12" i="5" s="1"/>
  <c r="E13" i="5"/>
  <c r="F13" i="5" s="1"/>
  <c r="E10" i="5"/>
  <c r="F10" i="5" s="1"/>
  <c r="D26" i="5"/>
  <c r="E26" i="5" s="1"/>
  <c r="F26" i="5" s="1"/>
  <c r="D21" i="5"/>
  <c r="D14" i="5"/>
  <c r="E14" i="5" s="1"/>
  <c r="F14" i="5" s="1"/>
  <c r="U36" i="4"/>
  <c r="U37" i="4"/>
  <c r="U29" i="4"/>
  <c r="U30" i="4"/>
  <c r="U31" i="4"/>
  <c r="U32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C38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C33" i="4"/>
  <c r="U22" i="4"/>
  <c r="U26" i="4" s="1"/>
  <c r="U23" i="4"/>
  <c r="U24" i="4"/>
  <c r="U25" i="4"/>
  <c r="D26" i="4"/>
  <c r="E26" i="4"/>
  <c r="E40" i="4" s="1"/>
  <c r="F26" i="4"/>
  <c r="F40" i="4" s="1"/>
  <c r="G26" i="4"/>
  <c r="H26" i="4"/>
  <c r="I26" i="4"/>
  <c r="J26" i="4"/>
  <c r="K26" i="4"/>
  <c r="L26" i="4"/>
  <c r="L40" i="4" s="1"/>
  <c r="M26" i="4"/>
  <c r="M40" i="4" s="1"/>
  <c r="N26" i="4"/>
  <c r="N40" i="4" s="1"/>
  <c r="O26" i="4"/>
  <c r="O40" i="4" s="1"/>
  <c r="P26" i="4"/>
  <c r="Q26" i="4"/>
  <c r="Q40" i="4" s="1"/>
  <c r="R26" i="4"/>
  <c r="R40" i="4" s="1"/>
  <c r="S26" i="4"/>
  <c r="S40" i="4" s="1"/>
  <c r="T26" i="4"/>
  <c r="C26" i="4"/>
  <c r="C40" i="4" s="1"/>
  <c r="J40" i="4" l="1"/>
  <c r="I40" i="4"/>
  <c r="T40" i="4"/>
  <c r="H40" i="4"/>
  <c r="G40" i="4"/>
  <c r="K40" i="4"/>
  <c r="P40" i="4"/>
  <c r="D40" i="4"/>
  <c r="U38" i="4"/>
  <c r="U33" i="4"/>
  <c r="U40" i="4" s="1"/>
  <c r="D28" i="5"/>
  <c r="C21" i="5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10" i="2"/>
  <c r="G10" i="2" s="1"/>
  <c r="F36" i="2"/>
  <c r="E32" i="2"/>
  <c r="F32" i="2" s="1"/>
  <c r="E33" i="2"/>
  <c r="F33" i="2" s="1"/>
  <c r="E34" i="2"/>
  <c r="F34" i="2" s="1"/>
  <c r="E35" i="2"/>
  <c r="F35" i="2" s="1"/>
  <c r="E36" i="2"/>
  <c r="E37" i="2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31" i="2"/>
  <c r="F31" i="2" s="1"/>
  <c r="C28" i="5" l="1"/>
  <c r="E28" i="5" s="1"/>
  <c r="F28" i="5" s="1"/>
  <c r="E21" i="5"/>
  <c r="F21" i="5" s="1"/>
  <c r="E62" i="3"/>
  <c r="F62" i="3" s="1"/>
  <c r="E63" i="3"/>
  <c r="F63" i="3" s="1"/>
  <c r="E64" i="3"/>
  <c r="F64" i="3" s="1"/>
  <c r="E65" i="3"/>
  <c r="F65" i="3" s="1"/>
  <c r="E66" i="3"/>
  <c r="F66" i="3" s="1"/>
  <c r="E67" i="3"/>
  <c r="F67" i="3" s="1"/>
  <c r="E61" i="3"/>
  <c r="F61" i="3" s="1"/>
  <c r="E57" i="3"/>
  <c r="F57" i="3" s="1"/>
  <c r="E58" i="3"/>
  <c r="F58" i="3" s="1"/>
  <c r="E56" i="3"/>
  <c r="F56" i="3" s="1"/>
  <c r="E52" i="3"/>
  <c r="F52" i="3" s="1"/>
  <c r="E53" i="3"/>
  <c r="F53" i="3" s="1"/>
  <c r="E51" i="3"/>
  <c r="F51" i="3" s="1"/>
  <c r="D69" i="3"/>
  <c r="E69" i="3" s="1"/>
  <c r="F69" i="3" s="1"/>
  <c r="D35" i="3"/>
  <c r="E35" i="3"/>
  <c r="F35" i="3"/>
  <c r="G35" i="3"/>
  <c r="C35" i="3"/>
  <c r="H33" i="3"/>
  <c r="H34" i="3"/>
  <c r="D32" i="3"/>
  <c r="E32" i="3"/>
  <c r="F32" i="3"/>
  <c r="G32" i="3"/>
  <c r="C32" i="3"/>
  <c r="H30" i="3"/>
  <c r="H31" i="3"/>
  <c r="D26" i="3"/>
  <c r="E26" i="3"/>
  <c r="F26" i="3"/>
  <c r="G26" i="3"/>
  <c r="C26" i="3"/>
  <c r="H24" i="3"/>
  <c r="H25" i="3"/>
  <c r="H18" i="3"/>
  <c r="H19" i="3"/>
  <c r="D20" i="3"/>
  <c r="E20" i="3"/>
  <c r="F20" i="3"/>
  <c r="G20" i="3"/>
  <c r="C20" i="3"/>
  <c r="H32" i="3" l="1"/>
  <c r="H26" i="3"/>
  <c r="D36" i="3"/>
  <c r="D38" i="3" s="1"/>
  <c r="C36" i="3"/>
  <c r="C38" i="3" s="1"/>
  <c r="H35" i="3"/>
  <c r="G36" i="3"/>
  <c r="G38" i="3" s="1"/>
  <c r="F36" i="3"/>
  <c r="F38" i="3" s="1"/>
  <c r="E36" i="3"/>
  <c r="E38" i="3" s="1"/>
  <c r="H20" i="3"/>
  <c r="D52" i="2"/>
  <c r="H36" i="3" l="1"/>
  <c r="H38" i="3" s="1"/>
  <c r="C52" i="2"/>
  <c r="E52" i="2" s="1"/>
  <c r="F52" i="2" s="1"/>
  <c r="M26" i="1" l="1"/>
  <c r="C37" i="1"/>
  <c r="D37" i="1"/>
  <c r="E37" i="1"/>
  <c r="F37" i="1"/>
  <c r="G37" i="1"/>
  <c r="H37" i="1"/>
  <c r="I37" i="1"/>
  <c r="J37" i="1"/>
  <c r="K37" i="1"/>
  <c r="L37" i="1"/>
  <c r="M17" i="1" l="1"/>
  <c r="M18" i="1"/>
  <c r="M19" i="1"/>
  <c r="M20" i="1"/>
  <c r="M21" i="1"/>
  <c r="M22" i="1"/>
  <c r="M23" i="1"/>
  <c r="M24" i="1"/>
  <c r="M25" i="1"/>
  <c r="M27" i="1"/>
  <c r="M28" i="1"/>
  <c r="M29" i="1"/>
  <c r="M30" i="1"/>
  <c r="M31" i="1"/>
  <c r="M32" i="1"/>
  <c r="M33" i="1"/>
  <c r="M34" i="1"/>
  <c r="M35" i="1"/>
  <c r="M36" i="1"/>
  <c r="M16" i="1"/>
  <c r="M37" i="1" l="1"/>
</calcChain>
</file>

<file path=xl/sharedStrings.xml><?xml version="1.0" encoding="utf-8"?>
<sst xmlns="http://schemas.openxmlformats.org/spreadsheetml/2006/main" count="366" uniqueCount="157">
  <si>
    <t>DIRECCION PLANIFICACION &amp; DESARROLLO</t>
  </si>
  <si>
    <t>SECCION DE ESTADISTICA</t>
  </si>
  <si>
    <t>PUERTOS Y TERMINALES</t>
  </si>
  <si>
    <t>CARGUEROS</t>
  </si>
  <si>
    <t>GRANELEROS</t>
  </si>
  <si>
    <t>TANQUEROS</t>
  </si>
  <si>
    <t>CRUCEROS</t>
  </si>
  <si>
    <t>PESQUEROS</t>
  </si>
  <si>
    <t>REMOLCADORES</t>
  </si>
  <si>
    <t>BARCAZAS</t>
  </si>
  <si>
    <t>YATES</t>
  </si>
  <si>
    <t>FERRIE</t>
  </si>
  <si>
    <t>TOTAL</t>
  </si>
  <si>
    <t>AMBE COVE</t>
  </si>
  <si>
    <t>ARROYO BARRIL</t>
  </si>
  <si>
    <t>AZUA</t>
  </si>
  <si>
    <t>BARAHONA</t>
  </si>
  <si>
    <t>BOCA CHICA</t>
  </si>
  <si>
    <t>BAHIA DE CALDERAS</t>
  </si>
  <si>
    <t>CAP CANA</t>
  </si>
  <si>
    <t>CAUCEDO</t>
  </si>
  <si>
    <t>LA CANA</t>
  </si>
  <si>
    <t>LA ROMANA</t>
  </si>
  <si>
    <t xml:space="preserve">LUPERON </t>
  </si>
  <si>
    <t>MANZANILLO</t>
  </si>
  <si>
    <t>PEDERNALES</t>
  </si>
  <si>
    <t>PLAZA MARINA</t>
  </si>
  <si>
    <t>PUERTO PLATA</t>
  </si>
  <si>
    <t>PUNTA CATALINA</t>
  </si>
  <si>
    <t>RIO HAINA</t>
  </si>
  <si>
    <t>SAN PEDRO DE MACORÍS</t>
  </si>
  <si>
    <t>SANTA BÁRBARA</t>
  </si>
  <si>
    <t>SANTO DOMINGO</t>
  </si>
  <si>
    <t xml:space="preserve">TOTAL </t>
  </si>
  <si>
    <t>ENERO- DICIEMBRE 2021</t>
  </si>
  <si>
    <t>TAINO BAY</t>
  </si>
  <si>
    <t xml:space="preserve">            Movimiento De Embarcaciones Clasificadas Por Puertos &amp; Terminales</t>
  </si>
  <si>
    <t>DRAGAS / OTROS</t>
  </si>
  <si>
    <t>Embarcaciones</t>
  </si>
  <si>
    <t>Variacion Absoluta</t>
  </si>
  <si>
    <t>Variacion Porcentual</t>
  </si>
  <si>
    <t>OTROS</t>
  </si>
  <si>
    <t>Total</t>
  </si>
  <si>
    <t>PUERTOS &amp; TERMINALES</t>
  </si>
  <si>
    <t>VARIACIÓN ABSOLUTA</t>
  </si>
  <si>
    <t>VARIACIÓN PORCENTUAL</t>
  </si>
  <si>
    <t>AMBER COVE</t>
  </si>
  <si>
    <t>CALDERAS</t>
  </si>
  <si>
    <t>LUPERON</t>
  </si>
  <si>
    <t>SAN PEDRO</t>
  </si>
  <si>
    <t>DIRECCION DE PLANIFICACION Y DESAROLLO</t>
  </si>
  <si>
    <t>SECCION DE ESTADÍSTICA</t>
  </si>
  <si>
    <t>CONTENEDORES POR PUERTOS</t>
  </si>
  <si>
    <t>TEUs DE IMPORTACION</t>
  </si>
  <si>
    <t>PUERTO  PLATA</t>
  </si>
  <si>
    <t>CARGADOS</t>
  </si>
  <si>
    <t>VACIOS</t>
  </si>
  <si>
    <t>TOTAL DE IMPORTACION</t>
  </si>
  <si>
    <t>TEUs DE EXPORTACION</t>
  </si>
  <si>
    <t>TOTAL DE EXPORTACION</t>
  </si>
  <si>
    <t>TEUs EN TRANSITO</t>
  </si>
  <si>
    <t>ENTRADA</t>
  </si>
  <si>
    <t>SALIDA</t>
  </si>
  <si>
    <t>ENERO- DICIEMBRE  2021</t>
  </si>
  <si>
    <t xml:space="preserve">                Dirección De Planificación &amp; Desarrollo</t>
  </si>
  <si>
    <t xml:space="preserve">                                     Comparativo del Movimiento de Contenedores </t>
  </si>
  <si>
    <t>valor absoluto</t>
  </si>
  <si>
    <t>valor porcentual</t>
  </si>
  <si>
    <t xml:space="preserve">                                                                                  Sección  Estadística</t>
  </si>
  <si>
    <t>DIRECCION DE PLANIFICACION &amp; DESARROLLO</t>
  </si>
  <si>
    <t>SECCION DE ESTADISTICAS</t>
  </si>
  <si>
    <t>ENERO-DICIEMBRE 2020</t>
  </si>
  <si>
    <t>Importacion</t>
  </si>
  <si>
    <t>Exportacion</t>
  </si>
  <si>
    <t>Transito</t>
  </si>
  <si>
    <t xml:space="preserve">                    ENERO -DICIEMBRE  2020 Vs 2021</t>
  </si>
  <si>
    <t>Seccion De Estadistica</t>
  </si>
  <si>
    <t>MOVIMIENTO DE CARGAS CLASIFICADAS POR PUERTOS</t>
  </si>
  <si>
    <t>IMPORTACIÒN</t>
  </si>
  <si>
    <t>CALDERA</t>
  </si>
  <si>
    <t xml:space="preserve"> CARGA GRAL. SUELTA</t>
  </si>
  <si>
    <t xml:space="preserve"> CARGA GRAL. CONT.</t>
  </si>
  <si>
    <t xml:space="preserve"> CARGA GRANEL SOLIDA</t>
  </si>
  <si>
    <t>CARGA GRANEL LIQUIDA</t>
  </si>
  <si>
    <t>TOTAL IMPORTACION</t>
  </si>
  <si>
    <t>EXPORTACION</t>
  </si>
  <si>
    <t>TOTAL EXPORTACION</t>
  </si>
  <si>
    <t>TRANSITO</t>
  </si>
  <si>
    <t xml:space="preserve"> SALIDA</t>
  </si>
  <si>
    <t xml:space="preserve">TOTAL TRANSITO </t>
  </si>
  <si>
    <t>TOTAL GENERAL</t>
  </si>
  <si>
    <t xml:space="preserve">                    Comparativo De Cargas Clasificadas por tipos</t>
  </si>
  <si>
    <t>IMPORTACION</t>
  </si>
  <si>
    <t>VARIACION ABSOLUTA</t>
  </si>
  <si>
    <t>VARACION PORCENTUAL</t>
  </si>
  <si>
    <t>MOVIMIENTOS DE CARGAS CLASIFICADAS POR PUERTOS</t>
  </si>
  <si>
    <t>EXPORTACIÒN</t>
  </si>
  <si>
    <t>TRÀNSITO</t>
  </si>
  <si>
    <t>ENERO -DICIEMBRE 2021</t>
  </si>
  <si>
    <t>Enero-Diciembre 2020 Vs 2021</t>
  </si>
  <si>
    <t>ENERO - DICIEMBRE 2021</t>
  </si>
  <si>
    <t>MOVIMIENTO DE PASAJEROS</t>
  </si>
  <si>
    <t>Puerto y/o Terminal</t>
  </si>
  <si>
    <t>Puerto y/ Terminal</t>
  </si>
  <si>
    <t>Cruceristas</t>
  </si>
  <si>
    <t>Tripulacion</t>
  </si>
  <si>
    <t xml:space="preserve">Total </t>
  </si>
  <si>
    <t>Pasajeros de Entrada</t>
  </si>
  <si>
    <t>Pasajeros en Transito</t>
  </si>
  <si>
    <t>SANTO DOMINGO (CRUCERO)</t>
  </si>
  <si>
    <t>SANTO DOMINGO (FERRY)</t>
  </si>
  <si>
    <t>SANTA BARBARA (SAMANA)</t>
  </si>
  <si>
    <t>CANTIDAD DE CRUCEROS POR PUERTOS</t>
  </si>
  <si>
    <t>ENERO-DICIEMBRE 2021</t>
  </si>
  <si>
    <t>Pasajeros de Salida</t>
  </si>
  <si>
    <t>total</t>
  </si>
  <si>
    <t>Dirección de Planificación y Desarrollo</t>
  </si>
  <si>
    <t>Resumen Estadistico</t>
  </si>
  <si>
    <r>
      <t>C</t>
    </r>
    <r>
      <rPr>
        <b/>
        <sz val="12"/>
        <color theme="1"/>
        <rFont val="Cambria"/>
        <family val="1"/>
      </rPr>
      <t>oncepto</t>
    </r>
  </si>
  <si>
    <t xml:space="preserve">Resumen </t>
  </si>
  <si>
    <t>Variación</t>
  </si>
  <si>
    <t>Absoluta</t>
  </si>
  <si>
    <t>Porcentual</t>
  </si>
  <si>
    <t>Importación</t>
  </si>
  <si>
    <t>CARGAS</t>
  </si>
  <si>
    <t>Exportación</t>
  </si>
  <si>
    <t>Mov. Transito</t>
  </si>
  <si>
    <t>Total Cargas</t>
  </si>
  <si>
    <t>No. Cont. (Teus)</t>
  </si>
  <si>
    <t>Pasajeros</t>
  </si>
  <si>
    <t>Comparativos de Embarcaciones  por Puertos Enero-Diciembre  2020 Vs 2021</t>
  </si>
  <si>
    <t xml:space="preserve">             Comparativo De Embarcaciones por tipos de de buques.</t>
  </si>
  <si>
    <t>TOTAL DE CONTENEDORES  IMP/EXP Y TRANSITO</t>
  </si>
  <si>
    <t xml:space="preserve"> Informe  Enero -Diciembre 2021</t>
  </si>
  <si>
    <t>Amber Cove</t>
  </si>
  <si>
    <t>Arroyo Barril</t>
  </si>
  <si>
    <t>Azua</t>
  </si>
  <si>
    <t>Barahona</t>
  </si>
  <si>
    <t>Boca chica</t>
  </si>
  <si>
    <t>Bahia Calderas</t>
  </si>
  <si>
    <t>Cap Cana</t>
  </si>
  <si>
    <t>Caucedo</t>
  </si>
  <si>
    <t>La Cana</t>
  </si>
  <si>
    <t>La Romana</t>
  </si>
  <si>
    <t>Luperon</t>
  </si>
  <si>
    <t>Taino Bay</t>
  </si>
  <si>
    <t>Manzanillo</t>
  </si>
  <si>
    <t>Pedernales</t>
  </si>
  <si>
    <t>Plaza Marina</t>
  </si>
  <si>
    <t>Puerto Plata</t>
  </si>
  <si>
    <t>Punta catalina</t>
  </si>
  <si>
    <t>Rio Haina</t>
  </si>
  <si>
    <t>San Pedro M.</t>
  </si>
  <si>
    <t>Santa barbara</t>
  </si>
  <si>
    <t>Santo Domingo</t>
  </si>
  <si>
    <t>Cantidad de Embarcaciones por tipos</t>
  </si>
  <si>
    <t>Puertos y / o Terminales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</si>
</sst>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b/>
      <sz val="9"/>
      <name val="Cambria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9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Cambria"/>
      <family val="1"/>
    </font>
    <font>
      <b/>
      <sz val="11"/>
      <color theme="3"/>
      <name val="Calibri Light"/>
      <family val="1"/>
      <scheme val="major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1"/>
      <name val="Calibri Light"/>
      <family val="1"/>
      <scheme val="maj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 Light"/>
      <family val="1"/>
      <scheme val="major"/>
    </font>
    <font>
      <sz val="10"/>
      <name val="Arial"/>
      <family val="2"/>
    </font>
    <font>
      <sz val="10"/>
      <name val="Helv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mbria"/>
      <family val="1"/>
    </font>
    <font>
      <b/>
      <sz val="11"/>
      <name val="Calibri Light"/>
      <family val="1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9"/>
      <name val="Calibri Light"/>
      <family val="1"/>
      <scheme val="major"/>
    </font>
    <font>
      <sz val="9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 Light"/>
      <family val="1"/>
      <scheme val="maj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name val="Calibri Light"/>
      <family val="1"/>
      <scheme val="maj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b/>
      <sz val="10"/>
      <color rgb="FF1F497D"/>
      <name val="Cambria"/>
      <family val="1"/>
    </font>
    <font>
      <sz val="12"/>
      <color theme="1"/>
      <name val="Cambria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2" fillId="4" borderId="0" applyNumberFormat="0" applyBorder="0" applyAlignment="0" applyProtection="0"/>
    <xf numFmtId="43" fontId="21" fillId="0" borderId="0" applyFont="0" applyFill="0" applyBorder="0" applyAlignment="0" applyProtection="0"/>
    <xf numFmtId="0" fontId="56" fillId="6" borderId="0" applyNumberFormat="0" applyBorder="0" applyAlignment="0" applyProtection="0"/>
  </cellStyleXfs>
  <cellXfs count="278">
    <xf numFmtId="0" fontId="0" fillId="0" borderId="0" xfId="0"/>
    <xf numFmtId="0" fontId="3" fillId="0" borderId="0" xfId="0" applyFont="1" applyAlignment="1">
      <alignment horizontal="center"/>
    </xf>
    <xf numFmtId="3" fontId="6" fillId="0" borderId="5" xfId="1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6" fillId="0" borderId="0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6" fillId="0" borderId="5" xfId="0" applyNumberFormat="1" applyFont="1" applyBorder="1" applyAlignment="1">
      <alignment horizontal="center"/>
    </xf>
    <xf numFmtId="3" fontId="10" fillId="0" borderId="5" xfId="2" applyNumberFormat="1" applyFont="1" applyBorder="1" applyAlignment="1">
      <alignment horizontal="center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3" fontId="14" fillId="2" borderId="5" xfId="0" applyNumberFormat="1" applyFont="1" applyFill="1" applyBorder="1" applyAlignment="1" applyProtection="1">
      <alignment horizontal="center"/>
    </xf>
    <xf numFmtId="3" fontId="15" fillId="3" borderId="5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9" fontId="7" fillId="0" borderId="6" xfId="3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0" xfId="0" applyFont="1" applyAlignment="1" applyProtection="1"/>
    <xf numFmtId="0" fontId="20" fillId="0" borderId="0" xfId="0" applyFont="1" applyBorder="1" applyAlignment="1" applyProtection="1">
      <alignment horizontal="center"/>
    </xf>
    <xf numFmtId="0" fontId="20" fillId="0" borderId="0" xfId="0" applyFont="1" applyBorder="1" applyAlignment="1" applyProtection="1"/>
    <xf numFmtId="0" fontId="7" fillId="3" borderId="4" xfId="0" applyFont="1" applyFill="1" applyBorder="1" applyAlignment="1">
      <alignment horizontal="center" wrapText="1"/>
    </xf>
    <xf numFmtId="3" fontId="10" fillId="3" borderId="5" xfId="0" applyNumberFormat="1" applyFont="1" applyFill="1" applyBorder="1" applyAlignment="1">
      <alignment horizontal="center" wrapText="1"/>
    </xf>
    <xf numFmtId="3" fontId="10" fillId="3" borderId="5" xfId="4" applyNumberFormat="1" applyFont="1" applyFill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3" fontId="10" fillId="3" borderId="5" xfId="5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1" fontId="10" fillId="3" borderId="5" xfId="5" applyNumberFormat="1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3" fontId="28" fillId="0" borderId="5" xfId="0" applyNumberFormat="1" applyFont="1" applyFill="1" applyBorder="1" applyAlignment="1">
      <alignment horizontal="center"/>
    </xf>
    <xf numFmtId="10" fontId="28" fillId="0" borderId="5" xfId="0" applyNumberFormat="1" applyFont="1" applyFill="1" applyBorder="1" applyAlignment="1">
      <alignment horizontal="center"/>
    </xf>
    <xf numFmtId="0" fontId="7" fillId="0" borderId="5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2" fillId="0" borderId="5" xfId="0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0" fontId="24" fillId="3" borderId="5" xfId="0" applyFont="1" applyFill="1" applyBorder="1"/>
    <xf numFmtId="3" fontId="30" fillId="0" borderId="5" xfId="0" applyNumberFormat="1" applyFont="1" applyBorder="1"/>
    <xf numFmtId="3" fontId="30" fillId="0" borderId="5" xfId="0" applyNumberFormat="1" applyFont="1" applyBorder="1" applyAlignment="1">
      <alignment horizontal="center"/>
    </xf>
    <xf numFmtId="0" fontId="26" fillId="0" borderId="0" xfId="0" applyFont="1" applyAlignment="1"/>
    <xf numFmtId="0" fontId="25" fillId="0" borderId="0" xfId="0" applyFont="1" applyAlignment="1"/>
    <xf numFmtId="0" fontId="2" fillId="0" borderId="0" xfId="0" applyFont="1" applyAlignment="1">
      <alignment horizontal="center"/>
    </xf>
    <xf numFmtId="0" fontId="13" fillId="2" borderId="4" xfId="0" applyFont="1" applyFill="1" applyBorder="1" applyAlignment="1" applyProtection="1">
      <alignment horizontal="center" wrapText="1"/>
    </xf>
    <xf numFmtId="0" fontId="13" fillId="2" borderId="4" xfId="0" applyFont="1" applyFill="1" applyBorder="1" applyAlignment="1" applyProtection="1">
      <alignment horizontal="center"/>
    </xf>
    <xf numFmtId="0" fontId="13" fillId="2" borderId="13" xfId="0" applyFont="1" applyFill="1" applyBorder="1" applyAlignment="1" applyProtection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9" fontId="15" fillId="3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5" fillId="3" borderId="4" xfId="0" applyFont="1" applyFill="1" applyBorder="1" applyAlignment="1">
      <alignment horizontal="center"/>
    </xf>
    <xf numFmtId="3" fontId="35" fillId="3" borderId="5" xfId="0" applyNumberFormat="1" applyFont="1" applyFill="1" applyBorder="1" applyAlignment="1" applyProtection="1">
      <alignment horizontal="center" wrapText="1"/>
    </xf>
    <xf numFmtId="3" fontId="35" fillId="3" borderId="5" xfId="0" applyNumberFormat="1" applyFont="1" applyFill="1" applyBorder="1" applyAlignment="1" applyProtection="1">
      <alignment horizontal="center"/>
    </xf>
    <xf numFmtId="3" fontId="35" fillId="3" borderId="6" xfId="0" applyNumberFormat="1" applyFont="1" applyFill="1" applyBorder="1" applyAlignment="1" applyProtection="1">
      <alignment horizontal="center" wrapText="1"/>
    </xf>
    <xf numFmtId="0" fontId="36" fillId="3" borderId="5" xfId="0" applyFont="1" applyFill="1" applyBorder="1" applyAlignment="1" applyProtection="1">
      <alignment horizontal="center" wrapText="1"/>
    </xf>
    <xf numFmtId="0" fontId="36" fillId="3" borderId="5" xfId="0" applyFont="1" applyFill="1" applyBorder="1" applyAlignment="1" applyProtection="1">
      <alignment horizontal="center"/>
    </xf>
    <xf numFmtId="0" fontId="36" fillId="3" borderId="5" xfId="0" applyFont="1" applyFill="1" applyBorder="1" applyAlignment="1" applyProtection="1">
      <alignment horizontal="center" vertical="center" wrapText="1"/>
    </xf>
    <xf numFmtId="0" fontId="36" fillId="3" borderId="6" xfId="0" applyFont="1" applyFill="1" applyBorder="1" applyAlignment="1" applyProtection="1">
      <alignment horizontal="center" vertical="center" wrapText="1"/>
    </xf>
    <xf numFmtId="3" fontId="35" fillId="3" borderId="5" xfId="0" applyNumberFormat="1" applyFont="1" applyFill="1" applyBorder="1" applyAlignment="1" applyProtection="1">
      <alignment horizontal="center" vertical="center" wrapText="1"/>
    </xf>
    <xf numFmtId="3" fontId="35" fillId="3" borderId="6" xfId="0" applyNumberFormat="1" applyFont="1" applyFill="1" applyBorder="1" applyAlignment="1" applyProtection="1">
      <alignment horizontal="center" vertical="center" wrapText="1"/>
    </xf>
    <xf numFmtId="3" fontId="36" fillId="3" borderId="5" xfId="0" applyNumberFormat="1" applyFont="1" applyFill="1" applyBorder="1" applyAlignment="1" applyProtection="1">
      <alignment horizontal="center" wrapText="1"/>
    </xf>
    <xf numFmtId="3" fontId="36" fillId="3" borderId="5" xfId="0" applyNumberFormat="1" applyFont="1" applyFill="1" applyBorder="1" applyAlignment="1" applyProtection="1">
      <alignment horizontal="center"/>
    </xf>
    <xf numFmtId="3" fontId="36" fillId="3" borderId="5" xfId="0" applyNumberFormat="1" applyFont="1" applyFill="1" applyBorder="1" applyAlignment="1" applyProtection="1">
      <alignment horizontal="center" vertical="center" wrapText="1"/>
    </xf>
    <xf numFmtId="3" fontId="36" fillId="3" borderId="6" xfId="0" applyNumberFormat="1" applyFont="1" applyFill="1" applyBorder="1" applyAlignment="1" applyProtection="1">
      <alignment horizontal="center" vertical="center" wrapText="1"/>
    </xf>
    <xf numFmtId="0" fontId="35" fillId="3" borderId="4" xfId="0" applyFont="1" applyFill="1" applyBorder="1" applyAlignment="1" applyProtection="1">
      <alignment horizontal="center"/>
    </xf>
    <xf numFmtId="3" fontId="35" fillId="3" borderId="5" xfId="0" applyNumberFormat="1" applyFont="1" applyFill="1" applyBorder="1" applyAlignment="1">
      <alignment horizontal="center"/>
    </xf>
    <xf numFmtId="3" fontId="35" fillId="3" borderId="5" xfId="7" applyNumberFormat="1" applyFont="1" applyFill="1" applyBorder="1" applyAlignment="1">
      <alignment horizontal="center"/>
    </xf>
    <xf numFmtId="3" fontId="35" fillId="3" borderId="5" xfId="5" applyNumberFormat="1" applyFont="1" applyFill="1" applyBorder="1" applyAlignment="1" applyProtection="1">
      <alignment horizontal="center"/>
    </xf>
    <xf numFmtId="3" fontId="35" fillId="3" borderId="6" xfId="0" applyNumberFormat="1" applyFont="1" applyFill="1" applyBorder="1" applyAlignment="1">
      <alignment horizontal="center"/>
    </xf>
    <xf numFmtId="3" fontId="35" fillId="3" borderId="5" xfId="7" applyNumberFormat="1" applyFont="1" applyFill="1" applyBorder="1" applyAlignment="1">
      <alignment horizontal="center" vertical="top"/>
    </xf>
    <xf numFmtId="0" fontId="36" fillId="3" borderId="4" xfId="0" applyFont="1" applyFill="1" applyBorder="1" applyAlignment="1" applyProtection="1">
      <alignment horizontal="center"/>
    </xf>
    <xf numFmtId="164" fontId="36" fillId="3" borderId="5" xfId="5" applyNumberFormat="1" applyFont="1" applyFill="1" applyBorder="1" applyAlignment="1" applyProtection="1">
      <alignment horizontal="center"/>
    </xf>
    <xf numFmtId="0" fontId="35" fillId="3" borderId="5" xfId="0" applyFont="1" applyFill="1" applyBorder="1" applyAlignment="1">
      <alignment horizontal="center"/>
    </xf>
    <xf numFmtId="0" fontId="35" fillId="3" borderId="6" xfId="0" applyFont="1" applyFill="1" applyBorder="1" applyAlignment="1">
      <alignment horizontal="center"/>
    </xf>
    <xf numFmtId="3" fontId="37" fillId="5" borderId="5" xfId="0" applyNumberFormat="1" applyFont="1" applyFill="1" applyBorder="1" applyAlignment="1">
      <alignment horizontal="center"/>
    </xf>
    <xf numFmtId="3" fontId="38" fillId="5" borderId="5" xfId="0" applyNumberFormat="1" applyFont="1" applyFill="1" applyBorder="1" applyAlignment="1">
      <alignment horizontal="center" wrapText="1"/>
    </xf>
    <xf numFmtId="3" fontId="38" fillId="5" borderId="5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1" fillId="5" borderId="5" xfId="0" applyNumberFormat="1" applyFont="1" applyFill="1" applyBorder="1" applyAlignment="1">
      <alignment horizontal="center"/>
    </xf>
    <xf numFmtId="9" fontId="38" fillId="5" borderId="5" xfId="0" applyNumberFormat="1" applyFont="1" applyFill="1" applyBorder="1" applyAlignment="1">
      <alignment horizontal="center"/>
    </xf>
    <xf numFmtId="3" fontId="17" fillId="0" borderId="18" xfId="0" applyNumberFormat="1" applyFont="1" applyBorder="1" applyAlignment="1">
      <alignment horizontal="center"/>
    </xf>
    <xf numFmtId="9" fontId="7" fillId="0" borderId="26" xfId="3" applyFont="1" applyBorder="1" applyAlignment="1">
      <alignment horizontal="center"/>
    </xf>
    <xf numFmtId="3" fontId="17" fillId="0" borderId="5" xfId="0" applyNumberFormat="1" applyFont="1" applyBorder="1" applyAlignment="1">
      <alignment horizontal="center"/>
    </xf>
    <xf numFmtId="9" fontId="7" fillId="0" borderId="5" xfId="3" applyFont="1" applyBorder="1" applyAlignment="1">
      <alignment horizontal="center"/>
    </xf>
    <xf numFmtId="0" fontId="43" fillId="3" borderId="4" xfId="0" applyFont="1" applyFill="1" applyBorder="1" applyAlignment="1">
      <alignment horizontal="center" vertical="center" wrapText="1"/>
    </xf>
    <xf numFmtId="3" fontId="44" fillId="3" borderId="5" xfId="0" applyNumberFormat="1" applyFont="1" applyFill="1" applyBorder="1" applyAlignment="1" applyProtection="1">
      <alignment horizontal="center" vertical="center" wrapText="1"/>
    </xf>
    <xf numFmtId="9" fontId="44" fillId="3" borderId="6" xfId="5" applyNumberFormat="1" applyFont="1" applyFill="1" applyBorder="1" applyAlignment="1" applyProtection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 applyProtection="1">
      <alignment horizontal="center" vertical="center" wrapText="1"/>
    </xf>
    <xf numFmtId="10" fontId="44" fillId="3" borderId="6" xfId="5" applyNumberFormat="1" applyFont="1" applyFill="1" applyBorder="1" applyAlignment="1" applyProtection="1">
      <alignment horizontal="center" vertical="center" wrapText="1"/>
    </xf>
    <xf numFmtId="0" fontId="43" fillId="3" borderId="4" xfId="0" applyFont="1" applyFill="1" applyBorder="1" applyAlignment="1" applyProtection="1">
      <alignment horizontal="center" vertical="center" wrapText="1"/>
    </xf>
    <xf numFmtId="3" fontId="44" fillId="3" borderId="5" xfId="5" applyNumberFormat="1" applyFont="1" applyFill="1" applyBorder="1" applyAlignment="1" applyProtection="1">
      <alignment horizontal="center" vertical="center" wrapText="1"/>
    </xf>
    <xf numFmtId="0" fontId="45" fillId="3" borderId="4" xfId="0" applyFont="1" applyFill="1" applyBorder="1" applyAlignment="1" applyProtection="1">
      <alignment horizontal="center" vertical="center" wrapText="1"/>
    </xf>
    <xf numFmtId="164" fontId="45" fillId="3" borderId="5" xfId="5" applyNumberFormat="1" applyFont="1" applyFill="1" applyBorder="1" applyAlignment="1" applyProtection="1">
      <alignment horizontal="center" vertical="center" wrapText="1"/>
    </xf>
    <xf numFmtId="3" fontId="46" fillId="3" borderId="5" xfId="6" applyNumberFormat="1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top" wrapText="1"/>
    </xf>
    <xf numFmtId="0" fontId="39" fillId="0" borderId="18" xfId="0" applyNumberFormat="1" applyFont="1" applyBorder="1" applyAlignment="1">
      <alignment horizontal="center" vertical="top" wrapText="1"/>
    </xf>
    <xf numFmtId="4" fontId="39" fillId="0" borderId="18" xfId="0" applyNumberFormat="1" applyFont="1" applyBorder="1" applyAlignment="1">
      <alignment horizontal="center" vertical="top" wrapText="1"/>
    </xf>
    <xf numFmtId="3" fontId="49" fillId="0" borderId="5" xfId="0" applyNumberFormat="1" applyFont="1" applyBorder="1" applyAlignment="1">
      <alignment horizontal="center" vertical="top" wrapText="1"/>
    </xf>
    <xf numFmtId="3" fontId="50" fillId="0" borderId="5" xfId="0" applyNumberFormat="1" applyFont="1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  <xf numFmtId="0" fontId="51" fillId="3" borderId="4" xfId="0" applyFont="1" applyFill="1" applyBorder="1" applyAlignment="1">
      <alignment vertical="top" wrapText="1"/>
    </xf>
    <xf numFmtId="3" fontId="53" fillId="3" borderId="5" xfId="0" applyNumberFormat="1" applyFont="1" applyFill="1" applyBorder="1" applyAlignment="1">
      <alignment horizontal="center" vertical="top" wrapText="1"/>
    </xf>
    <xf numFmtId="3" fontId="54" fillId="3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8" borderId="1" xfId="0" applyFont="1" applyFill="1" applyBorder="1" applyAlignment="1" applyProtection="1">
      <alignment horizontal="left" wrapText="1"/>
    </xf>
    <xf numFmtId="0" fontId="4" fillId="8" borderId="2" xfId="0" applyFont="1" applyFill="1" applyBorder="1" applyAlignment="1" applyProtection="1">
      <alignment horizontal="center" wrapText="1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11" fillId="8" borderId="7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 wrapText="1"/>
    </xf>
    <xf numFmtId="0" fontId="5" fillId="3" borderId="4" xfId="0" applyFont="1" applyFill="1" applyBorder="1" applyAlignment="1" applyProtection="1">
      <alignment horizontal="left"/>
    </xf>
    <xf numFmtId="0" fontId="8" fillId="3" borderId="4" xfId="0" applyFont="1" applyFill="1" applyBorder="1" applyAlignment="1" applyProtection="1">
      <alignment horizontal="left" vertical="center" wrapText="1"/>
    </xf>
    <xf numFmtId="3" fontId="11" fillId="8" borderId="8" xfId="0" applyNumberFormat="1" applyFont="1" applyFill="1" applyBorder="1" applyAlignment="1" applyProtection="1">
      <alignment horizontal="center"/>
    </xf>
    <xf numFmtId="3" fontId="11" fillId="8" borderId="9" xfId="0" applyNumberFormat="1" applyFont="1" applyFill="1" applyBorder="1" applyAlignment="1" applyProtection="1">
      <alignment horizontal="center"/>
    </xf>
    <xf numFmtId="3" fontId="7" fillId="9" borderId="6" xfId="0" applyNumberFormat="1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11" fillId="8" borderId="1" xfId="0" applyFont="1" applyFill="1" applyBorder="1" applyAlignment="1" applyProtection="1">
      <alignment horizontal="center" wrapText="1"/>
    </xf>
    <xf numFmtId="3" fontId="2" fillId="10" borderId="5" xfId="0" applyNumberFormat="1" applyFont="1" applyFill="1" applyBorder="1" applyAlignment="1">
      <alignment horizontal="center"/>
    </xf>
    <xf numFmtId="9" fontId="7" fillId="10" borderId="5" xfId="3" applyFont="1" applyFill="1" applyBorder="1" applyAlignment="1">
      <alignment horizontal="center"/>
    </xf>
    <xf numFmtId="3" fontId="57" fillId="10" borderId="5" xfId="0" applyNumberFormat="1" applyFont="1" applyFill="1" applyBorder="1" applyAlignment="1">
      <alignment horizontal="center"/>
    </xf>
    <xf numFmtId="3" fontId="16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/>
    </xf>
    <xf numFmtId="9" fontId="7" fillId="0" borderId="34" xfId="3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18" fillId="3" borderId="5" xfId="0" applyFont="1" applyFill="1" applyBorder="1" applyAlignment="1" applyProtection="1">
      <alignment horizontal="left" vertical="center" wrapText="1"/>
    </xf>
    <xf numFmtId="0" fontId="19" fillId="7" borderId="5" xfId="0" applyFont="1" applyFill="1" applyBorder="1" applyAlignment="1" applyProtection="1">
      <alignment horizontal="center"/>
    </xf>
    <xf numFmtId="0" fontId="58" fillId="11" borderId="14" xfId="0" applyFont="1" applyFill="1" applyBorder="1" applyAlignment="1" applyProtection="1">
      <alignment horizontal="center"/>
    </xf>
    <xf numFmtId="3" fontId="58" fillId="12" borderId="5" xfId="0" applyNumberFormat="1" applyFont="1" applyFill="1" applyBorder="1" applyAlignment="1">
      <alignment horizontal="center"/>
    </xf>
    <xf numFmtId="9" fontId="58" fillId="12" borderId="5" xfId="0" applyNumberFormat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 applyProtection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Border="1" applyAlignment="1" applyProtection="1">
      <alignment horizontal="center"/>
    </xf>
    <xf numFmtId="0" fontId="61" fillId="0" borderId="0" xfId="0" applyFont="1"/>
    <xf numFmtId="0" fontId="41" fillId="0" borderId="0" xfId="0" applyFont="1"/>
    <xf numFmtId="0" fontId="24" fillId="10" borderId="22" xfId="0" applyFont="1" applyFill="1" applyBorder="1" applyAlignment="1">
      <alignment horizontal="center"/>
    </xf>
    <xf numFmtId="3" fontId="24" fillId="10" borderId="23" xfId="0" applyNumberFormat="1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 wrapText="1"/>
    </xf>
    <xf numFmtId="0" fontId="27" fillId="10" borderId="5" xfId="0" applyFont="1" applyFill="1" applyBorder="1" applyAlignment="1">
      <alignment horizontal="center"/>
    </xf>
    <xf numFmtId="0" fontId="27" fillId="10" borderId="5" xfId="0" applyNumberFormat="1" applyFont="1" applyFill="1" applyBorder="1" applyAlignment="1">
      <alignment horizontal="center"/>
    </xf>
    <xf numFmtId="0" fontId="24" fillId="10" borderId="5" xfId="0" applyFont="1" applyFill="1" applyBorder="1"/>
    <xf numFmtId="3" fontId="27" fillId="10" borderId="5" xfId="0" applyNumberFormat="1" applyFont="1" applyFill="1" applyBorder="1" applyAlignment="1">
      <alignment horizontal="center"/>
    </xf>
    <xf numFmtId="3" fontId="29" fillId="10" borderId="5" xfId="0" applyNumberFormat="1" applyFont="1" applyFill="1" applyBorder="1" applyAlignment="1">
      <alignment horizontal="center"/>
    </xf>
    <xf numFmtId="10" fontId="29" fillId="10" borderId="5" xfId="0" applyNumberFormat="1" applyFont="1" applyFill="1" applyBorder="1" applyAlignment="1">
      <alignment horizontal="center"/>
    </xf>
    <xf numFmtId="0" fontId="2" fillId="10" borderId="29" xfId="0" applyFont="1" applyFill="1" applyBorder="1"/>
    <xf numFmtId="0" fontId="3" fillId="10" borderId="24" xfId="0" applyFont="1" applyFill="1" applyBorder="1" applyAlignment="1">
      <alignment horizontal="center"/>
    </xf>
    <xf numFmtId="0" fontId="3" fillId="0" borderId="5" xfId="0" applyFont="1" applyBorder="1"/>
    <xf numFmtId="3" fontId="31" fillId="0" borderId="5" xfId="0" applyNumberFormat="1" applyFont="1" applyBorder="1" applyAlignment="1">
      <alignment horizontal="center"/>
    </xf>
    <xf numFmtId="0" fontId="43" fillId="3" borderId="4" xfId="0" applyFont="1" applyFill="1" applyBorder="1" applyAlignment="1">
      <alignment horizontal="center" vertical="top" wrapText="1"/>
    </xf>
    <xf numFmtId="0" fontId="42" fillId="9" borderId="1" xfId="0" applyFont="1" applyFill="1" applyBorder="1" applyAlignment="1">
      <alignment horizontal="center" vertical="center" wrapText="1"/>
    </xf>
    <xf numFmtId="0" fontId="42" fillId="9" borderId="2" xfId="0" applyFont="1" applyFill="1" applyBorder="1" applyAlignment="1" applyProtection="1">
      <alignment horizontal="center" vertical="center" wrapText="1"/>
    </xf>
    <xf numFmtId="0" fontId="42" fillId="9" borderId="3" xfId="0" applyFont="1" applyFill="1" applyBorder="1" applyAlignment="1" applyProtection="1">
      <alignment horizontal="center" vertical="center" wrapText="1"/>
    </xf>
    <xf numFmtId="0" fontId="42" fillId="9" borderId="4" xfId="0" applyFont="1" applyFill="1" applyBorder="1" applyAlignment="1">
      <alignment horizontal="center" vertical="center" wrapText="1"/>
    </xf>
    <xf numFmtId="0" fontId="42" fillId="12" borderId="4" xfId="0" applyFont="1" applyFill="1" applyBorder="1" applyAlignment="1">
      <alignment horizontal="center" vertical="center" wrapText="1"/>
    </xf>
    <xf numFmtId="3" fontId="42" fillId="12" borderId="5" xfId="0" applyNumberFormat="1" applyFont="1" applyFill="1" applyBorder="1" applyAlignment="1" applyProtection="1">
      <alignment horizontal="center" vertical="center" wrapText="1"/>
    </xf>
    <xf numFmtId="3" fontId="43" fillId="12" borderId="5" xfId="0" applyNumberFormat="1" applyFont="1" applyFill="1" applyBorder="1" applyAlignment="1" applyProtection="1">
      <alignment horizontal="center" vertical="center" wrapText="1"/>
    </xf>
    <xf numFmtId="9" fontId="43" fillId="12" borderId="6" xfId="5" applyNumberFormat="1" applyFont="1" applyFill="1" applyBorder="1" applyAlignment="1" applyProtection="1">
      <alignment horizontal="center" vertical="center" wrapText="1"/>
    </xf>
    <xf numFmtId="0" fontId="42" fillId="9" borderId="5" xfId="0" applyFont="1" applyFill="1" applyBorder="1" applyAlignment="1" applyProtection="1">
      <alignment horizontal="center" vertical="center" wrapText="1"/>
    </xf>
    <xf numFmtId="0" fontId="42" fillId="9" borderId="4" xfId="0" applyFont="1" applyFill="1" applyBorder="1" applyAlignment="1" applyProtection="1">
      <alignment horizontal="center" vertical="center" wrapText="1"/>
    </xf>
    <xf numFmtId="0" fontId="42" fillId="12" borderId="4" xfId="0" applyFont="1" applyFill="1" applyBorder="1" applyAlignment="1" applyProtection="1">
      <alignment horizontal="center" vertical="center" wrapText="1"/>
    </xf>
    <xf numFmtId="3" fontId="42" fillId="12" borderId="5" xfId="5" applyNumberFormat="1" applyFont="1" applyFill="1" applyBorder="1" applyAlignment="1" applyProtection="1">
      <alignment horizontal="center" vertical="center" wrapText="1"/>
    </xf>
    <xf numFmtId="3" fontId="44" fillId="12" borderId="5" xfId="0" applyNumberFormat="1" applyFont="1" applyFill="1" applyBorder="1" applyAlignment="1" applyProtection="1">
      <alignment horizontal="center" vertical="center" wrapText="1"/>
    </xf>
    <xf numFmtId="9" fontId="44" fillId="12" borderId="6" xfId="5" applyNumberFormat="1" applyFont="1" applyFill="1" applyBorder="1" applyAlignment="1" applyProtection="1">
      <alignment horizontal="center" vertical="center" wrapText="1"/>
    </xf>
    <xf numFmtId="0" fontId="42" fillId="12" borderId="7" xfId="0" applyFont="1" applyFill="1" applyBorder="1" applyAlignment="1" applyProtection="1">
      <alignment horizontal="center" vertical="center" wrapText="1"/>
    </xf>
    <xf numFmtId="3" fontId="42" fillId="12" borderId="8" xfId="5" applyNumberFormat="1" applyFont="1" applyFill="1" applyBorder="1" applyAlignment="1" applyProtection="1">
      <alignment horizontal="center" vertical="center" wrapText="1"/>
    </xf>
    <xf numFmtId="9" fontId="42" fillId="12" borderId="8" xfId="3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/>
    </xf>
    <xf numFmtId="3" fontId="42" fillId="3" borderId="5" xfId="0" applyNumberFormat="1" applyFont="1" applyFill="1" applyBorder="1" applyAlignment="1" applyProtection="1">
      <alignment horizontal="center" vertical="center" wrapText="1"/>
    </xf>
    <xf numFmtId="3" fontId="42" fillId="3" borderId="5" xfId="5" applyNumberFormat="1" applyFont="1" applyFill="1" applyBorder="1" applyAlignment="1" applyProtection="1">
      <alignment horizontal="center" vertical="center" wrapText="1"/>
    </xf>
    <xf numFmtId="0" fontId="2" fillId="9" borderId="5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2" xfId="0" applyFont="1" applyFill="1" applyBorder="1" applyAlignment="1" applyProtection="1">
      <alignment horizontal="center" wrapText="1"/>
    </xf>
    <xf numFmtId="0" fontId="34" fillId="9" borderId="2" xfId="0" applyFont="1" applyFill="1" applyBorder="1" applyAlignment="1" applyProtection="1">
      <alignment horizontal="center"/>
    </xf>
    <xf numFmtId="0" fontId="34" fillId="9" borderId="3" xfId="0" applyFont="1" applyFill="1" applyBorder="1" applyAlignment="1" applyProtection="1">
      <alignment horizontal="center" wrapText="1"/>
    </xf>
    <xf numFmtId="0" fontId="34" fillId="9" borderId="4" xfId="0" applyFont="1" applyFill="1" applyBorder="1" applyAlignment="1">
      <alignment horizontal="center"/>
    </xf>
    <xf numFmtId="0" fontId="34" fillId="9" borderId="5" xfId="0" applyFont="1" applyFill="1" applyBorder="1" applyAlignment="1" applyProtection="1">
      <alignment horizontal="center" wrapText="1"/>
    </xf>
    <xf numFmtId="0" fontId="34" fillId="9" borderId="5" xfId="0" applyFont="1" applyFill="1" applyBorder="1" applyAlignment="1" applyProtection="1">
      <alignment horizontal="center"/>
    </xf>
    <xf numFmtId="0" fontId="34" fillId="9" borderId="6" xfId="0" applyFont="1" applyFill="1" applyBorder="1" applyAlignment="1" applyProtection="1">
      <alignment horizontal="center" wrapText="1"/>
    </xf>
    <xf numFmtId="0" fontId="34" fillId="9" borderId="4" xfId="0" applyFont="1" applyFill="1" applyBorder="1" applyAlignment="1" applyProtection="1">
      <alignment horizontal="center"/>
    </xf>
    <xf numFmtId="0" fontId="34" fillId="12" borderId="4" xfId="0" applyFont="1" applyFill="1" applyBorder="1" applyAlignment="1">
      <alignment horizontal="center"/>
    </xf>
    <xf numFmtId="3" fontId="34" fillId="12" borderId="5" xfId="0" applyNumberFormat="1" applyFont="1" applyFill="1" applyBorder="1" applyAlignment="1" applyProtection="1">
      <alignment horizontal="center" wrapText="1"/>
    </xf>
    <xf numFmtId="0" fontId="34" fillId="12" borderId="4" xfId="0" applyFont="1" applyFill="1" applyBorder="1" applyAlignment="1" applyProtection="1">
      <alignment horizontal="center"/>
    </xf>
    <xf numFmtId="3" fontId="34" fillId="12" borderId="5" xfId="5" applyNumberFormat="1" applyFont="1" applyFill="1" applyBorder="1" applyAlignment="1" applyProtection="1">
      <alignment horizontal="center"/>
    </xf>
    <xf numFmtId="0" fontId="34" fillId="10" borderId="7" xfId="0" applyFont="1" applyFill="1" applyBorder="1" applyAlignment="1" applyProtection="1">
      <alignment horizontal="center"/>
    </xf>
    <xf numFmtId="3" fontId="34" fillId="10" borderId="8" xfId="0" applyNumberFormat="1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41" fillId="0" borderId="5" xfId="0" applyFont="1" applyBorder="1" applyAlignment="1">
      <alignment horizontal="left"/>
    </xf>
    <xf numFmtId="0" fontId="0" fillId="3" borderId="0" xfId="0" applyFill="1"/>
    <xf numFmtId="0" fontId="41" fillId="0" borderId="35" xfId="0" applyFont="1" applyFill="1" applyBorder="1" applyAlignment="1">
      <alignment horizontal="center"/>
    </xf>
    <xf numFmtId="0" fontId="56" fillId="3" borderId="33" xfId="8" applyFill="1" applyBorder="1"/>
    <xf numFmtId="0" fontId="33" fillId="9" borderId="5" xfId="0" applyFont="1" applyFill="1" applyBorder="1" applyAlignment="1">
      <alignment horizontal="left" vertical="center"/>
    </xf>
    <xf numFmtId="0" fontId="33" fillId="9" borderId="5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left"/>
    </xf>
    <xf numFmtId="3" fontId="40" fillId="9" borderId="5" xfId="0" applyNumberFormat="1" applyFont="1" applyFill="1" applyBorder="1" applyAlignment="1">
      <alignment horizontal="center"/>
    </xf>
    <xf numFmtId="3" fontId="3" fillId="9" borderId="5" xfId="0" applyNumberFormat="1" applyFont="1" applyFill="1" applyBorder="1" applyAlignment="1">
      <alignment horizontal="center"/>
    </xf>
    <xf numFmtId="0" fontId="33" fillId="9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/>
    </xf>
    <xf numFmtId="0" fontId="26" fillId="9" borderId="5" xfId="0" applyFont="1" applyFill="1" applyBorder="1" applyAlignment="1">
      <alignment horizontal="center"/>
    </xf>
    <xf numFmtId="0" fontId="39" fillId="9" borderId="5" xfId="0" applyFont="1" applyFill="1" applyBorder="1" applyAlignment="1">
      <alignment horizontal="center" vertical="center" wrapText="1"/>
    </xf>
    <xf numFmtId="3" fontId="3" fillId="10" borderId="5" xfId="0" applyNumberFormat="1" applyFont="1" applyFill="1" applyBorder="1" applyAlignment="1">
      <alignment horizontal="center"/>
    </xf>
    <xf numFmtId="3" fontId="40" fillId="10" borderId="5" xfId="0" applyNumberFormat="1" applyFont="1" applyFill="1" applyBorder="1" applyAlignment="1">
      <alignment horizontal="center"/>
    </xf>
    <xf numFmtId="9" fontId="40" fillId="10" borderId="5" xfId="0" applyNumberFormat="1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58" fillId="11" borderId="0" xfId="0" applyFont="1" applyFill="1" applyBorder="1" applyAlignment="1" applyProtection="1">
      <alignment horizontal="center"/>
    </xf>
    <xf numFmtId="3" fontId="58" fillId="12" borderId="0" xfId="0" applyNumberFormat="1" applyFont="1" applyFill="1" applyBorder="1" applyAlignment="1">
      <alignment horizontal="center"/>
    </xf>
    <xf numFmtId="9" fontId="58" fillId="12" borderId="0" xfId="0" applyNumberFormat="1" applyFont="1" applyFill="1" applyBorder="1" applyAlignment="1">
      <alignment horizontal="center"/>
    </xf>
    <xf numFmtId="3" fontId="54" fillId="12" borderId="5" xfId="0" applyNumberFormat="1" applyFont="1" applyFill="1" applyBorder="1" applyAlignment="1">
      <alignment horizontal="center" vertical="top" wrapText="1"/>
    </xf>
    <xf numFmtId="3" fontId="49" fillId="12" borderId="5" xfId="0" applyNumberFormat="1" applyFont="1" applyFill="1" applyBorder="1" applyAlignment="1">
      <alignment horizontal="center" vertical="top" wrapText="1"/>
    </xf>
    <xf numFmtId="0" fontId="55" fillId="12" borderId="5" xfId="0" applyFont="1" applyFill="1" applyBorder="1" applyAlignment="1">
      <alignment horizontal="center" vertical="top" wrapText="1"/>
    </xf>
    <xf numFmtId="3" fontId="50" fillId="12" borderId="5" xfId="0" applyNumberFormat="1" applyFont="1" applyFill="1" applyBorder="1" applyAlignment="1">
      <alignment horizontal="center" vertical="top" wrapText="1"/>
    </xf>
    <xf numFmtId="3" fontId="54" fillId="12" borderId="8" xfId="0" applyNumberFormat="1" applyFont="1" applyFill="1" applyBorder="1" applyAlignment="1">
      <alignment horizontal="center" vertical="top" wrapText="1"/>
    </xf>
    <xf numFmtId="3" fontId="49" fillId="12" borderId="8" xfId="0" applyNumberFormat="1" applyFont="1" applyFill="1" applyBorder="1" applyAlignment="1">
      <alignment horizontal="center" vertical="top" wrapText="1"/>
    </xf>
    <xf numFmtId="9" fontId="49" fillId="0" borderId="6" xfId="0" applyNumberFormat="1" applyFont="1" applyBorder="1" applyAlignment="1">
      <alignment horizontal="center" vertical="top" wrapText="1"/>
    </xf>
    <xf numFmtId="9" fontId="50" fillId="0" borderId="6" xfId="0" applyNumberFormat="1" applyFont="1" applyBorder="1" applyAlignment="1">
      <alignment horizontal="center" vertical="top" wrapText="1"/>
    </xf>
    <xf numFmtId="9" fontId="49" fillId="12" borderId="6" xfId="0" applyNumberFormat="1" applyFont="1" applyFill="1" applyBorder="1" applyAlignment="1">
      <alignment horizontal="center" vertical="top" wrapText="1"/>
    </xf>
    <xf numFmtId="9" fontId="50" fillId="12" borderId="6" xfId="0" applyNumberFormat="1" applyFont="1" applyFill="1" applyBorder="1" applyAlignment="1">
      <alignment horizontal="center" vertical="top" wrapText="1"/>
    </xf>
    <xf numFmtId="9" fontId="49" fillId="12" borderId="3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10" borderId="11" xfId="0" applyFont="1" applyFill="1" applyBorder="1" applyAlignment="1">
      <alignment horizontal="center" wrapText="1"/>
    </xf>
    <xf numFmtId="0" fontId="7" fillId="10" borderId="20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 wrapText="1"/>
    </xf>
    <xf numFmtId="0" fontId="7" fillId="10" borderId="4" xfId="0" applyFont="1" applyFill="1" applyBorder="1" applyAlignment="1">
      <alignment horizontal="center" wrapText="1"/>
    </xf>
    <xf numFmtId="0" fontId="58" fillId="0" borderId="0" xfId="0" applyFont="1" applyAlignment="1">
      <alignment horizontal="center"/>
    </xf>
    <xf numFmtId="0" fontId="33" fillId="0" borderId="0" xfId="0" applyFont="1" applyBorder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3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42" fillId="0" borderId="0" xfId="0" applyFont="1" applyAlignment="1" applyProtection="1">
      <alignment horizontal="center"/>
    </xf>
    <xf numFmtId="0" fontId="42" fillId="0" borderId="0" xfId="0" applyFont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52" fillId="3" borderId="5" xfId="0" applyFont="1" applyFill="1" applyBorder="1" applyAlignment="1">
      <alignment horizontal="center" vertical="top" wrapText="1"/>
    </xf>
    <xf numFmtId="0" fontId="0" fillId="12" borderId="4" xfId="0" applyFill="1" applyBorder="1" applyAlignment="1">
      <alignment vertical="top" wrapText="1"/>
    </xf>
    <xf numFmtId="0" fontId="0" fillId="12" borderId="7" xfId="0" applyFill="1" applyBorder="1" applyAlignment="1">
      <alignment vertical="top" wrapText="1"/>
    </xf>
    <xf numFmtId="0" fontId="55" fillId="12" borderId="5" xfId="0" applyFont="1" applyFill="1" applyBorder="1" applyAlignment="1">
      <alignment horizontal="center" vertical="top" wrapText="1"/>
    </xf>
    <xf numFmtId="0" fontId="55" fillId="12" borderId="8" xfId="0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10" borderId="14" xfId="0" applyFont="1" applyFill="1" applyBorder="1" applyAlignment="1">
      <alignment horizontal="center" vertical="top" wrapText="1"/>
    </xf>
    <xf numFmtId="0" fontId="48" fillId="10" borderId="27" xfId="0" applyFont="1" applyFill="1" applyBorder="1" applyAlignment="1">
      <alignment horizontal="center" vertical="top" wrapText="1"/>
    </xf>
    <xf numFmtId="0" fontId="48" fillId="10" borderId="28" xfId="0" applyFont="1" applyFill="1" applyBorder="1" applyAlignment="1">
      <alignment horizontal="center" vertical="top" wrapText="1"/>
    </xf>
    <xf numFmtId="0" fontId="39" fillId="10" borderId="14" xfId="0" applyFont="1" applyFill="1" applyBorder="1" applyAlignment="1">
      <alignment horizontal="center" vertical="top" wrapText="1"/>
    </xf>
    <xf numFmtId="0" fontId="39" fillId="10" borderId="28" xfId="0" applyFont="1" applyFill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9" fillId="0" borderId="4" xfId="0" applyFont="1" applyBorder="1" applyAlignment="1">
      <alignment horizontal="center" vertical="top" wrapText="1"/>
    </xf>
    <xf numFmtId="0" fontId="39" fillId="0" borderId="5" xfId="0" applyFont="1" applyBorder="1" applyAlignment="1">
      <alignment horizontal="center" vertical="top" wrapText="1"/>
    </xf>
  </cellXfs>
  <cellStyles count="9">
    <cellStyle name="Comma 2" xfId="5"/>
    <cellStyle name="Énfasis1" xfId="6" builtinId="29"/>
    <cellStyle name="Incorrecto" xfId="8" builtinId="27"/>
    <cellStyle name="Millares" xfId="1" builtinId="3"/>
    <cellStyle name="Millares 10" xfId="4"/>
    <cellStyle name="Millares 2" xfId="7"/>
    <cellStyle name="Normal" xfId="0" builtinId="0"/>
    <cellStyle name="Normal_PASJERO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Cantidad de  buques por Puertos</a:t>
            </a:r>
          </a:p>
        </c:rich>
      </c:tx>
      <c:layout>
        <c:manualLayout>
          <c:xMode val="edge"/>
          <c:yMode val="edge"/>
          <c:x val="0.28218724389788025"/>
          <c:y val="6.83760530372046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6579306238798878"/>
          <c:w val="0.91994307643644835"/>
          <c:h val="0.48448470657045983"/>
        </c:manualLayout>
      </c:layout>
      <c:pie3DChart>
        <c:varyColors val="1"/>
        <c:ser>
          <c:idx val="0"/>
          <c:order val="0"/>
          <c:explosion val="56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B03-4DA8-A6B4-335CC101DEA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B03-4DA8-A6B4-335CC101DEA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951-4855-840B-600D00DE80F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951-4855-840B-600D00DE80F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951-4855-840B-600D00DE80F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1B03-4DA8-A6B4-335CC101DEA3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1B03-4DA8-A6B4-335CC101DEA3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1B03-4DA8-A6B4-335CC101DEA3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951-4855-840B-600D00DE80F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1B03-4DA8-A6B4-335CC101DEA3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F951-4855-840B-600D00DE80F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F951-4855-840B-600D00DE80FF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F951-4855-840B-600D00DE80FF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1B03-4DA8-A6B4-335CC101DEA3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F951-4855-840B-600D00DE80FF}"/>
              </c:ext>
            </c:extLst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1B03-4DA8-A6B4-335CC101DEA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1B03-4DA8-A6B4-335CC101DEA3}"/>
              </c:ext>
            </c:extLst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951-4855-840B-600D00DE80FF}"/>
              </c:ext>
            </c:extLst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1B03-4DA8-A6B4-335CC101DEA3}"/>
              </c:ext>
            </c:extLst>
          </c:dPt>
          <c:dPt>
            <c:idx val="19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951-4855-840B-600D00DE80FF}"/>
              </c:ext>
            </c:extLst>
          </c:dPt>
          <c:dPt>
            <c:idx val="20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1B03-4DA8-A6B4-335CC101DE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Embarcaciones!$B$44:$V$44</c:f>
              <c:strCache>
                <c:ptCount val="21"/>
                <c:pt idx="0">
                  <c:v>Amber Cove</c:v>
                </c:pt>
                <c:pt idx="1">
                  <c:v>Arroyo Barril</c:v>
                </c:pt>
                <c:pt idx="2">
                  <c:v>Azua</c:v>
                </c:pt>
                <c:pt idx="3">
                  <c:v>Barahona</c:v>
                </c:pt>
                <c:pt idx="4">
                  <c:v>Boca chica</c:v>
                </c:pt>
                <c:pt idx="5">
                  <c:v>Bahia Calderas</c:v>
                </c:pt>
                <c:pt idx="6">
                  <c:v>Cap Cana</c:v>
                </c:pt>
                <c:pt idx="7">
                  <c:v>Caucedo</c:v>
                </c:pt>
                <c:pt idx="8">
                  <c:v>La Cana</c:v>
                </c:pt>
                <c:pt idx="9">
                  <c:v>La Romana</c:v>
                </c:pt>
                <c:pt idx="10">
                  <c:v>Luperon</c:v>
                </c:pt>
                <c:pt idx="11">
                  <c:v>Taino Bay</c:v>
                </c:pt>
                <c:pt idx="12">
                  <c:v>Manzanillo</c:v>
                </c:pt>
                <c:pt idx="13">
                  <c:v>Pedernales</c:v>
                </c:pt>
                <c:pt idx="14">
                  <c:v>Plaza Marina</c:v>
                </c:pt>
                <c:pt idx="15">
                  <c:v>Puerto Plata</c:v>
                </c:pt>
                <c:pt idx="16">
                  <c:v>Punta catalina</c:v>
                </c:pt>
                <c:pt idx="17">
                  <c:v>Rio Haina</c:v>
                </c:pt>
                <c:pt idx="18">
                  <c:v>San Pedro M.</c:v>
                </c:pt>
                <c:pt idx="19">
                  <c:v>Santa barbara</c:v>
                </c:pt>
                <c:pt idx="20">
                  <c:v>Santo Domingo</c:v>
                </c:pt>
              </c:strCache>
            </c:strRef>
          </c:cat>
          <c:val>
            <c:numRef>
              <c:f>Embarcaciones!$B$45:$V$45</c:f>
              <c:numCache>
                <c:formatCode>General</c:formatCode>
                <c:ptCount val="21"/>
                <c:pt idx="0">
                  <c:v>83</c:v>
                </c:pt>
                <c:pt idx="1">
                  <c:v>11</c:v>
                </c:pt>
                <c:pt idx="2">
                  <c:v>20</c:v>
                </c:pt>
                <c:pt idx="3">
                  <c:v>61</c:v>
                </c:pt>
                <c:pt idx="4">
                  <c:v>88</c:v>
                </c:pt>
                <c:pt idx="5">
                  <c:v>39</c:v>
                </c:pt>
                <c:pt idx="6">
                  <c:v>0</c:v>
                </c:pt>
                <c:pt idx="7">
                  <c:v>964</c:v>
                </c:pt>
                <c:pt idx="8">
                  <c:v>275</c:v>
                </c:pt>
                <c:pt idx="9">
                  <c:v>97</c:v>
                </c:pt>
                <c:pt idx="10">
                  <c:v>175</c:v>
                </c:pt>
                <c:pt idx="11">
                  <c:v>12</c:v>
                </c:pt>
                <c:pt idx="12">
                  <c:v>87</c:v>
                </c:pt>
                <c:pt idx="13">
                  <c:v>7</c:v>
                </c:pt>
                <c:pt idx="14">
                  <c:v>40</c:v>
                </c:pt>
                <c:pt idx="15">
                  <c:v>419</c:v>
                </c:pt>
                <c:pt idx="16">
                  <c:v>26</c:v>
                </c:pt>
                <c:pt idx="17">
                  <c:v>1694</c:v>
                </c:pt>
                <c:pt idx="18">
                  <c:v>114</c:v>
                </c:pt>
                <c:pt idx="19">
                  <c:v>187</c:v>
                </c:pt>
                <c:pt idx="20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855-840B-600D00DE80F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Cantidad de Embarcaciones  por tipos</a:t>
            </a:r>
          </a:p>
        </c:rich>
      </c:tx>
      <c:layout>
        <c:manualLayout>
          <c:xMode val="edge"/>
          <c:yMode val="edge"/>
          <c:x val="0.22000005556960231"/>
          <c:y val="1.9512195121951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8.8390677244143734E-2"/>
          <c:y val="0.11411382113821138"/>
          <c:w val="0.88659368798412397"/>
          <c:h val="0.69108943089430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357361364757684E-2"/>
                      <c:h val="5.84879329108251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AF6-42F5-B0CA-D1C454BCBD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Embarcaciones!$B$79:$K$79</c:f>
              <c:strCache>
                <c:ptCount val="10"/>
                <c:pt idx="0">
                  <c:v>CARGUEROS</c:v>
                </c:pt>
                <c:pt idx="1">
                  <c:v>GRANELEROS</c:v>
                </c:pt>
                <c:pt idx="2">
                  <c:v>TANQUEROS</c:v>
                </c:pt>
                <c:pt idx="3">
                  <c:v>CRUCEROS</c:v>
                </c:pt>
                <c:pt idx="4">
                  <c:v>PESQUEROS</c:v>
                </c:pt>
                <c:pt idx="5">
                  <c:v>REMOLCADORES</c:v>
                </c:pt>
                <c:pt idx="6">
                  <c:v>BARCAZAS</c:v>
                </c:pt>
                <c:pt idx="7">
                  <c:v>YATES</c:v>
                </c:pt>
                <c:pt idx="8">
                  <c:v>DRAGAS / OTROS</c:v>
                </c:pt>
                <c:pt idx="9">
                  <c:v>FERRIE</c:v>
                </c:pt>
              </c:strCache>
            </c:strRef>
          </c:cat>
          <c:val>
            <c:numRef>
              <c:f>Embarcaciones!$B$80:$K$80</c:f>
              <c:numCache>
                <c:formatCode>#,##0</c:formatCode>
                <c:ptCount val="10"/>
                <c:pt idx="0">
                  <c:v>2873</c:v>
                </c:pt>
                <c:pt idx="1">
                  <c:v>305</c:v>
                </c:pt>
                <c:pt idx="2">
                  <c:v>740</c:v>
                </c:pt>
                <c:pt idx="3">
                  <c:v>172</c:v>
                </c:pt>
                <c:pt idx="4">
                  <c:v>11</c:v>
                </c:pt>
                <c:pt idx="5">
                  <c:v>123</c:v>
                </c:pt>
                <c:pt idx="6">
                  <c:v>102</c:v>
                </c:pt>
                <c:pt idx="7">
                  <c:v>348</c:v>
                </c:pt>
                <c:pt idx="8">
                  <c:v>28</c:v>
                </c:pt>
                <c:pt idx="9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F5-B0CA-D1C454BCBD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30951296"/>
        <c:axId val="1630944640"/>
      </c:barChart>
      <c:catAx>
        <c:axId val="163095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0944640"/>
        <c:crosses val="autoZero"/>
        <c:auto val="1"/>
        <c:lblAlgn val="ctr"/>
        <c:lblOffset val="100"/>
        <c:noMultiLvlLbl val="0"/>
      </c:catAx>
      <c:valAx>
        <c:axId val="163094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30951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783206402478379"/>
          <c:y val="5.6830601092896178E-2"/>
          <c:w val="0.84882083387117602"/>
          <c:h val="0.7002776128393787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CONTENEDORES!$D$84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94251538229852"/>
                      <c:h val="8.29947076287595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4CF5-4168-A0E5-920E1EF85600}"/>
                </c:ext>
              </c:extLst>
            </c:dLbl>
            <c:dLbl>
              <c:idx val="1"/>
              <c:layout>
                <c:manualLayout>
                  <c:x val="-1.3661202185792877E-3"/>
                  <c:y val="-1.74863387978142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47803450798159"/>
                      <c:h val="6.98799535303988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4CF5-4168-A0E5-920E1EF85600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4579407082311"/>
                      <c:h val="9.17378770276666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CF5-4168-A0E5-920E1EF85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CONTENEDORES!$C$85:$C$87</c:f>
              <c:strCache>
                <c:ptCount val="3"/>
                <c:pt idx="0">
                  <c:v>Importacion</c:v>
                </c:pt>
                <c:pt idx="1">
                  <c:v>Exportacion</c:v>
                </c:pt>
                <c:pt idx="2">
                  <c:v>Transito</c:v>
                </c:pt>
              </c:strCache>
            </c:strRef>
          </c:cat>
          <c:val>
            <c:numRef>
              <c:f>CONTENEDORES!$D$85:$D$87</c:f>
              <c:numCache>
                <c:formatCode>#,##0</c:formatCode>
                <c:ptCount val="3"/>
                <c:pt idx="0">
                  <c:v>603762</c:v>
                </c:pt>
                <c:pt idx="1">
                  <c:v>568760</c:v>
                </c:pt>
                <c:pt idx="2">
                  <c:v>609420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F5-4168-A0E5-920E1EF85600}"/>
            </c:ext>
          </c:extLst>
        </c:ser>
        <c:ser>
          <c:idx val="1"/>
          <c:order val="1"/>
          <c:tx>
            <c:strRef>
              <c:f>CONTENEDORES!$E$84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40699625661546"/>
                      <c:h val="0.122338969923841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CF5-4168-A0E5-920E1EF85600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01355363366463"/>
                      <c:h val="0.109224215825480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CF5-4168-A0E5-920E1EF85600}"/>
                </c:ext>
              </c:extLst>
            </c:dLbl>
            <c:dLbl>
              <c:idx val="2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733595800524936"/>
                      <c:h val="7.86231229293059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CF5-4168-A0E5-920E1EF856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CONTENEDORES!$C$85:$C$87</c:f>
              <c:strCache>
                <c:ptCount val="3"/>
                <c:pt idx="0">
                  <c:v>Importacion</c:v>
                </c:pt>
                <c:pt idx="1">
                  <c:v>Exportacion</c:v>
                </c:pt>
                <c:pt idx="2">
                  <c:v>Transito</c:v>
                </c:pt>
              </c:strCache>
            </c:strRef>
          </c:cat>
          <c:val>
            <c:numRef>
              <c:f>CONTENEDORES!$E$85:$E$87</c:f>
              <c:numCache>
                <c:formatCode>#,##0</c:formatCode>
                <c:ptCount val="3"/>
                <c:pt idx="0">
                  <c:v>717540</c:v>
                </c:pt>
                <c:pt idx="1">
                  <c:v>703203</c:v>
                </c:pt>
                <c:pt idx="2">
                  <c:v>764011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F5-4168-A0E5-920E1EF856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31598592"/>
        <c:axId val="1693219696"/>
        <c:axId val="1854498400"/>
      </c:bar3DChart>
      <c:catAx>
        <c:axId val="16315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93219696"/>
        <c:crosses val="autoZero"/>
        <c:auto val="1"/>
        <c:lblAlgn val="ctr"/>
        <c:lblOffset val="100"/>
        <c:noMultiLvlLbl val="0"/>
      </c:catAx>
      <c:valAx>
        <c:axId val="1693219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631598592"/>
        <c:crosses val="autoZero"/>
        <c:crossBetween val="between"/>
      </c:valAx>
      <c:serAx>
        <c:axId val="18544984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693219696"/>
        <c:crosses val="autoZero"/>
      </c:ser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Comparativo de cargas</a:t>
            </a:r>
            <a:r>
              <a:rPr lang="es-DO" baseline="0"/>
              <a:t>  2020/2021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15505336832895888"/>
          <c:y val="0.17171296296296296"/>
          <c:w val="0.79494663167104107"/>
          <c:h val="0.65665099154272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'Comp. de Cargas'!$D$43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25"/>
                      <c:h val="6.93751822688830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15E-4A56-869D-1E07E506B7FF}"/>
                </c:ext>
              </c:extLst>
            </c:dLbl>
            <c:dLbl>
              <c:idx val="1"/>
              <c:layout>
                <c:manualLayout>
                  <c:x val="-1.6666666666666666E-2"/>
                  <c:y val="3.24074074074074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47222222222222"/>
                      <c:h val="7.400481189851268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15E-4A56-869D-1E07E506B7FF}"/>
                </c:ext>
              </c:extLst>
            </c:dLbl>
            <c:dLbl>
              <c:idx val="2"/>
              <c:layout>
                <c:manualLayout>
                  <c:x val="-3.3333333333333437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15E-4A56-869D-1E07E506B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de Cargas'!$C$44:$C$46</c:f>
              <c:strCache>
                <c:ptCount val="3"/>
                <c:pt idx="0">
                  <c:v>IMPORTACIÒN</c:v>
                </c:pt>
                <c:pt idx="1">
                  <c:v>EXPORTACIÒN</c:v>
                </c:pt>
                <c:pt idx="2">
                  <c:v>TRÀNSITO</c:v>
                </c:pt>
              </c:strCache>
            </c:strRef>
          </c:cat>
          <c:val>
            <c:numRef>
              <c:f>'Comp. de Cargas'!$D$44:$D$46</c:f>
              <c:numCache>
                <c:formatCode>#,##0</c:formatCode>
                <c:ptCount val="3"/>
                <c:pt idx="0">
                  <c:v>20318219.280000001</c:v>
                </c:pt>
                <c:pt idx="1">
                  <c:v>3209864.26</c:v>
                </c:pt>
                <c:pt idx="2">
                  <c:v>5590227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E-4A56-869D-1E07E506B7FF}"/>
            </c:ext>
          </c:extLst>
        </c:ser>
        <c:ser>
          <c:idx val="1"/>
          <c:order val="1"/>
          <c:tx>
            <c:strRef>
              <c:f>'Comp. de Cargas'!$E$43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4.16666666666666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1388888888889"/>
                      <c:h val="0.120301108194808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15E-4A56-869D-1E07E506B7FF}"/>
                </c:ext>
              </c:extLst>
            </c:dLbl>
            <c:dLbl>
              <c:idx val="1"/>
              <c:layout>
                <c:manualLayout>
                  <c:x val="0"/>
                  <c:y val="9.259259259259258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91666666666667"/>
                      <c:h val="9.25233304170312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015E-4A56-869D-1E07E506B7FF}"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24999999999998"/>
                      <c:h val="6.47455526392534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015E-4A56-869D-1E07E506B7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'Comp. de Cargas'!$C$44:$C$46</c:f>
              <c:strCache>
                <c:ptCount val="3"/>
                <c:pt idx="0">
                  <c:v>IMPORTACIÒN</c:v>
                </c:pt>
                <c:pt idx="1">
                  <c:v>EXPORTACIÒN</c:v>
                </c:pt>
                <c:pt idx="2">
                  <c:v>TRÀNSITO</c:v>
                </c:pt>
              </c:strCache>
            </c:strRef>
          </c:cat>
          <c:val>
            <c:numRef>
              <c:f>'Comp. de Cargas'!$E$44:$E$46</c:f>
              <c:numCache>
                <c:formatCode>#,##0</c:formatCode>
                <c:ptCount val="3"/>
                <c:pt idx="0">
                  <c:v>23716896.850000001</c:v>
                </c:pt>
                <c:pt idx="1">
                  <c:v>4706308.67</c:v>
                </c:pt>
                <c:pt idx="2">
                  <c:v>6544532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E-4A56-869D-1E07E506B7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47258080"/>
        <c:axId val="1865259808"/>
      </c:barChart>
      <c:catAx>
        <c:axId val="154725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65259808"/>
        <c:crosses val="autoZero"/>
        <c:auto val="1"/>
        <c:lblAlgn val="ctr"/>
        <c:lblOffset val="100"/>
        <c:noMultiLvlLbl val="0"/>
      </c:catAx>
      <c:valAx>
        <c:axId val="186525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4725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 DE CRUCEROS POR PUERTOS  </a:t>
            </a:r>
          </a:p>
        </c:rich>
      </c:tx>
      <c:layout>
        <c:manualLayout>
          <c:xMode val="edge"/>
          <c:yMode val="edge"/>
          <c:x val="0.16187544738725843"/>
          <c:y val="7.65889763779527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180565497494631E-2"/>
          <c:y val="0.18558136482939633"/>
          <c:w val="0.90051757734828597"/>
          <c:h val="0.4245780839895013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7"/>
              <c:layout>
                <c:manualLayout>
                  <c:x val="1.1437955282327682E-2"/>
                  <c:y val="9.045870561516598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31075460487233E-2"/>
                      <c:h val="6.21244883249697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AB58-434F-903E-143821DE3A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PASAJERO!$B$100:$B$107</c:f>
              <c:strCache>
                <c:ptCount val="8"/>
                <c:pt idx="0">
                  <c:v>AMBER COVE</c:v>
                </c:pt>
                <c:pt idx="1">
                  <c:v>CAP CANA</c:v>
                </c:pt>
                <c:pt idx="2">
                  <c:v>LA ROMANA</c:v>
                </c:pt>
                <c:pt idx="3">
                  <c:v>PUERTO  PLATA</c:v>
                </c:pt>
                <c:pt idx="4">
                  <c:v>SANTA BARBARA (SAMANA)</c:v>
                </c:pt>
                <c:pt idx="5">
                  <c:v>TAINO BAY</c:v>
                </c:pt>
                <c:pt idx="6">
                  <c:v>SANTO DOMINGO (CRUCERO)</c:v>
                </c:pt>
                <c:pt idx="7">
                  <c:v>SANTO DOMINGO (FERRY)</c:v>
                </c:pt>
              </c:strCache>
            </c:strRef>
          </c:cat>
          <c:val>
            <c:numRef>
              <c:f>PASAJERO!$C$100:$C$107</c:f>
              <c:numCache>
                <c:formatCode>General</c:formatCode>
                <c:ptCount val="8"/>
                <c:pt idx="0">
                  <c:v>83</c:v>
                </c:pt>
                <c:pt idx="1">
                  <c:v>0</c:v>
                </c:pt>
                <c:pt idx="2">
                  <c:v>48</c:v>
                </c:pt>
                <c:pt idx="3">
                  <c:v>1</c:v>
                </c:pt>
                <c:pt idx="4">
                  <c:v>17</c:v>
                </c:pt>
                <c:pt idx="5">
                  <c:v>12</c:v>
                </c:pt>
                <c:pt idx="6">
                  <c:v>11</c:v>
                </c:pt>
                <c:pt idx="7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6-4F4E-8A07-247D5CDB3A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8678528"/>
        <c:axId val="1868681024"/>
        <c:axId val="0"/>
      </c:bar3DChart>
      <c:catAx>
        <c:axId val="186867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68681024"/>
        <c:crosses val="autoZero"/>
        <c:auto val="1"/>
        <c:lblAlgn val="ctr"/>
        <c:lblOffset val="100"/>
        <c:noMultiLvlLbl val="0"/>
      </c:catAx>
      <c:valAx>
        <c:axId val="186868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68678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val">
        <cx:f>_xlchart.2</cx:f>
      </cx:numDim>
    </cx:data>
    <cx:data id="1">
      <cx:strDim type="cat">
        <cx:f>_xlchart.0</cx:f>
      </cx:strDim>
      <cx:numDim type="val">
        <cx:f>_xlchart.4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 lang="es-ES" sz="1400" b="0" i="0" u="none" strike="noStrike" kern="1200" spc="0" baseline="0">
                <a:solidFill>
                  <a:schemeClr val="accent1"/>
                </a:solidFill>
                <a:latin typeface="Calibri" panose="020F0502020204030204"/>
              </a:defRPr>
            </a:pPr>
            <a:r>
              <a:rPr lang="es-DO" sz="1200" b="1">
                <a:solidFill>
                  <a:schemeClr val="accent1"/>
                </a:solidFill>
              </a:rPr>
              <a:t>TOTAL DE CRUCEROS </a:t>
            </a:r>
          </a:p>
        </cx:rich>
      </cx:tx>
    </cx:title>
    <cx:plotArea>
      <cx:plotAreaRegion>
        <cx:series layoutId="clusteredColumn" uniqueId="{7F265B88-2BCE-4819-A9A3-030A971F0913}" formatIdx="0">
          <cx:tx>
            <cx:txData>
              <cx:f>_xlchart.1</cx:f>
              <cx:v>Cruceristas</cx:v>
            </cx:txData>
          </cx:tx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clusteredColumn" hidden="1" uniqueId="{5B8BFA3C-876F-4033-A28B-1B166628E422}" formatIdx="2">
          <cx:tx>
            <cx:txData>
              <cx:f>_xlchart.3</cx:f>
              <cx:v>Tripulacion</cx:v>
            </cx:txData>
          </cx:tx>
          <cx:dataLabels>
            <cx:visibility seriesName="0" categoryName="0" value="1"/>
          </cx:dataLabels>
          <cx:dataId val="1"/>
          <cx:layoutPr>
            <cx:aggregation/>
          </cx:layoutPr>
          <cx:axisId val="1"/>
        </cx:series>
        <cx:series layoutId="paretoLine" ownerIdx="0" uniqueId="{86EAC87E-CC9C-4843-BDA6-F293A5A8DC9B}" formatIdx="1">
          <cx:axisId val="2"/>
        </cx:series>
        <cx:series layoutId="paretoLine" ownerIdx="1" uniqueId="{1FE4A4B8-F594-46DE-9112-ADD3F088DCC9}" formatIdx="3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123825</xdr:colOff>
      <xdr:row>4</xdr:row>
      <xdr:rowOff>47625</xdr:rowOff>
    </xdr:from>
    <xdr:to>
      <xdr:col>7</xdr:col>
      <xdr:colOff>685800</xdr:colOff>
      <xdr:row>9</xdr:row>
      <xdr:rowOff>171450</xdr:rowOff>
    </xdr:to>
    <xdr:pic>
      <xdr:nvPicPr>
        <xdr:cNvPr id="2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809625"/>
          <a:ext cx="2314575" cy="1076325"/>
        </a:xfrm>
        <a:prstGeom prst="rect">
          <a:avLst/>
        </a:prstGeom>
      </xdr:spPr>
    </xdr:pic>
    <xdr:clientData/>
  </xdr:twoCellAnchor>
  <xdr:twoCellAnchor>
    <xdr:from>
      <xdr:col>2</xdr:col>
      <xdr:colOff>219076</xdr:colOff>
      <xdr:row>46</xdr:row>
      <xdr:rowOff>104774</xdr:rowOff>
    </xdr:from>
    <xdr:to>
      <xdr:col>9</xdr:col>
      <xdr:colOff>695325</xdr:colOff>
      <xdr:row>69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152399</xdr:colOff>
      <xdr:row>81</xdr:row>
      <xdr:rowOff>171450</xdr:rowOff>
    </xdr:from>
    <xdr:to>
      <xdr:col>8</xdr:col>
      <xdr:colOff>723900</xdr:colOff>
      <xdr:row>102</xdr:row>
      <xdr:rowOff>76200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22</xdr:row>
      <xdr:rowOff>171450</xdr:rowOff>
    </xdr:from>
    <xdr:to>
      <xdr:col>4</xdr:col>
      <xdr:colOff>361950</xdr:colOff>
      <xdr:row>27</xdr:row>
      <xdr:rowOff>161925</xdr:rowOff>
    </xdr:to>
    <xdr:pic>
      <xdr:nvPicPr>
        <xdr:cNvPr id="2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50" y="4772025"/>
          <a:ext cx="1885950" cy="942975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1009649</xdr:colOff>
      <xdr:row>0</xdr:row>
      <xdr:rowOff>85726</xdr:rowOff>
    </xdr:from>
    <xdr:to>
      <xdr:col>5</xdr:col>
      <xdr:colOff>600075</xdr:colOff>
      <xdr:row>4</xdr:row>
      <xdr:rowOff>180976</xdr:rowOff>
    </xdr:to>
    <xdr:pic>
      <xdr:nvPicPr>
        <xdr:cNvPr id="3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4" y="85726"/>
          <a:ext cx="1962151" cy="85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600074</xdr:colOff>
      <xdr:row>4</xdr:row>
      <xdr:rowOff>180975</xdr:rowOff>
    </xdr:from>
    <xdr:to>
      <xdr:col>5</xdr:col>
      <xdr:colOff>466724</xdr:colOff>
      <xdr:row>10</xdr:row>
      <xdr:rowOff>171450</xdr:rowOff>
    </xdr:to>
    <xdr:pic>
      <xdr:nvPicPr>
        <xdr:cNvPr id="3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4" y="942975"/>
          <a:ext cx="1990725" cy="1133475"/>
        </a:xfrm>
        <a:prstGeom prst="rect">
          <a:avLst/>
        </a:prstGeom>
      </xdr:spPr>
    </xdr:pic>
    <xdr:clientData/>
  </xdr:twoCellAnchor>
  <xdr:twoCellAnchor editAs="oneCell">
    <xdr:from>
      <xdr:col>2</xdr:col>
      <xdr:colOff>590551</xdr:colOff>
      <xdr:row>40</xdr:row>
      <xdr:rowOff>114301</xdr:rowOff>
    </xdr:from>
    <xdr:to>
      <xdr:col>4</xdr:col>
      <xdr:colOff>609601</xdr:colOff>
      <xdr:row>45</xdr:row>
      <xdr:rowOff>171451</xdr:rowOff>
    </xdr:to>
    <xdr:pic>
      <xdr:nvPicPr>
        <xdr:cNvPr id="4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1" y="7858126"/>
          <a:ext cx="1847850" cy="1009650"/>
        </a:xfrm>
        <a:prstGeom prst="rect">
          <a:avLst/>
        </a:prstGeom>
      </xdr:spPr>
    </xdr:pic>
    <xdr:clientData/>
  </xdr:twoCellAnchor>
  <xdr:twoCellAnchor editAs="oneCell">
    <xdr:from>
      <xdr:col>2</xdr:col>
      <xdr:colOff>800099</xdr:colOff>
      <xdr:row>74</xdr:row>
      <xdr:rowOff>9525</xdr:rowOff>
    </xdr:from>
    <xdr:to>
      <xdr:col>4</xdr:col>
      <xdr:colOff>638174</xdr:colOff>
      <xdr:row>78</xdr:row>
      <xdr:rowOff>171450</xdr:rowOff>
    </xdr:to>
    <xdr:pic>
      <xdr:nvPicPr>
        <xdr:cNvPr id="6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099" y="14658975"/>
          <a:ext cx="1666875" cy="923925"/>
        </a:xfrm>
        <a:prstGeom prst="rect">
          <a:avLst/>
        </a:prstGeom>
      </xdr:spPr>
    </xdr:pic>
    <xdr:clientData/>
  </xdr:twoCellAnchor>
  <xdr:twoCellAnchor>
    <xdr:from>
      <xdr:col>1</xdr:col>
      <xdr:colOff>638175</xdr:colOff>
      <xdr:row>87</xdr:row>
      <xdr:rowOff>171449</xdr:rowOff>
    </xdr:from>
    <xdr:to>
      <xdr:col>5</xdr:col>
      <xdr:colOff>809625</xdr:colOff>
      <xdr:row>109</xdr:row>
      <xdr:rowOff>57150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742949</xdr:colOff>
      <xdr:row>9</xdr:row>
      <xdr:rowOff>114300</xdr:rowOff>
    </xdr:from>
    <xdr:to>
      <xdr:col>12</xdr:col>
      <xdr:colOff>219075</xdr:colOff>
      <xdr:row>14</xdr:row>
      <xdr:rowOff>180975</xdr:rowOff>
    </xdr:to>
    <xdr:pic>
      <xdr:nvPicPr>
        <xdr:cNvPr id="2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49" y="1828800"/>
          <a:ext cx="2095501" cy="1019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66676</xdr:rowOff>
    </xdr:from>
    <xdr:to>
      <xdr:col>4</xdr:col>
      <xdr:colOff>314325</xdr:colOff>
      <xdr:row>5</xdr:row>
      <xdr:rowOff>152400</xdr:rowOff>
    </xdr:to>
    <xdr:pic>
      <xdr:nvPicPr>
        <xdr:cNvPr id="2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0" y="66676"/>
          <a:ext cx="1905000" cy="1038224"/>
        </a:xfrm>
        <a:prstGeom prst="rect">
          <a:avLst/>
        </a:prstGeom>
      </xdr:spPr>
    </xdr:pic>
    <xdr:clientData/>
  </xdr:twoCellAnchor>
  <xdr:twoCellAnchor editAs="oneCell">
    <xdr:from>
      <xdr:col>2</xdr:col>
      <xdr:colOff>579408</xdr:colOff>
      <xdr:row>32</xdr:row>
      <xdr:rowOff>99922</xdr:rowOff>
    </xdr:from>
    <xdr:to>
      <xdr:col>4</xdr:col>
      <xdr:colOff>143774</xdr:colOff>
      <xdr:row>37</xdr:row>
      <xdr:rowOff>71886</xdr:rowOff>
    </xdr:to>
    <xdr:pic>
      <xdr:nvPicPr>
        <xdr:cNvPr id="3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2238" y="7396431"/>
          <a:ext cx="1837786" cy="915479"/>
        </a:xfrm>
        <a:prstGeom prst="rect">
          <a:avLst/>
        </a:prstGeom>
      </xdr:spPr>
    </xdr:pic>
    <xdr:clientData/>
  </xdr:twoCellAnchor>
  <xdr:twoCellAnchor>
    <xdr:from>
      <xdr:col>1</xdr:col>
      <xdr:colOff>203079</xdr:colOff>
      <xdr:row>47</xdr:row>
      <xdr:rowOff>30191</xdr:rowOff>
    </xdr:from>
    <xdr:to>
      <xdr:col>6</xdr:col>
      <xdr:colOff>206673</xdr:colOff>
      <xdr:row>66</xdr:row>
      <xdr:rowOff>53914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108</xdr:row>
      <xdr:rowOff>76200</xdr:rowOff>
    </xdr:from>
    <xdr:to>
      <xdr:col>3</xdr:col>
      <xdr:colOff>1228724</xdr:colOff>
      <xdr:row>127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400050</xdr:colOff>
      <xdr:row>3</xdr:row>
      <xdr:rowOff>85725</xdr:rowOff>
    </xdr:from>
    <xdr:to>
      <xdr:col>3</xdr:col>
      <xdr:colOff>1038226</xdr:colOff>
      <xdr:row>8</xdr:row>
      <xdr:rowOff>152400</xdr:rowOff>
    </xdr:to>
    <xdr:pic>
      <xdr:nvPicPr>
        <xdr:cNvPr id="7" name="3 Imagen" descr="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657225"/>
          <a:ext cx="1962151" cy="1019175"/>
        </a:xfrm>
        <a:prstGeom prst="rect">
          <a:avLst/>
        </a:prstGeom>
      </xdr:spPr>
    </xdr:pic>
    <xdr:clientData/>
  </xdr:twoCellAnchor>
  <xdr:twoCellAnchor editAs="oneCell">
    <xdr:from>
      <xdr:col>2</xdr:col>
      <xdr:colOff>400050</xdr:colOff>
      <xdr:row>48</xdr:row>
      <xdr:rowOff>66675</xdr:rowOff>
    </xdr:from>
    <xdr:to>
      <xdr:col>3</xdr:col>
      <xdr:colOff>1038226</xdr:colOff>
      <xdr:row>53</xdr:row>
      <xdr:rowOff>133350</xdr:rowOff>
    </xdr:to>
    <xdr:pic>
      <xdr:nvPicPr>
        <xdr:cNvPr id="11" name="3 Imagen" descr="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9315450"/>
          <a:ext cx="1962151" cy="101917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67</xdr:row>
      <xdr:rowOff>123825</xdr:rowOff>
    </xdr:from>
    <xdr:to>
      <xdr:col>3</xdr:col>
      <xdr:colOff>981076</xdr:colOff>
      <xdr:row>73</xdr:row>
      <xdr:rowOff>0</xdr:rowOff>
    </xdr:to>
    <xdr:pic>
      <xdr:nvPicPr>
        <xdr:cNvPr id="16" name="3 Imagen" descr="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5175" y="9963150"/>
          <a:ext cx="1962151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733425</xdr:colOff>
      <xdr:row>90</xdr:row>
      <xdr:rowOff>133350</xdr:rowOff>
    </xdr:from>
    <xdr:to>
      <xdr:col>2</xdr:col>
      <xdr:colOff>857250</xdr:colOff>
      <xdr:row>96</xdr:row>
      <xdr:rowOff>161925</xdr:rowOff>
    </xdr:to>
    <xdr:pic>
      <xdr:nvPicPr>
        <xdr:cNvPr id="17" name="3 Imagen" descr="Logotipo&#10;&#10;Descripción generada automáticamente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14611350"/>
          <a:ext cx="2057400" cy="1171575"/>
        </a:xfrm>
        <a:prstGeom prst="rect">
          <a:avLst/>
        </a:prstGeom>
      </xdr:spPr>
    </xdr:pic>
    <xdr:clientData/>
  </xdr:twoCellAnchor>
  <xdr:twoCellAnchor>
    <xdr:from>
      <xdr:col>1</xdr:col>
      <xdr:colOff>314324</xdr:colOff>
      <xdr:row>23</xdr:row>
      <xdr:rowOff>95249</xdr:rowOff>
    </xdr:from>
    <xdr:to>
      <xdr:col>4</xdr:col>
      <xdr:colOff>657225</xdr:colOff>
      <xdr:row>41</xdr:row>
      <xdr:rowOff>180974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Grá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2</xdr:row>
      <xdr:rowOff>0</xdr:rowOff>
    </xdr:from>
    <xdr:to>
      <xdr:col>5</xdr:col>
      <xdr:colOff>752475</xdr:colOff>
      <xdr:row>6</xdr:row>
      <xdr:rowOff>180975</xdr:rowOff>
    </xdr:to>
    <xdr:pic>
      <xdr:nvPicPr>
        <xdr:cNvPr id="2" name="3 Imagen" descr="Logotipo&#10;&#10;Descripción generada automáticament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381000"/>
          <a:ext cx="1790700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1:V80"/>
  <sheetViews>
    <sheetView view="pageBreakPreview" zoomScale="60" zoomScaleNormal="100" workbookViewId="0">
      <selection activeCell="O17" sqref="O17"/>
    </sheetView>
  </sheetViews>
  <sheetFormatPr baseColWidth="10" defaultRowHeight="15" x14ac:dyDescent="0.25"/>
  <cols>
    <col min="1" max="1" width="13.7109375" customWidth="1"/>
    <col min="2" max="2" width="17.28515625" customWidth="1"/>
    <col min="3" max="3" width="13" customWidth="1"/>
    <col min="5" max="5" width="15.5703125" customWidth="1"/>
    <col min="6" max="6" width="12.42578125" customWidth="1"/>
    <col min="7" max="7" width="13.85546875" customWidth="1"/>
    <col min="8" max="8" width="13.7109375" customWidth="1"/>
    <col min="9" max="9" width="13" customWidth="1"/>
    <col min="11" max="11" width="14.85546875" customWidth="1"/>
    <col min="13" max="13" width="12" customWidth="1"/>
    <col min="18" max="18" width="13.42578125" bestFit="1" customWidth="1"/>
    <col min="21" max="21" width="14" customWidth="1"/>
    <col min="22" max="22" width="14.42578125" customWidth="1"/>
  </cols>
  <sheetData>
    <row r="11" spans="1:14" x14ac:dyDescent="0.25">
      <c r="G11" s="1" t="s">
        <v>0</v>
      </c>
    </row>
    <row r="12" spans="1:14" x14ac:dyDescent="0.25">
      <c r="G12" s="1" t="s">
        <v>1</v>
      </c>
    </row>
    <row r="13" spans="1:14" x14ac:dyDescent="0.25">
      <c r="A13" s="238" t="s">
        <v>36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</row>
    <row r="14" spans="1:14" ht="15.75" thickBot="1" x14ac:dyDescent="0.3">
      <c r="G14" s="1" t="s">
        <v>34</v>
      </c>
    </row>
    <row r="15" spans="1:14" ht="24.75" x14ac:dyDescent="0.25">
      <c r="B15" s="122" t="s">
        <v>2</v>
      </c>
      <c r="C15" s="123" t="s">
        <v>3</v>
      </c>
      <c r="D15" s="123" t="s">
        <v>4</v>
      </c>
      <c r="E15" s="123" t="s">
        <v>5</v>
      </c>
      <c r="F15" s="123" t="s">
        <v>6</v>
      </c>
      <c r="G15" s="123" t="s">
        <v>7</v>
      </c>
      <c r="H15" s="124" t="s">
        <v>8</v>
      </c>
      <c r="I15" s="124" t="s">
        <v>9</v>
      </c>
      <c r="J15" s="124" t="s">
        <v>10</v>
      </c>
      <c r="K15" s="124" t="s">
        <v>37</v>
      </c>
      <c r="L15" s="124" t="s">
        <v>11</v>
      </c>
      <c r="M15" s="125" t="s">
        <v>12</v>
      </c>
    </row>
    <row r="16" spans="1:14" x14ac:dyDescent="0.25">
      <c r="B16" s="127" t="s">
        <v>13</v>
      </c>
      <c r="C16" s="2">
        <v>0</v>
      </c>
      <c r="D16" s="2">
        <v>0</v>
      </c>
      <c r="E16" s="2">
        <v>0</v>
      </c>
      <c r="F16" s="2">
        <v>83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f>SUM(C16:L16)</f>
        <v>83</v>
      </c>
      <c r="N16" s="4"/>
    </row>
    <row r="17" spans="2:14" x14ac:dyDescent="0.25">
      <c r="B17" s="127" t="s">
        <v>14</v>
      </c>
      <c r="C17" s="2">
        <v>9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3">
        <f t="shared" ref="M17:M36" si="0">SUM(C17:L17)</f>
        <v>11</v>
      </c>
      <c r="N17" s="4"/>
    </row>
    <row r="18" spans="2:14" x14ac:dyDescent="0.25">
      <c r="B18" s="127" t="s">
        <v>15</v>
      </c>
      <c r="C18" s="2">
        <v>0</v>
      </c>
      <c r="D18" s="2">
        <v>5</v>
      </c>
      <c r="E18" s="2">
        <v>15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f t="shared" si="0"/>
        <v>20</v>
      </c>
      <c r="N18" s="5"/>
    </row>
    <row r="19" spans="2:14" x14ac:dyDescent="0.25">
      <c r="B19" s="127" t="s">
        <v>16</v>
      </c>
      <c r="C19" s="2">
        <v>2</v>
      </c>
      <c r="D19" s="2">
        <v>18</v>
      </c>
      <c r="E19" s="2">
        <v>1</v>
      </c>
      <c r="F19" s="2">
        <v>0</v>
      </c>
      <c r="G19" s="2">
        <v>0</v>
      </c>
      <c r="H19" s="2">
        <v>20</v>
      </c>
      <c r="I19" s="2">
        <v>17</v>
      </c>
      <c r="J19" s="2">
        <v>0</v>
      </c>
      <c r="K19" s="2">
        <v>3</v>
      </c>
      <c r="L19" s="2">
        <v>0</v>
      </c>
      <c r="M19" s="3">
        <f t="shared" si="0"/>
        <v>61</v>
      </c>
      <c r="N19" s="5"/>
    </row>
    <row r="20" spans="2:14" x14ac:dyDescent="0.25">
      <c r="B20" s="127" t="s">
        <v>17</v>
      </c>
      <c r="C20" s="2">
        <v>40</v>
      </c>
      <c r="D20" s="2">
        <v>0</v>
      </c>
      <c r="E20" s="2">
        <v>36</v>
      </c>
      <c r="F20" s="2">
        <v>0</v>
      </c>
      <c r="G20" s="2">
        <v>0</v>
      </c>
      <c r="H20" s="2">
        <v>4</v>
      </c>
      <c r="I20" s="2">
        <v>4</v>
      </c>
      <c r="J20" s="2">
        <v>4</v>
      </c>
      <c r="K20" s="2">
        <v>0</v>
      </c>
      <c r="L20" s="2">
        <v>0</v>
      </c>
      <c r="M20" s="3">
        <f t="shared" si="0"/>
        <v>88</v>
      </c>
      <c r="N20" s="5"/>
    </row>
    <row r="21" spans="2:14" x14ac:dyDescent="0.25">
      <c r="B21" s="127" t="s">
        <v>18</v>
      </c>
      <c r="C21" s="2">
        <v>28</v>
      </c>
      <c r="D21" s="2">
        <v>0</v>
      </c>
      <c r="E21" s="2">
        <v>0</v>
      </c>
      <c r="F21" s="2">
        <v>0</v>
      </c>
      <c r="G21" s="2">
        <v>0</v>
      </c>
      <c r="H21" s="2">
        <v>4</v>
      </c>
      <c r="I21" s="2">
        <v>2</v>
      </c>
      <c r="J21" s="2">
        <v>4</v>
      </c>
      <c r="K21" s="2">
        <v>1</v>
      </c>
      <c r="L21" s="2">
        <v>0</v>
      </c>
      <c r="M21" s="3">
        <f t="shared" si="0"/>
        <v>39</v>
      </c>
      <c r="N21" s="5"/>
    </row>
    <row r="22" spans="2:14" x14ac:dyDescent="0.25">
      <c r="B22" s="127" t="s">
        <v>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 t="shared" si="0"/>
        <v>0</v>
      </c>
      <c r="N22" s="5"/>
    </row>
    <row r="23" spans="2:14" x14ac:dyDescent="0.25">
      <c r="B23" s="127" t="s">
        <v>20</v>
      </c>
      <c r="C23" s="2">
        <v>964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 t="shared" si="0"/>
        <v>964</v>
      </c>
      <c r="N23" s="5"/>
    </row>
    <row r="24" spans="2:14" x14ac:dyDescent="0.25">
      <c r="B24" s="127" t="s">
        <v>21</v>
      </c>
      <c r="C24" s="2">
        <v>0</v>
      </c>
      <c r="D24" s="2">
        <v>0</v>
      </c>
      <c r="E24" s="2">
        <v>275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 t="shared" si="0"/>
        <v>275</v>
      </c>
      <c r="N24" s="5"/>
    </row>
    <row r="25" spans="2:14" x14ac:dyDescent="0.25">
      <c r="B25" s="127" t="s">
        <v>22</v>
      </c>
      <c r="C25" s="2">
        <v>5</v>
      </c>
      <c r="D25" s="2">
        <v>5</v>
      </c>
      <c r="E25" s="2">
        <v>22</v>
      </c>
      <c r="F25" s="2">
        <v>48</v>
      </c>
      <c r="G25" s="2">
        <v>0</v>
      </c>
      <c r="H25" s="2">
        <v>9</v>
      </c>
      <c r="I25" s="2">
        <v>8</v>
      </c>
      <c r="J25" s="2">
        <v>0</v>
      </c>
      <c r="K25" s="2">
        <v>0</v>
      </c>
      <c r="L25" s="2">
        <v>0</v>
      </c>
      <c r="M25" s="3">
        <f t="shared" si="0"/>
        <v>97</v>
      </c>
      <c r="N25" s="5"/>
    </row>
    <row r="26" spans="2:14" x14ac:dyDescent="0.25">
      <c r="B26" s="127" t="s">
        <v>23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175</v>
      </c>
      <c r="K26" s="2">
        <v>0</v>
      </c>
      <c r="L26" s="2">
        <v>0</v>
      </c>
      <c r="M26" s="3">
        <f>SUM(C26:L26)</f>
        <v>175</v>
      </c>
      <c r="N26" s="5"/>
    </row>
    <row r="27" spans="2:14" x14ac:dyDescent="0.25">
      <c r="B27" s="127" t="s">
        <v>35</v>
      </c>
      <c r="C27" s="2">
        <v>0</v>
      </c>
      <c r="D27" s="2">
        <v>0</v>
      </c>
      <c r="E27" s="2">
        <v>0</v>
      </c>
      <c r="F27" s="2">
        <v>12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f t="shared" si="0"/>
        <v>12</v>
      </c>
      <c r="N27" s="5"/>
    </row>
    <row r="28" spans="2:14" x14ac:dyDescent="0.25">
      <c r="B28" s="128" t="s">
        <v>24</v>
      </c>
      <c r="C28" s="2">
        <v>74</v>
      </c>
      <c r="D28" s="2">
        <v>3</v>
      </c>
      <c r="E28" s="2">
        <v>0</v>
      </c>
      <c r="F28" s="2">
        <v>0</v>
      </c>
      <c r="G28" s="2">
        <v>0</v>
      </c>
      <c r="H28" s="2">
        <v>5</v>
      </c>
      <c r="I28" s="2">
        <v>5</v>
      </c>
      <c r="J28" s="2">
        <v>0</v>
      </c>
      <c r="K28" s="2">
        <v>0</v>
      </c>
      <c r="L28" s="2">
        <v>0</v>
      </c>
      <c r="M28" s="3">
        <f t="shared" si="0"/>
        <v>87</v>
      </c>
      <c r="N28" s="5"/>
    </row>
    <row r="29" spans="2:14" x14ac:dyDescent="0.25">
      <c r="B29" s="128" t="s">
        <v>25</v>
      </c>
      <c r="C29" s="2">
        <v>0</v>
      </c>
      <c r="D29" s="2">
        <v>7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f t="shared" si="0"/>
        <v>7</v>
      </c>
      <c r="N29" s="5"/>
    </row>
    <row r="30" spans="2:14" x14ac:dyDescent="0.25">
      <c r="B30" s="128" t="s">
        <v>26</v>
      </c>
      <c r="C30" s="2">
        <v>20</v>
      </c>
      <c r="D30" s="2">
        <v>13</v>
      </c>
      <c r="E30" s="2">
        <v>1</v>
      </c>
      <c r="F30" s="2">
        <v>0</v>
      </c>
      <c r="G30" s="2">
        <v>0</v>
      </c>
      <c r="H30" s="2">
        <v>3</v>
      </c>
      <c r="I30" s="2">
        <v>3</v>
      </c>
      <c r="J30" s="2">
        <v>0</v>
      </c>
      <c r="K30" s="2">
        <v>0</v>
      </c>
      <c r="L30" s="2">
        <v>0</v>
      </c>
      <c r="M30" s="3">
        <f t="shared" si="0"/>
        <v>40</v>
      </c>
      <c r="N30" s="5"/>
    </row>
    <row r="31" spans="2:14" x14ac:dyDescent="0.25">
      <c r="B31" s="128" t="s">
        <v>27</v>
      </c>
      <c r="C31" s="2">
        <v>330</v>
      </c>
      <c r="D31" s="2">
        <v>39</v>
      </c>
      <c r="E31" s="2">
        <v>0</v>
      </c>
      <c r="F31" s="2">
        <v>1</v>
      </c>
      <c r="G31" s="2">
        <v>1</v>
      </c>
      <c r="H31" s="2">
        <v>20</v>
      </c>
      <c r="I31" s="2">
        <v>20</v>
      </c>
      <c r="J31" s="2">
        <v>8</v>
      </c>
      <c r="K31" s="2">
        <v>0</v>
      </c>
      <c r="L31" s="2">
        <v>0</v>
      </c>
      <c r="M31" s="3">
        <f t="shared" si="0"/>
        <v>419</v>
      </c>
      <c r="N31" s="5"/>
    </row>
    <row r="32" spans="2:14" x14ac:dyDescent="0.25">
      <c r="B32" s="128" t="s">
        <v>28</v>
      </c>
      <c r="C32" s="2">
        <v>1</v>
      </c>
      <c r="D32" s="2">
        <v>23</v>
      </c>
      <c r="E32" s="2">
        <v>0</v>
      </c>
      <c r="F32" s="2">
        <v>0</v>
      </c>
      <c r="G32" s="2">
        <v>0</v>
      </c>
      <c r="H32" s="2">
        <v>1</v>
      </c>
      <c r="I32" s="2">
        <v>1</v>
      </c>
      <c r="J32" s="2">
        <v>0</v>
      </c>
      <c r="K32" s="2">
        <v>0</v>
      </c>
      <c r="L32" s="2">
        <v>0</v>
      </c>
      <c r="M32" s="3">
        <f t="shared" si="0"/>
        <v>26</v>
      </c>
      <c r="N32" s="5"/>
    </row>
    <row r="33" spans="2:22" x14ac:dyDescent="0.25">
      <c r="B33" s="127" t="s">
        <v>29</v>
      </c>
      <c r="C33" s="2">
        <v>1113</v>
      </c>
      <c r="D33" s="2">
        <v>186</v>
      </c>
      <c r="E33" s="2">
        <v>333</v>
      </c>
      <c r="F33" s="6">
        <v>0</v>
      </c>
      <c r="G33" s="6">
        <v>0</v>
      </c>
      <c r="H33" s="6">
        <v>31</v>
      </c>
      <c r="I33" s="6">
        <v>28</v>
      </c>
      <c r="J33" s="6">
        <v>1</v>
      </c>
      <c r="K33" s="6">
        <v>2</v>
      </c>
      <c r="L33" s="6">
        <v>0</v>
      </c>
      <c r="M33" s="3">
        <f t="shared" si="0"/>
        <v>1694</v>
      </c>
      <c r="N33" s="5"/>
    </row>
    <row r="34" spans="2:22" ht="24.75" x14ac:dyDescent="0.25">
      <c r="B34" s="127" t="s">
        <v>30</v>
      </c>
      <c r="C34" s="2">
        <v>42</v>
      </c>
      <c r="D34" s="2">
        <v>6</v>
      </c>
      <c r="E34" s="2">
        <v>48</v>
      </c>
      <c r="F34" s="2">
        <v>0</v>
      </c>
      <c r="G34" s="2">
        <v>0</v>
      </c>
      <c r="H34" s="2">
        <v>12</v>
      </c>
      <c r="I34" s="2">
        <v>4</v>
      </c>
      <c r="J34" s="2">
        <v>1</v>
      </c>
      <c r="K34" s="2">
        <v>1</v>
      </c>
      <c r="L34" s="2">
        <v>0</v>
      </c>
      <c r="M34" s="3">
        <f t="shared" si="0"/>
        <v>114</v>
      </c>
      <c r="N34" s="5"/>
    </row>
    <row r="35" spans="2:22" x14ac:dyDescent="0.25">
      <c r="B35" s="129" t="s">
        <v>31</v>
      </c>
      <c r="C35" s="2">
        <v>6</v>
      </c>
      <c r="D35" s="2">
        <v>0</v>
      </c>
      <c r="E35" s="2">
        <v>0</v>
      </c>
      <c r="F35" s="2">
        <v>17</v>
      </c>
      <c r="G35" s="2">
        <v>10</v>
      </c>
      <c r="H35" s="2">
        <v>0</v>
      </c>
      <c r="I35" s="2">
        <v>0</v>
      </c>
      <c r="J35" s="2">
        <v>154</v>
      </c>
      <c r="K35" s="2">
        <v>0</v>
      </c>
      <c r="L35" s="2">
        <v>0</v>
      </c>
      <c r="M35" s="3">
        <f t="shared" si="0"/>
        <v>187</v>
      </c>
      <c r="N35" s="5"/>
    </row>
    <row r="36" spans="2:22" x14ac:dyDescent="0.25">
      <c r="B36" s="129" t="s">
        <v>32</v>
      </c>
      <c r="C36" s="2">
        <v>239</v>
      </c>
      <c r="D36" s="2">
        <v>0</v>
      </c>
      <c r="E36" s="2">
        <v>9</v>
      </c>
      <c r="F36" s="7">
        <v>11</v>
      </c>
      <c r="G36" s="2"/>
      <c r="H36" s="2">
        <v>13</v>
      </c>
      <c r="I36" s="2">
        <v>9</v>
      </c>
      <c r="J36" s="2">
        <v>1</v>
      </c>
      <c r="K36" s="2">
        <v>21</v>
      </c>
      <c r="L36" s="2">
        <v>135</v>
      </c>
      <c r="M36" s="3">
        <f t="shared" si="0"/>
        <v>438</v>
      </c>
      <c r="N36" s="5"/>
    </row>
    <row r="37" spans="2:22" ht="15.75" thickBot="1" x14ac:dyDescent="0.3">
      <c r="B37" s="126" t="s">
        <v>33</v>
      </c>
      <c r="C37" s="130">
        <f t="shared" ref="C37:M37" si="1">SUM(C16:C36)</f>
        <v>2873</v>
      </c>
      <c r="D37" s="130">
        <f t="shared" si="1"/>
        <v>305</v>
      </c>
      <c r="E37" s="130">
        <f t="shared" si="1"/>
        <v>740</v>
      </c>
      <c r="F37" s="130">
        <f t="shared" si="1"/>
        <v>172</v>
      </c>
      <c r="G37" s="130">
        <f t="shared" si="1"/>
        <v>11</v>
      </c>
      <c r="H37" s="130">
        <f t="shared" si="1"/>
        <v>123</v>
      </c>
      <c r="I37" s="130">
        <f t="shared" si="1"/>
        <v>102</v>
      </c>
      <c r="J37" s="130">
        <f t="shared" si="1"/>
        <v>348</v>
      </c>
      <c r="K37" s="130">
        <f t="shared" si="1"/>
        <v>28</v>
      </c>
      <c r="L37" s="131">
        <f t="shared" si="1"/>
        <v>135</v>
      </c>
      <c r="M37" s="132">
        <f t="shared" si="1"/>
        <v>4837</v>
      </c>
      <c r="N37" s="8"/>
    </row>
    <row r="44" spans="2:22" x14ac:dyDescent="0.25">
      <c r="B44" s="190" t="s">
        <v>134</v>
      </c>
      <c r="C44" s="190" t="s">
        <v>135</v>
      </c>
      <c r="D44" s="190" t="s">
        <v>136</v>
      </c>
      <c r="E44" s="190" t="s">
        <v>137</v>
      </c>
      <c r="F44" s="190" t="s">
        <v>138</v>
      </c>
      <c r="G44" s="190" t="s">
        <v>139</v>
      </c>
      <c r="H44" s="190" t="s">
        <v>140</v>
      </c>
      <c r="I44" s="190" t="s">
        <v>141</v>
      </c>
      <c r="J44" s="190" t="s">
        <v>142</v>
      </c>
      <c r="K44" s="190" t="s">
        <v>143</v>
      </c>
      <c r="L44" s="190" t="s">
        <v>144</v>
      </c>
      <c r="M44" s="190" t="s">
        <v>145</v>
      </c>
      <c r="N44" s="190" t="s">
        <v>146</v>
      </c>
      <c r="O44" s="190" t="s">
        <v>147</v>
      </c>
      <c r="P44" s="190" t="s">
        <v>148</v>
      </c>
      <c r="Q44" s="190" t="s">
        <v>149</v>
      </c>
      <c r="R44" s="190" t="s">
        <v>150</v>
      </c>
      <c r="S44" s="190" t="s">
        <v>151</v>
      </c>
      <c r="T44" s="190" t="s">
        <v>152</v>
      </c>
      <c r="U44" s="190" t="s">
        <v>153</v>
      </c>
      <c r="V44" s="190" t="s">
        <v>154</v>
      </c>
    </row>
    <row r="45" spans="2:22" x14ac:dyDescent="0.25">
      <c r="B45" s="187">
        <v>83</v>
      </c>
      <c r="C45" s="187">
        <v>11</v>
      </c>
      <c r="D45" s="187">
        <v>20</v>
      </c>
      <c r="E45" s="187">
        <v>61</v>
      </c>
      <c r="F45" s="187">
        <v>88</v>
      </c>
      <c r="G45" s="187">
        <v>39</v>
      </c>
      <c r="H45" s="187">
        <v>0</v>
      </c>
      <c r="I45" s="187">
        <v>964</v>
      </c>
      <c r="J45" s="187">
        <v>275</v>
      </c>
      <c r="K45" s="187">
        <v>97</v>
      </c>
      <c r="L45" s="187">
        <v>175</v>
      </c>
      <c r="M45" s="187">
        <v>12</v>
      </c>
      <c r="N45" s="187">
        <v>87</v>
      </c>
      <c r="O45" s="187">
        <v>7</v>
      </c>
      <c r="P45" s="187">
        <v>40</v>
      </c>
      <c r="Q45" s="187">
        <v>419</v>
      </c>
      <c r="R45" s="187">
        <v>26</v>
      </c>
      <c r="S45" s="187">
        <v>1694</v>
      </c>
      <c r="T45" s="187">
        <v>114</v>
      </c>
      <c r="U45" s="187">
        <v>187</v>
      </c>
      <c r="V45" s="187">
        <v>438</v>
      </c>
    </row>
    <row r="78" spans="2:12" ht="15.75" thickBot="1" x14ac:dyDescent="0.3">
      <c r="B78" s="239" t="s">
        <v>155</v>
      </c>
      <c r="C78" s="239"/>
      <c r="D78" s="239"/>
      <c r="E78" s="239"/>
      <c r="F78" s="239"/>
      <c r="G78" s="239"/>
      <c r="H78" s="239"/>
      <c r="I78" s="239"/>
      <c r="J78" s="239"/>
      <c r="K78" s="239"/>
      <c r="L78" s="239"/>
    </row>
    <row r="79" spans="2:12" x14ac:dyDescent="0.25">
      <c r="B79" s="123" t="s">
        <v>3</v>
      </c>
      <c r="C79" s="123" t="s">
        <v>4</v>
      </c>
      <c r="D79" s="123" t="s">
        <v>5</v>
      </c>
      <c r="E79" s="123" t="s">
        <v>6</v>
      </c>
      <c r="F79" s="123" t="s">
        <v>7</v>
      </c>
      <c r="G79" s="124" t="s">
        <v>8</v>
      </c>
      <c r="H79" s="124" t="s">
        <v>9</v>
      </c>
      <c r="I79" s="124" t="s">
        <v>10</v>
      </c>
      <c r="J79" s="124" t="s">
        <v>37</v>
      </c>
      <c r="K79" s="124" t="s">
        <v>11</v>
      </c>
      <c r="L79" s="125"/>
    </row>
    <row r="80" spans="2:12" ht="15.75" thickBot="1" x14ac:dyDescent="0.3">
      <c r="B80" s="130">
        <v>2873</v>
      </c>
      <c r="C80" s="130">
        <v>305</v>
      </c>
      <c r="D80" s="130">
        <v>740</v>
      </c>
      <c r="E80" s="130">
        <v>172</v>
      </c>
      <c r="F80" s="130">
        <v>11</v>
      </c>
      <c r="G80" s="130">
        <v>123</v>
      </c>
      <c r="H80" s="130">
        <v>102</v>
      </c>
      <c r="I80" s="130">
        <v>348</v>
      </c>
      <c r="J80" s="130">
        <v>28</v>
      </c>
      <c r="K80" s="131">
        <v>135</v>
      </c>
      <c r="L80" s="132"/>
    </row>
  </sheetData>
  <mergeCells count="2">
    <mergeCell ref="A13:N13"/>
    <mergeCell ref="B78:L78"/>
  </mergeCells>
  <pageMargins left="0.7" right="0.7" top="0.75" bottom="0.75" header="0.3" footer="0.3"/>
  <pageSetup paperSize="9" scale="2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G52"/>
  <sheetViews>
    <sheetView view="pageBreakPreview" zoomScale="60" zoomScaleNormal="100" workbookViewId="0">
      <selection activeCell="J35" sqref="J35"/>
    </sheetView>
  </sheetViews>
  <sheetFormatPr baseColWidth="10" defaultRowHeight="15" x14ac:dyDescent="0.25"/>
  <cols>
    <col min="2" max="2" width="18" customWidth="1"/>
    <col min="3" max="3" width="17.28515625" customWidth="1"/>
    <col min="4" max="4" width="18.140625" customWidth="1"/>
    <col min="5" max="5" width="17.42578125" customWidth="1"/>
    <col min="6" max="6" width="19.140625" customWidth="1"/>
    <col min="7" max="7" width="20.28515625" customWidth="1"/>
  </cols>
  <sheetData>
    <row r="6" spans="3:7" x14ac:dyDescent="0.25">
      <c r="C6" s="238" t="s">
        <v>0</v>
      </c>
      <c r="D6" s="238"/>
      <c r="E6" s="238"/>
      <c r="F6" s="238"/>
      <c r="G6" s="238"/>
    </row>
    <row r="7" spans="3:7" x14ac:dyDescent="0.25">
      <c r="C7" s="238" t="s">
        <v>131</v>
      </c>
      <c r="D7" s="238"/>
      <c r="E7" s="238"/>
      <c r="F7" s="238"/>
      <c r="G7" s="238"/>
    </row>
    <row r="8" spans="3:7" ht="15.75" thickBot="1" x14ac:dyDescent="0.3">
      <c r="D8" s="9" t="s">
        <v>75</v>
      </c>
    </row>
    <row r="9" spans="3:7" x14ac:dyDescent="0.25">
      <c r="C9" s="133" t="s">
        <v>38</v>
      </c>
      <c r="D9" s="134">
        <v>2020</v>
      </c>
      <c r="E9" s="134">
        <v>2021</v>
      </c>
      <c r="F9" s="134" t="s">
        <v>39</v>
      </c>
      <c r="G9" s="135" t="s">
        <v>40</v>
      </c>
    </row>
    <row r="10" spans="3:7" x14ac:dyDescent="0.25">
      <c r="C10" s="55" t="s">
        <v>3</v>
      </c>
      <c r="D10" s="10">
        <v>2865</v>
      </c>
      <c r="E10" s="10">
        <v>2873</v>
      </c>
      <c r="F10" s="11">
        <f>E10-D10</f>
        <v>8</v>
      </c>
      <c r="G10" s="62">
        <f>F10/E10</f>
        <v>2.7845457709711106E-3</v>
      </c>
    </row>
    <row r="11" spans="3:7" x14ac:dyDescent="0.25">
      <c r="C11" s="55" t="s">
        <v>4</v>
      </c>
      <c r="D11" s="10">
        <v>322</v>
      </c>
      <c r="E11" s="10">
        <v>305</v>
      </c>
      <c r="F11" s="11">
        <f t="shared" ref="F11:F20" si="0">E11-D11</f>
        <v>-17</v>
      </c>
      <c r="G11" s="62">
        <f t="shared" ref="G11:G20" si="1">F11/E11</f>
        <v>-5.5737704918032788E-2</v>
      </c>
    </row>
    <row r="12" spans="3:7" x14ac:dyDescent="0.25">
      <c r="C12" s="55" t="s">
        <v>5</v>
      </c>
      <c r="D12" s="10">
        <v>531</v>
      </c>
      <c r="E12" s="10">
        <v>740</v>
      </c>
      <c r="F12" s="11">
        <f t="shared" si="0"/>
        <v>209</v>
      </c>
      <c r="G12" s="62">
        <f t="shared" si="1"/>
        <v>0.28243243243243243</v>
      </c>
    </row>
    <row r="13" spans="3:7" x14ac:dyDescent="0.25">
      <c r="C13" s="55" t="s">
        <v>6</v>
      </c>
      <c r="D13" s="10">
        <v>150</v>
      </c>
      <c r="E13" s="10">
        <v>172</v>
      </c>
      <c r="F13" s="11">
        <f t="shared" si="0"/>
        <v>22</v>
      </c>
      <c r="G13" s="62">
        <f t="shared" si="1"/>
        <v>0.12790697674418605</v>
      </c>
    </row>
    <row r="14" spans="3:7" x14ac:dyDescent="0.25">
      <c r="C14" s="55" t="s">
        <v>7</v>
      </c>
      <c r="D14" s="10">
        <v>3</v>
      </c>
      <c r="E14" s="10">
        <v>11</v>
      </c>
      <c r="F14" s="11">
        <f t="shared" si="0"/>
        <v>8</v>
      </c>
      <c r="G14" s="62">
        <f t="shared" si="1"/>
        <v>0.72727272727272729</v>
      </c>
    </row>
    <row r="15" spans="3:7" x14ac:dyDescent="0.25">
      <c r="C15" s="56" t="s">
        <v>8</v>
      </c>
      <c r="D15" s="10">
        <v>96</v>
      </c>
      <c r="E15" s="10">
        <v>123</v>
      </c>
      <c r="F15" s="11">
        <f t="shared" si="0"/>
        <v>27</v>
      </c>
      <c r="G15" s="62">
        <f t="shared" si="1"/>
        <v>0.21951219512195122</v>
      </c>
    </row>
    <row r="16" spans="3:7" x14ac:dyDescent="0.25">
      <c r="C16" s="56" t="s">
        <v>9</v>
      </c>
      <c r="D16" s="10">
        <v>89</v>
      </c>
      <c r="E16" s="10">
        <v>102</v>
      </c>
      <c r="F16" s="11">
        <f t="shared" si="0"/>
        <v>13</v>
      </c>
      <c r="G16" s="62">
        <f t="shared" si="1"/>
        <v>0.12745098039215685</v>
      </c>
    </row>
    <row r="17" spans="2:7" x14ac:dyDescent="0.25">
      <c r="C17" s="56" t="s">
        <v>10</v>
      </c>
      <c r="D17" s="10">
        <v>148</v>
      </c>
      <c r="E17" s="10">
        <v>348</v>
      </c>
      <c r="F17" s="11">
        <f t="shared" si="0"/>
        <v>200</v>
      </c>
      <c r="G17" s="62">
        <f t="shared" si="1"/>
        <v>0.57471264367816088</v>
      </c>
    </row>
    <row r="18" spans="2:7" x14ac:dyDescent="0.25">
      <c r="C18" s="56" t="s">
        <v>41</v>
      </c>
      <c r="D18" s="10">
        <v>8</v>
      </c>
      <c r="E18" s="10">
        <v>28</v>
      </c>
      <c r="F18" s="11">
        <f t="shared" si="0"/>
        <v>20</v>
      </c>
      <c r="G18" s="62">
        <f t="shared" si="1"/>
        <v>0.7142857142857143</v>
      </c>
    </row>
    <row r="19" spans="2:7" ht="15.75" thickBot="1" x14ac:dyDescent="0.3">
      <c r="C19" s="57" t="s">
        <v>11</v>
      </c>
      <c r="D19" s="10">
        <v>125</v>
      </c>
      <c r="E19" s="10">
        <v>135</v>
      </c>
      <c r="F19" s="11">
        <f t="shared" si="0"/>
        <v>10</v>
      </c>
      <c r="G19" s="62">
        <f t="shared" si="1"/>
        <v>7.407407407407407E-2</v>
      </c>
    </row>
    <row r="20" spans="2:7" ht="15.75" thickBot="1" x14ac:dyDescent="0.3">
      <c r="C20" s="146" t="s">
        <v>42</v>
      </c>
      <c r="D20" s="147">
        <f>SUM(D10:D19)</f>
        <v>4337</v>
      </c>
      <c r="E20" s="147">
        <f>SUM(E10:E19)</f>
        <v>4837</v>
      </c>
      <c r="F20" s="147">
        <f t="shared" si="0"/>
        <v>500</v>
      </c>
      <c r="G20" s="148">
        <f t="shared" si="1"/>
        <v>0.10336985734959686</v>
      </c>
    </row>
    <row r="21" spans="2:7" x14ac:dyDescent="0.25">
      <c r="C21" s="224"/>
      <c r="D21" s="225"/>
      <c r="E21" s="225"/>
      <c r="F21" s="225"/>
      <c r="G21" s="226"/>
    </row>
    <row r="29" spans="2:7" ht="15.75" thickBot="1" x14ac:dyDescent="0.3">
      <c r="B29" s="240" t="s">
        <v>130</v>
      </c>
      <c r="C29" s="240"/>
      <c r="D29" s="240"/>
      <c r="E29" s="240"/>
      <c r="F29" s="240"/>
    </row>
    <row r="30" spans="2:7" ht="27" thickBot="1" x14ac:dyDescent="0.3">
      <c r="B30" s="136" t="s">
        <v>43</v>
      </c>
      <c r="C30" s="136">
        <v>2020</v>
      </c>
      <c r="D30" s="136">
        <v>2021</v>
      </c>
      <c r="E30" s="136" t="s">
        <v>44</v>
      </c>
      <c r="F30" s="136" t="s">
        <v>45</v>
      </c>
    </row>
    <row r="31" spans="2:7" ht="16.5" thickBot="1" x14ac:dyDescent="0.3">
      <c r="B31" s="58" t="s">
        <v>46</v>
      </c>
      <c r="C31" s="3">
        <v>51</v>
      </c>
      <c r="D31" s="3">
        <v>83</v>
      </c>
      <c r="E31" s="13">
        <f>D31-C31</f>
        <v>32</v>
      </c>
      <c r="F31" s="14">
        <f>E31/D31</f>
        <v>0.38554216867469882</v>
      </c>
    </row>
    <row r="32" spans="2:7" ht="16.5" thickBot="1" x14ac:dyDescent="0.3">
      <c r="B32" s="59" t="s">
        <v>14</v>
      </c>
      <c r="C32" s="12">
        <v>0</v>
      </c>
      <c r="D32" s="12">
        <v>11</v>
      </c>
      <c r="E32" s="13">
        <f t="shared" ref="E32:E52" si="2">D32-C32</f>
        <v>11</v>
      </c>
      <c r="F32" s="14">
        <f t="shared" ref="F32:F52" si="3">E32/D32</f>
        <v>1</v>
      </c>
    </row>
    <row r="33" spans="2:6" ht="16.5" thickBot="1" x14ac:dyDescent="0.3">
      <c r="B33" s="59" t="s">
        <v>15</v>
      </c>
      <c r="C33" s="12">
        <v>20</v>
      </c>
      <c r="D33" s="12">
        <v>20</v>
      </c>
      <c r="E33" s="13">
        <f t="shared" si="2"/>
        <v>0</v>
      </c>
      <c r="F33" s="14">
        <f t="shared" si="3"/>
        <v>0</v>
      </c>
    </row>
    <row r="34" spans="2:6" ht="16.5" thickBot="1" x14ac:dyDescent="0.3">
      <c r="B34" s="59" t="s">
        <v>16</v>
      </c>
      <c r="C34" s="12">
        <v>49</v>
      </c>
      <c r="D34" s="12">
        <v>61</v>
      </c>
      <c r="E34" s="13">
        <f t="shared" si="2"/>
        <v>12</v>
      </c>
      <c r="F34" s="14">
        <f t="shared" si="3"/>
        <v>0.19672131147540983</v>
      </c>
    </row>
    <row r="35" spans="2:6" ht="16.5" thickBot="1" x14ac:dyDescent="0.3">
      <c r="B35" s="59" t="s">
        <v>17</v>
      </c>
      <c r="C35" s="12">
        <v>78</v>
      </c>
      <c r="D35" s="12">
        <v>88</v>
      </c>
      <c r="E35" s="13">
        <f t="shared" si="2"/>
        <v>10</v>
      </c>
      <c r="F35" s="14">
        <f t="shared" si="3"/>
        <v>0.11363636363636363</v>
      </c>
    </row>
    <row r="36" spans="2:6" ht="16.5" thickBot="1" x14ac:dyDescent="0.3">
      <c r="B36" s="59" t="s">
        <v>47</v>
      </c>
      <c r="C36" s="12">
        <v>13</v>
      </c>
      <c r="D36" s="12">
        <v>39</v>
      </c>
      <c r="E36" s="13">
        <f t="shared" si="2"/>
        <v>26</v>
      </c>
      <c r="F36" s="14">
        <f t="shared" si="3"/>
        <v>0.66666666666666663</v>
      </c>
    </row>
    <row r="37" spans="2:6" ht="16.5" thickBot="1" x14ac:dyDescent="0.3">
      <c r="B37" s="59" t="s">
        <v>19</v>
      </c>
      <c r="C37" s="12">
        <v>8</v>
      </c>
      <c r="D37" s="12">
        <v>0</v>
      </c>
      <c r="E37" s="13">
        <f t="shared" si="2"/>
        <v>-8</v>
      </c>
      <c r="F37" s="14">
        <v>0</v>
      </c>
    </row>
    <row r="38" spans="2:6" ht="16.5" thickBot="1" x14ac:dyDescent="0.3">
      <c r="B38" s="59" t="s">
        <v>20</v>
      </c>
      <c r="C38" s="15">
        <v>1008</v>
      </c>
      <c r="D38" s="15">
        <v>964</v>
      </c>
      <c r="E38" s="13">
        <f t="shared" si="2"/>
        <v>-44</v>
      </c>
      <c r="F38" s="14">
        <f t="shared" si="3"/>
        <v>-4.5643153526970952E-2</v>
      </c>
    </row>
    <row r="39" spans="2:6" ht="16.5" thickBot="1" x14ac:dyDescent="0.3">
      <c r="B39" s="59" t="s">
        <v>21</v>
      </c>
      <c r="C39" s="15">
        <v>127</v>
      </c>
      <c r="D39" s="15">
        <v>275</v>
      </c>
      <c r="E39" s="13">
        <f t="shared" si="2"/>
        <v>148</v>
      </c>
      <c r="F39" s="14">
        <f t="shared" si="3"/>
        <v>0.53818181818181821</v>
      </c>
    </row>
    <row r="40" spans="2:6" ht="16.5" thickBot="1" x14ac:dyDescent="0.3">
      <c r="B40" s="59" t="s">
        <v>35</v>
      </c>
      <c r="C40" s="15">
        <v>0</v>
      </c>
      <c r="D40" s="15">
        <v>12</v>
      </c>
      <c r="E40" s="13">
        <f t="shared" si="2"/>
        <v>12</v>
      </c>
      <c r="F40" s="14">
        <f t="shared" si="3"/>
        <v>1</v>
      </c>
    </row>
    <row r="41" spans="2:6" ht="16.5" thickBot="1" x14ac:dyDescent="0.3">
      <c r="B41" s="59" t="s">
        <v>22</v>
      </c>
      <c r="C41" s="12">
        <v>116</v>
      </c>
      <c r="D41" s="12">
        <v>97</v>
      </c>
      <c r="E41" s="13">
        <f t="shared" si="2"/>
        <v>-19</v>
      </c>
      <c r="F41" s="14">
        <f t="shared" si="3"/>
        <v>-0.19587628865979381</v>
      </c>
    </row>
    <row r="42" spans="2:6" ht="16.5" thickBot="1" x14ac:dyDescent="0.3">
      <c r="B42" s="60" t="s">
        <v>48</v>
      </c>
      <c r="C42" s="12">
        <v>122</v>
      </c>
      <c r="D42" s="12">
        <v>175</v>
      </c>
      <c r="E42" s="13">
        <f t="shared" si="2"/>
        <v>53</v>
      </c>
      <c r="F42" s="14">
        <f t="shared" si="3"/>
        <v>0.30285714285714288</v>
      </c>
    </row>
    <row r="43" spans="2:6" ht="16.5" thickBot="1" x14ac:dyDescent="0.3">
      <c r="B43" s="60" t="s">
        <v>24</v>
      </c>
      <c r="C43" s="12">
        <v>79</v>
      </c>
      <c r="D43" s="12">
        <v>87</v>
      </c>
      <c r="E43" s="13">
        <f t="shared" si="2"/>
        <v>8</v>
      </c>
      <c r="F43" s="14">
        <f t="shared" si="3"/>
        <v>9.1954022988505746E-2</v>
      </c>
    </row>
    <row r="44" spans="2:6" ht="16.5" thickBot="1" x14ac:dyDescent="0.3">
      <c r="B44" s="60" t="s">
        <v>25</v>
      </c>
      <c r="C44" s="12">
        <v>1</v>
      </c>
      <c r="D44" s="12">
        <v>7</v>
      </c>
      <c r="E44" s="13">
        <f t="shared" si="2"/>
        <v>6</v>
      </c>
      <c r="F44" s="14">
        <f t="shared" si="3"/>
        <v>0.8571428571428571</v>
      </c>
    </row>
    <row r="45" spans="2:6" ht="16.5" thickBot="1" x14ac:dyDescent="0.3">
      <c r="B45" s="60" t="s">
        <v>26</v>
      </c>
      <c r="C45" s="12">
        <v>30</v>
      </c>
      <c r="D45" s="12">
        <v>40</v>
      </c>
      <c r="E45" s="13">
        <f t="shared" si="2"/>
        <v>10</v>
      </c>
      <c r="F45" s="14">
        <f t="shared" si="3"/>
        <v>0.25</v>
      </c>
    </row>
    <row r="46" spans="2:6" ht="16.5" thickBot="1" x14ac:dyDescent="0.3">
      <c r="B46" s="60" t="s">
        <v>27</v>
      </c>
      <c r="C46" s="12">
        <v>392</v>
      </c>
      <c r="D46" s="12">
        <v>419</v>
      </c>
      <c r="E46" s="13">
        <f t="shared" si="2"/>
        <v>27</v>
      </c>
      <c r="F46" s="14">
        <f t="shared" si="3"/>
        <v>6.4439140811455853E-2</v>
      </c>
    </row>
    <row r="47" spans="2:6" ht="16.5" thickBot="1" x14ac:dyDescent="0.3">
      <c r="B47" s="60" t="s">
        <v>28</v>
      </c>
      <c r="C47" s="16">
        <v>27</v>
      </c>
      <c r="D47" s="16">
        <v>26</v>
      </c>
      <c r="E47" s="96">
        <f t="shared" si="2"/>
        <v>-1</v>
      </c>
      <c r="F47" s="97">
        <f t="shared" si="3"/>
        <v>-3.8461538461538464E-2</v>
      </c>
    </row>
    <row r="48" spans="2:6" ht="15.75" x14ac:dyDescent="0.25">
      <c r="B48" s="61" t="s">
        <v>29</v>
      </c>
      <c r="C48" s="140">
        <v>1689</v>
      </c>
      <c r="D48" s="140">
        <v>1694</v>
      </c>
      <c r="E48" s="141">
        <f t="shared" si="2"/>
        <v>5</v>
      </c>
      <c r="F48" s="142">
        <f t="shared" si="3"/>
        <v>2.9515938606847697E-3</v>
      </c>
    </row>
    <row r="49" spans="2:6" ht="15.75" x14ac:dyDescent="0.25">
      <c r="B49" s="143" t="s">
        <v>49</v>
      </c>
      <c r="C49" s="18">
        <v>111</v>
      </c>
      <c r="D49" s="18">
        <v>114</v>
      </c>
      <c r="E49" s="98">
        <f t="shared" si="2"/>
        <v>3</v>
      </c>
      <c r="F49" s="99">
        <f t="shared" si="3"/>
        <v>2.6315789473684209E-2</v>
      </c>
    </row>
    <row r="50" spans="2:6" ht="15.75" x14ac:dyDescent="0.25">
      <c r="B50" s="144" t="s">
        <v>31</v>
      </c>
      <c r="C50" s="17">
        <v>41</v>
      </c>
      <c r="D50" s="17">
        <v>187</v>
      </c>
      <c r="E50" s="98">
        <f t="shared" si="2"/>
        <v>146</v>
      </c>
      <c r="F50" s="99">
        <f t="shared" si="3"/>
        <v>0.78074866310160429</v>
      </c>
    </row>
    <row r="51" spans="2:6" ht="15.75" x14ac:dyDescent="0.25">
      <c r="B51" s="144" t="s">
        <v>32</v>
      </c>
      <c r="C51" s="17">
        <v>375</v>
      </c>
      <c r="D51" s="17">
        <v>438</v>
      </c>
      <c r="E51" s="98">
        <f t="shared" si="2"/>
        <v>63</v>
      </c>
      <c r="F51" s="99">
        <f t="shared" si="3"/>
        <v>0.14383561643835616</v>
      </c>
    </row>
    <row r="52" spans="2:6" ht="15.75" x14ac:dyDescent="0.25">
      <c r="B52" s="145" t="s">
        <v>33</v>
      </c>
      <c r="C52" s="137">
        <f>SUM(C31:C51)</f>
        <v>4337</v>
      </c>
      <c r="D52" s="137">
        <f>SUM(D31:D51)</f>
        <v>4837</v>
      </c>
      <c r="E52" s="139">
        <f t="shared" si="2"/>
        <v>500</v>
      </c>
      <c r="F52" s="138">
        <f t="shared" si="3"/>
        <v>0.10336985734959686</v>
      </c>
    </row>
  </sheetData>
  <mergeCells count="3">
    <mergeCell ref="C6:G6"/>
    <mergeCell ref="C7:G7"/>
    <mergeCell ref="B29:F29"/>
  </mergeCells>
  <pageMargins left="0.7" right="0.7" top="0.75" bottom="0.75" header="0.3" footer="0.3"/>
  <pageSetup paperSize="9" scale="6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87"/>
  <sheetViews>
    <sheetView tabSelected="1" view="pageBreakPreview" topLeftCell="A13" zoomScale="60" zoomScaleNormal="100" workbookViewId="0">
      <selection activeCell="K93" sqref="K93"/>
    </sheetView>
  </sheetViews>
  <sheetFormatPr baseColWidth="10" defaultRowHeight="15" x14ac:dyDescent="0.25"/>
  <cols>
    <col min="2" max="2" width="22.85546875" customWidth="1"/>
    <col min="3" max="3" width="13.140625" customWidth="1"/>
    <col min="4" max="4" width="14.28515625" customWidth="1"/>
    <col min="5" max="5" width="17.5703125" customWidth="1"/>
    <col min="6" max="6" width="20.140625" customWidth="1"/>
    <col min="7" max="7" width="18.5703125" customWidth="1"/>
    <col min="8" max="8" width="16" customWidth="1"/>
  </cols>
  <sheetData>
    <row r="12" spans="2:8" x14ac:dyDescent="0.25">
      <c r="C12" s="154"/>
      <c r="D12" s="155"/>
      <c r="E12" s="149" t="s">
        <v>50</v>
      </c>
      <c r="F12" s="155"/>
    </row>
    <row r="13" spans="2:8" ht="15.75" x14ac:dyDescent="0.25">
      <c r="C13" s="154"/>
      <c r="D13" s="154"/>
      <c r="E13" s="150" t="s">
        <v>51</v>
      </c>
      <c r="F13" s="154"/>
      <c r="G13" s="20"/>
      <c r="H13" s="20"/>
    </row>
    <row r="14" spans="2:8" ht="15.75" x14ac:dyDescent="0.25">
      <c r="C14" s="154"/>
      <c r="D14" s="154"/>
      <c r="E14" s="151" t="s">
        <v>52</v>
      </c>
      <c r="F14" s="154"/>
      <c r="G14" s="21"/>
      <c r="H14" s="21"/>
    </row>
    <row r="15" spans="2:8" ht="16.5" thickBot="1" x14ac:dyDescent="0.3">
      <c r="C15" s="152"/>
      <c r="D15" s="154"/>
      <c r="E15" s="153" t="s">
        <v>63</v>
      </c>
      <c r="F15" s="154"/>
      <c r="G15" s="23"/>
      <c r="H15" s="23"/>
    </row>
    <row r="16" spans="2:8" x14ac:dyDescent="0.25">
      <c r="B16" s="248" t="s">
        <v>53</v>
      </c>
      <c r="C16" s="242" t="s">
        <v>20</v>
      </c>
      <c r="D16" s="242" t="s">
        <v>24</v>
      </c>
      <c r="E16" s="242" t="s">
        <v>54</v>
      </c>
      <c r="F16" s="242" t="s">
        <v>29</v>
      </c>
      <c r="G16" s="244" t="s">
        <v>32</v>
      </c>
      <c r="H16" s="246" t="s">
        <v>12</v>
      </c>
    </row>
    <row r="17" spans="2:8" x14ac:dyDescent="0.25">
      <c r="B17" s="249"/>
      <c r="C17" s="243"/>
      <c r="D17" s="243"/>
      <c r="E17" s="243"/>
      <c r="F17" s="243"/>
      <c r="G17" s="245"/>
      <c r="H17" s="247"/>
    </row>
    <row r="18" spans="2:8" x14ac:dyDescent="0.25">
      <c r="B18" s="24" t="s">
        <v>55</v>
      </c>
      <c r="C18" s="25">
        <v>339415</v>
      </c>
      <c r="D18" s="26">
        <v>1412</v>
      </c>
      <c r="E18" s="25">
        <v>11601</v>
      </c>
      <c r="F18" s="25">
        <v>273491</v>
      </c>
      <c r="G18" s="27">
        <v>16652</v>
      </c>
      <c r="H18" s="28">
        <f>SUM(C18:G18)</f>
        <v>642571</v>
      </c>
    </row>
    <row r="19" spans="2:8" x14ac:dyDescent="0.25">
      <c r="B19" s="29" t="s">
        <v>56</v>
      </c>
      <c r="C19" s="26">
        <v>6763</v>
      </c>
      <c r="D19" s="26">
        <v>5184</v>
      </c>
      <c r="E19" s="26">
        <v>8487</v>
      </c>
      <c r="F19" s="26">
        <v>27642</v>
      </c>
      <c r="G19" s="26">
        <v>26893</v>
      </c>
      <c r="H19" s="28">
        <f>SUM(C19:G19)</f>
        <v>74969</v>
      </c>
    </row>
    <row r="20" spans="2:8" ht="15.75" thickBot="1" x14ac:dyDescent="0.3">
      <c r="B20" s="30" t="s">
        <v>57</v>
      </c>
      <c r="C20" s="31">
        <f>SUM(C18:C19)</f>
        <v>346178</v>
      </c>
      <c r="D20" s="31">
        <f t="shared" ref="D20:H20" si="0">SUM(D18:D19)</f>
        <v>6596</v>
      </c>
      <c r="E20" s="31">
        <f t="shared" si="0"/>
        <v>20088</v>
      </c>
      <c r="F20" s="31">
        <f t="shared" si="0"/>
        <v>301133</v>
      </c>
      <c r="G20" s="31">
        <f t="shared" si="0"/>
        <v>43545</v>
      </c>
      <c r="H20" s="31">
        <f t="shared" si="0"/>
        <v>717540</v>
      </c>
    </row>
    <row r="21" spans="2:8" ht="15.75" thickBot="1" x14ac:dyDescent="0.3">
      <c r="B21" s="32"/>
      <c r="C21" s="32"/>
      <c r="D21" s="32"/>
      <c r="E21" s="32"/>
      <c r="F21" s="32"/>
      <c r="G21" s="32"/>
      <c r="H21" s="32"/>
    </row>
    <row r="22" spans="2:8" x14ac:dyDescent="0.25">
      <c r="B22" s="248" t="s">
        <v>58</v>
      </c>
      <c r="C22" s="242" t="s">
        <v>20</v>
      </c>
      <c r="D22" s="242" t="s">
        <v>24</v>
      </c>
      <c r="E22" s="242" t="s">
        <v>54</v>
      </c>
      <c r="F22" s="242" t="s">
        <v>29</v>
      </c>
      <c r="G22" s="244" t="s">
        <v>32</v>
      </c>
      <c r="H22" s="246" t="s">
        <v>12</v>
      </c>
    </row>
    <row r="23" spans="2:8" x14ac:dyDescent="0.25">
      <c r="B23" s="249"/>
      <c r="C23" s="243"/>
      <c r="D23" s="243"/>
      <c r="E23" s="243"/>
      <c r="F23" s="243"/>
      <c r="G23" s="245"/>
      <c r="H23" s="247"/>
    </row>
    <row r="24" spans="2:8" x14ac:dyDescent="0.25">
      <c r="B24" s="29" t="s">
        <v>55</v>
      </c>
      <c r="C24" s="26">
        <v>109719</v>
      </c>
      <c r="D24" s="26">
        <v>3516</v>
      </c>
      <c r="E24" s="26">
        <v>18027</v>
      </c>
      <c r="F24" s="26">
        <v>96606</v>
      </c>
      <c r="G24" s="26">
        <v>39080</v>
      </c>
      <c r="H24" s="28">
        <f>SUM(C24:G24)</f>
        <v>266948</v>
      </c>
    </row>
    <row r="25" spans="2:8" x14ac:dyDescent="0.25">
      <c r="B25" s="29" t="s">
        <v>56</v>
      </c>
      <c r="C25" s="26">
        <v>297052</v>
      </c>
      <c r="D25" s="26">
        <v>2371</v>
      </c>
      <c r="E25" s="26">
        <v>3623</v>
      </c>
      <c r="F25" s="26">
        <v>131367</v>
      </c>
      <c r="G25" s="26">
        <v>1842</v>
      </c>
      <c r="H25" s="28">
        <f>SUM(C25:G25)</f>
        <v>436255</v>
      </c>
    </row>
    <row r="26" spans="2:8" ht="15.75" thickBot="1" x14ac:dyDescent="0.3">
      <c r="B26" s="30" t="s">
        <v>59</v>
      </c>
      <c r="C26" s="31">
        <f>SUM(C24:C25)</f>
        <v>406771</v>
      </c>
      <c r="D26" s="31">
        <f t="shared" ref="D26:H26" si="1">SUM(D24:D25)</f>
        <v>5887</v>
      </c>
      <c r="E26" s="31">
        <f t="shared" si="1"/>
        <v>21650</v>
      </c>
      <c r="F26" s="31">
        <f t="shared" si="1"/>
        <v>227973</v>
      </c>
      <c r="G26" s="31">
        <f t="shared" si="1"/>
        <v>40922</v>
      </c>
      <c r="H26" s="31">
        <f t="shared" si="1"/>
        <v>703203</v>
      </c>
    </row>
    <row r="27" spans="2:8" ht="15.75" thickBot="1" x14ac:dyDescent="0.3">
      <c r="B27" s="32"/>
      <c r="C27" s="32"/>
      <c r="D27" s="32"/>
      <c r="E27" s="32"/>
      <c r="F27" s="32"/>
      <c r="G27" s="32"/>
      <c r="H27" s="32"/>
    </row>
    <row r="28" spans="2:8" x14ac:dyDescent="0.25">
      <c r="B28" s="248" t="s">
        <v>60</v>
      </c>
      <c r="C28" s="242" t="s">
        <v>20</v>
      </c>
      <c r="D28" s="242" t="s">
        <v>24</v>
      </c>
      <c r="E28" s="242" t="s">
        <v>54</v>
      </c>
      <c r="F28" s="242" t="s">
        <v>29</v>
      </c>
      <c r="G28" s="244" t="s">
        <v>32</v>
      </c>
      <c r="H28" s="246" t="s">
        <v>12</v>
      </c>
    </row>
    <row r="29" spans="2:8" x14ac:dyDescent="0.25">
      <c r="B29" s="249"/>
      <c r="C29" s="243"/>
      <c r="D29" s="243"/>
      <c r="E29" s="243"/>
      <c r="F29" s="243"/>
      <c r="G29" s="245"/>
      <c r="H29" s="247"/>
    </row>
    <row r="30" spans="2:8" x14ac:dyDescent="0.25">
      <c r="B30" s="29" t="s">
        <v>55</v>
      </c>
      <c r="C30" s="26">
        <v>275382</v>
      </c>
      <c r="D30" s="26">
        <v>0</v>
      </c>
      <c r="E30" s="33">
        <v>316</v>
      </c>
      <c r="F30" s="26">
        <v>22325</v>
      </c>
      <c r="G30" s="26">
        <v>0</v>
      </c>
      <c r="H30" s="34">
        <f>SUM(C30:G30)</f>
        <v>298023</v>
      </c>
    </row>
    <row r="31" spans="2:8" x14ac:dyDescent="0.25">
      <c r="B31" s="29" t="s">
        <v>56</v>
      </c>
      <c r="C31" s="26">
        <v>88958</v>
      </c>
      <c r="D31" s="26">
        <v>0</v>
      </c>
      <c r="E31" s="35">
        <v>0</v>
      </c>
      <c r="F31" s="33">
        <v>0</v>
      </c>
      <c r="G31" s="26">
        <v>0</v>
      </c>
      <c r="H31" s="34">
        <f>SUM(C31:G31)</f>
        <v>88958</v>
      </c>
    </row>
    <row r="32" spans="2:8" x14ac:dyDescent="0.25">
      <c r="B32" s="36" t="s">
        <v>61</v>
      </c>
      <c r="C32" s="37">
        <f>SUM(C30:C31)</f>
        <v>364340</v>
      </c>
      <c r="D32" s="37">
        <f t="shared" ref="D32:H32" si="2">SUM(D30:D31)</f>
        <v>0</v>
      </c>
      <c r="E32" s="37">
        <f t="shared" si="2"/>
        <v>316</v>
      </c>
      <c r="F32" s="37">
        <f t="shared" si="2"/>
        <v>22325</v>
      </c>
      <c r="G32" s="37">
        <f t="shared" si="2"/>
        <v>0</v>
      </c>
      <c r="H32" s="37">
        <f t="shared" si="2"/>
        <v>386981</v>
      </c>
    </row>
    <row r="33" spans="1:9" x14ac:dyDescent="0.25">
      <c r="B33" s="29" t="s">
        <v>55</v>
      </c>
      <c r="C33" s="26">
        <v>244029</v>
      </c>
      <c r="D33" s="26">
        <v>0</v>
      </c>
      <c r="E33" s="33">
        <v>3160</v>
      </c>
      <c r="F33" s="33">
        <v>20751</v>
      </c>
      <c r="G33" s="26">
        <v>0</v>
      </c>
      <c r="H33" s="34">
        <f>SUM(C33:G33)</f>
        <v>267940</v>
      </c>
    </row>
    <row r="34" spans="1:9" x14ac:dyDescent="0.25">
      <c r="B34" s="29" t="s">
        <v>56</v>
      </c>
      <c r="C34" s="26">
        <v>109090</v>
      </c>
      <c r="D34" s="26">
        <v>0</v>
      </c>
      <c r="E34" s="33">
        <v>0</v>
      </c>
      <c r="F34" s="33">
        <v>0</v>
      </c>
      <c r="G34" s="26">
        <v>0</v>
      </c>
      <c r="H34" s="34">
        <f>SUM(C34:G34)</f>
        <v>109090</v>
      </c>
    </row>
    <row r="35" spans="1:9" x14ac:dyDescent="0.25">
      <c r="B35" s="36" t="s">
        <v>62</v>
      </c>
      <c r="C35" s="37">
        <f>SUM(C33:C34)</f>
        <v>353119</v>
      </c>
      <c r="D35" s="37">
        <f t="shared" ref="D35:H35" si="3">SUM(D33:D34)</f>
        <v>0</v>
      </c>
      <c r="E35" s="37">
        <f t="shared" si="3"/>
        <v>3160</v>
      </c>
      <c r="F35" s="37">
        <f t="shared" si="3"/>
        <v>20751</v>
      </c>
      <c r="G35" s="37">
        <f t="shared" si="3"/>
        <v>0</v>
      </c>
      <c r="H35" s="37">
        <f t="shared" si="3"/>
        <v>377030</v>
      </c>
    </row>
    <row r="36" spans="1:9" ht="15.75" thickBot="1" x14ac:dyDescent="0.3">
      <c r="B36" s="30" t="s">
        <v>60</v>
      </c>
      <c r="C36" s="31">
        <f>C32+C35</f>
        <v>717459</v>
      </c>
      <c r="D36" s="31">
        <f t="shared" ref="D36:H36" si="4">D32+D35</f>
        <v>0</v>
      </c>
      <c r="E36" s="31">
        <f t="shared" si="4"/>
        <v>3476</v>
      </c>
      <c r="F36" s="31">
        <f t="shared" si="4"/>
        <v>43076</v>
      </c>
      <c r="G36" s="31">
        <f t="shared" si="4"/>
        <v>0</v>
      </c>
      <c r="H36" s="31">
        <f t="shared" si="4"/>
        <v>764011</v>
      </c>
    </row>
    <row r="37" spans="1:9" ht="16.5" thickBot="1" x14ac:dyDescent="0.3">
      <c r="B37" s="38"/>
      <c r="C37" s="39"/>
      <c r="D37" s="39"/>
      <c r="E37" s="39"/>
      <c r="F37" s="39"/>
      <c r="G37" s="39"/>
      <c r="H37" s="40"/>
    </row>
    <row r="38" spans="1:9" ht="16.5" thickBot="1" x14ac:dyDescent="0.3">
      <c r="B38" s="156" t="s">
        <v>12</v>
      </c>
      <c r="C38" s="157">
        <f>C20+C26+C36</f>
        <v>1470408</v>
      </c>
      <c r="D38" s="157">
        <f t="shared" ref="D38:H38" si="5">D20+D26+D36</f>
        <v>12483</v>
      </c>
      <c r="E38" s="157">
        <f t="shared" si="5"/>
        <v>45214</v>
      </c>
      <c r="F38" s="157">
        <f t="shared" si="5"/>
        <v>572182</v>
      </c>
      <c r="G38" s="157">
        <f t="shared" si="5"/>
        <v>84467</v>
      </c>
      <c r="H38" s="157">
        <f t="shared" si="5"/>
        <v>2184754</v>
      </c>
    </row>
    <row r="47" spans="1:9" ht="15.75" x14ac:dyDescent="0.25">
      <c r="B47" s="241" t="s">
        <v>64</v>
      </c>
      <c r="C47" s="241"/>
      <c r="D47" s="241"/>
      <c r="E47" s="241"/>
      <c r="F47" s="241"/>
      <c r="G47" s="53"/>
      <c r="H47" s="53"/>
      <c r="I47" s="53"/>
    </row>
    <row r="48" spans="1:9" ht="15.75" x14ac:dyDescent="0.25">
      <c r="A48" s="53" t="s">
        <v>68</v>
      </c>
      <c r="B48" s="53"/>
      <c r="C48" s="53"/>
      <c r="D48" s="53"/>
      <c r="E48" s="53"/>
      <c r="F48" s="53"/>
      <c r="G48" s="53"/>
      <c r="H48" s="53"/>
    </row>
    <row r="49" spans="1:8" ht="15.75" x14ac:dyDescent="0.25">
      <c r="A49" s="52" t="s">
        <v>65</v>
      </c>
      <c r="B49" s="52"/>
      <c r="C49" s="52"/>
      <c r="D49" s="52"/>
      <c r="E49" s="52"/>
      <c r="F49" s="52"/>
      <c r="G49" s="52"/>
      <c r="H49" s="52"/>
    </row>
    <row r="50" spans="1:8" x14ac:dyDescent="0.25">
      <c r="B50" s="158" t="s">
        <v>53</v>
      </c>
      <c r="C50" s="159">
        <v>2020</v>
      </c>
      <c r="D50" s="160">
        <v>2021</v>
      </c>
      <c r="E50" s="159" t="s">
        <v>66</v>
      </c>
      <c r="F50" s="159" t="s">
        <v>67</v>
      </c>
    </row>
    <row r="51" spans="1:8" x14ac:dyDescent="0.25">
      <c r="B51" s="41" t="s">
        <v>55</v>
      </c>
      <c r="C51" s="42">
        <v>526232</v>
      </c>
      <c r="D51" s="42">
        <v>642571</v>
      </c>
      <c r="E51" s="42">
        <f>D51-C51</f>
        <v>116339</v>
      </c>
      <c r="F51" s="43">
        <f>E51/D51</f>
        <v>0.18105236619766532</v>
      </c>
    </row>
    <row r="52" spans="1:8" x14ac:dyDescent="0.25">
      <c r="B52" s="44" t="s">
        <v>56</v>
      </c>
      <c r="C52" s="42">
        <v>77530</v>
      </c>
      <c r="D52" s="42">
        <v>74969</v>
      </c>
      <c r="E52" s="42">
        <f t="shared" ref="E52:E53" si="6">D52-C52</f>
        <v>-2561</v>
      </c>
      <c r="F52" s="43">
        <f t="shared" ref="F52:F53" si="7">E52/D52</f>
        <v>-3.4160786458402807E-2</v>
      </c>
    </row>
    <row r="53" spans="1:8" x14ac:dyDescent="0.25">
      <c r="B53" s="44" t="s">
        <v>57</v>
      </c>
      <c r="C53" s="45">
        <v>603762</v>
      </c>
      <c r="D53" s="45">
        <v>717540</v>
      </c>
      <c r="E53" s="42">
        <f t="shared" si="6"/>
        <v>113778</v>
      </c>
      <c r="F53" s="43">
        <f t="shared" si="7"/>
        <v>0.15856676979680576</v>
      </c>
    </row>
    <row r="54" spans="1:8" x14ac:dyDescent="0.25">
      <c r="B54" s="46"/>
      <c r="C54" s="47"/>
      <c r="D54" s="48"/>
      <c r="E54" s="42"/>
      <c r="F54" s="43"/>
    </row>
    <row r="55" spans="1:8" x14ac:dyDescent="0.25">
      <c r="B55" s="158" t="s">
        <v>58</v>
      </c>
      <c r="C55" s="159">
        <v>2020</v>
      </c>
      <c r="D55" s="160">
        <v>2021</v>
      </c>
      <c r="E55" s="159" t="s">
        <v>66</v>
      </c>
      <c r="F55" s="159" t="s">
        <v>67</v>
      </c>
    </row>
    <row r="56" spans="1:8" x14ac:dyDescent="0.25">
      <c r="B56" s="44" t="s">
        <v>55</v>
      </c>
      <c r="C56" s="42">
        <v>230532</v>
      </c>
      <c r="D56" s="42">
        <v>266948</v>
      </c>
      <c r="E56" s="42">
        <f>D56-C56</f>
        <v>36416</v>
      </c>
      <c r="F56" s="43">
        <f>E56/D56</f>
        <v>0.13641608103450859</v>
      </c>
    </row>
    <row r="57" spans="1:8" x14ac:dyDescent="0.25">
      <c r="B57" s="44" t="s">
        <v>56</v>
      </c>
      <c r="C57" s="42">
        <v>338228</v>
      </c>
      <c r="D57" s="42">
        <v>436255</v>
      </c>
      <c r="E57" s="42">
        <f t="shared" ref="E57:E58" si="8">D57-C57</f>
        <v>98027</v>
      </c>
      <c r="F57" s="43">
        <f t="shared" ref="F57:F58" si="9">E57/D57</f>
        <v>0.22470114955702514</v>
      </c>
    </row>
    <row r="58" spans="1:8" x14ac:dyDescent="0.25">
      <c r="B58" s="44" t="s">
        <v>59</v>
      </c>
      <c r="C58" s="45">
        <v>568760</v>
      </c>
      <c r="D58" s="45">
        <v>703203</v>
      </c>
      <c r="E58" s="42">
        <f t="shared" si="8"/>
        <v>134443</v>
      </c>
      <c r="F58" s="43">
        <f t="shared" si="9"/>
        <v>0.19118661325392525</v>
      </c>
    </row>
    <row r="59" spans="1:8" x14ac:dyDescent="0.25">
      <c r="B59" s="46"/>
      <c r="C59" s="47"/>
      <c r="D59" s="48"/>
      <c r="E59" s="42"/>
      <c r="F59" s="43"/>
    </row>
    <row r="60" spans="1:8" x14ac:dyDescent="0.25">
      <c r="B60" s="158" t="s">
        <v>60</v>
      </c>
      <c r="C60" s="158">
        <v>2020</v>
      </c>
      <c r="D60" s="158">
        <v>2021</v>
      </c>
      <c r="E60" s="159" t="s">
        <v>66</v>
      </c>
      <c r="F60" s="159" t="s">
        <v>67</v>
      </c>
    </row>
    <row r="61" spans="1:8" x14ac:dyDescent="0.25">
      <c r="B61" s="44" t="s">
        <v>55</v>
      </c>
      <c r="C61" s="42">
        <v>227895</v>
      </c>
      <c r="D61" s="42">
        <v>298023</v>
      </c>
      <c r="E61" s="42">
        <f>D61-C61</f>
        <v>70128</v>
      </c>
      <c r="F61" s="43">
        <f>E61/D61</f>
        <v>0.23531069749650194</v>
      </c>
    </row>
    <row r="62" spans="1:8" x14ac:dyDescent="0.25">
      <c r="B62" s="44" t="s">
        <v>56</v>
      </c>
      <c r="C62" s="42">
        <v>102067</v>
      </c>
      <c r="D62" s="42">
        <v>88958</v>
      </c>
      <c r="E62" s="42">
        <f t="shared" ref="E62:E69" si="10">D62-C62</f>
        <v>-13109</v>
      </c>
      <c r="F62" s="43">
        <f t="shared" ref="F62:F69" si="11">E62/D62</f>
        <v>-0.14736167629667934</v>
      </c>
    </row>
    <row r="63" spans="1:8" x14ac:dyDescent="0.25">
      <c r="B63" s="44" t="s">
        <v>61</v>
      </c>
      <c r="C63" s="45">
        <v>329962</v>
      </c>
      <c r="D63" s="45">
        <v>386981</v>
      </c>
      <c r="E63" s="42">
        <f t="shared" si="10"/>
        <v>57019</v>
      </c>
      <c r="F63" s="43">
        <f t="shared" si="11"/>
        <v>0.14734315121414229</v>
      </c>
    </row>
    <row r="64" spans="1:8" x14ac:dyDescent="0.25">
      <c r="B64" s="44" t="s">
        <v>55</v>
      </c>
      <c r="C64" s="42">
        <v>232218</v>
      </c>
      <c r="D64" s="42">
        <v>267940</v>
      </c>
      <c r="E64" s="42">
        <f t="shared" si="10"/>
        <v>35722</v>
      </c>
      <c r="F64" s="43">
        <f t="shared" si="11"/>
        <v>0.13332089273717995</v>
      </c>
    </row>
    <row r="65" spans="1:7" x14ac:dyDescent="0.25">
      <c r="B65" s="44" t="s">
        <v>56</v>
      </c>
      <c r="C65" s="42">
        <v>47240</v>
      </c>
      <c r="D65" s="42">
        <v>109090</v>
      </c>
      <c r="E65" s="42">
        <f t="shared" si="10"/>
        <v>61850</v>
      </c>
      <c r="F65" s="43">
        <f t="shared" si="11"/>
        <v>0.56696305802548352</v>
      </c>
    </row>
    <row r="66" spans="1:7" x14ac:dyDescent="0.25">
      <c r="B66" s="44" t="s">
        <v>62</v>
      </c>
      <c r="C66" s="45">
        <v>279458</v>
      </c>
      <c r="D66" s="45">
        <v>377030</v>
      </c>
      <c r="E66" s="42">
        <f t="shared" si="10"/>
        <v>97572</v>
      </c>
      <c r="F66" s="43">
        <f t="shared" si="11"/>
        <v>0.25879107763307957</v>
      </c>
    </row>
    <row r="67" spans="1:7" x14ac:dyDescent="0.25">
      <c r="B67" s="44" t="s">
        <v>60</v>
      </c>
      <c r="C67" s="45">
        <v>609420</v>
      </c>
      <c r="D67" s="45">
        <v>764011</v>
      </c>
      <c r="E67" s="42">
        <f t="shared" si="10"/>
        <v>154591</v>
      </c>
      <c r="F67" s="43">
        <f t="shared" si="11"/>
        <v>0.20234132754633113</v>
      </c>
    </row>
    <row r="68" spans="1:7" ht="15.75" x14ac:dyDescent="0.25">
      <c r="B68" s="49"/>
      <c r="C68" s="50"/>
      <c r="D68" s="51"/>
      <c r="E68" s="42"/>
      <c r="F68" s="43"/>
    </row>
    <row r="69" spans="1:7" ht="15.75" x14ac:dyDescent="0.25">
      <c r="B69" s="161" t="s">
        <v>12</v>
      </c>
      <c r="C69" s="162">
        <v>1781942</v>
      </c>
      <c r="D69" s="162">
        <f>D53+D58+D67</f>
        <v>2184754</v>
      </c>
      <c r="E69" s="163">
        <f t="shared" si="10"/>
        <v>402812</v>
      </c>
      <c r="F69" s="164">
        <f t="shared" si="11"/>
        <v>0.1843740759829253</v>
      </c>
    </row>
    <row r="79" spans="1:7" x14ac:dyDescent="0.25">
      <c r="C79" s="54"/>
    </row>
    <row r="80" spans="1:7" x14ac:dyDescent="0.25">
      <c r="A80" s="250" t="s">
        <v>69</v>
      </c>
      <c r="B80" s="250"/>
      <c r="C80" s="250"/>
      <c r="D80" s="250"/>
      <c r="E80" s="250"/>
      <c r="F80" s="250"/>
      <c r="G80" s="250"/>
    </row>
    <row r="81" spans="1:7" x14ac:dyDescent="0.25">
      <c r="A81" s="250" t="s">
        <v>70</v>
      </c>
      <c r="B81" s="250"/>
      <c r="C81" s="250"/>
      <c r="D81" s="250"/>
      <c r="E81" s="250"/>
      <c r="F81" s="250"/>
      <c r="G81" s="250"/>
    </row>
    <row r="82" spans="1:7" x14ac:dyDescent="0.25">
      <c r="A82" s="250" t="s">
        <v>132</v>
      </c>
      <c r="B82" s="250"/>
      <c r="C82" s="250"/>
      <c r="D82" s="250"/>
      <c r="E82" s="250"/>
      <c r="F82" s="250"/>
      <c r="G82" s="250"/>
    </row>
    <row r="83" spans="1:7" ht="15.75" thickBot="1" x14ac:dyDescent="0.3">
      <c r="A83" s="250" t="s">
        <v>71</v>
      </c>
      <c r="B83" s="250"/>
      <c r="C83" s="250"/>
      <c r="D83" s="250"/>
      <c r="E83" s="250"/>
      <c r="F83" s="250"/>
      <c r="G83" s="250"/>
    </row>
    <row r="84" spans="1:7" x14ac:dyDescent="0.25">
      <c r="C84" s="165"/>
      <c r="D84" s="166">
        <v>2020</v>
      </c>
      <c r="E84" s="166">
        <v>2021</v>
      </c>
    </row>
    <row r="85" spans="1:7" x14ac:dyDescent="0.25">
      <c r="C85" s="167" t="s">
        <v>72</v>
      </c>
      <c r="D85" s="168">
        <v>603762</v>
      </c>
      <c r="E85" s="168">
        <v>717540</v>
      </c>
    </row>
    <row r="86" spans="1:7" x14ac:dyDescent="0.25">
      <c r="C86" s="167" t="s">
        <v>73</v>
      </c>
      <c r="D86" s="168">
        <v>568760</v>
      </c>
      <c r="E86" s="168">
        <v>703203</v>
      </c>
    </row>
    <row r="87" spans="1:7" x14ac:dyDescent="0.25">
      <c r="C87" s="167" t="s">
        <v>74</v>
      </c>
      <c r="D87" s="168">
        <v>609420</v>
      </c>
      <c r="E87" s="168">
        <v>764011</v>
      </c>
    </row>
  </sheetData>
  <mergeCells count="26">
    <mergeCell ref="A81:G81"/>
    <mergeCell ref="A82:G82"/>
    <mergeCell ref="A83:G83"/>
    <mergeCell ref="A80:G80"/>
    <mergeCell ref="H16:H17"/>
    <mergeCell ref="B22:B23"/>
    <mergeCell ref="C22:C23"/>
    <mergeCell ref="D22:D23"/>
    <mergeCell ref="E22:E23"/>
    <mergeCell ref="F22:F23"/>
    <mergeCell ref="G22:G23"/>
    <mergeCell ref="H22:H23"/>
    <mergeCell ref="B16:B17"/>
    <mergeCell ref="C16:C17"/>
    <mergeCell ref="D16:D17"/>
    <mergeCell ref="E16:E17"/>
    <mergeCell ref="B47:F47"/>
    <mergeCell ref="F16:F17"/>
    <mergeCell ref="G16:G17"/>
    <mergeCell ref="H28:H29"/>
    <mergeCell ref="B28:B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scale="65" orientation="portrait" verticalDpi="0" r:id="rId1"/>
  <rowBreaks count="1" manualBreakCount="1">
    <brk id="7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U40"/>
  <sheetViews>
    <sheetView view="pageBreakPreview" topLeftCell="B8" zoomScale="60" zoomScaleNormal="100" workbookViewId="0">
      <selection activeCell="U40" sqref="U40"/>
    </sheetView>
  </sheetViews>
  <sheetFormatPr baseColWidth="10" defaultRowHeight="15" x14ac:dyDescent="0.25"/>
  <cols>
    <col min="2" max="2" width="18.5703125" customWidth="1"/>
    <col min="3" max="3" width="13.140625" customWidth="1"/>
    <col min="4" max="4" width="12.85546875" customWidth="1"/>
    <col min="9" max="9" width="12.5703125" customWidth="1"/>
    <col min="10" max="10" width="13.5703125" customWidth="1"/>
    <col min="12" max="12" width="14.28515625" customWidth="1"/>
    <col min="13" max="13" width="14.85546875" customWidth="1"/>
    <col min="16" max="16" width="13.7109375" customWidth="1"/>
    <col min="18" max="18" width="14" customWidth="1"/>
    <col min="19" max="19" width="12.140625" customWidth="1"/>
    <col min="20" max="21" width="13.28515625" customWidth="1"/>
  </cols>
  <sheetData>
    <row r="16" spans="2:21" x14ac:dyDescent="0.25">
      <c r="B16" s="254" t="s">
        <v>50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</row>
    <row r="17" spans="2:21" ht="15.75" x14ac:dyDescent="0.25">
      <c r="B17" s="253" t="s">
        <v>1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</row>
    <row r="18" spans="2:21" ht="15.75" x14ac:dyDescent="0.25">
      <c r="B18" s="252" t="s">
        <v>77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</row>
    <row r="19" spans="2:21" ht="15.75" x14ac:dyDescent="0.25">
      <c r="B19" s="251" t="s">
        <v>100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</row>
    <row r="20" spans="2:21" ht="16.5" thickBot="1" x14ac:dyDescent="0.3">
      <c r="B20" s="63"/>
      <c r="C20" s="63"/>
      <c r="D20" s="63"/>
      <c r="E20" s="63"/>
      <c r="F20" s="63"/>
      <c r="G20" s="19"/>
      <c r="H20" s="63"/>
      <c r="I20" s="63"/>
      <c r="J20" s="22"/>
      <c r="K20" s="19"/>
      <c r="L20" s="19"/>
      <c r="M20" s="63"/>
      <c r="N20" s="63"/>
      <c r="O20" s="63"/>
      <c r="P20" s="63"/>
      <c r="Q20" s="63"/>
      <c r="R20" s="63"/>
      <c r="S20" s="63"/>
      <c r="T20" s="63"/>
    </row>
    <row r="21" spans="2:21" ht="24.75" x14ac:dyDescent="0.25">
      <c r="B21" s="191" t="s">
        <v>78</v>
      </c>
      <c r="C21" s="192" t="s">
        <v>15</v>
      </c>
      <c r="D21" s="192" t="s">
        <v>14</v>
      </c>
      <c r="E21" s="192" t="s">
        <v>16</v>
      </c>
      <c r="F21" s="192" t="s">
        <v>17</v>
      </c>
      <c r="G21" s="192" t="s">
        <v>20</v>
      </c>
      <c r="H21" s="192" t="s">
        <v>21</v>
      </c>
      <c r="I21" s="192" t="s">
        <v>22</v>
      </c>
      <c r="J21" s="193" t="s">
        <v>24</v>
      </c>
      <c r="K21" s="193" t="s">
        <v>25</v>
      </c>
      <c r="L21" s="193" t="s">
        <v>26</v>
      </c>
      <c r="M21" s="193" t="s">
        <v>27</v>
      </c>
      <c r="N21" s="193" t="s">
        <v>23</v>
      </c>
      <c r="O21" s="193" t="s">
        <v>79</v>
      </c>
      <c r="P21" s="192" t="s">
        <v>28</v>
      </c>
      <c r="Q21" s="192" t="s">
        <v>29</v>
      </c>
      <c r="R21" s="192" t="s">
        <v>30</v>
      </c>
      <c r="S21" s="192" t="s">
        <v>31</v>
      </c>
      <c r="T21" s="192" t="s">
        <v>32</v>
      </c>
      <c r="U21" s="194" t="s">
        <v>12</v>
      </c>
    </row>
    <row r="22" spans="2:21" x14ac:dyDescent="0.25">
      <c r="B22" s="65" t="s">
        <v>80</v>
      </c>
      <c r="C22" s="66">
        <v>0</v>
      </c>
      <c r="D22" s="66">
        <v>944</v>
      </c>
      <c r="E22" s="66">
        <v>40</v>
      </c>
      <c r="F22" s="66">
        <v>144420</v>
      </c>
      <c r="G22" s="66">
        <v>45592</v>
      </c>
      <c r="H22" s="66">
        <v>5</v>
      </c>
      <c r="I22" s="66">
        <v>11500</v>
      </c>
      <c r="J22" s="67">
        <v>7469.42</v>
      </c>
      <c r="K22" s="67">
        <v>0</v>
      </c>
      <c r="L22" s="67">
        <v>139819</v>
      </c>
      <c r="M22" s="67">
        <v>46518.97</v>
      </c>
      <c r="N22" s="67">
        <v>0</v>
      </c>
      <c r="O22" s="67">
        <v>0</v>
      </c>
      <c r="P22" s="66">
        <v>0</v>
      </c>
      <c r="Q22" s="66">
        <v>1311154.67</v>
      </c>
      <c r="R22" s="66">
        <v>5</v>
      </c>
      <c r="S22" s="66">
        <v>2</v>
      </c>
      <c r="T22" s="66">
        <v>624696.51</v>
      </c>
      <c r="U22" s="68">
        <f>SUM(C22:T22)</f>
        <v>2332166.5700000003</v>
      </c>
    </row>
    <row r="23" spans="2:21" x14ac:dyDescent="0.25">
      <c r="B23" s="65" t="s">
        <v>81</v>
      </c>
      <c r="C23" s="66">
        <v>0</v>
      </c>
      <c r="D23" s="66">
        <v>0</v>
      </c>
      <c r="E23" s="66">
        <v>0</v>
      </c>
      <c r="F23" s="66">
        <v>0</v>
      </c>
      <c r="G23" s="66">
        <v>3781200</v>
      </c>
      <c r="H23" s="66">
        <v>0</v>
      </c>
      <c r="I23" s="66">
        <v>0</v>
      </c>
      <c r="J23" s="67">
        <v>164847</v>
      </c>
      <c r="K23" s="67">
        <v>0</v>
      </c>
      <c r="L23" s="67">
        <v>0</v>
      </c>
      <c r="M23" s="67">
        <v>49337.89</v>
      </c>
      <c r="N23" s="67">
        <v>0</v>
      </c>
      <c r="O23" s="67">
        <v>0</v>
      </c>
      <c r="P23" s="66">
        <v>0</v>
      </c>
      <c r="Q23" s="66">
        <v>1813024.81</v>
      </c>
      <c r="R23" s="66">
        <v>0</v>
      </c>
      <c r="S23" s="66">
        <v>0</v>
      </c>
      <c r="T23" s="66">
        <v>35691.240000000005</v>
      </c>
      <c r="U23" s="68">
        <f>SUM(C23:T23)</f>
        <v>5844100.9400000004</v>
      </c>
    </row>
    <row r="24" spans="2:21" x14ac:dyDescent="0.25">
      <c r="B24" s="65" t="s">
        <v>82</v>
      </c>
      <c r="C24" s="66">
        <v>214760</v>
      </c>
      <c r="D24" s="66">
        <v>0</v>
      </c>
      <c r="E24" s="66">
        <v>215954</v>
      </c>
      <c r="F24" s="66">
        <v>0</v>
      </c>
      <c r="G24" s="66">
        <v>0</v>
      </c>
      <c r="H24" s="66">
        <v>0</v>
      </c>
      <c r="I24" s="66">
        <v>10449</v>
      </c>
      <c r="J24" s="67">
        <v>307435</v>
      </c>
      <c r="K24" s="67">
        <v>0</v>
      </c>
      <c r="L24" s="67">
        <v>143856</v>
      </c>
      <c r="M24" s="67">
        <v>827366</v>
      </c>
      <c r="N24" s="67">
        <v>0</v>
      </c>
      <c r="O24" s="67">
        <v>0</v>
      </c>
      <c r="P24" s="66">
        <v>1562944</v>
      </c>
      <c r="Q24" s="66">
        <v>3544538.39</v>
      </c>
      <c r="R24" s="66">
        <v>56987.95</v>
      </c>
      <c r="S24" s="66">
        <v>0</v>
      </c>
      <c r="T24" s="66">
        <v>0</v>
      </c>
      <c r="U24" s="68">
        <f>SUM(C24:T24)</f>
        <v>6884290.3400000008</v>
      </c>
    </row>
    <row r="25" spans="2:21" x14ac:dyDescent="0.25">
      <c r="B25" s="65" t="s">
        <v>83</v>
      </c>
      <c r="C25" s="66">
        <v>65286</v>
      </c>
      <c r="D25" s="66">
        <v>0</v>
      </c>
      <c r="E25" s="66">
        <v>0</v>
      </c>
      <c r="F25" s="66">
        <v>1460736</v>
      </c>
      <c r="G25" s="66">
        <v>0</v>
      </c>
      <c r="H25" s="66">
        <v>2058154</v>
      </c>
      <c r="I25" s="66">
        <v>213717</v>
      </c>
      <c r="J25" s="67">
        <v>0</v>
      </c>
      <c r="K25" s="67">
        <v>0</v>
      </c>
      <c r="L25" s="67">
        <v>5500</v>
      </c>
      <c r="M25" s="67">
        <v>0</v>
      </c>
      <c r="N25" s="67">
        <v>0</v>
      </c>
      <c r="O25" s="67">
        <v>0</v>
      </c>
      <c r="P25" s="66">
        <v>0</v>
      </c>
      <c r="Q25" s="66">
        <v>4303463</v>
      </c>
      <c r="R25" s="66">
        <v>374096</v>
      </c>
      <c r="S25" s="66">
        <v>0</v>
      </c>
      <c r="T25" s="66">
        <v>175387</v>
      </c>
      <c r="U25" s="68">
        <f>SUM(C25:T25)</f>
        <v>8656339</v>
      </c>
    </row>
    <row r="26" spans="2:21" x14ac:dyDescent="0.25">
      <c r="B26" s="200" t="s">
        <v>84</v>
      </c>
      <c r="C26" s="201">
        <f>SUM(C22:C25)</f>
        <v>280046</v>
      </c>
      <c r="D26" s="201">
        <f t="shared" ref="D26:U26" si="0">SUM(D22:D25)</f>
        <v>944</v>
      </c>
      <c r="E26" s="201">
        <f t="shared" si="0"/>
        <v>215994</v>
      </c>
      <c r="F26" s="201">
        <f t="shared" si="0"/>
        <v>1605156</v>
      </c>
      <c r="G26" s="201">
        <f t="shared" si="0"/>
        <v>3826792</v>
      </c>
      <c r="H26" s="201">
        <f t="shared" si="0"/>
        <v>2058159</v>
      </c>
      <c r="I26" s="201">
        <f t="shared" si="0"/>
        <v>235666</v>
      </c>
      <c r="J26" s="201">
        <f t="shared" si="0"/>
        <v>479751.42000000004</v>
      </c>
      <c r="K26" s="201">
        <f t="shared" si="0"/>
        <v>0</v>
      </c>
      <c r="L26" s="201">
        <f t="shared" si="0"/>
        <v>289175</v>
      </c>
      <c r="M26" s="201">
        <f t="shared" si="0"/>
        <v>923222.86</v>
      </c>
      <c r="N26" s="201">
        <f t="shared" si="0"/>
        <v>0</v>
      </c>
      <c r="O26" s="201">
        <f t="shared" si="0"/>
        <v>0</v>
      </c>
      <c r="P26" s="201">
        <f t="shared" si="0"/>
        <v>1562944</v>
      </c>
      <c r="Q26" s="201">
        <f t="shared" si="0"/>
        <v>10972180.870000001</v>
      </c>
      <c r="R26" s="201">
        <f t="shared" si="0"/>
        <v>431088.95</v>
      </c>
      <c r="S26" s="201">
        <f t="shared" si="0"/>
        <v>2</v>
      </c>
      <c r="T26" s="201">
        <f t="shared" si="0"/>
        <v>835774.75</v>
      </c>
      <c r="U26" s="201">
        <f t="shared" si="0"/>
        <v>23716896.850000001</v>
      </c>
    </row>
    <row r="27" spans="2:21" x14ac:dyDescent="0.25">
      <c r="B27" s="65"/>
      <c r="C27" s="69"/>
      <c r="D27" s="69"/>
      <c r="E27" s="69"/>
      <c r="F27" s="69"/>
      <c r="G27" s="69"/>
      <c r="H27" s="69"/>
      <c r="I27" s="69"/>
      <c r="J27" s="70"/>
      <c r="K27" s="70"/>
      <c r="L27" s="70"/>
      <c r="M27" s="70"/>
      <c r="N27" s="70"/>
      <c r="O27" s="70"/>
      <c r="P27" s="69"/>
      <c r="Q27" s="69"/>
      <c r="R27" s="69"/>
      <c r="S27" s="71"/>
      <c r="T27" s="71"/>
      <c r="U27" s="72"/>
    </row>
    <row r="28" spans="2:21" ht="24.75" x14ac:dyDescent="0.25">
      <c r="B28" s="195" t="s">
        <v>85</v>
      </c>
      <c r="C28" s="196" t="s">
        <v>15</v>
      </c>
      <c r="D28" s="196" t="s">
        <v>14</v>
      </c>
      <c r="E28" s="196" t="s">
        <v>16</v>
      </c>
      <c r="F28" s="196" t="s">
        <v>17</v>
      </c>
      <c r="G28" s="196" t="s">
        <v>20</v>
      </c>
      <c r="H28" s="196" t="s">
        <v>21</v>
      </c>
      <c r="I28" s="196" t="s">
        <v>22</v>
      </c>
      <c r="J28" s="197" t="s">
        <v>24</v>
      </c>
      <c r="K28" s="197" t="s">
        <v>25</v>
      </c>
      <c r="L28" s="197" t="s">
        <v>26</v>
      </c>
      <c r="M28" s="197" t="s">
        <v>27</v>
      </c>
      <c r="N28" s="197" t="s">
        <v>23</v>
      </c>
      <c r="O28" s="197" t="s">
        <v>79</v>
      </c>
      <c r="P28" s="196" t="s">
        <v>28</v>
      </c>
      <c r="Q28" s="196" t="s">
        <v>29</v>
      </c>
      <c r="R28" s="196" t="s">
        <v>30</v>
      </c>
      <c r="S28" s="196" t="s">
        <v>31</v>
      </c>
      <c r="T28" s="196" t="s">
        <v>32</v>
      </c>
      <c r="U28" s="198" t="s">
        <v>12</v>
      </c>
    </row>
    <row r="29" spans="2:21" x14ac:dyDescent="0.25">
      <c r="B29" s="65" t="s">
        <v>80</v>
      </c>
      <c r="C29" s="66">
        <v>0</v>
      </c>
      <c r="D29" s="66">
        <v>0</v>
      </c>
      <c r="E29" s="66">
        <v>7890</v>
      </c>
      <c r="F29" s="66">
        <v>55191</v>
      </c>
      <c r="G29" s="66">
        <v>0</v>
      </c>
      <c r="H29" s="66">
        <v>119</v>
      </c>
      <c r="I29" s="66">
        <v>10280</v>
      </c>
      <c r="J29" s="67">
        <v>113238</v>
      </c>
      <c r="K29" s="67">
        <v>0</v>
      </c>
      <c r="L29" s="67">
        <v>0</v>
      </c>
      <c r="M29" s="67">
        <v>116334.93</v>
      </c>
      <c r="N29" s="67">
        <v>0</v>
      </c>
      <c r="O29" s="67">
        <v>0</v>
      </c>
      <c r="P29" s="66">
        <v>0</v>
      </c>
      <c r="Q29" s="66">
        <v>216745.68</v>
      </c>
      <c r="R29" s="66">
        <v>163056</v>
      </c>
      <c r="S29" s="66">
        <v>0</v>
      </c>
      <c r="T29" s="73">
        <v>64684</v>
      </c>
      <c r="U29" s="74">
        <f>SUM(C29:T29)</f>
        <v>747538.61</v>
      </c>
    </row>
    <row r="30" spans="2:21" x14ac:dyDescent="0.25">
      <c r="B30" s="65" t="s">
        <v>81</v>
      </c>
      <c r="C30" s="66">
        <v>0</v>
      </c>
      <c r="D30" s="66">
        <v>0</v>
      </c>
      <c r="E30" s="66">
        <v>5100</v>
      </c>
      <c r="F30" s="66">
        <v>0</v>
      </c>
      <c r="G30" s="66">
        <v>1211339</v>
      </c>
      <c r="H30" s="66">
        <v>0</v>
      </c>
      <c r="I30" s="66">
        <v>0</v>
      </c>
      <c r="J30" s="67">
        <v>41498</v>
      </c>
      <c r="K30" s="67">
        <v>0</v>
      </c>
      <c r="L30" s="67">
        <v>0</v>
      </c>
      <c r="M30" s="67">
        <v>101705</v>
      </c>
      <c r="N30" s="67">
        <v>0</v>
      </c>
      <c r="O30" s="67">
        <v>0</v>
      </c>
      <c r="P30" s="66">
        <v>0</v>
      </c>
      <c r="Q30" s="66">
        <v>786574.06</v>
      </c>
      <c r="R30" s="66">
        <v>0</v>
      </c>
      <c r="S30" s="73">
        <v>0</v>
      </c>
      <c r="T30" s="73">
        <v>259822</v>
      </c>
      <c r="U30" s="74">
        <f>SUM(C30:T30)</f>
        <v>2406038.06</v>
      </c>
    </row>
    <row r="31" spans="2:21" x14ac:dyDescent="0.25">
      <c r="B31" s="65" t="s">
        <v>82</v>
      </c>
      <c r="C31" s="66">
        <v>0</v>
      </c>
      <c r="D31" s="66">
        <v>0</v>
      </c>
      <c r="E31" s="66">
        <v>145350</v>
      </c>
      <c r="F31" s="66">
        <v>0</v>
      </c>
      <c r="G31" s="66">
        <v>0</v>
      </c>
      <c r="H31" s="66">
        <v>1474</v>
      </c>
      <c r="I31" s="66">
        <v>115000</v>
      </c>
      <c r="J31" s="67">
        <v>0</v>
      </c>
      <c r="K31" s="67">
        <v>66580</v>
      </c>
      <c r="L31" s="67">
        <v>0</v>
      </c>
      <c r="M31" s="67">
        <v>47900</v>
      </c>
      <c r="N31" s="67">
        <v>0</v>
      </c>
      <c r="O31" s="67">
        <v>0</v>
      </c>
      <c r="P31" s="66">
        <v>0</v>
      </c>
      <c r="Q31" s="66">
        <v>52040</v>
      </c>
      <c r="R31" s="66">
        <v>31526</v>
      </c>
      <c r="S31" s="73">
        <v>0</v>
      </c>
      <c r="T31" s="73">
        <v>0</v>
      </c>
      <c r="U31" s="74">
        <f>SUM(C31:T31)</f>
        <v>459870</v>
      </c>
    </row>
    <row r="32" spans="2:21" x14ac:dyDescent="0.25">
      <c r="B32" s="65" t="s">
        <v>83</v>
      </c>
      <c r="C32" s="66">
        <v>0</v>
      </c>
      <c r="D32" s="66">
        <v>0</v>
      </c>
      <c r="E32" s="66">
        <v>12145</v>
      </c>
      <c r="F32" s="66">
        <v>23550</v>
      </c>
      <c r="G32" s="66">
        <v>0</v>
      </c>
      <c r="H32" s="66">
        <v>851761</v>
      </c>
      <c r="I32" s="66">
        <v>98956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6">
        <v>0</v>
      </c>
      <c r="Q32" s="66">
        <v>71938</v>
      </c>
      <c r="R32" s="66">
        <v>34512</v>
      </c>
      <c r="S32" s="73">
        <v>0</v>
      </c>
      <c r="T32" s="73">
        <v>0</v>
      </c>
      <c r="U32" s="74">
        <f>SUM(C32:T32)</f>
        <v>1092862</v>
      </c>
    </row>
    <row r="33" spans="2:21" x14ac:dyDescent="0.25">
      <c r="B33" s="200" t="s">
        <v>86</v>
      </c>
      <c r="C33" s="201">
        <f>SUM(C29:C32)</f>
        <v>0</v>
      </c>
      <c r="D33" s="201">
        <f t="shared" ref="D33:U33" si="1">SUM(D29:D32)</f>
        <v>0</v>
      </c>
      <c r="E33" s="201">
        <f t="shared" si="1"/>
        <v>170485</v>
      </c>
      <c r="F33" s="201">
        <f t="shared" si="1"/>
        <v>78741</v>
      </c>
      <c r="G33" s="201">
        <f t="shared" si="1"/>
        <v>1211339</v>
      </c>
      <c r="H33" s="201">
        <f t="shared" si="1"/>
        <v>853354</v>
      </c>
      <c r="I33" s="201">
        <f t="shared" si="1"/>
        <v>224236</v>
      </c>
      <c r="J33" s="201">
        <f t="shared" si="1"/>
        <v>154736</v>
      </c>
      <c r="K33" s="201">
        <f t="shared" si="1"/>
        <v>66580</v>
      </c>
      <c r="L33" s="201">
        <f t="shared" si="1"/>
        <v>0</v>
      </c>
      <c r="M33" s="201">
        <f t="shared" si="1"/>
        <v>265939.93</v>
      </c>
      <c r="N33" s="201">
        <f t="shared" si="1"/>
        <v>0</v>
      </c>
      <c r="O33" s="201">
        <f t="shared" si="1"/>
        <v>0</v>
      </c>
      <c r="P33" s="201">
        <f t="shared" si="1"/>
        <v>0</v>
      </c>
      <c r="Q33" s="201">
        <f t="shared" si="1"/>
        <v>1127297.74</v>
      </c>
      <c r="R33" s="201">
        <f t="shared" si="1"/>
        <v>229094</v>
      </c>
      <c r="S33" s="201">
        <f t="shared" si="1"/>
        <v>0</v>
      </c>
      <c r="T33" s="201">
        <f t="shared" si="1"/>
        <v>324506</v>
      </c>
      <c r="U33" s="201">
        <f t="shared" si="1"/>
        <v>4706308.67</v>
      </c>
    </row>
    <row r="34" spans="2:21" x14ac:dyDescent="0.25">
      <c r="B34" s="65"/>
      <c r="C34" s="69"/>
      <c r="D34" s="69"/>
      <c r="E34" s="75"/>
      <c r="F34" s="69"/>
      <c r="G34" s="75"/>
      <c r="H34" s="75"/>
      <c r="I34" s="75"/>
      <c r="J34" s="76"/>
      <c r="K34" s="76"/>
      <c r="L34" s="76"/>
      <c r="M34" s="76"/>
      <c r="N34" s="76"/>
      <c r="O34" s="76"/>
      <c r="P34" s="69"/>
      <c r="Q34" s="75"/>
      <c r="R34" s="75"/>
      <c r="S34" s="71"/>
      <c r="T34" s="77"/>
      <c r="U34" s="78"/>
    </row>
    <row r="35" spans="2:21" ht="24.75" x14ac:dyDescent="0.25">
      <c r="B35" s="199" t="s">
        <v>87</v>
      </c>
      <c r="C35" s="196" t="s">
        <v>15</v>
      </c>
      <c r="D35" s="196" t="s">
        <v>14</v>
      </c>
      <c r="E35" s="196" t="s">
        <v>16</v>
      </c>
      <c r="F35" s="196" t="s">
        <v>17</v>
      </c>
      <c r="G35" s="196" t="s">
        <v>20</v>
      </c>
      <c r="H35" s="196" t="s">
        <v>21</v>
      </c>
      <c r="I35" s="196" t="s">
        <v>22</v>
      </c>
      <c r="J35" s="197" t="s">
        <v>24</v>
      </c>
      <c r="K35" s="197" t="s">
        <v>25</v>
      </c>
      <c r="L35" s="197" t="s">
        <v>26</v>
      </c>
      <c r="M35" s="197" t="s">
        <v>27</v>
      </c>
      <c r="N35" s="197" t="s">
        <v>23</v>
      </c>
      <c r="O35" s="197" t="s">
        <v>79</v>
      </c>
      <c r="P35" s="196" t="s">
        <v>28</v>
      </c>
      <c r="Q35" s="196" t="s">
        <v>29</v>
      </c>
      <c r="R35" s="196" t="s">
        <v>30</v>
      </c>
      <c r="S35" s="196" t="s">
        <v>31</v>
      </c>
      <c r="T35" s="196" t="s">
        <v>32</v>
      </c>
      <c r="U35" s="198" t="s">
        <v>12</v>
      </c>
    </row>
    <row r="36" spans="2:21" x14ac:dyDescent="0.25">
      <c r="B36" s="79" t="s">
        <v>61</v>
      </c>
      <c r="C36" s="80">
        <v>0</v>
      </c>
      <c r="D36" s="80">
        <v>0</v>
      </c>
      <c r="E36" s="81">
        <v>0</v>
      </c>
      <c r="F36" s="81">
        <v>0</v>
      </c>
      <c r="G36" s="81">
        <v>3154049</v>
      </c>
      <c r="H36" s="81">
        <v>11</v>
      </c>
      <c r="I36" s="81">
        <v>0</v>
      </c>
      <c r="J36" s="81">
        <v>0</v>
      </c>
      <c r="K36" s="81">
        <v>0</v>
      </c>
      <c r="L36" s="81">
        <v>0</v>
      </c>
      <c r="M36" s="81">
        <v>2295</v>
      </c>
      <c r="N36" s="81">
        <v>0</v>
      </c>
      <c r="O36" s="81">
        <v>0</v>
      </c>
      <c r="P36" s="81">
        <v>0</v>
      </c>
      <c r="Q36" s="81">
        <v>193961</v>
      </c>
      <c r="R36" s="80">
        <v>32</v>
      </c>
      <c r="S36" s="82">
        <v>0</v>
      </c>
      <c r="T36" s="80">
        <v>26433</v>
      </c>
      <c r="U36" s="83">
        <f>SUM(C36:T36)</f>
        <v>3376781</v>
      </c>
    </row>
    <row r="37" spans="2:21" x14ac:dyDescent="0.25">
      <c r="B37" s="79" t="s">
        <v>88</v>
      </c>
      <c r="C37" s="80">
        <v>0</v>
      </c>
      <c r="D37" s="80">
        <v>0</v>
      </c>
      <c r="E37" s="81">
        <v>0</v>
      </c>
      <c r="F37" s="81">
        <v>0</v>
      </c>
      <c r="G37" s="81">
        <v>2903098</v>
      </c>
      <c r="H37" s="81">
        <v>6433</v>
      </c>
      <c r="I37" s="81">
        <v>0</v>
      </c>
      <c r="J37" s="84">
        <v>0</v>
      </c>
      <c r="K37" s="81">
        <v>0</v>
      </c>
      <c r="L37" s="81">
        <v>0</v>
      </c>
      <c r="M37" s="81">
        <v>18692</v>
      </c>
      <c r="N37" s="81">
        <v>0</v>
      </c>
      <c r="O37" s="81">
        <v>0</v>
      </c>
      <c r="P37" s="81">
        <v>0</v>
      </c>
      <c r="Q37" s="81">
        <v>237698</v>
      </c>
      <c r="R37" s="80">
        <v>1687</v>
      </c>
      <c r="S37" s="82">
        <v>0</v>
      </c>
      <c r="T37" s="80">
        <v>143</v>
      </c>
      <c r="U37" s="83">
        <f>SUM(C37:T37)</f>
        <v>3167751</v>
      </c>
    </row>
    <row r="38" spans="2:21" x14ac:dyDescent="0.25">
      <c r="B38" s="202" t="s">
        <v>89</v>
      </c>
      <c r="C38" s="203">
        <f>SUM(C36:C37)</f>
        <v>0</v>
      </c>
      <c r="D38" s="203">
        <f t="shared" ref="D38:U38" si="2">SUM(D36:D37)</f>
        <v>0</v>
      </c>
      <c r="E38" s="203">
        <f t="shared" si="2"/>
        <v>0</v>
      </c>
      <c r="F38" s="203">
        <f t="shared" si="2"/>
        <v>0</v>
      </c>
      <c r="G38" s="203">
        <f t="shared" si="2"/>
        <v>6057147</v>
      </c>
      <c r="H38" s="203">
        <f t="shared" si="2"/>
        <v>6444</v>
      </c>
      <c r="I38" s="203">
        <f t="shared" si="2"/>
        <v>0</v>
      </c>
      <c r="J38" s="203">
        <f t="shared" si="2"/>
        <v>0</v>
      </c>
      <c r="K38" s="203">
        <f t="shared" si="2"/>
        <v>0</v>
      </c>
      <c r="L38" s="203">
        <f t="shared" si="2"/>
        <v>0</v>
      </c>
      <c r="M38" s="203">
        <f t="shared" si="2"/>
        <v>20987</v>
      </c>
      <c r="N38" s="203">
        <f t="shared" si="2"/>
        <v>0</v>
      </c>
      <c r="O38" s="203">
        <f t="shared" si="2"/>
        <v>0</v>
      </c>
      <c r="P38" s="203">
        <f t="shared" si="2"/>
        <v>0</v>
      </c>
      <c r="Q38" s="203">
        <f t="shared" si="2"/>
        <v>431659</v>
      </c>
      <c r="R38" s="203">
        <f t="shared" si="2"/>
        <v>1719</v>
      </c>
      <c r="S38" s="203">
        <f t="shared" si="2"/>
        <v>0</v>
      </c>
      <c r="T38" s="203">
        <f t="shared" si="2"/>
        <v>26576</v>
      </c>
      <c r="U38" s="203">
        <f t="shared" si="2"/>
        <v>6544532</v>
      </c>
    </row>
    <row r="39" spans="2:21" x14ac:dyDescent="0.25"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8"/>
    </row>
    <row r="40" spans="2:21" ht="15.75" thickBot="1" x14ac:dyDescent="0.3">
      <c r="B40" s="204" t="s">
        <v>90</v>
      </c>
      <c r="C40" s="205">
        <f>C26+C33+C38</f>
        <v>280046</v>
      </c>
      <c r="D40" s="205">
        <f t="shared" ref="D40:U40" si="3">D26+D33+D38</f>
        <v>944</v>
      </c>
      <c r="E40" s="205">
        <f t="shared" si="3"/>
        <v>386479</v>
      </c>
      <c r="F40" s="205">
        <f t="shared" si="3"/>
        <v>1683897</v>
      </c>
      <c r="G40" s="205">
        <f t="shared" si="3"/>
        <v>11095278</v>
      </c>
      <c r="H40" s="205">
        <f t="shared" si="3"/>
        <v>2917957</v>
      </c>
      <c r="I40" s="205">
        <f t="shared" si="3"/>
        <v>459902</v>
      </c>
      <c r="J40" s="205">
        <f t="shared" si="3"/>
        <v>634487.42000000004</v>
      </c>
      <c r="K40" s="205">
        <f t="shared" si="3"/>
        <v>66580</v>
      </c>
      <c r="L40" s="205">
        <f t="shared" si="3"/>
        <v>289175</v>
      </c>
      <c r="M40" s="205">
        <f t="shared" si="3"/>
        <v>1210149.79</v>
      </c>
      <c r="N40" s="205">
        <f t="shared" si="3"/>
        <v>0</v>
      </c>
      <c r="O40" s="205">
        <f t="shared" si="3"/>
        <v>0</v>
      </c>
      <c r="P40" s="205">
        <f t="shared" si="3"/>
        <v>1562944</v>
      </c>
      <c r="Q40" s="205">
        <f t="shared" si="3"/>
        <v>12531137.610000001</v>
      </c>
      <c r="R40" s="205">
        <f t="shared" si="3"/>
        <v>661901.94999999995</v>
      </c>
      <c r="S40" s="205">
        <f t="shared" si="3"/>
        <v>2</v>
      </c>
      <c r="T40" s="205">
        <f t="shared" si="3"/>
        <v>1186856.75</v>
      </c>
      <c r="U40" s="205">
        <f t="shared" si="3"/>
        <v>34967737.520000003</v>
      </c>
    </row>
  </sheetData>
  <mergeCells count="4">
    <mergeCell ref="B19:U19"/>
    <mergeCell ref="B18:U18"/>
    <mergeCell ref="B17:U17"/>
    <mergeCell ref="B16:U16"/>
  </mergeCells>
  <pageMargins left="0.7" right="0.7" top="0.75" bottom="0.75" header="0.3" footer="0.3"/>
  <pageSetup scale="3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46"/>
  <sheetViews>
    <sheetView view="pageBreakPreview" zoomScale="60" zoomScaleNormal="106" workbookViewId="0">
      <selection activeCell="D21" sqref="D21"/>
    </sheetView>
  </sheetViews>
  <sheetFormatPr baseColWidth="10" defaultRowHeight="15" x14ac:dyDescent="0.25"/>
  <cols>
    <col min="2" max="2" width="21.42578125" customWidth="1"/>
    <col min="3" max="3" width="17.85546875" customWidth="1"/>
    <col min="4" max="4" width="16.140625" customWidth="1"/>
    <col min="5" max="5" width="13.7109375" customWidth="1"/>
    <col min="6" max="6" width="15" customWidth="1"/>
  </cols>
  <sheetData>
    <row r="5" spans="2:7" x14ac:dyDescent="0.25">
      <c r="B5" s="238"/>
      <c r="C5" s="238"/>
      <c r="D5" s="238"/>
      <c r="E5" s="238"/>
      <c r="F5" s="238"/>
      <c r="G5" s="238"/>
    </row>
    <row r="6" spans="2:7" x14ac:dyDescent="0.25">
      <c r="B6" s="238"/>
      <c r="C6" s="238"/>
      <c r="D6" s="238"/>
      <c r="E6" s="238"/>
      <c r="F6" s="238"/>
    </row>
    <row r="7" spans="2:7" ht="15.75" x14ac:dyDescent="0.25">
      <c r="B7" s="257" t="s">
        <v>91</v>
      </c>
      <c r="C7" s="257"/>
      <c r="D7" s="257"/>
      <c r="E7" s="257"/>
      <c r="F7" s="257"/>
      <c r="G7" s="52"/>
    </row>
    <row r="8" spans="2:7" ht="15.75" thickBot="1" x14ac:dyDescent="0.3">
      <c r="B8" s="240" t="s">
        <v>99</v>
      </c>
      <c r="C8" s="240"/>
      <c r="D8" s="240"/>
      <c r="E8" s="240"/>
      <c r="F8" s="240"/>
      <c r="G8" s="63"/>
    </row>
    <row r="9" spans="2:7" ht="25.5" x14ac:dyDescent="0.25">
      <c r="B9" s="170" t="s">
        <v>92</v>
      </c>
      <c r="C9" s="171">
        <v>2020</v>
      </c>
      <c r="D9" s="171">
        <v>2021</v>
      </c>
      <c r="E9" s="171" t="s">
        <v>93</v>
      </c>
      <c r="F9" s="172" t="s">
        <v>94</v>
      </c>
      <c r="G9" s="63"/>
    </row>
    <row r="10" spans="2:7" x14ac:dyDescent="0.25">
      <c r="B10" s="100" t="s">
        <v>80</v>
      </c>
      <c r="C10" s="101">
        <v>1529174.98</v>
      </c>
      <c r="D10" s="101">
        <v>2332166.5700000003</v>
      </c>
      <c r="E10" s="101">
        <f>D10-C10</f>
        <v>802991.59000000032</v>
      </c>
      <c r="F10" s="102">
        <f>E10/D10</f>
        <v>0.34431142283288979</v>
      </c>
      <c r="G10" s="63"/>
    </row>
    <row r="11" spans="2:7" x14ac:dyDescent="0.25">
      <c r="B11" s="100" t="s">
        <v>81</v>
      </c>
      <c r="C11" s="101">
        <v>4904919.8</v>
      </c>
      <c r="D11" s="101">
        <v>5844100.9400000004</v>
      </c>
      <c r="E11" s="101">
        <f t="shared" ref="E11:E14" si="0">D11-C11</f>
        <v>939181.1400000006</v>
      </c>
      <c r="F11" s="102">
        <f t="shared" ref="F11:F14" si="1">E11/D11</f>
        <v>0.1607058381849237</v>
      </c>
      <c r="G11" s="63"/>
    </row>
    <row r="12" spans="2:7" ht="25.5" x14ac:dyDescent="0.25">
      <c r="B12" s="100" t="s">
        <v>82</v>
      </c>
      <c r="C12" s="101">
        <v>6775544.5</v>
      </c>
      <c r="D12" s="101">
        <v>6884290.3400000008</v>
      </c>
      <c r="E12" s="101">
        <f t="shared" si="0"/>
        <v>108745.84000000078</v>
      </c>
      <c r="F12" s="102">
        <f t="shared" si="1"/>
        <v>1.5796230930027969E-2</v>
      </c>
      <c r="G12" s="63"/>
    </row>
    <row r="13" spans="2:7" ht="25.5" x14ac:dyDescent="0.25">
      <c r="B13" s="100" t="s">
        <v>83</v>
      </c>
      <c r="C13" s="101">
        <v>7108580</v>
      </c>
      <c r="D13" s="101">
        <v>8656339</v>
      </c>
      <c r="E13" s="101">
        <f t="shared" si="0"/>
        <v>1547759</v>
      </c>
      <c r="F13" s="102">
        <f t="shared" si="1"/>
        <v>0.17880064539986246</v>
      </c>
      <c r="G13" s="63"/>
    </row>
    <row r="14" spans="2:7" ht="25.5" x14ac:dyDescent="0.25">
      <c r="B14" s="174" t="s">
        <v>84</v>
      </c>
      <c r="C14" s="175">
        <v>20318219.280000001</v>
      </c>
      <c r="D14" s="175">
        <f>SUM(D10:D13)</f>
        <v>23716896.850000001</v>
      </c>
      <c r="E14" s="176">
        <f t="shared" si="0"/>
        <v>3398677.5700000003</v>
      </c>
      <c r="F14" s="177">
        <f t="shared" si="1"/>
        <v>0.14330195014530325</v>
      </c>
      <c r="G14" s="63"/>
    </row>
    <row r="15" spans="2:7" ht="15.75" thickBot="1" x14ac:dyDescent="0.3">
      <c r="B15" s="103"/>
      <c r="C15" s="104"/>
      <c r="D15" s="104"/>
      <c r="E15" s="101"/>
      <c r="F15" s="105"/>
      <c r="G15" s="63"/>
    </row>
    <row r="16" spans="2:7" ht="25.5" x14ac:dyDescent="0.25">
      <c r="B16" s="173" t="s">
        <v>85</v>
      </c>
      <c r="C16" s="178">
        <v>2020</v>
      </c>
      <c r="D16" s="178">
        <v>2021</v>
      </c>
      <c r="E16" s="171" t="s">
        <v>93</v>
      </c>
      <c r="F16" s="172" t="s">
        <v>94</v>
      </c>
      <c r="G16" s="63"/>
    </row>
    <row r="17" spans="2:7" x14ac:dyDescent="0.25">
      <c r="B17" s="100" t="s">
        <v>80</v>
      </c>
      <c r="C17" s="101">
        <v>628034.26</v>
      </c>
      <c r="D17" s="101">
        <v>747538.61</v>
      </c>
      <c r="E17" s="101">
        <f>D17-C17</f>
        <v>119504.34999999998</v>
      </c>
      <c r="F17" s="102">
        <f>E17/D17</f>
        <v>0.15986378282186653</v>
      </c>
      <c r="G17" s="63"/>
    </row>
    <row r="18" spans="2:7" x14ac:dyDescent="0.25">
      <c r="B18" s="100" t="s">
        <v>81</v>
      </c>
      <c r="C18" s="101">
        <v>1738797</v>
      </c>
      <c r="D18" s="101">
        <v>2406038.06</v>
      </c>
      <c r="E18" s="101">
        <f t="shared" ref="E18:E21" si="2">D18-C18</f>
        <v>667241.06000000006</v>
      </c>
      <c r="F18" s="102">
        <f t="shared" ref="F18:F20" si="3">E18/D18</f>
        <v>0.27731941197970911</v>
      </c>
      <c r="G18" s="63"/>
    </row>
    <row r="19" spans="2:7" ht="25.5" x14ac:dyDescent="0.25">
      <c r="B19" s="100" t="s">
        <v>82</v>
      </c>
      <c r="C19" s="101">
        <v>440121</v>
      </c>
      <c r="D19" s="101">
        <v>459870</v>
      </c>
      <c r="E19" s="101">
        <f t="shared" si="2"/>
        <v>19749</v>
      </c>
      <c r="F19" s="102">
        <f t="shared" si="3"/>
        <v>4.2944745254093551E-2</v>
      </c>
      <c r="G19" s="63"/>
    </row>
    <row r="20" spans="2:7" ht="25.5" x14ac:dyDescent="0.25">
      <c r="B20" s="100" t="s">
        <v>83</v>
      </c>
      <c r="C20" s="101">
        <v>402912</v>
      </c>
      <c r="D20" s="101">
        <v>1092862</v>
      </c>
      <c r="E20" s="101">
        <f t="shared" si="2"/>
        <v>689950</v>
      </c>
      <c r="F20" s="102">
        <f t="shared" si="3"/>
        <v>0.63132399150121421</v>
      </c>
      <c r="G20" s="63"/>
    </row>
    <row r="21" spans="2:7" ht="25.5" x14ac:dyDescent="0.25">
      <c r="B21" s="174" t="s">
        <v>86</v>
      </c>
      <c r="C21" s="175">
        <f>SUM(C17:C20)</f>
        <v>3209864.26</v>
      </c>
      <c r="D21" s="175">
        <f>SUM(D17:D20)</f>
        <v>4706308.67</v>
      </c>
      <c r="E21" s="176">
        <f t="shared" si="2"/>
        <v>1496444.4100000001</v>
      </c>
      <c r="F21" s="177">
        <f>E21/D21</f>
        <v>0.31796563186324117</v>
      </c>
      <c r="G21" s="63"/>
    </row>
    <row r="22" spans="2:7" ht="15.75" thickBot="1" x14ac:dyDescent="0.3">
      <c r="B22" s="103"/>
      <c r="C22" s="104"/>
      <c r="D22" s="104"/>
      <c r="E22" s="101"/>
      <c r="F22" s="105"/>
      <c r="G22" s="63"/>
    </row>
    <row r="23" spans="2:7" ht="25.5" x14ac:dyDescent="0.25">
      <c r="B23" s="179" t="s">
        <v>87</v>
      </c>
      <c r="C23" s="178">
        <v>2020</v>
      </c>
      <c r="D23" s="178">
        <v>2021</v>
      </c>
      <c r="E23" s="171" t="s">
        <v>93</v>
      </c>
      <c r="F23" s="172" t="s">
        <v>94</v>
      </c>
      <c r="G23" s="63"/>
    </row>
    <row r="24" spans="2:7" x14ac:dyDescent="0.25">
      <c r="B24" s="106" t="s">
        <v>61</v>
      </c>
      <c r="C24" s="107">
        <v>2808144</v>
      </c>
      <c r="D24" s="107">
        <v>3376781</v>
      </c>
      <c r="E24" s="101">
        <f>D24-C24</f>
        <v>568637</v>
      </c>
      <c r="F24" s="102">
        <f>E24/D24</f>
        <v>0.16839617375245833</v>
      </c>
      <c r="G24" s="63"/>
    </row>
    <row r="25" spans="2:7" x14ac:dyDescent="0.25">
      <c r="B25" s="106" t="s">
        <v>88</v>
      </c>
      <c r="C25" s="107">
        <v>2782083</v>
      </c>
      <c r="D25" s="107">
        <v>3167751</v>
      </c>
      <c r="E25" s="101">
        <f t="shared" ref="E25:E26" si="4">D25-C25</f>
        <v>385668</v>
      </c>
      <c r="F25" s="102">
        <f t="shared" ref="F25:F26" si="5">E25/D25</f>
        <v>0.12174820558812861</v>
      </c>
      <c r="G25" s="63"/>
    </row>
    <row r="26" spans="2:7" x14ac:dyDescent="0.25">
      <c r="B26" s="180" t="s">
        <v>89</v>
      </c>
      <c r="C26" s="181">
        <v>5590227</v>
      </c>
      <c r="D26" s="181">
        <f>SUM(D24:D25)</f>
        <v>6544532</v>
      </c>
      <c r="E26" s="182">
        <f t="shared" si="4"/>
        <v>954305</v>
      </c>
      <c r="F26" s="183">
        <f t="shared" si="5"/>
        <v>0.14581714933932632</v>
      </c>
      <c r="G26" s="63"/>
    </row>
    <row r="27" spans="2:7" x14ac:dyDescent="0.25">
      <c r="B27" s="108"/>
      <c r="C27" s="109"/>
      <c r="D27" s="109"/>
      <c r="E27" s="101"/>
      <c r="F27" s="105"/>
      <c r="G27" s="63"/>
    </row>
    <row r="28" spans="2:7" ht="15.75" thickBot="1" x14ac:dyDescent="0.3">
      <c r="B28" s="184" t="s">
        <v>90</v>
      </c>
      <c r="C28" s="185">
        <f>C14+C21+C26</f>
        <v>29118310.539999999</v>
      </c>
      <c r="D28" s="185">
        <f>D14+D21+D26</f>
        <v>34967737.520000003</v>
      </c>
      <c r="E28" s="185">
        <f>D28-C28</f>
        <v>5849426.9800000042</v>
      </c>
      <c r="F28" s="186">
        <f>E28/D28</f>
        <v>0.16728068199020282</v>
      </c>
      <c r="G28" s="63"/>
    </row>
    <row r="29" spans="2:7" x14ac:dyDescent="0.25">
      <c r="B29" s="63"/>
      <c r="C29" s="63"/>
      <c r="D29" s="63"/>
      <c r="E29" s="63"/>
      <c r="F29" s="63"/>
      <c r="G29" s="63"/>
    </row>
    <row r="30" spans="2:7" x14ac:dyDescent="0.25">
      <c r="B30" s="63"/>
      <c r="C30" s="63"/>
      <c r="D30" s="63"/>
      <c r="E30" s="63"/>
      <c r="F30" s="63"/>
      <c r="G30" s="63"/>
    </row>
    <row r="31" spans="2:7" x14ac:dyDescent="0.25">
      <c r="B31" s="63"/>
      <c r="C31" s="63"/>
      <c r="D31" s="63"/>
      <c r="E31" s="63"/>
      <c r="F31" s="63"/>
      <c r="G31" s="63"/>
    </row>
    <row r="32" spans="2:7" x14ac:dyDescent="0.25">
      <c r="B32" s="63"/>
      <c r="C32" s="63"/>
      <c r="D32" s="63"/>
      <c r="E32" s="63"/>
      <c r="F32" s="63"/>
      <c r="G32" s="63"/>
    </row>
    <row r="33" spans="2:7" x14ac:dyDescent="0.25">
      <c r="B33" s="63"/>
      <c r="C33" s="63"/>
      <c r="D33" s="63"/>
      <c r="E33" s="63"/>
      <c r="F33" s="63"/>
      <c r="G33" s="63"/>
    </row>
    <row r="34" spans="2:7" x14ac:dyDescent="0.25">
      <c r="B34" s="63"/>
      <c r="C34" s="63"/>
      <c r="D34" s="63"/>
      <c r="E34" s="63"/>
      <c r="F34" s="63"/>
      <c r="G34" s="63"/>
    </row>
    <row r="35" spans="2:7" x14ac:dyDescent="0.25">
      <c r="B35" s="63"/>
      <c r="C35" s="63"/>
      <c r="D35" s="63"/>
      <c r="E35" s="63"/>
      <c r="F35" s="63"/>
      <c r="G35" s="63"/>
    </row>
    <row r="36" spans="2:7" x14ac:dyDescent="0.25">
      <c r="B36" s="63"/>
      <c r="C36" s="63"/>
      <c r="D36" s="63"/>
      <c r="E36" s="63"/>
      <c r="F36" s="63"/>
      <c r="G36" s="63"/>
    </row>
    <row r="37" spans="2:7" x14ac:dyDescent="0.25">
      <c r="B37" s="63"/>
      <c r="C37" s="63"/>
      <c r="D37" s="63"/>
      <c r="E37" s="63"/>
      <c r="F37" s="63"/>
      <c r="G37" s="63"/>
    </row>
    <row r="38" spans="2:7" ht="9" customHeight="1" x14ac:dyDescent="0.25">
      <c r="B38" s="63"/>
      <c r="C38" s="63"/>
      <c r="D38" s="63"/>
      <c r="E38" s="63"/>
      <c r="F38" s="63"/>
      <c r="G38" s="63"/>
    </row>
    <row r="39" spans="2:7" x14ac:dyDescent="0.25">
      <c r="B39" s="258" t="s">
        <v>50</v>
      </c>
      <c r="C39" s="258"/>
      <c r="D39" s="258"/>
      <c r="E39" s="258"/>
      <c r="F39" s="258"/>
      <c r="G39" s="63"/>
    </row>
    <row r="40" spans="2:7" x14ac:dyDescent="0.25">
      <c r="B40" s="259" t="s">
        <v>76</v>
      </c>
      <c r="C40" s="259"/>
      <c r="D40" s="259"/>
      <c r="E40" s="259"/>
      <c r="F40" s="259"/>
      <c r="G40" s="63"/>
    </row>
    <row r="41" spans="2:7" x14ac:dyDescent="0.25">
      <c r="B41" s="255" t="s">
        <v>95</v>
      </c>
      <c r="C41" s="255"/>
      <c r="D41" s="255"/>
      <c r="E41" s="255"/>
      <c r="F41" s="255"/>
    </row>
    <row r="42" spans="2:7" x14ac:dyDescent="0.25">
      <c r="B42" s="256" t="s">
        <v>98</v>
      </c>
      <c r="C42" s="256"/>
      <c r="D42" s="256"/>
      <c r="E42" s="256"/>
      <c r="F42" s="256"/>
    </row>
    <row r="43" spans="2:7" x14ac:dyDescent="0.25">
      <c r="B43" s="63"/>
      <c r="C43" s="206"/>
      <c r="D43" s="206">
        <v>2020</v>
      </c>
      <c r="E43" s="206">
        <v>2021</v>
      </c>
      <c r="F43" s="63"/>
    </row>
    <row r="44" spans="2:7" x14ac:dyDescent="0.25">
      <c r="B44" s="64"/>
      <c r="C44" s="110" t="s">
        <v>78</v>
      </c>
      <c r="D44" s="188">
        <v>20318219.280000001</v>
      </c>
      <c r="E44" s="110">
        <v>23716896.850000001</v>
      </c>
      <c r="F44" s="64"/>
    </row>
    <row r="45" spans="2:7" x14ac:dyDescent="0.25">
      <c r="B45" s="64"/>
      <c r="C45" s="110" t="s">
        <v>96</v>
      </c>
      <c r="D45" s="188">
        <v>3209864.26</v>
      </c>
      <c r="E45" s="110">
        <v>4706308.67</v>
      </c>
      <c r="F45" s="64"/>
    </row>
    <row r="46" spans="2:7" x14ac:dyDescent="0.25">
      <c r="B46" s="64"/>
      <c r="C46" s="110" t="s">
        <v>97</v>
      </c>
      <c r="D46" s="189">
        <v>5590227</v>
      </c>
      <c r="E46" s="110">
        <v>6544532</v>
      </c>
      <c r="F46" s="64"/>
    </row>
  </sheetData>
  <mergeCells count="8">
    <mergeCell ref="B41:F41"/>
    <mergeCell ref="B42:F42"/>
    <mergeCell ref="B8:F8"/>
    <mergeCell ref="B7:F7"/>
    <mergeCell ref="B5:G5"/>
    <mergeCell ref="B6:F6"/>
    <mergeCell ref="B39:F39"/>
    <mergeCell ref="B40:F40"/>
  </mergeCells>
  <pageMargins left="0.7" right="0.7" top="0.75" bottom="0.75" header="0.3" footer="0.3"/>
  <pageSetup scale="84" orientation="portrait" verticalDpi="0" r:id="rId1"/>
  <rowBreaks count="1" manualBreakCount="1">
    <brk id="3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109"/>
  <sheetViews>
    <sheetView view="pageBreakPreview" zoomScale="60" zoomScaleNormal="100" workbookViewId="0">
      <selection activeCell="C23" sqref="C23"/>
    </sheetView>
  </sheetViews>
  <sheetFormatPr baseColWidth="10" defaultRowHeight="15" x14ac:dyDescent="0.25"/>
  <cols>
    <col min="1" max="1" width="15.42578125" customWidth="1"/>
    <col min="2" max="2" width="29" customWidth="1"/>
    <col min="3" max="3" width="19.85546875" customWidth="1"/>
    <col min="4" max="4" width="18.5703125" customWidth="1"/>
    <col min="5" max="5" width="21.140625" customWidth="1"/>
    <col min="6" max="6" width="15.7109375" customWidth="1"/>
  </cols>
  <sheetData>
    <row r="6" spans="2:6" x14ac:dyDescent="0.25">
      <c r="B6" s="208"/>
    </row>
    <row r="9" spans="2:6" ht="17.25" customHeight="1" x14ac:dyDescent="0.25"/>
    <row r="10" spans="2:6" x14ac:dyDescent="0.25">
      <c r="B10" s="238" t="s">
        <v>50</v>
      </c>
      <c r="C10" s="238"/>
      <c r="D10" s="238"/>
      <c r="E10" s="238"/>
      <c r="F10" s="238"/>
    </row>
    <row r="11" spans="2:6" ht="15.75" x14ac:dyDescent="0.25">
      <c r="B11" s="253" t="s">
        <v>1</v>
      </c>
      <c r="C11" s="253"/>
      <c r="D11" s="253"/>
      <c r="E11" s="253"/>
      <c r="F11" s="253"/>
    </row>
    <row r="12" spans="2:6" ht="12" customHeight="1" x14ac:dyDescent="0.25">
      <c r="B12" s="254" t="s">
        <v>101</v>
      </c>
      <c r="C12" s="254"/>
      <c r="D12" s="254"/>
      <c r="E12" s="254"/>
      <c r="F12" s="254"/>
    </row>
    <row r="13" spans="2:6" ht="15.75" x14ac:dyDescent="0.25">
      <c r="B13" s="253" t="s">
        <v>34</v>
      </c>
      <c r="C13" s="253"/>
      <c r="D13" s="253"/>
      <c r="E13" s="253"/>
      <c r="F13" s="253"/>
    </row>
    <row r="14" spans="2:6" ht="15.75" x14ac:dyDescent="0.25">
      <c r="B14" s="211" t="s">
        <v>156</v>
      </c>
      <c r="C14" s="212" t="s">
        <v>104</v>
      </c>
      <c r="D14" s="212" t="s">
        <v>105</v>
      </c>
      <c r="E14" s="212" t="s">
        <v>106</v>
      </c>
    </row>
    <row r="15" spans="2:6" ht="15.75" x14ac:dyDescent="0.25">
      <c r="B15" s="207" t="s">
        <v>46</v>
      </c>
      <c r="C15" s="90">
        <v>198600</v>
      </c>
      <c r="D15" s="89">
        <v>105354</v>
      </c>
      <c r="E15" s="89">
        <f t="shared" ref="E15:E23" si="0">SUM(C15:D15)</f>
        <v>303954</v>
      </c>
    </row>
    <row r="16" spans="2:6" ht="15.75" x14ac:dyDescent="0.25">
      <c r="B16" s="207" t="s">
        <v>19</v>
      </c>
      <c r="C16" s="90">
        <v>0</v>
      </c>
      <c r="D16" s="89">
        <v>0</v>
      </c>
      <c r="E16" s="89">
        <f t="shared" si="0"/>
        <v>0</v>
      </c>
    </row>
    <row r="17" spans="2:5" ht="15.75" x14ac:dyDescent="0.25">
      <c r="B17" s="207" t="s">
        <v>22</v>
      </c>
      <c r="C17" s="90">
        <v>63855</v>
      </c>
      <c r="D17" s="89">
        <v>37770</v>
      </c>
      <c r="E17" s="89">
        <f t="shared" si="0"/>
        <v>101625</v>
      </c>
    </row>
    <row r="18" spans="2:5" ht="15.75" x14ac:dyDescent="0.25">
      <c r="B18" s="207" t="s">
        <v>54</v>
      </c>
      <c r="C18" s="90">
        <v>41</v>
      </c>
      <c r="D18" s="89">
        <v>19</v>
      </c>
      <c r="E18" s="89">
        <f t="shared" si="0"/>
        <v>60</v>
      </c>
    </row>
    <row r="19" spans="2:5" ht="15.75" x14ac:dyDescent="0.25">
      <c r="B19" s="207" t="s">
        <v>111</v>
      </c>
      <c r="C19" s="90">
        <v>11177</v>
      </c>
      <c r="D19" s="89">
        <v>7267</v>
      </c>
      <c r="E19" s="89">
        <f t="shared" si="0"/>
        <v>18444</v>
      </c>
    </row>
    <row r="20" spans="2:5" ht="15.75" x14ac:dyDescent="0.25">
      <c r="B20" s="207" t="s">
        <v>35</v>
      </c>
      <c r="C20" s="90">
        <v>20985</v>
      </c>
      <c r="D20" s="89">
        <v>16055</v>
      </c>
      <c r="E20" s="89">
        <f t="shared" si="0"/>
        <v>37040</v>
      </c>
    </row>
    <row r="21" spans="2:5" ht="15.75" x14ac:dyDescent="0.25">
      <c r="B21" s="207" t="s">
        <v>109</v>
      </c>
      <c r="C21" s="90">
        <v>4269</v>
      </c>
      <c r="D21" s="89">
        <v>2685</v>
      </c>
      <c r="E21" s="89">
        <f t="shared" si="0"/>
        <v>6954</v>
      </c>
    </row>
    <row r="22" spans="2:5" ht="15.75" x14ac:dyDescent="0.25">
      <c r="B22" s="207" t="s">
        <v>110</v>
      </c>
      <c r="C22" s="90">
        <v>34207</v>
      </c>
      <c r="D22" s="89">
        <v>9959</v>
      </c>
      <c r="E22" s="89">
        <f t="shared" si="0"/>
        <v>44166</v>
      </c>
    </row>
    <row r="23" spans="2:5" ht="15.75" x14ac:dyDescent="0.25">
      <c r="B23" s="213" t="s">
        <v>12</v>
      </c>
      <c r="C23" s="214">
        <f>SUM(C15:C22)</f>
        <v>333134</v>
      </c>
      <c r="D23" s="215">
        <f>SUM(D15:D22)</f>
        <v>179109</v>
      </c>
      <c r="E23" s="215">
        <f t="shared" si="0"/>
        <v>512243</v>
      </c>
    </row>
    <row r="52" spans="2:9" x14ac:dyDescent="0.25">
      <c r="I52" s="210"/>
    </row>
    <row r="55" spans="2:9" ht="31.5" x14ac:dyDescent="0.25">
      <c r="B55" s="216" t="s">
        <v>103</v>
      </c>
      <c r="C55" s="212" t="s">
        <v>107</v>
      </c>
      <c r="D55" s="212" t="s">
        <v>108</v>
      </c>
      <c r="E55" s="212" t="s">
        <v>115</v>
      </c>
      <c r="F55" s="212" t="s">
        <v>114</v>
      </c>
    </row>
    <row r="56" spans="2:9" x14ac:dyDescent="0.25">
      <c r="B56" s="207" t="s">
        <v>46</v>
      </c>
      <c r="C56" s="89">
        <v>22</v>
      </c>
      <c r="D56" s="94">
        <v>198578</v>
      </c>
      <c r="E56" s="93">
        <f t="shared" ref="E56:E63" si="1">SUM(C56:D56)</f>
        <v>198600</v>
      </c>
      <c r="F56" s="89">
        <v>8</v>
      </c>
    </row>
    <row r="57" spans="2:9" x14ac:dyDescent="0.25">
      <c r="B57" s="207" t="s">
        <v>19</v>
      </c>
      <c r="C57" s="89">
        <v>0</v>
      </c>
      <c r="D57" s="89">
        <v>0</v>
      </c>
      <c r="E57" s="93">
        <f t="shared" si="1"/>
        <v>0</v>
      </c>
      <c r="F57" s="89">
        <v>0</v>
      </c>
    </row>
    <row r="58" spans="2:9" x14ac:dyDescent="0.25">
      <c r="B58" s="207" t="s">
        <v>22</v>
      </c>
      <c r="C58" s="89">
        <v>12391</v>
      </c>
      <c r="D58" s="89">
        <v>51464</v>
      </c>
      <c r="E58" s="93">
        <f t="shared" si="1"/>
        <v>63855</v>
      </c>
      <c r="F58" s="89">
        <v>3</v>
      </c>
    </row>
    <row r="59" spans="2:9" x14ac:dyDescent="0.25">
      <c r="B59" s="207" t="s">
        <v>54</v>
      </c>
      <c r="C59" s="89">
        <v>41</v>
      </c>
      <c r="D59" s="89">
        <v>0</v>
      </c>
      <c r="E59" s="93">
        <f t="shared" si="1"/>
        <v>41</v>
      </c>
      <c r="F59" s="89">
        <v>0</v>
      </c>
    </row>
    <row r="60" spans="2:9" x14ac:dyDescent="0.25">
      <c r="B60" s="207" t="s">
        <v>111</v>
      </c>
      <c r="C60" s="89">
        <v>3</v>
      </c>
      <c r="D60" s="89">
        <v>11174</v>
      </c>
      <c r="E60" s="93">
        <f t="shared" si="1"/>
        <v>11177</v>
      </c>
      <c r="F60" s="89">
        <v>8</v>
      </c>
    </row>
    <row r="61" spans="2:9" x14ac:dyDescent="0.25">
      <c r="B61" s="207" t="s">
        <v>35</v>
      </c>
      <c r="C61" s="89">
        <v>3</v>
      </c>
      <c r="D61" s="89">
        <v>20985</v>
      </c>
      <c r="E61" s="93">
        <f t="shared" si="1"/>
        <v>20988</v>
      </c>
      <c r="F61" s="89">
        <v>10</v>
      </c>
    </row>
    <row r="62" spans="2:9" x14ac:dyDescent="0.25">
      <c r="B62" s="207" t="s">
        <v>109</v>
      </c>
      <c r="C62" s="89">
        <v>1025</v>
      </c>
      <c r="D62" s="89">
        <v>3244</v>
      </c>
      <c r="E62" s="93">
        <f t="shared" si="1"/>
        <v>4269</v>
      </c>
      <c r="F62" s="89">
        <v>882</v>
      </c>
    </row>
    <row r="63" spans="2:9" x14ac:dyDescent="0.25">
      <c r="B63" s="207" t="s">
        <v>110</v>
      </c>
      <c r="C63" s="92">
        <v>34207</v>
      </c>
      <c r="D63" s="92">
        <v>0</v>
      </c>
      <c r="E63" s="93">
        <f t="shared" si="1"/>
        <v>34207</v>
      </c>
      <c r="F63" s="92">
        <v>28335</v>
      </c>
    </row>
    <row r="64" spans="2:9" x14ac:dyDescent="0.25">
      <c r="B64" s="217" t="s">
        <v>12</v>
      </c>
      <c r="C64" s="137">
        <f>SUM(C56:C63)</f>
        <v>47692</v>
      </c>
      <c r="D64" s="137">
        <f>SUM(D56:D63)</f>
        <v>285445</v>
      </c>
      <c r="E64" s="137">
        <f>SUM(E56:E63)</f>
        <v>333137</v>
      </c>
      <c r="F64" s="137">
        <f>SUM(F56:F63)</f>
        <v>29246</v>
      </c>
    </row>
    <row r="75" spans="2:6" ht="28.5" x14ac:dyDescent="0.25">
      <c r="B75" s="218" t="s">
        <v>102</v>
      </c>
      <c r="C75" s="219">
        <v>2020</v>
      </c>
      <c r="D75" s="219">
        <v>2021</v>
      </c>
      <c r="E75" s="219" t="s">
        <v>39</v>
      </c>
      <c r="F75" s="219" t="s">
        <v>40</v>
      </c>
    </row>
    <row r="76" spans="2:6" ht="15.75" x14ac:dyDescent="0.25">
      <c r="B76" s="207" t="s">
        <v>46</v>
      </c>
      <c r="C76" s="90">
        <v>150738</v>
      </c>
      <c r="D76" s="90">
        <v>198600</v>
      </c>
      <c r="E76" s="91">
        <f>D76-C76</f>
        <v>47862</v>
      </c>
      <c r="F76" s="95">
        <f>E76/D76</f>
        <v>0.24099697885196375</v>
      </c>
    </row>
    <row r="77" spans="2:6" ht="15.75" x14ac:dyDescent="0.25">
      <c r="B77" s="207" t="s">
        <v>19</v>
      </c>
      <c r="C77" s="90">
        <v>18749</v>
      </c>
      <c r="D77" s="90">
        <v>0</v>
      </c>
      <c r="E77" s="91">
        <f t="shared" ref="E77:E84" si="2">D77-C77</f>
        <v>-18749</v>
      </c>
      <c r="F77" s="95">
        <v>0</v>
      </c>
    </row>
    <row r="78" spans="2:6" ht="15.75" x14ac:dyDescent="0.25">
      <c r="B78" s="207" t="s">
        <v>22</v>
      </c>
      <c r="C78" s="90">
        <v>134562</v>
      </c>
      <c r="D78" s="90">
        <v>63855</v>
      </c>
      <c r="E78" s="91">
        <f t="shared" si="2"/>
        <v>-70707</v>
      </c>
      <c r="F78" s="95">
        <f t="shared" ref="F78:F84" si="3">E78/D78</f>
        <v>-1.1073056142823585</v>
      </c>
    </row>
    <row r="79" spans="2:6" ht="15.75" x14ac:dyDescent="0.25">
      <c r="B79" s="207" t="s">
        <v>54</v>
      </c>
      <c r="C79" s="90">
        <v>0</v>
      </c>
      <c r="D79" s="90">
        <v>41</v>
      </c>
      <c r="E79" s="91">
        <f t="shared" si="2"/>
        <v>41</v>
      </c>
      <c r="F79" s="95">
        <f t="shared" si="3"/>
        <v>1</v>
      </c>
    </row>
    <row r="80" spans="2:6" ht="15.75" x14ac:dyDescent="0.25">
      <c r="B80" s="207" t="s">
        <v>111</v>
      </c>
      <c r="C80" s="90">
        <v>28828</v>
      </c>
      <c r="D80" s="90">
        <v>11177</v>
      </c>
      <c r="E80" s="91">
        <f t="shared" si="2"/>
        <v>-17651</v>
      </c>
      <c r="F80" s="95">
        <f t="shared" si="3"/>
        <v>-1.5792251945960454</v>
      </c>
    </row>
    <row r="81" spans="2:6" ht="15.75" x14ac:dyDescent="0.25">
      <c r="B81" s="207" t="s">
        <v>35</v>
      </c>
      <c r="C81" s="89">
        <v>0</v>
      </c>
      <c r="D81" s="90">
        <v>20985</v>
      </c>
      <c r="E81" s="91">
        <f t="shared" si="2"/>
        <v>20985</v>
      </c>
      <c r="F81" s="95">
        <f t="shared" si="3"/>
        <v>1</v>
      </c>
    </row>
    <row r="82" spans="2:6" ht="15.75" x14ac:dyDescent="0.25">
      <c r="B82" s="207" t="s">
        <v>109</v>
      </c>
      <c r="C82" s="90">
        <v>6646</v>
      </c>
      <c r="D82" s="90">
        <v>4130</v>
      </c>
      <c r="E82" s="91">
        <f t="shared" si="2"/>
        <v>-2516</v>
      </c>
      <c r="F82" s="95">
        <f t="shared" si="3"/>
        <v>-0.60920096852300243</v>
      </c>
    </row>
    <row r="83" spans="2:6" ht="15.75" x14ac:dyDescent="0.25">
      <c r="B83" s="207" t="s">
        <v>110</v>
      </c>
      <c r="C83" s="90">
        <v>5334</v>
      </c>
      <c r="D83" s="90">
        <v>62542</v>
      </c>
      <c r="E83" s="91">
        <f t="shared" si="2"/>
        <v>57208</v>
      </c>
      <c r="F83" s="95">
        <f t="shared" si="3"/>
        <v>0.91471331265389655</v>
      </c>
    </row>
    <row r="84" spans="2:6" ht="15.75" x14ac:dyDescent="0.25">
      <c r="B84" s="217" t="s">
        <v>12</v>
      </c>
      <c r="C84" s="220">
        <f>SUM(C76:C83)</f>
        <v>344857</v>
      </c>
      <c r="D84" s="221">
        <f>SUM(D76:D83)</f>
        <v>361330</v>
      </c>
      <c r="E84" s="221">
        <f t="shared" si="2"/>
        <v>16473</v>
      </c>
      <c r="F84" s="222">
        <f t="shared" si="3"/>
        <v>4.5589903965903747E-2</v>
      </c>
    </row>
    <row r="98" spans="2:3" x14ac:dyDescent="0.25">
      <c r="B98" s="239" t="s">
        <v>112</v>
      </c>
      <c r="C98" s="239"/>
    </row>
    <row r="99" spans="2:3" ht="15.75" customHeight="1" x14ac:dyDescent="0.25">
      <c r="B99" s="239" t="s">
        <v>113</v>
      </c>
      <c r="C99" s="239"/>
    </row>
    <row r="100" spans="2:3" x14ac:dyDescent="0.25">
      <c r="B100" s="207" t="s">
        <v>46</v>
      </c>
      <c r="C100" s="187">
        <v>83</v>
      </c>
    </row>
    <row r="101" spans="2:3" x14ac:dyDescent="0.25">
      <c r="B101" s="207" t="s">
        <v>19</v>
      </c>
      <c r="C101" s="187">
        <v>0</v>
      </c>
    </row>
    <row r="102" spans="2:3" x14ac:dyDescent="0.25">
      <c r="B102" s="207" t="s">
        <v>22</v>
      </c>
      <c r="C102" s="187">
        <v>48</v>
      </c>
    </row>
    <row r="103" spans="2:3" x14ac:dyDescent="0.25">
      <c r="B103" s="207" t="s">
        <v>54</v>
      </c>
      <c r="C103" s="187">
        <v>1</v>
      </c>
    </row>
    <row r="104" spans="2:3" x14ac:dyDescent="0.25">
      <c r="B104" s="207" t="s">
        <v>111</v>
      </c>
      <c r="C104" s="187">
        <v>17</v>
      </c>
    </row>
    <row r="105" spans="2:3" x14ac:dyDescent="0.25">
      <c r="B105" s="207" t="s">
        <v>35</v>
      </c>
      <c r="C105" s="187">
        <v>12</v>
      </c>
    </row>
    <row r="106" spans="2:3" x14ac:dyDescent="0.25">
      <c r="B106" s="207" t="s">
        <v>109</v>
      </c>
      <c r="C106" s="187">
        <v>11</v>
      </c>
    </row>
    <row r="107" spans="2:3" x14ac:dyDescent="0.25">
      <c r="B107" s="207" t="s">
        <v>110</v>
      </c>
      <c r="C107" s="187">
        <v>132</v>
      </c>
    </row>
    <row r="108" spans="2:3" x14ac:dyDescent="0.25">
      <c r="B108" s="223" t="s">
        <v>12</v>
      </c>
      <c r="C108" s="187">
        <f>SUM(C100:C107)</f>
        <v>304</v>
      </c>
    </row>
    <row r="109" spans="2:3" x14ac:dyDescent="0.25">
      <c r="B109" s="209"/>
      <c r="C109" s="121"/>
    </row>
  </sheetData>
  <mergeCells count="6">
    <mergeCell ref="B99:C99"/>
    <mergeCell ref="B98:C98"/>
    <mergeCell ref="B10:F10"/>
    <mergeCell ref="B11:F11"/>
    <mergeCell ref="B12:F12"/>
    <mergeCell ref="B13:F13"/>
  </mergeCells>
  <pageMargins left="0.7" right="0.7" top="0.75" bottom="0.75" header="0.3" footer="0.3"/>
  <pageSetup paperSize="9" scale="73" orientation="portrait" verticalDpi="0" r:id="rId1"/>
  <rowBreaks count="2" manualBreakCount="2">
    <brk id="45" max="5" man="1"/>
    <brk id="89" max="5" man="1"/>
  </rowBreaks>
  <colBreaks count="1" manualBreakCount="1">
    <brk id="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3"/>
  <sheetViews>
    <sheetView view="pageBreakPreview" topLeftCell="B1" zoomScale="60" zoomScaleNormal="100" workbookViewId="0">
      <selection activeCell="K27" sqref="K27"/>
    </sheetView>
  </sheetViews>
  <sheetFormatPr baseColWidth="10" defaultRowHeight="15" x14ac:dyDescent="0.25"/>
  <cols>
    <col min="1" max="1" width="0" hidden="1" customWidth="1"/>
    <col min="2" max="2" width="13.5703125" customWidth="1"/>
    <col min="3" max="3" width="16" customWidth="1"/>
    <col min="4" max="4" width="17.42578125" customWidth="1"/>
    <col min="5" max="5" width="16.28515625" customWidth="1"/>
    <col min="6" max="6" width="17.140625" customWidth="1"/>
    <col min="7" max="7" width="18.28515625" customWidth="1"/>
    <col min="8" max="8" width="21.28515625" customWidth="1"/>
  </cols>
  <sheetData>
    <row r="8" spans="2:8" x14ac:dyDescent="0.25">
      <c r="B8" s="267" t="s">
        <v>116</v>
      </c>
      <c r="C8" s="267"/>
      <c r="D8" s="267"/>
      <c r="E8" s="267"/>
      <c r="F8" s="267"/>
      <c r="G8" s="267"/>
      <c r="H8" s="267"/>
    </row>
    <row r="9" spans="2:8" x14ac:dyDescent="0.25">
      <c r="B9" s="267" t="s">
        <v>76</v>
      </c>
      <c r="C9" s="267"/>
      <c r="D9" s="267"/>
      <c r="E9" s="267"/>
      <c r="F9" s="267"/>
      <c r="G9" s="267"/>
      <c r="H9" s="267"/>
    </row>
    <row r="10" spans="2:8" x14ac:dyDescent="0.25">
      <c r="B10" s="266" t="s">
        <v>133</v>
      </c>
      <c r="C10" s="266"/>
      <c r="D10" s="266"/>
      <c r="E10" s="266"/>
      <c r="F10" s="266"/>
      <c r="G10" s="266"/>
      <c r="H10" s="266"/>
    </row>
    <row r="11" spans="2:8" ht="15.75" thickBot="1" x14ac:dyDescent="0.3">
      <c r="B11" s="265" t="s">
        <v>117</v>
      </c>
      <c r="C11" s="265"/>
      <c r="D11" s="265"/>
      <c r="E11" s="265"/>
      <c r="F11" s="265"/>
      <c r="G11" s="265"/>
      <c r="H11" s="265"/>
    </row>
    <row r="12" spans="2:8" ht="16.5" thickBot="1" x14ac:dyDescent="0.3">
      <c r="B12" s="268" t="s">
        <v>118</v>
      </c>
      <c r="C12" s="269"/>
      <c r="D12" s="270"/>
      <c r="E12" s="271" t="s">
        <v>119</v>
      </c>
      <c r="F12" s="272"/>
      <c r="G12" s="271" t="s">
        <v>120</v>
      </c>
      <c r="H12" s="272"/>
    </row>
    <row r="13" spans="2:8" x14ac:dyDescent="0.25">
      <c r="B13" s="273"/>
      <c r="C13" s="274"/>
      <c r="D13" s="275"/>
      <c r="E13" s="112">
        <v>2020</v>
      </c>
      <c r="F13" s="112">
        <v>2021</v>
      </c>
      <c r="G13" s="111" t="s">
        <v>121</v>
      </c>
      <c r="H13" s="113" t="s">
        <v>122</v>
      </c>
    </row>
    <row r="14" spans="2:8" x14ac:dyDescent="0.25">
      <c r="B14" s="276" t="s">
        <v>38</v>
      </c>
      <c r="C14" s="277"/>
      <c r="D14" s="277"/>
      <c r="E14" s="114">
        <v>4337</v>
      </c>
      <c r="F14" s="114">
        <v>4837</v>
      </c>
      <c r="G14" s="114">
        <f>F14-E14</f>
        <v>500</v>
      </c>
      <c r="H14" s="233">
        <f>G14/F14</f>
        <v>0.10336985734959686</v>
      </c>
    </row>
    <row r="15" spans="2:8" x14ac:dyDescent="0.25">
      <c r="B15" s="116"/>
      <c r="C15" s="117"/>
      <c r="D15" s="117"/>
      <c r="E15" s="114"/>
      <c r="F15" s="114"/>
      <c r="G15" s="115"/>
      <c r="H15" s="234"/>
    </row>
    <row r="16" spans="2:8" x14ac:dyDescent="0.25">
      <c r="B16" s="118"/>
      <c r="C16" s="260" t="s">
        <v>123</v>
      </c>
      <c r="D16" s="260"/>
      <c r="E16" s="119">
        <v>20318219.280000001</v>
      </c>
      <c r="F16" s="119">
        <v>23716896.850000001</v>
      </c>
      <c r="G16" s="115">
        <f>F16-E16</f>
        <v>3398677.5700000003</v>
      </c>
      <c r="H16" s="234">
        <f>G16/F16</f>
        <v>0.14330195014530325</v>
      </c>
    </row>
    <row r="17" spans="2:8" x14ac:dyDescent="0.25">
      <c r="B17" s="169" t="s">
        <v>124</v>
      </c>
      <c r="C17" s="260" t="s">
        <v>125</v>
      </c>
      <c r="D17" s="260"/>
      <c r="E17" s="119">
        <v>3209864.26</v>
      </c>
      <c r="F17" s="119">
        <v>4706308.67</v>
      </c>
      <c r="G17" s="115">
        <f t="shared" ref="G17:G19" si="0">F17-E17</f>
        <v>1496444.4100000001</v>
      </c>
      <c r="H17" s="234">
        <f t="shared" ref="H17:H19" si="1">G17/F17</f>
        <v>0.31796563186324117</v>
      </c>
    </row>
    <row r="18" spans="2:8" x14ac:dyDescent="0.25">
      <c r="B18" s="118"/>
      <c r="C18" s="260" t="s">
        <v>126</v>
      </c>
      <c r="D18" s="260"/>
      <c r="E18" s="119">
        <v>5590227</v>
      </c>
      <c r="F18" s="119">
        <v>6544532</v>
      </c>
      <c r="G18" s="115">
        <f t="shared" si="0"/>
        <v>954305</v>
      </c>
      <c r="H18" s="234">
        <f t="shared" si="1"/>
        <v>0.14581714933932632</v>
      </c>
    </row>
    <row r="19" spans="2:8" x14ac:dyDescent="0.25">
      <c r="B19" s="118"/>
      <c r="C19" s="260" t="s">
        <v>127</v>
      </c>
      <c r="D19" s="260"/>
      <c r="E19" s="120">
        <f>SUM(E16:E18)</f>
        <v>29118310.539999999</v>
      </c>
      <c r="F19" s="120">
        <f>SUM(F16:F18)</f>
        <v>34967737.520000003</v>
      </c>
      <c r="G19" s="114">
        <f t="shared" si="0"/>
        <v>5849426.9800000042</v>
      </c>
      <c r="H19" s="233">
        <f t="shared" si="1"/>
        <v>0.16728068199020282</v>
      </c>
    </row>
    <row r="20" spans="2:8" x14ac:dyDescent="0.25">
      <c r="B20" s="118"/>
      <c r="C20" s="260"/>
      <c r="D20" s="260"/>
      <c r="E20" s="120"/>
      <c r="F20" s="120"/>
      <c r="G20" s="115"/>
      <c r="H20" s="234"/>
    </row>
    <row r="21" spans="2:8" x14ac:dyDescent="0.25">
      <c r="B21" s="261"/>
      <c r="C21" s="263" t="s">
        <v>128</v>
      </c>
      <c r="D21" s="263"/>
      <c r="E21" s="227">
        <v>1781942</v>
      </c>
      <c r="F21" s="227">
        <v>2184754</v>
      </c>
      <c r="G21" s="228">
        <f>F21-E21</f>
        <v>402812</v>
      </c>
      <c r="H21" s="235">
        <f>G21/F21</f>
        <v>0.1843740759829253</v>
      </c>
    </row>
    <row r="22" spans="2:8" x14ac:dyDescent="0.25">
      <c r="B22" s="261"/>
      <c r="C22" s="229"/>
      <c r="D22" s="229"/>
      <c r="E22" s="227"/>
      <c r="F22" s="227"/>
      <c r="G22" s="230"/>
      <c r="H22" s="236"/>
    </row>
    <row r="23" spans="2:8" ht="15.75" thickBot="1" x14ac:dyDescent="0.3">
      <c r="B23" s="262"/>
      <c r="C23" s="264" t="s">
        <v>129</v>
      </c>
      <c r="D23" s="264"/>
      <c r="E23" s="231">
        <v>194119</v>
      </c>
      <c r="F23" s="231">
        <v>333134</v>
      </c>
      <c r="G23" s="232">
        <f>F23-E23</f>
        <v>139015</v>
      </c>
      <c r="H23" s="237">
        <f>G23/F23</f>
        <v>0.41729454213619743</v>
      </c>
    </row>
  </sheetData>
  <mergeCells count="17">
    <mergeCell ref="C16:D16"/>
    <mergeCell ref="B11:H11"/>
    <mergeCell ref="B10:H10"/>
    <mergeCell ref="B9:H9"/>
    <mergeCell ref="B8:H8"/>
    <mergeCell ref="B12:D12"/>
    <mergeCell ref="E12:F12"/>
    <mergeCell ref="G12:H12"/>
    <mergeCell ref="B13:D13"/>
    <mergeCell ref="B14:D14"/>
    <mergeCell ref="C17:D17"/>
    <mergeCell ref="C18:D18"/>
    <mergeCell ref="C19:D19"/>
    <mergeCell ref="C20:D20"/>
    <mergeCell ref="B21:B23"/>
    <mergeCell ref="C21:D21"/>
    <mergeCell ref="C23:D23"/>
  </mergeCells>
  <pageMargins left="0.7" right="0.7" top="0.75" bottom="0.75" header="0.3" footer="0.3"/>
  <pageSetup paperSize="9"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Embarcaciones</vt:lpstr>
      <vt:lpstr>Comparativo de Embarcaciones</vt:lpstr>
      <vt:lpstr>CONTENEDORES</vt:lpstr>
      <vt:lpstr>CARGAS</vt:lpstr>
      <vt:lpstr>Comp. de Cargas</vt:lpstr>
      <vt:lpstr>PASAJERO</vt:lpstr>
      <vt:lpstr>RESUMEN </vt:lpstr>
      <vt:lpstr>'Comparativo de Embarcaciones'!Área_de_impresión</vt:lpstr>
      <vt:lpstr>Embarcaciones!Área_de_impresión</vt:lpstr>
      <vt:lpstr>PASAJERO!Área_de_impresión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CELERKY BENITEZ MEDRANO</dc:creator>
  <cp:lastModifiedBy>MOISES ISSAIAS RICHARSON CAMPUSANO</cp:lastModifiedBy>
  <cp:lastPrinted>2022-02-07T19:24:45Z</cp:lastPrinted>
  <dcterms:created xsi:type="dcterms:W3CDTF">2022-02-01T12:51:36Z</dcterms:created>
  <dcterms:modified xsi:type="dcterms:W3CDTF">2022-02-21T17:17:09Z</dcterms:modified>
</cp:coreProperties>
</file>