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cuments\EVIDENCIAS DEL SUB-PORTAL\PLANIFICACIÓN\ESTADISTICAS TRIMESTRALES\2022\"/>
    </mc:Choice>
  </mc:AlternateContent>
  <bookViews>
    <workbookView xWindow="0" yWindow="0" windowWidth="28800" windowHeight="12330" activeTab="5"/>
  </bookViews>
  <sheets>
    <sheet name="Embarcaciones " sheetId="1" r:id="rId1"/>
    <sheet name="Contenedores" sheetId="2" r:id="rId2"/>
    <sheet name="Cargas" sheetId="3" r:id="rId3"/>
    <sheet name="Cruceros" sheetId="4" r:id="rId4"/>
    <sheet name="Trafico de Embarcaciones" sheetId="5" r:id="rId5"/>
    <sheet name="Resumen" sheetId="6" r:id="rId6"/>
  </sheets>
  <definedNames>
    <definedName name="_xlnm.Print_Area" localSheetId="2">Cargas!$A$1:$V$92</definedName>
    <definedName name="_xlnm.Print_Area" localSheetId="4">'Trafico de Embarcaciones'!$A$1:$G$33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3" l="1"/>
  <c r="H20" i="6"/>
  <c r="H18" i="6"/>
  <c r="H14" i="6"/>
  <c r="H15" i="6"/>
  <c r="H16" i="6"/>
  <c r="H13" i="6"/>
  <c r="H11" i="6"/>
  <c r="G20" i="6"/>
  <c r="G18" i="6"/>
  <c r="G14" i="6"/>
  <c r="G15" i="6"/>
  <c r="G16" i="6"/>
  <c r="G13" i="6"/>
  <c r="G11" i="6"/>
  <c r="F16" i="6"/>
  <c r="U29" i="3"/>
  <c r="E60" i="3"/>
  <c r="F60" i="3" s="1"/>
  <c r="E59" i="3"/>
  <c r="F59" i="3" s="1"/>
  <c r="E53" i="3"/>
  <c r="F53" i="3" s="1"/>
  <c r="E54" i="3"/>
  <c r="F54" i="3" s="1"/>
  <c r="E55" i="3"/>
  <c r="F55" i="3" s="1"/>
  <c r="E52" i="3"/>
  <c r="F52" i="3" s="1"/>
  <c r="F46" i="3"/>
  <c r="F47" i="3"/>
  <c r="F48" i="3"/>
  <c r="E46" i="3"/>
  <c r="E47" i="3"/>
  <c r="E48" i="3"/>
  <c r="E45" i="3"/>
  <c r="F45" i="3" s="1"/>
  <c r="D49" i="3"/>
  <c r="D31" i="3"/>
  <c r="E31" i="3"/>
  <c r="F31" i="3"/>
  <c r="H31" i="3"/>
  <c r="I31" i="3"/>
  <c r="J31" i="3"/>
  <c r="K31" i="3"/>
  <c r="L31" i="3"/>
  <c r="M31" i="3"/>
  <c r="O31" i="3"/>
  <c r="P31" i="3"/>
  <c r="Q31" i="3"/>
  <c r="R31" i="3"/>
  <c r="T31" i="3"/>
  <c r="C31" i="3"/>
  <c r="S24" i="3"/>
  <c r="S17" i="3"/>
  <c r="S31" i="3" s="1"/>
  <c r="E12" i="4"/>
  <c r="F12" i="4" s="1"/>
  <c r="E13" i="4"/>
  <c r="F13" i="4" s="1"/>
  <c r="E14" i="4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11" i="4"/>
  <c r="F11" i="4" s="1"/>
  <c r="D21" i="4"/>
  <c r="E30" i="4"/>
  <c r="D63" i="3" l="1"/>
  <c r="E34" i="4"/>
  <c r="E16" i="6" l="1"/>
  <c r="C61" i="3" l="1"/>
  <c r="E61" i="3" s="1"/>
  <c r="F61" i="3" s="1"/>
  <c r="C56" i="3"/>
  <c r="E56" i="3" s="1"/>
  <c r="F56" i="3" s="1"/>
  <c r="C49" i="3"/>
  <c r="U27" i="3"/>
  <c r="U28" i="3"/>
  <c r="U20" i="3"/>
  <c r="U21" i="3"/>
  <c r="U22" i="3"/>
  <c r="U23" i="3"/>
  <c r="U13" i="3"/>
  <c r="U14" i="3"/>
  <c r="U15" i="3"/>
  <c r="U16" i="3"/>
  <c r="N29" i="3"/>
  <c r="N24" i="3"/>
  <c r="N17" i="3"/>
  <c r="N31" i="3" s="1"/>
  <c r="G29" i="3"/>
  <c r="G24" i="3"/>
  <c r="G17" i="3"/>
  <c r="G31" i="3" s="1"/>
  <c r="C63" i="3" l="1"/>
  <c r="E63" i="3" s="1"/>
  <c r="F63" i="3" s="1"/>
  <c r="E49" i="3"/>
  <c r="F49" i="3" s="1"/>
  <c r="U24" i="3"/>
  <c r="U17" i="3"/>
  <c r="U31" i="3" s="1"/>
  <c r="E38" i="4" l="1"/>
  <c r="E36" i="4"/>
  <c r="E32" i="4"/>
  <c r="C40" i="4"/>
  <c r="D40" i="4"/>
  <c r="F40" i="4" l="1"/>
  <c r="G40" i="4"/>
  <c r="E31" i="4"/>
  <c r="E33" i="4"/>
  <c r="E35" i="4"/>
  <c r="E37" i="4"/>
  <c r="E40" i="4" l="1"/>
  <c r="F16" i="5"/>
  <c r="F17" i="5"/>
  <c r="F20" i="5"/>
  <c r="F28" i="5"/>
  <c r="E11" i="5"/>
  <c r="F11" i="5" s="1"/>
  <c r="E12" i="5"/>
  <c r="F12" i="5" s="1"/>
  <c r="E13" i="5"/>
  <c r="F13" i="5" s="1"/>
  <c r="E14" i="5"/>
  <c r="F14" i="5" s="1"/>
  <c r="E15" i="5"/>
  <c r="F15" i="5" s="1"/>
  <c r="E16" i="5"/>
  <c r="E17" i="5"/>
  <c r="E18" i="5"/>
  <c r="F18" i="5" s="1"/>
  <c r="E19" i="5"/>
  <c r="F19" i="5" s="1"/>
  <c r="E20" i="5"/>
  <c r="E21" i="5"/>
  <c r="F21" i="5" s="1"/>
  <c r="E22" i="5"/>
  <c r="F22" i="5" s="1"/>
  <c r="E23" i="5"/>
  <c r="F23" i="5" s="1"/>
  <c r="E24" i="5"/>
  <c r="F24" i="5" s="1"/>
  <c r="E25" i="5"/>
  <c r="F25" i="5" s="1"/>
  <c r="E26" i="5"/>
  <c r="F26" i="5" s="1"/>
  <c r="E27" i="5"/>
  <c r="F27" i="5" s="1"/>
  <c r="E28" i="5"/>
  <c r="E29" i="5"/>
  <c r="F29" i="5" s="1"/>
  <c r="E30" i="5"/>
  <c r="F30" i="5" s="1"/>
  <c r="E31" i="5"/>
  <c r="F31" i="5" s="1"/>
  <c r="E32" i="5"/>
  <c r="F32" i="5" s="1"/>
  <c r="E33" i="5"/>
  <c r="F33" i="5" s="1"/>
  <c r="E10" i="5"/>
  <c r="F10" i="5" s="1"/>
  <c r="C33" i="5"/>
  <c r="D33" i="5"/>
  <c r="F60" i="2" l="1"/>
  <c r="G60" i="2" s="1"/>
  <c r="F62" i="2"/>
  <c r="G62" i="2" s="1"/>
  <c r="F63" i="2"/>
  <c r="G63" i="2" s="1"/>
  <c r="F66" i="2"/>
  <c r="F59" i="2"/>
  <c r="G59" i="2" s="1"/>
  <c r="F55" i="2"/>
  <c r="G55" i="2" s="1"/>
  <c r="F54" i="2"/>
  <c r="G54" i="2" s="1"/>
  <c r="F50" i="2"/>
  <c r="G50" i="2" s="1"/>
  <c r="F49" i="2"/>
  <c r="G49" i="2" s="1"/>
  <c r="E64" i="2"/>
  <c r="E61" i="2"/>
  <c r="E65" i="2" s="1"/>
  <c r="E56" i="2"/>
  <c r="E51" i="2"/>
  <c r="H25" i="2"/>
  <c r="H27" i="2" s="1"/>
  <c r="H26" i="2"/>
  <c r="C37" i="2"/>
  <c r="H34" i="2"/>
  <c r="H36" i="2" s="1"/>
  <c r="H35" i="2"/>
  <c r="H31" i="2"/>
  <c r="H32" i="2"/>
  <c r="H33" i="2" s="1"/>
  <c r="C33" i="2"/>
  <c r="D27" i="2"/>
  <c r="E27" i="2"/>
  <c r="F27" i="2"/>
  <c r="G27" i="2"/>
  <c r="C27" i="2"/>
  <c r="H19" i="2"/>
  <c r="H20" i="2"/>
  <c r="D21" i="2"/>
  <c r="E21" i="2"/>
  <c r="F21" i="2"/>
  <c r="G21" i="2"/>
  <c r="C21" i="2"/>
  <c r="C36" i="2"/>
  <c r="G36" i="2"/>
  <c r="G33" i="2"/>
  <c r="G37" i="2" s="1"/>
  <c r="F36" i="2"/>
  <c r="F33" i="2"/>
  <c r="F37" i="2" s="1"/>
  <c r="E36" i="2"/>
  <c r="E33" i="2"/>
  <c r="E37" i="2" s="1"/>
  <c r="D36" i="2"/>
  <c r="D33" i="2"/>
  <c r="F39" i="2" l="1"/>
  <c r="C39" i="2"/>
  <c r="H21" i="2"/>
  <c r="H37" i="2"/>
  <c r="D37" i="2"/>
  <c r="D39" i="2" s="1"/>
  <c r="E39" i="2"/>
  <c r="E67" i="2"/>
  <c r="G39" i="2"/>
  <c r="H39" i="2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72" i="1"/>
  <c r="F72" i="1" s="1"/>
  <c r="D95" i="1"/>
  <c r="E47" i="1" l="1"/>
  <c r="F47" i="1" s="1"/>
  <c r="E48" i="1"/>
  <c r="F48" i="1" s="1"/>
  <c r="E49" i="1"/>
  <c r="F49" i="1" s="1"/>
  <c r="E50" i="1"/>
  <c r="E51" i="1"/>
  <c r="F51" i="1" s="1"/>
  <c r="E52" i="1"/>
  <c r="F52" i="1" s="1"/>
  <c r="E53" i="1"/>
  <c r="F53" i="1" s="1"/>
  <c r="E54" i="1"/>
  <c r="F54" i="1" s="1"/>
  <c r="E55" i="1"/>
  <c r="F55" i="1" s="1"/>
  <c r="E46" i="1"/>
  <c r="F46" i="1" s="1"/>
  <c r="D56" i="1"/>
  <c r="M29" i="1"/>
  <c r="C34" i="1" l="1"/>
  <c r="D34" i="1"/>
  <c r="E34" i="1"/>
  <c r="F34" i="1"/>
  <c r="G34" i="1"/>
  <c r="H34" i="1"/>
  <c r="I34" i="1"/>
  <c r="J34" i="1"/>
  <c r="K34" i="1"/>
  <c r="L34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30" i="1"/>
  <c r="M31" i="1"/>
  <c r="M32" i="1"/>
  <c r="M33" i="1"/>
  <c r="M11" i="1"/>
  <c r="M34" i="1" l="1"/>
  <c r="C21" i="4"/>
  <c r="E21" i="4" s="1"/>
  <c r="F21" i="4" s="1"/>
  <c r="D64" i="2"/>
  <c r="F64" i="2" s="1"/>
  <c r="G64" i="2" s="1"/>
  <c r="D61" i="2"/>
  <c r="D56" i="2"/>
  <c r="F56" i="2" s="1"/>
  <c r="G56" i="2" s="1"/>
  <c r="D51" i="2"/>
  <c r="C95" i="1"/>
  <c r="E95" i="1" s="1"/>
  <c r="F95" i="1" s="1"/>
  <c r="C56" i="1"/>
  <c r="E56" i="1" s="1"/>
  <c r="F56" i="1" s="1"/>
  <c r="F51" i="2" l="1"/>
  <c r="G51" i="2" s="1"/>
  <c r="D65" i="2"/>
  <c r="F65" i="2" s="1"/>
  <c r="G65" i="2" s="1"/>
  <c r="F61" i="2"/>
  <c r="G61" i="2" s="1"/>
  <c r="D67" i="2" l="1"/>
  <c r="F67" i="2" s="1"/>
  <c r="G67" i="2" s="1"/>
</calcChain>
</file>

<file path=xl/sharedStrings.xml><?xml version="1.0" encoding="utf-8"?>
<sst xmlns="http://schemas.openxmlformats.org/spreadsheetml/2006/main" count="374" uniqueCount="160">
  <si>
    <t>DIRECCION PLANIFICACION &amp; DESARROLLO</t>
  </si>
  <si>
    <t>SECCION DE ESTADISTICA</t>
  </si>
  <si>
    <t>PUERTOS y/o TERMINAL</t>
  </si>
  <si>
    <t>CARGUEROS</t>
  </si>
  <si>
    <t>GRANELEROS</t>
  </si>
  <si>
    <t>TANQUEROS</t>
  </si>
  <si>
    <t>CRUCEROS</t>
  </si>
  <si>
    <t>PESQUEROS</t>
  </si>
  <si>
    <t>REMOLCADORES</t>
  </si>
  <si>
    <t>BARCAZAS</t>
  </si>
  <si>
    <t>YATES</t>
  </si>
  <si>
    <t>DRAGAS /OTROS</t>
  </si>
  <si>
    <t>FERRIE</t>
  </si>
  <si>
    <t>TOTAL</t>
  </si>
  <si>
    <t>AMBE COVE</t>
  </si>
  <si>
    <t>ARROYO BARRIL</t>
  </si>
  <si>
    <t>AZUA</t>
  </si>
  <si>
    <t>BARAHONA</t>
  </si>
  <si>
    <t>BOCA CHICA</t>
  </si>
  <si>
    <t>BAHIA DE CALDERAS</t>
  </si>
  <si>
    <t>CAP CANA</t>
  </si>
  <si>
    <t>CAUCEDO</t>
  </si>
  <si>
    <t>LA CANA</t>
  </si>
  <si>
    <t>LA ROMANA</t>
  </si>
  <si>
    <t xml:space="preserve">LUPERON </t>
  </si>
  <si>
    <t>MANZANILLO</t>
  </si>
  <si>
    <t>PEDERNALES</t>
  </si>
  <si>
    <t>PLAZA MARINA</t>
  </si>
  <si>
    <t>PUERTO PLATA</t>
  </si>
  <si>
    <t>PUNTA CATALINA</t>
  </si>
  <si>
    <t>RIO HAINA</t>
  </si>
  <si>
    <t>SAN PEDRO DE MACORÍS</t>
  </si>
  <si>
    <t>SANTA BÁRBARA</t>
  </si>
  <si>
    <t>SANTO DOMINGO</t>
  </si>
  <si>
    <t xml:space="preserve">TOTAL </t>
  </si>
  <si>
    <t>Comparativo De Embarcaciones por tipos</t>
  </si>
  <si>
    <t>Embarcaciones</t>
  </si>
  <si>
    <t>V. Absoluta</t>
  </si>
  <si>
    <t>V. Porcentual</t>
  </si>
  <si>
    <t>OTROS</t>
  </si>
  <si>
    <t>Total</t>
  </si>
  <si>
    <t>Autoridad Portuaria Dominicana</t>
  </si>
  <si>
    <t>Direccion de Planificacion &amp; Desarrollo</t>
  </si>
  <si>
    <t>Seccion de Estadistica</t>
  </si>
  <si>
    <t>Puerto &amp; Terminales</t>
  </si>
  <si>
    <t>Variacion Absoluta</t>
  </si>
  <si>
    <t>Variacion Porcentual</t>
  </si>
  <si>
    <t>Amber Cove</t>
  </si>
  <si>
    <t>Arroyo Barril</t>
  </si>
  <si>
    <t>Azua</t>
  </si>
  <si>
    <t>Barahona</t>
  </si>
  <si>
    <t>Boca Chica</t>
  </si>
  <si>
    <t>Calderas</t>
  </si>
  <si>
    <t>Cap Cana</t>
  </si>
  <si>
    <t>Caucedo</t>
  </si>
  <si>
    <t>La Cana</t>
  </si>
  <si>
    <t>La Romana</t>
  </si>
  <si>
    <t>Luperón</t>
  </si>
  <si>
    <t>Manzanillo</t>
  </si>
  <si>
    <t>Pedernales</t>
  </si>
  <si>
    <t>Plaza Marina</t>
  </si>
  <si>
    <t>Puerto Plata</t>
  </si>
  <si>
    <t>Punta Catalina</t>
  </si>
  <si>
    <t>Rio Haina</t>
  </si>
  <si>
    <t>San Pedro M.</t>
  </si>
  <si>
    <t>Santa Barbará</t>
  </si>
  <si>
    <t>Santo Domingo</t>
  </si>
  <si>
    <t>Enero - Marzo   2021 vs 2022</t>
  </si>
  <si>
    <t>ENERO - MARZO 2022</t>
  </si>
  <si>
    <t>ENERO- MARZO 2022</t>
  </si>
  <si>
    <t xml:space="preserve">AUTORIDAD PORTUARIA DOMINICANA </t>
  </si>
  <si>
    <t>DIRECCION DE PLANIFICACION Y DESAROLLO</t>
  </si>
  <si>
    <t>SECCION DE ESTADÍSTICA</t>
  </si>
  <si>
    <t>CONTENEDORES POR PUERTOS</t>
  </si>
  <si>
    <t>TEUs DE IMPORTACION</t>
  </si>
  <si>
    <t>PUERTO  PLATA</t>
  </si>
  <si>
    <t>CARGADOS</t>
  </si>
  <si>
    <t>VACIOS</t>
  </si>
  <si>
    <t>TOTAL DE IMPORTACION</t>
  </si>
  <si>
    <t>TEUs DE EXPORTACION</t>
  </si>
  <si>
    <t>TOTAL DE EXPORTACION</t>
  </si>
  <si>
    <t>TEUs EN TRANSITO</t>
  </si>
  <si>
    <t>ENTRADA</t>
  </si>
  <si>
    <t>SALIDA</t>
  </si>
  <si>
    <t>*-Valores Expresados en TEUS</t>
  </si>
  <si>
    <t>valor absoluto</t>
  </si>
  <si>
    <t>valor porcentual</t>
  </si>
  <si>
    <t>TOTAL DE IMP.</t>
  </si>
  <si>
    <t>TOTAL DE EXP.</t>
  </si>
  <si>
    <t>COMPARATIVO DE CONTENEDORES ENERO-MARZO 2022 Vs 2022</t>
  </si>
  <si>
    <t>MOVIMIENTO DE CARGAS CLASIFICADAS POR PUERTOS</t>
  </si>
  <si>
    <t>IMPORTACION</t>
  </si>
  <si>
    <t>CALDERA BANI</t>
  </si>
  <si>
    <t>LUPERON</t>
  </si>
  <si>
    <t xml:space="preserve"> CARGA GRAL. SUELTA</t>
  </si>
  <si>
    <t xml:space="preserve"> CARGA GRAL. CONT.</t>
  </si>
  <si>
    <t xml:space="preserve"> CARGA GRANEL SOLIDA</t>
  </si>
  <si>
    <t>CARGA GRANEL LIQUIDA</t>
  </si>
  <si>
    <t>TOTAL IMPORTACION</t>
  </si>
  <si>
    <t>EXPORTACION</t>
  </si>
  <si>
    <t>TOTAL EXPORTACION</t>
  </si>
  <si>
    <t>TRANSITO</t>
  </si>
  <si>
    <t>LUPEERON</t>
  </si>
  <si>
    <t xml:space="preserve"> SALIDA</t>
  </si>
  <si>
    <t xml:space="preserve">TOTAL TRANSITO </t>
  </si>
  <si>
    <t>TOTAL GENERAL</t>
  </si>
  <si>
    <t>*-Valores Expresados en Toneladas Metricas</t>
  </si>
  <si>
    <t xml:space="preserve">             Seccion de Estadistica</t>
  </si>
  <si>
    <t>VARIACION ABSOLUTA</t>
  </si>
  <si>
    <t>VARACION PORCENTUAL</t>
  </si>
  <si>
    <t>Puerto y/o Terminal</t>
  </si>
  <si>
    <t>TAINO BAY</t>
  </si>
  <si>
    <t>ISLAS CATALINA</t>
  </si>
  <si>
    <t>ISLA SAONA</t>
  </si>
  <si>
    <t xml:space="preserve">PUERTOS </t>
  </si>
  <si>
    <t>VARIACION  PORCENTUAL</t>
  </si>
  <si>
    <t>SANTA BARBARA</t>
  </si>
  <si>
    <t>Comparativo  Trafico de Embarcaciones  por Puertos</t>
  </si>
  <si>
    <t>Taino bay</t>
  </si>
  <si>
    <t>Isla Catalina</t>
  </si>
  <si>
    <t>Isla Saona</t>
  </si>
  <si>
    <t>ENERO-MARZO 2022</t>
  </si>
  <si>
    <t xml:space="preserve"> IMPORTACION</t>
  </si>
  <si>
    <t>Enero-Marzo 2022</t>
  </si>
  <si>
    <t xml:space="preserve">Tráfico de Buques  </t>
  </si>
  <si>
    <t>TRIPULACION</t>
  </si>
  <si>
    <t xml:space="preserve">AMBER COVE </t>
  </si>
  <si>
    <t>ISLAS SAONA</t>
  </si>
  <si>
    <t>SANTO DOMINGO (FERRY</t>
  </si>
  <si>
    <t>AMBER COVE</t>
  </si>
  <si>
    <t>ISLA CATALINA</t>
  </si>
  <si>
    <t xml:space="preserve">SANTO DOMINGO </t>
  </si>
  <si>
    <t>SANTO DOMINGO (FERRY)</t>
  </si>
  <si>
    <t>SECCION ESTADISTICA</t>
  </si>
  <si>
    <t>DIRECCION DE PLANIFICACION Y DESARROLLO</t>
  </si>
  <si>
    <t>Comparativo de Carga de  2021 Vs 2022</t>
  </si>
  <si>
    <t xml:space="preserve">          Enero -Marzo 2022</t>
  </si>
  <si>
    <t xml:space="preserve">COMPARATIVO DE CRUCERISTAS ARRIBADOS  POR PUERTOS </t>
  </si>
  <si>
    <t xml:space="preserve">MOVIMIENTOS DE CRUCEROS </t>
  </si>
  <si>
    <t>PASAJEROS TRANSITO</t>
  </si>
  <si>
    <t>PASAJEROS ENTRADA</t>
  </si>
  <si>
    <t>PASAJEROS DE SALIDA</t>
  </si>
  <si>
    <r>
      <t>C</t>
    </r>
    <r>
      <rPr>
        <b/>
        <sz val="12"/>
        <color theme="1"/>
        <rFont val="Cambria"/>
        <family val="1"/>
      </rPr>
      <t>oncepto</t>
    </r>
  </si>
  <si>
    <t xml:space="preserve">Resumen </t>
  </si>
  <si>
    <t>Variación</t>
  </si>
  <si>
    <t>Absoluta</t>
  </si>
  <si>
    <t>Porcentual</t>
  </si>
  <si>
    <t>Importación</t>
  </si>
  <si>
    <t>CARGAS</t>
  </si>
  <si>
    <t>Exportación</t>
  </si>
  <si>
    <t>Mov. Transito</t>
  </si>
  <si>
    <t>Total Cargas</t>
  </si>
  <si>
    <t>No. Cont. (Teus)</t>
  </si>
  <si>
    <t>Pasajeros</t>
  </si>
  <si>
    <t>SANTA BARBARA (SAMANA)</t>
  </si>
  <si>
    <t>SANTO DOMINGO (CRUCERO)</t>
  </si>
  <si>
    <t>ENERO-MARZO 2021 VS 2022</t>
  </si>
  <si>
    <t xml:space="preserve">                                               MOVIMIENTOS  DE EMBARCACIONES  ClASIFICADAS  POR  PUERTOS &amp; TERMINALES </t>
  </si>
  <si>
    <t>TRIMESTRE  ENERO-MARZO 2022</t>
  </si>
  <si>
    <t>(DATA CRUDO)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</si>
</sst>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mmm\-yyyy"/>
    <numFmt numFmtId="165" formatCode="_(* #,##0_);_(* \(#,##0\);_(* &quot;-&quot;??_);_(@_)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Light"/>
      <family val="1"/>
      <scheme val="major"/>
    </font>
    <font>
      <b/>
      <sz val="9"/>
      <name val="Cambria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z val="9"/>
      <color rgb="FF00000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Cambria"/>
      <family val="1"/>
    </font>
    <font>
      <b/>
      <sz val="9"/>
      <color theme="1"/>
      <name val="Cambria"/>
      <family val="1"/>
    </font>
    <font>
      <b/>
      <sz val="10"/>
      <color theme="1"/>
      <name val="Cambria"/>
      <family val="1"/>
    </font>
    <font>
      <b/>
      <sz val="10"/>
      <color theme="1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1"/>
      <color theme="1"/>
      <name val="Calibri Light"/>
      <family val="1"/>
      <scheme val="major"/>
    </font>
    <font>
      <b/>
      <sz val="14"/>
      <color theme="1"/>
      <name val="Calibri Light"/>
      <family val="1"/>
      <scheme val="major"/>
    </font>
    <font>
      <b/>
      <sz val="14"/>
      <color theme="3"/>
      <name val="Calibri Light"/>
      <family val="1"/>
      <scheme val="major"/>
    </font>
    <font>
      <b/>
      <sz val="12"/>
      <name val="Calibri Light"/>
      <family val="1"/>
      <scheme val="major"/>
    </font>
    <font>
      <b/>
      <sz val="12"/>
      <color theme="3"/>
      <name val="Calibri Light"/>
      <family val="1"/>
      <scheme val="major"/>
    </font>
    <font>
      <sz val="10"/>
      <name val="Arial"/>
      <family val="2"/>
    </font>
    <font>
      <sz val="10"/>
      <name val="Helv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 Light"/>
      <family val="1"/>
      <scheme val="major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b/>
      <sz val="8"/>
      <name val="Calibri Light"/>
      <family val="1"/>
      <scheme val="major"/>
    </font>
    <font>
      <sz val="8"/>
      <name val="Calibri"/>
      <family val="2"/>
      <scheme val="minor"/>
    </font>
    <font>
      <sz val="8"/>
      <name val="Times New Roman"/>
      <family val="1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b/>
      <sz val="12"/>
      <color theme="1"/>
      <name val="Cambria"/>
      <family val="1"/>
    </font>
    <font>
      <sz val="8"/>
      <name val="Calibri Light"/>
      <family val="1"/>
      <scheme val="major"/>
    </font>
    <font>
      <b/>
      <sz val="11"/>
      <color theme="0"/>
      <name val="Cambria"/>
      <family val="1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8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Cambria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26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3" fontId="6" fillId="0" borderId="5" xfId="1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10" fillId="0" borderId="5" xfId="3" applyNumberFormat="1" applyFont="1" applyBorder="1" applyAlignment="1">
      <alignment horizontal="center"/>
    </xf>
    <xf numFmtId="3" fontId="11" fillId="2" borderId="8" xfId="0" applyNumberFormat="1" applyFont="1" applyFill="1" applyBorder="1" applyAlignment="1" applyProtection="1">
      <alignment horizontal="center"/>
    </xf>
    <xf numFmtId="0" fontId="3" fillId="0" borderId="0" xfId="0" applyFont="1" applyAlignment="1"/>
    <xf numFmtId="3" fontId="13" fillId="2" borderId="5" xfId="0" applyNumberFormat="1" applyFont="1" applyFill="1" applyBorder="1" applyAlignment="1" applyProtection="1">
      <alignment horizontal="center"/>
    </xf>
    <xf numFmtId="3" fontId="14" fillId="3" borderId="5" xfId="0" applyNumberFormat="1" applyFont="1" applyFill="1" applyBorder="1" applyAlignment="1">
      <alignment horizontal="center"/>
    </xf>
    <xf numFmtId="9" fontId="14" fillId="3" borderId="6" xfId="2" applyFont="1" applyFill="1" applyBorder="1" applyAlignment="1">
      <alignment horizontal="center"/>
    </xf>
    <xf numFmtId="3" fontId="13" fillId="2" borderId="14" xfId="0" applyNumberFormat="1" applyFont="1" applyFill="1" applyBorder="1" applyAlignment="1" applyProtection="1">
      <alignment horizontal="center"/>
    </xf>
    <xf numFmtId="164" fontId="15" fillId="0" borderId="0" xfId="0" applyNumberFormat="1" applyFont="1" applyAlignment="1">
      <alignment horizontal="center"/>
    </xf>
    <xf numFmtId="3" fontId="18" fillId="0" borderId="19" xfId="0" applyNumberFormat="1" applyFont="1" applyBorder="1" applyAlignment="1">
      <alignment horizontal="center" vertical="center" wrapText="1"/>
    </xf>
    <xf numFmtId="9" fontId="18" fillId="0" borderId="19" xfId="2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21" fillId="0" borderId="0" xfId="0" applyFont="1" applyAlignment="1" applyProtection="1">
      <alignment horizontal="center"/>
    </xf>
    <xf numFmtId="0" fontId="21" fillId="0" borderId="0" xfId="0" applyFont="1" applyAlignment="1" applyProtection="1"/>
    <xf numFmtId="0" fontId="22" fillId="0" borderId="0" xfId="0" applyFont="1" applyAlignment="1">
      <alignment horizontal="center"/>
    </xf>
    <xf numFmtId="0" fontId="21" fillId="0" borderId="0" xfId="0" applyFont="1" applyBorder="1" applyAlignment="1" applyProtection="1">
      <alignment horizontal="center"/>
    </xf>
    <xf numFmtId="0" fontId="21" fillId="0" borderId="0" xfId="0" applyFont="1" applyBorder="1" applyAlignment="1" applyProtection="1"/>
    <xf numFmtId="0" fontId="7" fillId="3" borderId="4" xfId="0" applyFont="1" applyFill="1" applyBorder="1" applyAlignment="1">
      <alignment horizontal="center" wrapText="1"/>
    </xf>
    <xf numFmtId="3" fontId="10" fillId="3" borderId="5" xfId="0" applyNumberFormat="1" applyFont="1" applyFill="1" applyBorder="1" applyAlignment="1">
      <alignment horizontal="center" wrapText="1"/>
    </xf>
    <xf numFmtId="3" fontId="10" fillId="3" borderId="5" xfId="0" applyNumberFormat="1" applyFont="1" applyFill="1" applyBorder="1" applyAlignment="1">
      <alignment horizontal="center"/>
    </xf>
    <xf numFmtId="3" fontId="7" fillId="3" borderId="6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3" fontId="10" fillId="3" borderId="5" xfId="4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3" fontId="7" fillId="3" borderId="8" xfId="0" applyNumberFormat="1" applyFont="1" applyFill="1" applyBorder="1" applyAlignment="1">
      <alignment horizontal="center"/>
    </xf>
    <xf numFmtId="0" fontId="24" fillId="3" borderId="0" xfId="0" applyFont="1" applyFill="1" applyAlignment="1">
      <alignment horizontal="center"/>
    </xf>
    <xf numFmtId="0" fontId="0" fillId="0" borderId="5" xfId="0" applyBorder="1" applyAlignment="1">
      <alignment horizontal="center"/>
    </xf>
    <xf numFmtId="3" fontId="10" fillId="3" borderId="5" xfId="5" applyNumberFormat="1" applyFont="1" applyFill="1" applyBorder="1" applyAlignment="1">
      <alignment horizontal="center"/>
    </xf>
    <xf numFmtId="3" fontId="10" fillId="3" borderId="6" xfId="0" applyNumberFormat="1" applyFont="1" applyFill="1" applyBorder="1" applyAlignment="1">
      <alignment horizontal="center"/>
    </xf>
    <xf numFmtId="1" fontId="10" fillId="3" borderId="5" xfId="5" applyNumberFormat="1" applyFont="1" applyFill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3" fontId="7" fillId="3" borderId="5" xfId="0" applyNumberFormat="1" applyFont="1" applyFill="1" applyBorder="1" applyAlignment="1">
      <alignment horizontal="center"/>
    </xf>
    <xf numFmtId="0" fontId="26" fillId="3" borderId="22" xfId="0" applyFont="1" applyFill="1" applyBorder="1" applyAlignment="1">
      <alignment horizontal="center"/>
    </xf>
    <xf numFmtId="3" fontId="9" fillId="3" borderId="0" xfId="0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27" fillId="0" borderId="0" xfId="0" applyFont="1"/>
    <xf numFmtId="0" fontId="7" fillId="0" borderId="5" xfId="0" applyFont="1" applyFill="1" applyBorder="1" applyAlignment="1">
      <alignment horizontal="left" wrapText="1"/>
    </xf>
    <xf numFmtId="3" fontId="30" fillId="0" borderId="5" xfId="0" applyNumberFormat="1" applyFont="1" applyFill="1" applyBorder="1" applyAlignment="1">
      <alignment horizontal="center"/>
    </xf>
    <xf numFmtId="10" fontId="30" fillId="0" borderId="5" xfId="0" applyNumberFormat="1" applyFont="1" applyFill="1" applyBorder="1" applyAlignment="1">
      <alignment horizontal="center"/>
    </xf>
    <xf numFmtId="0" fontId="7" fillId="0" borderId="5" xfId="0" applyFont="1" applyFill="1" applyBorder="1"/>
    <xf numFmtId="3" fontId="31" fillId="0" borderId="5" xfId="0" applyNumberFormat="1" applyFont="1" applyFill="1" applyBorder="1" applyAlignment="1">
      <alignment horizontal="center"/>
    </xf>
    <xf numFmtId="0" fontId="24" fillId="0" borderId="5" xfId="0" applyFont="1" applyFill="1" applyBorder="1"/>
    <xf numFmtId="3" fontId="0" fillId="0" borderId="5" xfId="0" applyNumberFormat="1" applyFill="1" applyBorder="1"/>
    <xf numFmtId="0" fontId="26" fillId="3" borderId="5" xfId="0" applyFont="1" applyFill="1" applyBorder="1"/>
    <xf numFmtId="3" fontId="32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4" fillId="3" borderId="4" xfId="0" applyFont="1" applyFill="1" applyBorder="1" applyAlignment="1">
      <alignment horizontal="center"/>
    </xf>
    <xf numFmtId="3" fontId="34" fillId="3" borderId="5" xfId="0" applyNumberFormat="1" applyFont="1" applyFill="1" applyBorder="1" applyAlignment="1" applyProtection="1">
      <alignment horizontal="center" wrapText="1"/>
    </xf>
    <xf numFmtId="3" fontId="34" fillId="3" borderId="5" xfId="0" applyNumberFormat="1" applyFont="1" applyFill="1" applyBorder="1" applyAlignment="1" applyProtection="1">
      <alignment horizontal="center"/>
    </xf>
    <xf numFmtId="3" fontId="34" fillId="3" borderId="25" xfId="0" applyNumberFormat="1" applyFont="1" applyFill="1" applyBorder="1" applyAlignment="1" applyProtection="1">
      <alignment horizontal="center" wrapText="1"/>
    </xf>
    <xf numFmtId="43" fontId="0" fillId="0" borderId="0" xfId="1" applyFont="1"/>
    <xf numFmtId="3" fontId="34" fillId="3" borderId="22" xfId="0" applyNumberFormat="1" applyFont="1" applyFill="1" applyBorder="1" applyAlignment="1" applyProtection="1">
      <alignment horizontal="center" wrapText="1"/>
    </xf>
    <xf numFmtId="0" fontId="35" fillId="3" borderId="5" xfId="0" applyFont="1" applyFill="1" applyBorder="1" applyAlignment="1" applyProtection="1">
      <alignment horizontal="center" wrapText="1"/>
    </xf>
    <xf numFmtId="0" fontId="35" fillId="3" borderId="14" xfId="0" applyFont="1" applyFill="1" applyBorder="1" applyAlignment="1" applyProtection="1">
      <alignment horizontal="center" wrapText="1"/>
    </xf>
    <xf numFmtId="0" fontId="35" fillId="3" borderId="5" xfId="0" applyFont="1" applyFill="1" applyBorder="1" applyAlignment="1" applyProtection="1">
      <alignment horizontal="center"/>
    </xf>
    <xf numFmtId="0" fontId="35" fillId="3" borderId="5" xfId="0" applyFont="1" applyFill="1" applyBorder="1" applyAlignment="1" applyProtection="1">
      <alignment horizontal="center" vertical="center" wrapText="1"/>
    </xf>
    <xf numFmtId="3" fontId="34" fillId="3" borderId="5" xfId="0" applyNumberFormat="1" applyFont="1" applyFill="1" applyBorder="1" applyAlignment="1" applyProtection="1">
      <alignment horizontal="center" vertical="center" wrapText="1"/>
    </xf>
    <xf numFmtId="3" fontId="35" fillId="3" borderId="5" xfId="0" applyNumberFormat="1" applyFont="1" applyFill="1" applyBorder="1" applyAlignment="1" applyProtection="1">
      <alignment horizontal="center" wrapText="1"/>
    </xf>
    <xf numFmtId="3" fontId="35" fillId="3" borderId="14" xfId="0" applyNumberFormat="1" applyFont="1" applyFill="1" applyBorder="1" applyAlignment="1" applyProtection="1">
      <alignment horizontal="center" wrapText="1"/>
    </xf>
    <xf numFmtId="3" fontId="35" fillId="3" borderId="5" xfId="0" applyNumberFormat="1" applyFont="1" applyFill="1" applyBorder="1" applyAlignment="1" applyProtection="1">
      <alignment horizontal="center"/>
    </xf>
    <xf numFmtId="3" fontId="35" fillId="3" borderId="5" xfId="0" applyNumberFormat="1" applyFont="1" applyFill="1" applyBorder="1" applyAlignment="1" applyProtection="1">
      <alignment horizontal="center" vertical="center" wrapText="1"/>
    </xf>
    <xf numFmtId="0" fontId="34" fillId="3" borderId="4" xfId="0" applyFont="1" applyFill="1" applyBorder="1" applyAlignment="1" applyProtection="1">
      <alignment horizontal="center"/>
    </xf>
    <xf numFmtId="3" fontId="34" fillId="3" borderId="5" xfId="0" applyNumberFormat="1" applyFont="1" applyFill="1" applyBorder="1" applyAlignment="1">
      <alignment horizontal="center"/>
    </xf>
    <xf numFmtId="3" fontId="34" fillId="3" borderId="5" xfId="6" applyNumberFormat="1" applyFont="1" applyFill="1" applyBorder="1" applyAlignment="1">
      <alignment horizontal="center"/>
    </xf>
    <xf numFmtId="3" fontId="34" fillId="3" borderId="5" xfId="5" applyNumberFormat="1" applyFont="1" applyFill="1" applyBorder="1" applyAlignment="1" applyProtection="1">
      <alignment horizontal="center"/>
    </xf>
    <xf numFmtId="3" fontId="34" fillId="3" borderId="5" xfId="6" applyNumberFormat="1" applyFont="1" applyFill="1" applyBorder="1" applyAlignment="1">
      <alignment horizontal="center" vertical="top"/>
    </xf>
    <xf numFmtId="0" fontId="35" fillId="3" borderId="4" xfId="0" applyFont="1" applyFill="1" applyBorder="1" applyAlignment="1" applyProtection="1">
      <alignment horizontal="center"/>
    </xf>
    <xf numFmtId="165" fontId="35" fillId="3" borderId="5" xfId="5" applyNumberFormat="1" applyFont="1" applyFill="1" applyBorder="1" applyAlignment="1" applyProtection="1">
      <alignment horizontal="center"/>
    </xf>
    <xf numFmtId="0" fontId="34" fillId="3" borderId="5" xfId="0" applyFont="1" applyFill="1" applyBorder="1" applyAlignment="1">
      <alignment horizontal="center"/>
    </xf>
    <xf numFmtId="0" fontId="37" fillId="3" borderId="0" xfId="0" applyFont="1" applyFill="1" applyBorder="1" applyAlignment="1" applyProtection="1">
      <alignment horizontal="center"/>
    </xf>
    <xf numFmtId="165" fontId="37" fillId="3" borderId="0" xfId="5" applyNumberFormat="1" applyFont="1" applyFill="1" applyBorder="1" applyAlignment="1" applyProtection="1">
      <alignment horizontal="center"/>
    </xf>
    <xf numFmtId="3" fontId="37" fillId="3" borderId="0" xfId="0" applyNumberFormat="1" applyFont="1" applyFill="1" applyBorder="1" applyAlignment="1">
      <alignment horizontal="center"/>
    </xf>
    <xf numFmtId="3" fontId="37" fillId="3" borderId="0" xfId="5" applyNumberFormat="1" applyFont="1" applyFill="1" applyBorder="1" applyAlignment="1" applyProtection="1">
      <alignment horizontal="center"/>
    </xf>
    <xf numFmtId="3" fontId="38" fillId="3" borderId="0" xfId="0" applyNumberFormat="1" applyFont="1" applyFill="1" applyBorder="1" applyAlignment="1">
      <alignment horizontal="center"/>
    </xf>
    <xf numFmtId="0" fontId="38" fillId="3" borderId="4" xfId="0" applyFont="1" applyFill="1" applyBorder="1" applyAlignment="1">
      <alignment horizontal="center" vertical="center" wrapText="1"/>
    </xf>
    <xf numFmtId="10" fontId="34" fillId="3" borderId="6" xfId="5" applyNumberFormat="1" applyFont="1" applyFill="1" applyBorder="1" applyAlignment="1" applyProtection="1">
      <alignment horizontal="center" vertical="center" wrapText="1"/>
    </xf>
    <xf numFmtId="0" fontId="33" fillId="3" borderId="4" xfId="0" applyFont="1" applyFill="1" applyBorder="1" applyAlignment="1">
      <alignment horizontal="center" vertical="center" wrapText="1"/>
    </xf>
    <xf numFmtId="0" fontId="40" fillId="3" borderId="5" xfId="0" applyFont="1" applyFill="1" applyBorder="1" applyAlignment="1" applyProtection="1">
      <alignment horizontal="center" vertical="center" wrapText="1"/>
    </xf>
    <xf numFmtId="0" fontId="38" fillId="3" borderId="4" xfId="0" applyFont="1" applyFill="1" applyBorder="1" applyAlignment="1" applyProtection="1">
      <alignment horizontal="center" vertical="center" wrapText="1"/>
    </xf>
    <xf numFmtId="3" fontId="34" fillId="3" borderId="5" xfId="5" applyNumberFormat="1" applyFont="1" applyFill="1" applyBorder="1" applyAlignment="1" applyProtection="1">
      <alignment horizontal="center" vertical="center" wrapText="1"/>
    </xf>
    <xf numFmtId="0" fontId="40" fillId="3" borderId="4" xfId="0" applyFont="1" applyFill="1" applyBorder="1" applyAlignment="1" applyProtection="1">
      <alignment horizontal="center" vertical="center" wrapText="1"/>
    </xf>
    <xf numFmtId="165" fontId="40" fillId="3" borderId="5" xfId="5" applyNumberFormat="1" applyFont="1" applyFill="1" applyBorder="1" applyAlignment="1" applyProtection="1">
      <alignment horizontal="center" vertical="center" wrapText="1"/>
    </xf>
    <xf numFmtId="43" fontId="36" fillId="0" borderId="0" xfId="1" applyFont="1"/>
    <xf numFmtId="3" fontId="0" fillId="4" borderId="5" xfId="0" applyNumberFormat="1" applyFont="1" applyFill="1" applyBorder="1" applyAlignment="1">
      <alignment horizontal="center" wrapText="1"/>
    </xf>
    <xf numFmtId="3" fontId="0" fillId="4" borderId="5" xfId="0" applyNumberFormat="1" applyFont="1" applyFill="1" applyBorder="1" applyAlignment="1">
      <alignment horizontal="center"/>
    </xf>
    <xf numFmtId="3" fontId="6" fillId="0" borderId="22" xfId="1" applyNumberFormat="1" applyFont="1" applyFill="1" applyBorder="1" applyAlignment="1">
      <alignment horizontal="center"/>
    </xf>
    <xf numFmtId="3" fontId="6" fillId="0" borderId="0" xfId="1" applyNumberFormat="1" applyFont="1" applyFill="1" applyBorder="1" applyAlignment="1">
      <alignment horizontal="center"/>
    </xf>
    <xf numFmtId="0" fontId="5" fillId="3" borderId="4" xfId="0" applyFont="1" applyFill="1" applyBorder="1" applyAlignment="1" applyProtection="1">
      <alignment horizontal="left" wrapText="1"/>
    </xf>
    <xf numFmtId="0" fontId="5" fillId="3" borderId="4" xfId="0" applyFont="1" applyFill="1" applyBorder="1" applyAlignment="1" applyProtection="1">
      <alignment horizontal="left"/>
    </xf>
    <xf numFmtId="0" fontId="8" fillId="3" borderId="5" xfId="0" applyFont="1" applyFill="1" applyBorder="1" applyAlignment="1" applyProtection="1">
      <alignment horizontal="left" vertical="center" wrapText="1"/>
    </xf>
    <xf numFmtId="10" fontId="31" fillId="0" borderId="5" xfId="0" applyNumberFormat="1" applyFont="1" applyFill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14" fontId="0" fillId="0" borderId="5" xfId="0" applyNumberFormat="1" applyFont="1" applyBorder="1" applyAlignment="1">
      <alignment horizontal="center"/>
    </xf>
    <xf numFmtId="3" fontId="0" fillId="0" borderId="5" xfId="1" applyNumberFormat="1" applyFont="1" applyBorder="1" applyAlignment="1">
      <alignment horizontal="center"/>
    </xf>
    <xf numFmtId="14" fontId="0" fillId="3" borderId="5" xfId="0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 wrapText="1"/>
    </xf>
    <xf numFmtId="9" fontId="0" fillId="4" borderId="5" xfId="0" applyNumberFormat="1" applyFont="1" applyFill="1" applyBorder="1" applyAlignment="1">
      <alignment horizontal="center"/>
    </xf>
    <xf numFmtId="0" fontId="4" fillId="9" borderId="5" xfId="0" applyFont="1" applyFill="1" applyBorder="1" applyAlignment="1" applyProtection="1">
      <alignment horizontal="center" wrapText="1"/>
    </xf>
    <xf numFmtId="0" fontId="4" fillId="9" borderId="5" xfId="0" applyFont="1" applyFill="1" applyBorder="1" applyAlignment="1" applyProtection="1">
      <alignment horizontal="center"/>
    </xf>
    <xf numFmtId="0" fontId="11" fillId="10" borderId="7" xfId="0" applyFont="1" applyFill="1" applyBorder="1" applyAlignment="1" applyProtection="1">
      <alignment horizontal="left"/>
    </xf>
    <xf numFmtId="3" fontId="11" fillId="10" borderId="8" xfId="0" applyNumberFormat="1" applyFont="1" applyFill="1" applyBorder="1" applyAlignment="1" applyProtection="1">
      <alignment horizontal="center"/>
    </xf>
    <xf numFmtId="3" fontId="11" fillId="10" borderId="9" xfId="0" applyNumberFormat="1" applyFont="1" applyFill="1" applyBorder="1" applyAlignment="1" applyProtection="1">
      <alignment horizontal="center"/>
    </xf>
    <xf numFmtId="3" fontId="7" fillId="7" borderId="6" xfId="0" applyNumberFormat="1" applyFont="1" applyFill="1" applyBorder="1" applyAlignment="1">
      <alignment horizontal="center"/>
    </xf>
    <xf numFmtId="0" fontId="14" fillId="10" borderId="15" xfId="0" applyFont="1" applyFill="1" applyBorder="1" applyAlignment="1" applyProtection="1">
      <alignment horizontal="center"/>
    </xf>
    <xf numFmtId="3" fontId="14" fillId="7" borderId="5" xfId="0" applyNumberFormat="1" applyFont="1" applyFill="1" applyBorder="1" applyAlignment="1">
      <alignment horizontal="center"/>
    </xf>
    <xf numFmtId="9" fontId="14" fillId="7" borderId="6" xfId="2" applyFont="1" applyFill="1" applyBorder="1" applyAlignment="1">
      <alignment horizontal="center"/>
    </xf>
    <xf numFmtId="3" fontId="3" fillId="7" borderId="16" xfId="0" applyNumberFormat="1" applyFont="1" applyFill="1" applyBorder="1" applyAlignment="1">
      <alignment horizontal="center" vertical="center"/>
    </xf>
    <xf numFmtId="3" fontId="43" fillId="7" borderId="16" xfId="0" applyNumberFormat="1" applyFont="1" applyFill="1" applyBorder="1" applyAlignment="1">
      <alignment horizontal="center" vertical="center"/>
    </xf>
    <xf numFmtId="3" fontId="43" fillId="7" borderId="19" xfId="0" applyNumberFormat="1" applyFont="1" applyFill="1" applyBorder="1" applyAlignment="1">
      <alignment horizontal="center" vertical="center" wrapText="1"/>
    </xf>
    <xf numFmtId="9" fontId="43" fillId="7" borderId="19" xfId="2" applyFont="1" applyFill="1" applyBorder="1" applyAlignment="1">
      <alignment horizontal="center" vertical="center" wrapText="1"/>
    </xf>
    <xf numFmtId="0" fontId="4" fillId="8" borderId="1" xfId="0" applyFont="1" applyFill="1" applyBorder="1" applyAlignment="1" applyProtection="1">
      <alignment horizontal="center" wrapText="1"/>
    </xf>
    <xf numFmtId="0" fontId="4" fillId="8" borderId="2" xfId="0" applyFont="1" applyFill="1" applyBorder="1" applyAlignment="1" applyProtection="1">
      <alignment horizontal="center" wrapText="1"/>
    </xf>
    <xf numFmtId="0" fontId="4" fillId="8" borderId="2" xfId="0" applyFont="1" applyFill="1" applyBorder="1" applyAlignment="1" applyProtection="1">
      <alignment horizontal="center"/>
    </xf>
    <xf numFmtId="0" fontId="4" fillId="8" borderId="3" xfId="0" applyFont="1" applyFill="1" applyBorder="1" applyAlignment="1" applyProtection="1">
      <alignment horizontal="center"/>
    </xf>
    <xf numFmtId="0" fontId="3" fillId="11" borderId="10" xfId="0" applyFont="1" applyFill="1" applyBorder="1" applyAlignment="1">
      <alignment horizontal="center"/>
    </xf>
    <xf numFmtId="0" fontId="3" fillId="11" borderId="11" xfId="0" applyFont="1" applyFill="1" applyBorder="1" applyAlignment="1">
      <alignment horizontal="center"/>
    </xf>
    <xf numFmtId="0" fontId="3" fillId="11" borderId="12" xfId="0" applyFont="1" applyFill="1" applyBorder="1" applyAlignment="1">
      <alignment horizontal="center"/>
    </xf>
    <xf numFmtId="0" fontId="16" fillId="11" borderId="16" xfId="0" applyFont="1" applyFill="1" applyBorder="1" applyAlignment="1">
      <alignment horizontal="center" vertical="top" wrapText="1"/>
    </xf>
    <xf numFmtId="0" fontId="16" fillId="11" borderId="19" xfId="0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7" fillId="11" borderId="5" xfId="0" applyFont="1" applyFill="1" applyBorder="1" applyAlignment="1">
      <alignment horizontal="center" wrapText="1"/>
    </xf>
    <xf numFmtId="0" fontId="29" fillId="11" borderId="5" xfId="0" applyFont="1" applyFill="1" applyBorder="1" applyAlignment="1">
      <alignment horizontal="center"/>
    </xf>
    <xf numFmtId="0" fontId="29" fillId="11" borderId="5" xfId="0" applyNumberFormat="1" applyFont="1" applyFill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 wrapText="1"/>
    </xf>
    <xf numFmtId="0" fontId="29" fillId="6" borderId="5" xfId="0" applyFont="1" applyFill="1" applyBorder="1" applyAlignment="1">
      <alignment horizontal="center"/>
    </xf>
    <xf numFmtId="0" fontId="26" fillId="6" borderId="5" xfId="0" applyFont="1" applyFill="1" applyBorder="1"/>
    <xf numFmtId="3" fontId="29" fillId="6" borderId="5" xfId="0" applyNumberFormat="1" applyFont="1" applyFill="1" applyBorder="1" applyAlignment="1">
      <alignment horizontal="center"/>
    </xf>
    <xf numFmtId="3" fontId="31" fillId="6" borderId="5" xfId="0" applyNumberFormat="1" applyFont="1" applyFill="1" applyBorder="1" applyAlignment="1">
      <alignment horizontal="center"/>
    </xf>
    <xf numFmtId="10" fontId="31" fillId="6" borderId="5" xfId="0" applyNumberFormat="1" applyFont="1" applyFill="1" applyBorder="1" applyAlignment="1">
      <alignment horizontal="center"/>
    </xf>
    <xf numFmtId="0" fontId="26" fillId="6" borderId="23" xfId="0" applyFont="1" applyFill="1" applyBorder="1" applyAlignment="1">
      <alignment horizontal="center"/>
    </xf>
    <xf numFmtId="3" fontId="26" fillId="6" borderId="24" xfId="0" applyNumberFormat="1" applyFont="1" applyFill="1" applyBorder="1" applyAlignment="1">
      <alignment horizontal="center"/>
    </xf>
    <xf numFmtId="0" fontId="33" fillId="11" borderId="1" xfId="0" applyFont="1" applyFill="1" applyBorder="1" applyAlignment="1">
      <alignment horizontal="center"/>
    </xf>
    <xf numFmtId="0" fontId="33" fillId="11" borderId="2" xfId="0" applyFont="1" applyFill="1" applyBorder="1" applyAlignment="1" applyProtection="1">
      <alignment horizontal="center" wrapText="1"/>
    </xf>
    <xf numFmtId="0" fontId="33" fillId="11" borderId="2" xfId="0" applyFont="1" applyFill="1" applyBorder="1" applyAlignment="1" applyProtection="1">
      <alignment horizontal="center"/>
    </xf>
    <xf numFmtId="0" fontId="33" fillId="11" borderId="4" xfId="0" applyFont="1" applyFill="1" applyBorder="1" applyAlignment="1">
      <alignment horizontal="center"/>
    </xf>
    <xf numFmtId="0" fontId="33" fillId="11" borderId="5" xfId="0" applyFont="1" applyFill="1" applyBorder="1" applyAlignment="1" applyProtection="1">
      <alignment horizontal="center" wrapText="1"/>
    </xf>
    <xf numFmtId="0" fontId="33" fillId="11" borderId="5" xfId="0" applyFont="1" applyFill="1" applyBorder="1" applyAlignment="1" applyProtection="1">
      <alignment horizontal="center"/>
    </xf>
    <xf numFmtId="0" fontId="33" fillId="11" borderId="4" xfId="0" applyFont="1" applyFill="1" applyBorder="1" applyAlignment="1" applyProtection="1">
      <alignment horizontal="center"/>
    </xf>
    <xf numFmtId="0" fontId="33" fillId="5" borderId="4" xfId="0" applyFont="1" applyFill="1" applyBorder="1" applyAlignment="1">
      <alignment horizontal="center"/>
    </xf>
    <xf numFmtId="3" fontId="33" fillId="5" borderId="5" xfId="0" applyNumberFormat="1" applyFont="1" applyFill="1" applyBorder="1" applyAlignment="1" applyProtection="1">
      <alignment horizontal="center" wrapText="1"/>
    </xf>
    <xf numFmtId="0" fontId="33" fillId="5" borderId="4" xfId="0" applyFont="1" applyFill="1" applyBorder="1" applyAlignment="1" applyProtection="1">
      <alignment horizontal="center"/>
    </xf>
    <xf numFmtId="3" fontId="33" fillId="5" borderId="5" xfId="5" applyNumberFormat="1" applyFont="1" applyFill="1" applyBorder="1" applyAlignment="1" applyProtection="1">
      <alignment horizontal="center"/>
    </xf>
    <xf numFmtId="0" fontId="33" fillId="5" borderId="7" xfId="0" applyFont="1" applyFill="1" applyBorder="1" applyAlignment="1" applyProtection="1">
      <alignment horizontal="center"/>
    </xf>
    <xf numFmtId="3" fontId="33" fillId="5" borderId="8" xfId="0" applyNumberFormat="1" applyFont="1" applyFill="1" applyBorder="1" applyAlignment="1">
      <alignment horizontal="center"/>
    </xf>
    <xf numFmtId="0" fontId="33" fillId="11" borderId="1" xfId="0" applyFont="1" applyFill="1" applyBorder="1" applyAlignment="1">
      <alignment horizontal="center" vertical="center" wrapText="1"/>
    </xf>
    <xf numFmtId="0" fontId="33" fillId="11" borderId="2" xfId="0" applyFont="1" applyFill="1" applyBorder="1" applyAlignment="1" applyProtection="1">
      <alignment horizontal="center" vertical="center" wrapText="1"/>
    </xf>
    <xf numFmtId="0" fontId="33" fillId="11" borderId="3" xfId="0" applyFont="1" applyFill="1" applyBorder="1" applyAlignment="1" applyProtection="1">
      <alignment horizontal="center" vertical="center" wrapText="1"/>
    </xf>
    <xf numFmtId="0" fontId="33" fillId="11" borderId="4" xfId="0" applyFont="1" applyFill="1" applyBorder="1" applyAlignment="1">
      <alignment horizontal="center" vertical="center" wrapText="1"/>
    </xf>
    <xf numFmtId="0" fontId="33" fillId="11" borderId="5" xfId="0" applyFont="1" applyFill="1" applyBorder="1" applyAlignment="1" applyProtection="1">
      <alignment horizontal="center" vertical="center" wrapText="1"/>
    </xf>
    <xf numFmtId="0" fontId="33" fillId="11" borderId="4" xfId="0" applyFont="1" applyFill="1" applyBorder="1" applyAlignment="1" applyProtection="1">
      <alignment horizontal="center" vertical="center" wrapText="1"/>
    </xf>
    <xf numFmtId="0" fontId="33" fillId="6" borderId="4" xfId="0" applyFont="1" applyFill="1" applyBorder="1" applyAlignment="1">
      <alignment horizontal="center" vertical="center" wrapText="1"/>
    </xf>
    <xf numFmtId="3" fontId="45" fillId="6" borderId="5" xfId="0" applyNumberFormat="1" applyFont="1" applyFill="1" applyBorder="1" applyAlignment="1" applyProtection="1">
      <alignment horizontal="center" vertical="center" wrapText="1"/>
    </xf>
    <xf numFmtId="3" fontId="33" fillId="6" borderId="5" xfId="0" applyNumberFormat="1" applyFont="1" applyFill="1" applyBorder="1" applyAlignment="1" applyProtection="1">
      <alignment horizontal="center" vertical="center" wrapText="1"/>
    </xf>
    <xf numFmtId="0" fontId="33" fillId="6" borderId="4" xfId="0" applyFont="1" applyFill="1" applyBorder="1" applyAlignment="1" applyProtection="1">
      <alignment horizontal="center" vertical="center" wrapText="1"/>
    </xf>
    <xf numFmtId="3" fontId="45" fillId="6" borderId="5" xfId="5" applyNumberFormat="1" applyFont="1" applyFill="1" applyBorder="1" applyAlignment="1" applyProtection="1">
      <alignment horizontal="center" vertical="center" wrapText="1"/>
    </xf>
    <xf numFmtId="0" fontId="33" fillId="6" borderId="7" xfId="0" applyFont="1" applyFill="1" applyBorder="1" applyAlignment="1" applyProtection="1">
      <alignment horizontal="center" vertical="center" wrapText="1"/>
    </xf>
    <xf numFmtId="3" fontId="33" fillId="6" borderId="8" xfId="5" applyNumberFormat="1" applyFont="1" applyFill="1" applyBorder="1" applyAlignment="1" applyProtection="1">
      <alignment horizontal="center" vertical="center" wrapText="1"/>
    </xf>
    <xf numFmtId="9" fontId="33" fillId="6" borderId="8" xfId="2" applyFont="1" applyFill="1" applyBorder="1" applyAlignment="1" applyProtection="1">
      <alignment horizontal="center" vertical="center" wrapText="1"/>
    </xf>
    <xf numFmtId="0" fontId="0" fillId="6" borderId="5" xfId="0" applyFill="1" applyBorder="1"/>
    <xf numFmtId="0" fontId="28" fillId="11" borderId="5" xfId="0" applyFont="1" applyFill="1" applyBorder="1" applyAlignment="1">
      <alignment horizontal="center"/>
    </xf>
    <xf numFmtId="0" fontId="44" fillId="11" borderId="5" xfId="0" applyFont="1" applyFill="1" applyBorder="1" applyAlignment="1">
      <alignment horizontal="center"/>
    </xf>
    <xf numFmtId="0" fontId="41" fillId="11" borderId="5" xfId="0" applyFont="1" applyFill="1" applyBorder="1" applyAlignment="1">
      <alignment horizontal="center" vertical="center" wrapText="1"/>
    </xf>
    <xf numFmtId="3" fontId="2" fillId="6" borderId="5" xfId="0" applyNumberFormat="1" applyFont="1" applyFill="1" applyBorder="1" applyAlignment="1">
      <alignment horizontal="center"/>
    </xf>
    <xf numFmtId="3" fontId="2" fillId="5" borderId="5" xfId="0" applyNumberFormat="1" applyFont="1" applyFill="1" applyBorder="1" applyAlignment="1">
      <alignment horizontal="center"/>
    </xf>
    <xf numFmtId="9" fontId="2" fillId="5" borderId="5" xfId="0" applyNumberFormat="1" applyFont="1" applyFill="1" applyBorder="1" applyAlignment="1">
      <alignment horizontal="center"/>
    </xf>
    <xf numFmtId="0" fontId="46" fillId="11" borderId="5" xfId="0" applyFont="1" applyFill="1" applyBorder="1" applyAlignment="1">
      <alignment horizontal="center"/>
    </xf>
    <xf numFmtId="0" fontId="47" fillId="11" borderId="5" xfId="0" applyFont="1" applyFill="1" applyBorder="1" applyAlignment="1">
      <alignment horizontal="center"/>
    </xf>
    <xf numFmtId="0" fontId="16" fillId="0" borderId="31" xfId="0" applyFont="1" applyBorder="1" applyAlignment="1">
      <alignment horizontal="center" vertical="top" wrapText="1"/>
    </xf>
    <xf numFmtId="0" fontId="16" fillId="0" borderId="31" xfId="0" applyNumberFormat="1" applyFont="1" applyBorder="1" applyAlignment="1">
      <alignment horizontal="center" vertical="top" wrapText="1"/>
    </xf>
    <xf numFmtId="4" fontId="16" fillId="0" borderId="31" xfId="0" applyNumberFormat="1" applyFont="1" applyBorder="1" applyAlignment="1">
      <alignment horizontal="center" vertical="top" wrapText="1"/>
    </xf>
    <xf numFmtId="3" fontId="49" fillId="0" borderId="5" xfId="0" applyNumberFormat="1" applyFont="1" applyBorder="1" applyAlignment="1">
      <alignment horizontal="center" vertical="top" wrapText="1"/>
    </xf>
    <xf numFmtId="3" fontId="50" fillId="0" borderId="5" xfId="0" applyNumberFormat="1" applyFont="1" applyBorder="1" applyAlignment="1">
      <alignment horizontal="center" vertical="top" wrapText="1"/>
    </xf>
    <xf numFmtId="10" fontId="50" fillId="0" borderId="6" xfId="0" applyNumberFormat="1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38" fillId="3" borderId="4" xfId="0" applyFont="1" applyFill="1" applyBorder="1" applyAlignment="1">
      <alignment vertical="top" wrapText="1"/>
    </xf>
    <xf numFmtId="3" fontId="52" fillId="3" borderId="5" xfId="0" applyNumberFormat="1" applyFont="1" applyFill="1" applyBorder="1" applyAlignment="1">
      <alignment horizontal="center" vertical="top" wrapText="1"/>
    </xf>
    <xf numFmtId="3" fontId="53" fillId="3" borderId="5" xfId="0" applyNumberFormat="1" applyFont="1" applyFill="1" applyBorder="1" applyAlignment="1">
      <alignment horizontal="center" vertical="top" wrapText="1"/>
    </xf>
    <xf numFmtId="10" fontId="49" fillId="0" borderId="6" xfId="0" applyNumberFormat="1" applyFont="1" applyBorder="1" applyAlignment="1">
      <alignment horizontal="center" vertical="top" wrapText="1"/>
    </xf>
    <xf numFmtId="3" fontId="53" fillId="0" borderId="5" xfId="0" applyNumberFormat="1" applyFont="1" applyBorder="1" applyAlignment="1">
      <alignment horizontal="center" vertical="top" wrapText="1"/>
    </xf>
    <xf numFmtId="0" fontId="54" fillId="0" borderId="5" xfId="0" applyFont="1" applyBorder="1" applyAlignment="1">
      <alignment horizontal="center" vertical="top" wrapText="1"/>
    </xf>
    <xf numFmtId="3" fontId="53" fillId="0" borderId="8" xfId="0" applyNumberFormat="1" applyFont="1" applyBorder="1" applyAlignment="1">
      <alignment horizontal="center" vertical="top" wrapText="1"/>
    </xf>
    <xf numFmtId="0" fontId="38" fillId="7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3" fontId="27" fillId="0" borderId="5" xfId="0" applyNumberFormat="1" applyFont="1" applyBorder="1" applyAlignment="1">
      <alignment horizontal="center"/>
    </xf>
    <xf numFmtId="3" fontId="27" fillId="5" borderId="5" xfId="0" applyNumberFormat="1" applyFont="1" applyFill="1" applyBorder="1" applyAlignment="1">
      <alignment horizontal="center"/>
    </xf>
    <xf numFmtId="0" fontId="36" fillId="0" borderId="5" xfId="0" applyFont="1" applyBorder="1" applyAlignment="1">
      <alignment horizontal="center"/>
    </xf>
    <xf numFmtId="3" fontId="0" fillId="3" borderId="5" xfId="1" applyNumberFormat="1" applyFont="1" applyFill="1" applyBorder="1" applyAlignment="1">
      <alignment horizontal="center"/>
    </xf>
    <xf numFmtId="0" fontId="43" fillId="0" borderId="5" xfId="0" applyFont="1" applyBorder="1" applyAlignment="1">
      <alignment horizontal="left"/>
    </xf>
    <xf numFmtId="0" fontId="43" fillId="0" borderId="25" xfId="0" applyFont="1" applyFill="1" applyBorder="1" applyAlignment="1">
      <alignment horizontal="center"/>
    </xf>
    <xf numFmtId="3" fontId="34" fillId="6" borderId="5" xfId="0" applyNumberFormat="1" applyFont="1" applyFill="1" applyBorder="1" applyAlignment="1" applyProtection="1">
      <alignment horizontal="center" vertical="center" wrapText="1"/>
    </xf>
    <xf numFmtId="10" fontId="34" fillId="6" borderId="6" xfId="5" applyNumberFormat="1" applyFont="1" applyFill="1" applyBorder="1" applyAlignment="1" applyProtection="1">
      <alignment horizontal="center" vertical="center" wrapText="1"/>
    </xf>
    <xf numFmtId="3" fontId="55" fillId="0" borderId="5" xfId="0" applyNumberFormat="1" applyFont="1" applyBorder="1" applyAlignment="1">
      <alignment horizontal="center"/>
    </xf>
    <xf numFmtId="0" fontId="17" fillId="0" borderId="20" xfId="0" applyFont="1" applyBorder="1" applyAlignment="1">
      <alignment horizontal="left" vertical="top" wrapText="1"/>
    </xf>
    <xf numFmtId="0" fontId="28" fillId="6" borderId="5" xfId="0" applyFont="1" applyFill="1" applyBorder="1" applyAlignment="1">
      <alignment horizontal="left"/>
    </xf>
    <xf numFmtId="9" fontId="2" fillId="6" borderId="5" xfId="2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1" fontId="0" fillId="3" borderId="5" xfId="2" applyNumberFormat="1" applyFont="1" applyFill="1" applyBorder="1" applyAlignment="1">
      <alignment horizontal="center"/>
    </xf>
    <xf numFmtId="9" fontId="0" fillId="3" borderId="5" xfId="2" applyFont="1" applyFill="1" applyBorder="1" applyAlignment="1">
      <alignment horizontal="center"/>
    </xf>
    <xf numFmtId="1" fontId="2" fillId="6" borderId="5" xfId="2" applyNumberFormat="1" applyFont="1" applyFill="1" applyBorder="1" applyAlignment="1">
      <alignment horizontal="center"/>
    </xf>
    <xf numFmtId="0" fontId="43" fillId="7" borderId="5" xfId="0" applyFont="1" applyFill="1" applyBorder="1" applyAlignment="1">
      <alignment horizontal="left"/>
    </xf>
    <xf numFmtId="0" fontId="2" fillId="7" borderId="5" xfId="0" applyFont="1" applyFill="1" applyBorder="1" applyAlignment="1">
      <alignment horizontal="center"/>
    </xf>
    <xf numFmtId="9" fontId="49" fillId="0" borderId="6" xfId="2" applyFont="1" applyBorder="1" applyAlignment="1">
      <alignment horizontal="center" vertical="top" wrapText="1"/>
    </xf>
    <xf numFmtId="9" fontId="50" fillId="0" borderId="6" xfId="2" applyFont="1" applyBorder="1" applyAlignment="1">
      <alignment horizontal="center" vertical="top" wrapText="1"/>
    </xf>
    <xf numFmtId="9" fontId="49" fillId="0" borderId="5" xfId="2" applyFont="1" applyBorder="1" applyAlignment="1">
      <alignment horizontal="center" vertical="top" wrapText="1"/>
    </xf>
    <xf numFmtId="0" fontId="16" fillId="7" borderId="16" xfId="0" applyFont="1" applyFill="1" applyBorder="1" applyAlignment="1">
      <alignment horizontal="left" vertical="top" wrapText="1"/>
    </xf>
    <xf numFmtId="0" fontId="12" fillId="2" borderId="4" xfId="0" applyFont="1" applyFill="1" applyBorder="1" applyAlignment="1" applyProtection="1">
      <alignment horizontal="left" wrapText="1"/>
    </xf>
    <xf numFmtId="0" fontId="12" fillId="2" borderId="4" xfId="0" applyFont="1" applyFill="1" applyBorder="1" applyAlignment="1" applyProtection="1">
      <alignment horizontal="left"/>
    </xf>
    <xf numFmtId="0" fontId="12" fillId="2" borderId="13" xfId="0" applyFont="1" applyFill="1" applyBorder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11" borderId="15" xfId="0" applyFont="1" applyFill="1" applyBorder="1" applyAlignment="1">
      <alignment horizontal="center" vertical="top" wrapText="1"/>
    </xf>
    <xf numFmtId="0" fontId="16" fillId="11" borderId="17" xfId="0" applyFont="1" applyFill="1" applyBorder="1" applyAlignment="1">
      <alignment horizontal="center" vertical="top" wrapText="1"/>
    </xf>
    <xf numFmtId="0" fontId="16" fillId="11" borderId="18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7" fillId="11" borderId="3" xfId="0" applyFont="1" applyFill="1" applyBorder="1" applyAlignment="1">
      <alignment horizontal="center"/>
    </xf>
    <xf numFmtId="0" fontId="7" fillId="11" borderId="6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2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 wrapText="1"/>
    </xf>
    <xf numFmtId="0" fontId="7" fillId="11" borderId="4" xfId="0" applyFont="1" applyFill="1" applyBorder="1" applyAlignment="1">
      <alignment horizontal="center" wrapText="1"/>
    </xf>
    <xf numFmtId="0" fontId="7" fillId="11" borderId="11" xfId="0" applyFont="1" applyFill="1" applyBorder="1" applyAlignment="1">
      <alignment horizontal="center" wrapText="1"/>
    </xf>
    <xf numFmtId="0" fontId="7" fillId="11" borderId="21" xfId="0" applyFont="1" applyFill="1" applyBorder="1" applyAlignment="1">
      <alignment horizontal="center" wrapText="1"/>
    </xf>
    <xf numFmtId="0" fontId="7" fillId="11" borderId="2" xfId="0" applyFont="1" applyFill="1" applyBorder="1" applyAlignment="1">
      <alignment horizontal="center"/>
    </xf>
    <xf numFmtId="0" fontId="7" fillId="11" borderId="5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0" fontId="15" fillId="0" borderId="0" xfId="0" applyFont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2" fillId="0" borderId="26" xfId="0" applyFont="1" applyBorder="1" applyAlignment="1">
      <alignment horizontal="center"/>
    </xf>
    <xf numFmtId="0" fontId="42" fillId="0" borderId="0" xfId="0" applyFont="1" applyAlignment="1">
      <alignment horizontal="center"/>
    </xf>
    <xf numFmtId="17" fontId="43" fillId="0" borderId="26" xfId="0" applyNumberFormat="1" applyFont="1" applyBorder="1" applyAlignment="1">
      <alignment horizontal="center"/>
    </xf>
    <xf numFmtId="0" fontId="0" fillId="0" borderId="4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54" fillId="7" borderId="5" xfId="0" applyFont="1" applyFill="1" applyBorder="1" applyAlignment="1">
      <alignment horizontal="center" vertical="top" wrapText="1"/>
    </xf>
    <xf numFmtId="0" fontId="54" fillId="7" borderId="8" xfId="0" applyFont="1" applyFill="1" applyBorder="1" applyAlignment="1">
      <alignment horizontal="center" vertical="top" wrapText="1"/>
    </xf>
    <xf numFmtId="0" fontId="48" fillId="11" borderId="15" xfId="0" applyFont="1" applyFill="1" applyBorder="1" applyAlignment="1">
      <alignment horizontal="center" vertical="top" wrapText="1"/>
    </xf>
    <xf numFmtId="0" fontId="48" fillId="11" borderId="17" xfId="0" applyFont="1" applyFill="1" applyBorder="1" applyAlignment="1">
      <alignment horizontal="center" vertical="top" wrapText="1"/>
    </xf>
    <xf numFmtId="0" fontId="48" fillId="11" borderId="18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16" fillId="7" borderId="4" xfId="0" applyFont="1" applyFill="1" applyBorder="1" applyAlignment="1">
      <alignment horizontal="center" vertical="top" wrapText="1"/>
    </xf>
    <xf numFmtId="0" fontId="16" fillId="7" borderId="5" xfId="0" applyFont="1" applyFill="1" applyBorder="1" applyAlignment="1">
      <alignment horizontal="center" vertical="top" wrapText="1"/>
    </xf>
    <xf numFmtId="0" fontId="51" fillId="3" borderId="5" xfId="0" applyFont="1" applyFill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</cellXfs>
  <cellStyles count="7">
    <cellStyle name="Comma 2" xfId="5"/>
    <cellStyle name="Millares" xfId="1" builtinId="3"/>
    <cellStyle name="Millares 10" xfId="4"/>
    <cellStyle name="Millares 2" xfId="6"/>
    <cellStyle name="Normal" xfId="0" builtinId="0"/>
    <cellStyle name="Normal_PASJERO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Movimientos</a:t>
            </a:r>
            <a:r>
              <a:rPr lang="es-DO" baseline="0"/>
              <a:t> de Embarcaciones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129-47B8-BBD3-B04F1EA9EB2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129-47B8-BBD3-B04F1EA9EB2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129-47B8-BBD3-B04F1EA9EB2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129-47B8-BBD3-B04F1EA9EB2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129-47B8-BBD3-B04F1EA9EB2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129-47B8-BBD3-B04F1EA9EB2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129-47B8-BBD3-B04F1EA9EB2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3129-47B8-BBD3-B04F1EA9EB2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3129-47B8-BBD3-B04F1EA9EB2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3129-47B8-BBD3-B04F1EA9EB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'Embarcaciones '!$B$102:$B$111</c:f>
              <c:strCache>
                <c:ptCount val="10"/>
                <c:pt idx="0">
                  <c:v>CARGUEROS</c:v>
                </c:pt>
                <c:pt idx="1">
                  <c:v>GRANELEROS</c:v>
                </c:pt>
                <c:pt idx="2">
                  <c:v>TANQUEROS</c:v>
                </c:pt>
                <c:pt idx="3">
                  <c:v>CRUCEROS</c:v>
                </c:pt>
                <c:pt idx="4">
                  <c:v>PESQUEROS</c:v>
                </c:pt>
                <c:pt idx="5">
                  <c:v>REMOLCADORES</c:v>
                </c:pt>
                <c:pt idx="6">
                  <c:v>BARCAZAS</c:v>
                </c:pt>
                <c:pt idx="7">
                  <c:v>YATES</c:v>
                </c:pt>
                <c:pt idx="8">
                  <c:v>DRAGAS /OTROS</c:v>
                </c:pt>
                <c:pt idx="9">
                  <c:v>FERRIE</c:v>
                </c:pt>
              </c:strCache>
            </c:strRef>
          </c:cat>
          <c:val>
            <c:numRef>
              <c:f>'Embarcaciones '!$C$102:$C$111</c:f>
              <c:numCache>
                <c:formatCode>General</c:formatCode>
                <c:ptCount val="10"/>
                <c:pt idx="0">
                  <c:v>701</c:v>
                </c:pt>
                <c:pt idx="1">
                  <c:v>58</c:v>
                </c:pt>
                <c:pt idx="2">
                  <c:v>192</c:v>
                </c:pt>
                <c:pt idx="3">
                  <c:v>241</c:v>
                </c:pt>
                <c:pt idx="4">
                  <c:v>0</c:v>
                </c:pt>
                <c:pt idx="5">
                  <c:v>36</c:v>
                </c:pt>
                <c:pt idx="6">
                  <c:v>33</c:v>
                </c:pt>
                <c:pt idx="7">
                  <c:v>177</c:v>
                </c:pt>
                <c:pt idx="8">
                  <c:v>6</c:v>
                </c:pt>
                <c:pt idx="9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4D-4F63-9273-EECDBF580A0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Comparativo</a:t>
            </a:r>
            <a:r>
              <a:rPr lang="es-DO" baseline="0"/>
              <a:t>  2021-2022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Contenedores!$D$74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722222222222222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F2A-40CB-A2FB-3F6E3ECAB8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Contenedores!$C$75:$C$77</c:f>
              <c:strCache>
                <c:ptCount val="3"/>
                <c:pt idx="0">
                  <c:v> IMPORTACION</c:v>
                </c:pt>
                <c:pt idx="1">
                  <c:v>EXPORTACION</c:v>
                </c:pt>
                <c:pt idx="2">
                  <c:v>TRANSITO</c:v>
                </c:pt>
              </c:strCache>
            </c:strRef>
          </c:cat>
          <c:val>
            <c:numRef>
              <c:f>Contenedores!$D$75:$D$77</c:f>
              <c:numCache>
                <c:formatCode>#,##0</c:formatCode>
                <c:ptCount val="3"/>
                <c:pt idx="0">
                  <c:v>164517</c:v>
                </c:pt>
                <c:pt idx="1">
                  <c:v>195516</c:v>
                </c:pt>
                <c:pt idx="2">
                  <c:v>119650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2A-40CB-A2FB-3F6E3ECAB8E4}"/>
            </c:ext>
          </c:extLst>
        </c:ser>
        <c:ser>
          <c:idx val="1"/>
          <c:order val="1"/>
          <c:tx>
            <c:strRef>
              <c:f>Contenedores!$E$74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Contenedores!$C$75:$C$77</c:f>
              <c:strCache>
                <c:ptCount val="3"/>
                <c:pt idx="0">
                  <c:v> IMPORTACION</c:v>
                </c:pt>
                <c:pt idx="1">
                  <c:v>EXPORTACION</c:v>
                </c:pt>
                <c:pt idx="2">
                  <c:v>TRANSITO</c:v>
                </c:pt>
              </c:strCache>
            </c:strRef>
          </c:cat>
          <c:val>
            <c:numRef>
              <c:f>Contenedores!$E$75:$E$77</c:f>
              <c:numCache>
                <c:formatCode>#,##0</c:formatCode>
                <c:ptCount val="3"/>
                <c:pt idx="0">
                  <c:v>176360</c:v>
                </c:pt>
                <c:pt idx="1">
                  <c:v>166210</c:v>
                </c:pt>
                <c:pt idx="2">
                  <c:v>234704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2A-40CB-A2FB-3F6E3ECAB8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12154448"/>
        <c:axId val="1212155696"/>
      </c:barChart>
      <c:catAx>
        <c:axId val="1212154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12155696"/>
        <c:crosses val="autoZero"/>
        <c:auto val="1"/>
        <c:lblAlgn val="ctr"/>
        <c:lblOffset val="100"/>
        <c:noMultiLvlLbl val="0"/>
      </c:catAx>
      <c:valAx>
        <c:axId val="121215569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12121544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COMPARATIVO DE CARGAS 2021- 2022  </a:t>
            </a:r>
          </a:p>
        </c:rich>
      </c:tx>
      <c:layout>
        <c:manualLayout>
          <c:xMode val="edge"/>
          <c:yMode val="edge"/>
          <c:x val="0.21439923879168873"/>
          <c:y val="3.74999876968544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2615951403640471"/>
          <c:y val="0.12313227513227513"/>
          <c:w val="0.82705774278215227"/>
          <c:h val="0.59935874682331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Cargas!$B$73</c:f>
              <c:strCache>
                <c:ptCount val="1"/>
                <c:pt idx="0">
                  <c:v>2021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Cargas!$C$72:$E$72</c:f>
              <c:strCache>
                <c:ptCount val="3"/>
                <c:pt idx="0">
                  <c:v>IMPORTACION</c:v>
                </c:pt>
                <c:pt idx="1">
                  <c:v>EXPORTACION</c:v>
                </c:pt>
                <c:pt idx="2">
                  <c:v>TRANSITO</c:v>
                </c:pt>
              </c:strCache>
            </c:strRef>
          </c:cat>
          <c:val>
            <c:numRef>
              <c:f>Cargas!$C$73:$E$73</c:f>
              <c:numCache>
                <c:formatCode>#,##0</c:formatCode>
                <c:ptCount val="3"/>
                <c:pt idx="0">
                  <c:v>5242297</c:v>
                </c:pt>
                <c:pt idx="1">
                  <c:v>1164493.2</c:v>
                </c:pt>
                <c:pt idx="2">
                  <c:v>1214364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0C-4FDA-AADD-B4ED7CE7F890}"/>
            </c:ext>
          </c:extLst>
        </c:ser>
        <c:ser>
          <c:idx val="1"/>
          <c:order val="1"/>
          <c:tx>
            <c:strRef>
              <c:f>Cargas!$B$74</c:f>
              <c:strCache>
                <c:ptCount val="1"/>
                <c:pt idx="0">
                  <c:v>2022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3.5598430520728516E-2"/>
                  <c:y val="8.06889499052001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B0C-4FDA-AADD-B4ED7CE7F8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Cargas!$C$72:$E$72</c:f>
              <c:strCache>
                <c:ptCount val="3"/>
                <c:pt idx="0">
                  <c:v>IMPORTACION</c:v>
                </c:pt>
                <c:pt idx="1">
                  <c:v>EXPORTACION</c:v>
                </c:pt>
                <c:pt idx="2">
                  <c:v>TRANSITO</c:v>
                </c:pt>
              </c:strCache>
            </c:strRef>
          </c:cat>
          <c:val>
            <c:numRef>
              <c:f>Cargas!$C$74:$E$74</c:f>
              <c:numCache>
                <c:formatCode>#,##0</c:formatCode>
                <c:ptCount val="3"/>
                <c:pt idx="0">
                  <c:v>5811957</c:v>
                </c:pt>
                <c:pt idx="1">
                  <c:v>5811957</c:v>
                </c:pt>
                <c:pt idx="2">
                  <c:v>1980277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0C-4FDA-AADD-B4ED7CE7F89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55"/>
        <c:overlap val="-70"/>
        <c:axId val="2141825184"/>
        <c:axId val="2141824352"/>
      </c:barChart>
      <c:catAx>
        <c:axId val="214182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141824352"/>
        <c:crosses val="autoZero"/>
        <c:auto val="1"/>
        <c:lblAlgn val="ctr"/>
        <c:lblOffset val="100"/>
        <c:noMultiLvlLbl val="0"/>
      </c:catAx>
      <c:valAx>
        <c:axId val="214182435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21418251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MOVIMIENTOS DE PASAJEROS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1893756737054305E-2"/>
          <c:y val="0.1630856516153063"/>
          <c:w val="0.8216670347569488"/>
          <c:h val="0.6388330818720888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F8B-4284-97F8-CFD312A6B5D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1F8B-4284-97F8-CFD312A6B5D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1F8B-4284-97F8-CFD312A6B5D4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83A-4704-8909-FCCD1D2EF61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Cruceros!$B$45:$E$45</c:f>
              <c:strCache>
                <c:ptCount val="4"/>
                <c:pt idx="0">
                  <c:v>PASAJEROS ENTRADA</c:v>
                </c:pt>
                <c:pt idx="1">
                  <c:v>PASAJEROS TRANSITO</c:v>
                </c:pt>
                <c:pt idx="2">
                  <c:v>TRIPULACION</c:v>
                </c:pt>
                <c:pt idx="3">
                  <c:v>PASAJEROS DE SALIDA</c:v>
                </c:pt>
              </c:strCache>
            </c:strRef>
          </c:cat>
          <c:val>
            <c:numRef>
              <c:f>Cruceros!$B$46:$E$46</c:f>
              <c:numCache>
                <c:formatCode>#,##0</c:formatCode>
                <c:ptCount val="4"/>
                <c:pt idx="0">
                  <c:v>96389</c:v>
                </c:pt>
                <c:pt idx="1">
                  <c:v>192840</c:v>
                </c:pt>
                <c:pt idx="2">
                  <c:v>180822</c:v>
                </c:pt>
                <c:pt idx="3">
                  <c:v>18047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3A-4704-8909-FCCD1D2EF61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/>
              <a:t>CANTIDAD DE CRUCEROS  POR PUERTOS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010376091523591"/>
          <c:y val="0.10829969502803001"/>
          <c:w val="0.85812335958005248"/>
          <c:h val="0.5927873992939946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Cruceros!$B$72:$B$80</c:f>
              <c:strCache>
                <c:ptCount val="9"/>
                <c:pt idx="0">
                  <c:v>AMBER COVE</c:v>
                </c:pt>
                <c:pt idx="1">
                  <c:v>CAP CANA</c:v>
                </c:pt>
                <c:pt idx="2">
                  <c:v>LA ROMANA</c:v>
                </c:pt>
                <c:pt idx="3">
                  <c:v>PUERTO  PLATA</c:v>
                </c:pt>
                <c:pt idx="4">
                  <c:v>SANTA BARBARA (SAMANA)</c:v>
                </c:pt>
                <c:pt idx="5">
                  <c:v>ISLA SAONA</c:v>
                </c:pt>
                <c:pt idx="6">
                  <c:v>ISLA CATALINA</c:v>
                </c:pt>
                <c:pt idx="7">
                  <c:v>TAINO BAY</c:v>
                </c:pt>
                <c:pt idx="8">
                  <c:v>SANTO DOMINGO (CRUCERO)</c:v>
                </c:pt>
              </c:strCache>
            </c:strRef>
          </c:cat>
          <c:val>
            <c:numRef>
              <c:f>Cruceros!$C$72:$C$80</c:f>
              <c:numCache>
                <c:formatCode>General</c:formatCode>
                <c:ptCount val="9"/>
                <c:pt idx="0">
                  <c:v>67</c:v>
                </c:pt>
                <c:pt idx="1">
                  <c:v>1</c:v>
                </c:pt>
                <c:pt idx="2">
                  <c:v>55</c:v>
                </c:pt>
                <c:pt idx="3">
                  <c:v>0</c:v>
                </c:pt>
                <c:pt idx="4">
                  <c:v>20</c:v>
                </c:pt>
                <c:pt idx="5">
                  <c:v>3</c:v>
                </c:pt>
                <c:pt idx="6">
                  <c:v>15</c:v>
                </c:pt>
                <c:pt idx="7">
                  <c:v>67</c:v>
                </c:pt>
                <c:pt idx="8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2-4C5A-80B5-92AA20479A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0"/>
        <c:shape val="box"/>
        <c:axId val="797158239"/>
        <c:axId val="797158655"/>
        <c:axId val="0"/>
      </c:bar3DChart>
      <c:catAx>
        <c:axId val="797158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97158655"/>
        <c:crosses val="autoZero"/>
        <c:auto val="1"/>
        <c:lblAlgn val="ctr"/>
        <c:lblOffset val="100"/>
        <c:noMultiLvlLbl val="0"/>
      </c:catAx>
      <c:valAx>
        <c:axId val="797158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97158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419100</xdr:colOff>
      <xdr:row>0</xdr:row>
      <xdr:rowOff>28576</xdr:rowOff>
    </xdr:from>
    <xdr:to>
      <xdr:col>7</xdr:col>
      <xdr:colOff>523875</xdr:colOff>
      <xdr:row>3</xdr:row>
      <xdr:rowOff>171450</xdr:rowOff>
    </xdr:to>
    <xdr:pic>
      <xdr:nvPicPr>
        <xdr:cNvPr id="2" name="6 Imagen" descr="Logotipo&#10;&#10;Descripción generada automáticament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2975" y="28576"/>
          <a:ext cx="1743075" cy="714374"/>
        </a:xfrm>
        <a:prstGeom prst="rect">
          <a:avLst/>
        </a:prstGeom>
      </xdr:spPr>
    </xdr:pic>
    <xdr:clientData/>
  </xdr:twoCellAnchor>
  <xdr:twoCellAnchor editAs="oneCell">
    <xdr:from>
      <xdr:col>2</xdr:col>
      <xdr:colOff>533400</xdr:colOff>
      <xdr:row>36</xdr:row>
      <xdr:rowOff>19050</xdr:rowOff>
    </xdr:from>
    <xdr:to>
      <xdr:col>4</xdr:col>
      <xdr:colOff>314325</xdr:colOff>
      <xdr:row>40</xdr:row>
      <xdr:rowOff>0</xdr:rowOff>
    </xdr:to>
    <xdr:pic>
      <xdr:nvPicPr>
        <xdr:cNvPr id="3" name="8 Imagen" descr="Logotipo&#10;&#10;Descripción generada automáticamente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0" y="8696325"/>
          <a:ext cx="1438275" cy="742950"/>
        </a:xfrm>
        <a:prstGeom prst="rect">
          <a:avLst/>
        </a:prstGeom>
      </xdr:spPr>
    </xdr:pic>
    <xdr:clientData/>
  </xdr:twoCellAnchor>
  <xdr:twoCellAnchor editAs="oneCell">
    <xdr:from>
      <xdr:col>2</xdr:col>
      <xdr:colOff>457201</xdr:colOff>
      <xdr:row>60</xdr:row>
      <xdr:rowOff>0</xdr:rowOff>
    </xdr:from>
    <xdr:to>
      <xdr:col>4</xdr:col>
      <xdr:colOff>323851</xdr:colOff>
      <xdr:row>65</xdr:row>
      <xdr:rowOff>9525</xdr:rowOff>
    </xdr:to>
    <xdr:pic>
      <xdr:nvPicPr>
        <xdr:cNvPr id="4" name="10 Imagen" descr="Logotipo&#10;&#10;Descripción generada automáticamente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6" y="11572875"/>
          <a:ext cx="1524000" cy="9620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111</xdr:row>
      <xdr:rowOff>104775</xdr:rowOff>
    </xdr:from>
    <xdr:to>
      <xdr:col>4</xdr:col>
      <xdr:colOff>590550</xdr:colOff>
      <xdr:row>125</xdr:row>
      <xdr:rowOff>180975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695325</xdr:colOff>
      <xdr:row>5</xdr:row>
      <xdr:rowOff>114300</xdr:rowOff>
    </xdr:from>
    <xdr:to>
      <xdr:col>5</xdr:col>
      <xdr:colOff>400050</xdr:colOff>
      <xdr:row>10</xdr:row>
      <xdr:rowOff>161925</xdr:rowOff>
    </xdr:to>
    <xdr:pic>
      <xdr:nvPicPr>
        <xdr:cNvPr id="4" name="3 Imagen" descr="Logotipo&#10;&#10;Descripción generada automáticament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1066800"/>
          <a:ext cx="1876425" cy="1000125"/>
        </a:xfrm>
        <a:prstGeom prst="rect">
          <a:avLst/>
        </a:prstGeom>
      </xdr:spPr>
    </xdr:pic>
    <xdr:clientData/>
  </xdr:twoCellAnchor>
  <xdr:twoCellAnchor editAs="oneCell">
    <xdr:from>
      <xdr:col>3</xdr:col>
      <xdr:colOff>742950</xdr:colOff>
      <xdr:row>41</xdr:row>
      <xdr:rowOff>133350</xdr:rowOff>
    </xdr:from>
    <xdr:to>
      <xdr:col>5</xdr:col>
      <xdr:colOff>238125</xdr:colOff>
      <xdr:row>45</xdr:row>
      <xdr:rowOff>190499</xdr:rowOff>
    </xdr:to>
    <xdr:pic>
      <xdr:nvPicPr>
        <xdr:cNvPr id="5" name="5 Imagen" descr="Logotipo&#10;&#10;Descripción generada automáticament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925" y="8115300"/>
          <a:ext cx="1666875" cy="819149"/>
        </a:xfrm>
        <a:prstGeom prst="rect">
          <a:avLst/>
        </a:prstGeom>
      </xdr:spPr>
    </xdr:pic>
    <xdr:clientData/>
  </xdr:twoCellAnchor>
  <xdr:twoCellAnchor>
    <xdr:from>
      <xdr:col>1</xdr:col>
      <xdr:colOff>1104900</xdr:colOff>
      <xdr:row>77</xdr:row>
      <xdr:rowOff>133350</xdr:rowOff>
    </xdr:from>
    <xdr:to>
      <xdr:col>5</xdr:col>
      <xdr:colOff>657225</xdr:colOff>
      <xdr:row>92</xdr:row>
      <xdr:rowOff>19050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200025</xdr:colOff>
      <xdr:row>2</xdr:row>
      <xdr:rowOff>104775</xdr:rowOff>
    </xdr:from>
    <xdr:to>
      <xdr:col>11</xdr:col>
      <xdr:colOff>276225</xdr:colOff>
      <xdr:row>6</xdr:row>
      <xdr:rowOff>161924</xdr:rowOff>
    </xdr:to>
    <xdr:pic>
      <xdr:nvPicPr>
        <xdr:cNvPr id="2" name="4 Imagen" descr="Logotipo&#10;&#10;Descripción generada automáticament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8075" y="485775"/>
          <a:ext cx="1666875" cy="819149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66</xdr:row>
      <xdr:rowOff>123825</xdr:rowOff>
    </xdr:from>
    <xdr:to>
      <xdr:col>3</xdr:col>
      <xdr:colOff>847725</xdr:colOff>
      <xdr:row>70</xdr:row>
      <xdr:rowOff>161924</xdr:rowOff>
    </xdr:to>
    <xdr:pic>
      <xdr:nvPicPr>
        <xdr:cNvPr id="3" name="6 Imagen" descr="Logotipo&#10;&#10;Descripción generada automáticament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1675" y="15106650"/>
          <a:ext cx="1666875" cy="819149"/>
        </a:xfrm>
        <a:prstGeom prst="rect">
          <a:avLst/>
        </a:prstGeom>
      </xdr:spPr>
    </xdr:pic>
    <xdr:clientData/>
  </xdr:twoCellAnchor>
  <xdr:twoCellAnchor>
    <xdr:from>
      <xdr:col>0</xdr:col>
      <xdr:colOff>352425</xdr:colOff>
      <xdr:row>75</xdr:row>
      <xdr:rowOff>85724</xdr:rowOff>
    </xdr:from>
    <xdr:to>
      <xdr:col>5</xdr:col>
      <xdr:colOff>466725</xdr:colOff>
      <xdr:row>91</xdr:row>
      <xdr:rowOff>85725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</xdr:col>
      <xdr:colOff>400050</xdr:colOff>
      <xdr:row>35</xdr:row>
      <xdr:rowOff>9525</xdr:rowOff>
    </xdr:from>
    <xdr:ext cx="1666875" cy="752474"/>
    <xdr:pic>
      <xdr:nvPicPr>
        <xdr:cNvPr id="10" name="6 Imagen" descr="Logotipo&#10;&#10;Descripción generada automáticament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6950" y="7219950"/>
          <a:ext cx="1666875" cy="752474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1066800</xdr:colOff>
      <xdr:row>1</xdr:row>
      <xdr:rowOff>19050</xdr:rowOff>
    </xdr:from>
    <xdr:to>
      <xdr:col>3</xdr:col>
      <xdr:colOff>1400175</xdr:colOff>
      <xdr:row>4</xdr:row>
      <xdr:rowOff>171450</xdr:rowOff>
    </xdr:to>
    <xdr:pic>
      <xdr:nvPicPr>
        <xdr:cNvPr id="5" name="2 Imagen" descr="Logotipo&#10;&#10;Descripción generada automáticament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5" y="209550"/>
          <a:ext cx="1666875" cy="723900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22</xdr:row>
      <xdr:rowOff>47625</xdr:rowOff>
    </xdr:from>
    <xdr:to>
      <xdr:col>4</xdr:col>
      <xdr:colOff>628650</xdr:colOff>
      <xdr:row>26</xdr:row>
      <xdr:rowOff>9525</xdr:rowOff>
    </xdr:to>
    <xdr:pic>
      <xdr:nvPicPr>
        <xdr:cNvPr id="7" name="2 Imagen" descr="Logotipo&#10;&#10;Descripción generada automáticament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5000625"/>
          <a:ext cx="1666875" cy="723900"/>
        </a:xfrm>
        <a:prstGeom prst="rect">
          <a:avLst/>
        </a:prstGeom>
      </xdr:spPr>
    </xdr:pic>
    <xdr:clientData/>
  </xdr:twoCellAnchor>
  <xdr:twoCellAnchor>
    <xdr:from>
      <xdr:col>1</xdr:col>
      <xdr:colOff>295274</xdr:colOff>
      <xdr:row>46</xdr:row>
      <xdr:rowOff>190499</xdr:rowOff>
    </xdr:from>
    <xdr:to>
      <xdr:col>4</xdr:col>
      <xdr:colOff>990600</xdr:colOff>
      <xdr:row>64</xdr:row>
      <xdr:rowOff>47625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228599</xdr:colOff>
      <xdr:row>80</xdr:row>
      <xdr:rowOff>47625</xdr:rowOff>
    </xdr:from>
    <xdr:to>
      <xdr:col>3</xdr:col>
      <xdr:colOff>571499</xdr:colOff>
      <xdr:row>97</xdr:row>
      <xdr:rowOff>142874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1019175</xdr:colOff>
      <xdr:row>0</xdr:row>
      <xdr:rowOff>28576</xdr:rowOff>
    </xdr:from>
    <xdr:to>
      <xdr:col>4</xdr:col>
      <xdr:colOff>561976</xdr:colOff>
      <xdr:row>4</xdr:row>
      <xdr:rowOff>9526</xdr:rowOff>
    </xdr:to>
    <xdr:pic>
      <xdr:nvPicPr>
        <xdr:cNvPr id="3" name="3 Imagen" descr="Logotipo&#10;&#10;Descripción generada automáticament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28576"/>
          <a:ext cx="1685926" cy="7429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542925</xdr:colOff>
      <xdr:row>2</xdr:row>
      <xdr:rowOff>57150</xdr:rowOff>
    </xdr:from>
    <xdr:to>
      <xdr:col>6</xdr:col>
      <xdr:colOff>66675</xdr:colOff>
      <xdr:row>6</xdr:row>
      <xdr:rowOff>171449</xdr:rowOff>
    </xdr:to>
    <xdr:pic>
      <xdr:nvPicPr>
        <xdr:cNvPr id="3" name="6 Imagen" descr="Logotipo&#10;&#10;Descripción generada automáticament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7575" y="438150"/>
          <a:ext cx="1838325" cy="876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N111"/>
  <sheetViews>
    <sheetView view="pageBreakPreview" zoomScale="60" zoomScaleNormal="100" workbookViewId="0">
      <selection activeCell="S20" sqref="S20"/>
    </sheetView>
  </sheetViews>
  <sheetFormatPr baseColWidth="10" defaultRowHeight="15" x14ac:dyDescent="0.25"/>
  <cols>
    <col min="2" max="2" width="16.140625" customWidth="1"/>
    <col min="3" max="3" width="10.85546875" customWidth="1"/>
    <col min="4" max="4" width="14" customWidth="1"/>
    <col min="5" max="5" width="12.5703125" customWidth="1"/>
    <col min="6" max="6" width="12.7109375" customWidth="1"/>
    <col min="7" max="7" width="11.85546875" customWidth="1"/>
    <col min="8" max="8" width="14.42578125" customWidth="1"/>
    <col min="10" max="10" width="8.140625" customWidth="1"/>
    <col min="11" max="11" width="10.140625" customWidth="1"/>
    <col min="12" max="12" width="8.7109375" customWidth="1"/>
    <col min="13" max="13" width="12" customWidth="1"/>
  </cols>
  <sheetData>
    <row r="5" spans="1:13" x14ac:dyDescent="0.25">
      <c r="G5" s="2" t="s">
        <v>0</v>
      </c>
    </row>
    <row r="6" spans="1:13" x14ac:dyDescent="0.25">
      <c r="G6" s="2" t="s">
        <v>1</v>
      </c>
    </row>
    <row r="7" spans="1:13" x14ac:dyDescent="0.25">
      <c r="A7" s="229" t="s">
        <v>157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</row>
    <row r="8" spans="1:13" x14ac:dyDescent="0.25">
      <c r="G8" s="2" t="s">
        <v>69</v>
      </c>
    </row>
    <row r="9" spans="1:13" ht="15.75" thickBot="1" x14ac:dyDescent="0.3">
      <c r="G9" s="224" t="s">
        <v>159</v>
      </c>
    </row>
    <row r="10" spans="1:13" ht="24.75" x14ac:dyDescent="0.25">
      <c r="B10" s="121" t="s">
        <v>2</v>
      </c>
      <c r="C10" s="122" t="s">
        <v>3</v>
      </c>
      <c r="D10" s="122" t="s">
        <v>4</v>
      </c>
      <c r="E10" s="122" t="s">
        <v>5</v>
      </c>
      <c r="F10" s="122" t="s">
        <v>6</v>
      </c>
      <c r="G10" s="122" t="s">
        <v>7</v>
      </c>
      <c r="H10" s="123" t="s">
        <v>8</v>
      </c>
      <c r="I10" s="123" t="s">
        <v>9</v>
      </c>
      <c r="J10" s="123" t="s">
        <v>10</v>
      </c>
      <c r="K10" s="123" t="s">
        <v>11</v>
      </c>
      <c r="L10" s="123" t="s">
        <v>12</v>
      </c>
      <c r="M10" s="124" t="s">
        <v>13</v>
      </c>
    </row>
    <row r="11" spans="1:13" x14ac:dyDescent="0.25">
      <c r="B11" s="95" t="s">
        <v>14</v>
      </c>
      <c r="C11" s="3">
        <v>0</v>
      </c>
      <c r="D11" s="3">
        <v>0</v>
      </c>
      <c r="E11" s="3">
        <v>0</v>
      </c>
      <c r="F11" s="3">
        <v>67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4">
        <f>SUM(C11:L11)</f>
        <v>67</v>
      </c>
    </row>
    <row r="12" spans="1:13" x14ac:dyDescent="0.25">
      <c r="B12" s="95" t="s">
        <v>15</v>
      </c>
      <c r="C12" s="3">
        <v>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1</v>
      </c>
      <c r="L12" s="3">
        <v>0</v>
      </c>
      <c r="M12" s="4">
        <f t="shared" ref="M12:M33" si="0">SUM(C12:L12)</f>
        <v>4</v>
      </c>
    </row>
    <row r="13" spans="1:13" x14ac:dyDescent="0.25">
      <c r="B13" s="95" t="s">
        <v>16</v>
      </c>
      <c r="C13" s="3">
        <v>0</v>
      </c>
      <c r="D13" s="3">
        <v>1</v>
      </c>
      <c r="E13" s="3">
        <v>2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1</v>
      </c>
      <c r="L13" s="3">
        <v>0</v>
      </c>
      <c r="M13" s="4">
        <f t="shared" si="0"/>
        <v>5</v>
      </c>
    </row>
    <row r="14" spans="1:13" x14ac:dyDescent="0.25">
      <c r="B14" s="95" t="s">
        <v>17</v>
      </c>
      <c r="C14" s="3">
        <v>2</v>
      </c>
      <c r="D14" s="3">
        <v>2</v>
      </c>
      <c r="E14" s="3">
        <v>1</v>
      </c>
      <c r="F14" s="3">
        <v>0</v>
      </c>
      <c r="G14" s="3">
        <v>0</v>
      </c>
      <c r="H14" s="3">
        <v>6</v>
      </c>
      <c r="I14" s="3">
        <v>8</v>
      </c>
      <c r="J14" s="3">
        <v>0</v>
      </c>
      <c r="K14" s="3">
        <v>0</v>
      </c>
      <c r="L14" s="3">
        <v>0</v>
      </c>
      <c r="M14" s="4">
        <f t="shared" si="0"/>
        <v>19</v>
      </c>
    </row>
    <row r="15" spans="1:13" x14ac:dyDescent="0.25">
      <c r="B15" s="95" t="s">
        <v>18</v>
      </c>
      <c r="C15" s="3">
        <v>10</v>
      </c>
      <c r="D15" s="3">
        <v>0</v>
      </c>
      <c r="E15" s="3">
        <v>7</v>
      </c>
      <c r="F15" s="3">
        <v>0</v>
      </c>
      <c r="G15" s="3">
        <v>0</v>
      </c>
      <c r="H15" s="3">
        <v>1</v>
      </c>
      <c r="I15" s="3">
        <v>1</v>
      </c>
      <c r="J15" s="3">
        <v>5</v>
      </c>
      <c r="K15" s="3">
        <v>0</v>
      </c>
      <c r="L15" s="3">
        <v>0</v>
      </c>
      <c r="M15" s="4">
        <f t="shared" si="0"/>
        <v>24</v>
      </c>
    </row>
    <row r="16" spans="1:13" ht="18.75" customHeight="1" x14ac:dyDescent="0.25">
      <c r="B16" s="95" t="s">
        <v>19</v>
      </c>
      <c r="C16" s="3">
        <v>3</v>
      </c>
      <c r="D16" s="3">
        <v>1</v>
      </c>
      <c r="E16" s="3">
        <v>0</v>
      </c>
      <c r="F16" s="3">
        <v>0</v>
      </c>
      <c r="G16" s="3">
        <v>0</v>
      </c>
      <c r="H16" s="3">
        <v>2</v>
      </c>
      <c r="I16" s="3">
        <v>1</v>
      </c>
      <c r="J16" s="3">
        <v>0</v>
      </c>
      <c r="K16" s="3">
        <v>0</v>
      </c>
      <c r="L16" s="3">
        <v>0</v>
      </c>
      <c r="M16" s="4">
        <f t="shared" si="0"/>
        <v>7</v>
      </c>
    </row>
    <row r="17" spans="2:14" x14ac:dyDescent="0.25">
      <c r="B17" s="95" t="s">
        <v>20</v>
      </c>
      <c r="C17" s="3">
        <v>0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4">
        <f t="shared" si="0"/>
        <v>1</v>
      </c>
    </row>
    <row r="18" spans="2:14" x14ac:dyDescent="0.25">
      <c r="B18" s="95" t="s">
        <v>111</v>
      </c>
      <c r="C18" s="3">
        <v>0</v>
      </c>
      <c r="D18" s="3">
        <v>0</v>
      </c>
      <c r="E18" s="3">
        <v>0</v>
      </c>
      <c r="F18" s="3">
        <v>67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4">
        <f t="shared" si="0"/>
        <v>67</v>
      </c>
    </row>
    <row r="19" spans="2:14" x14ac:dyDescent="0.25">
      <c r="B19" s="95" t="s">
        <v>21</v>
      </c>
      <c r="C19" s="3">
        <v>228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4">
        <f t="shared" si="0"/>
        <v>228</v>
      </c>
      <c r="N19" s="93"/>
    </row>
    <row r="20" spans="2:14" x14ac:dyDescent="0.25">
      <c r="B20" s="95" t="s">
        <v>22</v>
      </c>
      <c r="C20" s="3">
        <v>0</v>
      </c>
      <c r="D20" s="3">
        <v>0</v>
      </c>
      <c r="E20" s="3">
        <v>69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4">
        <f t="shared" si="0"/>
        <v>69</v>
      </c>
    </row>
    <row r="21" spans="2:14" x14ac:dyDescent="0.25">
      <c r="B21" s="95" t="s">
        <v>23</v>
      </c>
      <c r="C21" s="3">
        <v>2</v>
      </c>
      <c r="D21" s="3">
        <v>1</v>
      </c>
      <c r="E21" s="3">
        <v>7</v>
      </c>
      <c r="F21" s="3">
        <v>55</v>
      </c>
      <c r="G21" s="3">
        <v>0</v>
      </c>
      <c r="H21" s="3">
        <v>6</v>
      </c>
      <c r="I21" s="3">
        <v>6</v>
      </c>
      <c r="J21" s="3">
        <v>0</v>
      </c>
      <c r="K21" s="3">
        <v>0</v>
      </c>
      <c r="L21" s="3">
        <v>0</v>
      </c>
      <c r="M21" s="4">
        <f t="shared" si="0"/>
        <v>77</v>
      </c>
    </row>
    <row r="22" spans="2:14" x14ac:dyDescent="0.25">
      <c r="B22" s="95" t="s">
        <v>24</v>
      </c>
      <c r="C22" s="3">
        <v>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80</v>
      </c>
      <c r="K22" s="3">
        <v>0</v>
      </c>
      <c r="L22" s="3">
        <v>0</v>
      </c>
      <c r="M22" s="4">
        <f t="shared" si="0"/>
        <v>83</v>
      </c>
    </row>
    <row r="23" spans="2:14" x14ac:dyDescent="0.25">
      <c r="B23" s="96" t="s">
        <v>25</v>
      </c>
      <c r="C23" s="3">
        <v>17</v>
      </c>
      <c r="D23" s="3">
        <v>1</v>
      </c>
      <c r="E23" s="3">
        <v>0</v>
      </c>
      <c r="F23" s="3">
        <v>0</v>
      </c>
      <c r="G23" s="3">
        <v>0</v>
      </c>
      <c r="H23" s="3">
        <v>2</v>
      </c>
      <c r="I23" s="3">
        <v>1</v>
      </c>
      <c r="J23" s="3">
        <v>0</v>
      </c>
      <c r="K23" s="3">
        <v>0</v>
      </c>
      <c r="L23" s="3">
        <v>0</v>
      </c>
      <c r="M23" s="4">
        <f t="shared" si="0"/>
        <v>21</v>
      </c>
    </row>
    <row r="24" spans="2:14" x14ac:dyDescent="0.25">
      <c r="B24" s="96" t="s">
        <v>26</v>
      </c>
      <c r="C24" s="3">
        <v>0</v>
      </c>
      <c r="D24" s="3">
        <v>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4">
        <f t="shared" si="0"/>
        <v>2</v>
      </c>
    </row>
    <row r="25" spans="2:14" x14ac:dyDescent="0.25">
      <c r="B25" s="96" t="s">
        <v>112</v>
      </c>
      <c r="C25" s="3">
        <v>0</v>
      </c>
      <c r="D25" s="3">
        <v>0</v>
      </c>
      <c r="E25" s="3">
        <v>0</v>
      </c>
      <c r="F25" s="3">
        <v>15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4">
        <f t="shared" si="0"/>
        <v>15</v>
      </c>
    </row>
    <row r="26" spans="2:14" x14ac:dyDescent="0.25">
      <c r="B26" s="96" t="s">
        <v>27</v>
      </c>
      <c r="C26" s="3">
        <v>4</v>
      </c>
      <c r="D26" s="3">
        <v>1</v>
      </c>
      <c r="E26" s="3">
        <v>0</v>
      </c>
      <c r="F26" s="3">
        <v>0</v>
      </c>
      <c r="G26" s="3">
        <v>0</v>
      </c>
      <c r="H26" s="3">
        <v>3</v>
      </c>
      <c r="I26" s="3">
        <v>3</v>
      </c>
      <c r="J26" s="3">
        <v>0</v>
      </c>
      <c r="K26" s="3">
        <v>0</v>
      </c>
      <c r="L26" s="3">
        <v>0</v>
      </c>
      <c r="M26" s="4">
        <f t="shared" si="0"/>
        <v>11</v>
      </c>
    </row>
    <row r="27" spans="2:14" x14ac:dyDescent="0.25">
      <c r="B27" s="96" t="s">
        <v>28</v>
      </c>
      <c r="C27" s="3">
        <v>81</v>
      </c>
      <c r="D27" s="3">
        <v>9</v>
      </c>
      <c r="E27" s="3">
        <v>0</v>
      </c>
      <c r="F27" s="3">
        <v>0</v>
      </c>
      <c r="G27" s="3">
        <v>0</v>
      </c>
      <c r="H27" s="3">
        <v>6</v>
      </c>
      <c r="I27" s="3">
        <v>6</v>
      </c>
      <c r="J27" s="3">
        <v>0</v>
      </c>
      <c r="K27" s="3">
        <v>0</v>
      </c>
      <c r="L27" s="3">
        <v>0</v>
      </c>
      <c r="M27" s="4">
        <f t="shared" si="0"/>
        <v>102</v>
      </c>
    </row>
    <row r="28" spans="2:14" x14ac:dyDescent="0.25">
      <c r="B28" s="96" t="s">
        <v>29</v>
      </c>
      <c r="C28" s="3">
        <v>0</v>
      </c>
      <c r="D28" s="3">
        <v>5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4">
        <f t="shared" si="0"/>
        <v>5</v>
      </c>
      <c r="N28" s="93"/>
    </row>
    <row r="29" spans="2:14" x14ac:dyDescent="0.25">
      <c r="B29" s="96" t="s">
        <v>113</v>
      </c>
      <c r="C29" s="3">
        <v>0</v>
      </c>
      <c r="D29" s="3">
        <v>0</v>
      </c>
      <c r="E29" s="3">
        <v>0</v>
      </c>
      <c r="F29" s="3">
        <v>3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4">
        <f t="shared" si="0"/>
        <v>3</v>
      </c>
      <c r="N29" s="94"/>
    </row>
    <row r="30" spans="2:14" x14ac:dyDescent="0.25">
      <c r="B30" s="95" t="s">
        <v>30</v>
      </c>
      <c r="C30" s="3">
        <v>277</v>
      </c>
      <c r="D30" s="3">
        <v>34</v>
      </c>
      <c r="E30" s="3">
        <v>88</v>
      </c>
      <c r="F30" s="5">
        <v>0</v>
      </c>
      <c r="G30" s="5">
        <v>0</v>
      </c>
      <c r="H30" s="5">
        <v>6</v>
      </c>
      <c r="I30" s="5">
        <v>5</v>
      </c>
      <c r="J30" s="5">
        <v>1</v>
      </c>
      <c r="K30" s="5">
        <v>1</v>
      </c>
      <c r="L30" s="5">
        <v>0</v>
      </c>
      <c r="M30" s="4">
        <f t="shared" si="0"/>
        <v>412</v>
      </c>
    </row>
    <row r="31" spans="2:14" ht="18" customHeight="1" x14ac:dyDescent="0.25">
      <c r="B31" s="95" t="s">
        <v>31</v>
      </c>
      <c r="C31" s="3">
        <v>8</v>
      </c>
      <c r="D31" s="3">
        <v>0</v>
      </c>
      <c r="E31" s="3">
        <v>14</v>
      </c>
      <c r="F31" s="3">
        <v>0</v>
      </c>
      <c r="G31" s="3">
        <v>0</v>
      </c>
      <c r="H31" s="3">
        <v>3</v>
      </c>
      <c r="I31" s="3">
        <v>2</v>
      </c>
      <c r="J31" s="3">
        <v>0</v>
      </c>
      <c r="K31" s="3">
        <v>0</v>
      </c>
      <c r="L31" s="3">
        <v>0</v>
      </c>
      <c r="M31" s="4">
        <f t="shared" si="0"/>
        <v>27</v>
      </c>
    </row>
    <row r="32" spans="2:14" x14ac:dyDescent="0.25">
      <c r="B32" s="97" t="s">
        <v>32</v>
      </c>
      <c r="C32" s="3">
        <v>3</v>
      </c>
      <c r="D32" s="3">
        <v>0</v>
      </c>
      <c r="E32" s="3">
        <v>0</v>
      </c>
      <c r="F32" s="3">
        <v>20</v>
      </c>
      <c r="G32" s="3">
        <v>0</v>
      </c>
      <c r="H32" s="3">
        <v>0</v>
      </c>
      <c r="I32" s="3">
        <v>0</v>
      </c>
      <c r="J32" s="3">
        <v>89</v>
      </c>
      <c r="K32" s="3">
        <v>0</v>
      </c>
      <c r="L32" s="3">
        <v>0</v>
      </c>
      <c r="M32" s="4">
        <f t="shared" si="0"/>
        <v>112</v>
      </c>
    </row>
    <row r="33" spans="2:13" x14ac:dyDescent="0.25">
      <c r="B33" s="97" t="s">
        <v>33</v>
      </c>
      <c r="C33" s="3">
        <v>61</v>
      </c>
      <c r="D33" s="3">
        <v>1</v>
      </c>
      <c r="E33" s="3">
        <v>4</v>
      </c>
      <c r="F33" s="6">
        <v>13</v>
      </c>
      <c r="G33" s="3">
        <v>0</v>
      </c>
      <c r="H33" s="3">
        <v>0</v>
      </c>
      <c r="I33" s="3">
        <v>0</v>
      </c>
      <c r="J33" s="3">
        <v>1</v>
      </c>
      <c r="K33" s="3">
        <v>3</v>
      </c>
      <c r="L33" s="3">
        <v>35</v>
      </c>
      <c r="M33" s="4">
        <f t="shared" si="0"/>
        <v>118</v>
      </c>
    </row>
    <row r="34" spans="2:13" ht="15.75" thickBot="1" x14ac:dyDescent="0.3">
      <c r="B34" s="110" t="s">
        <v>34</v>
      </c>
      <c r="C34" s="111">
        <f t="shared" ref="C34:L34" si="1">SUM(C11:C33)</f>
        <v>701</v>
      </c>
      <c r="D34" s="111">
        <f t="shared" si="1"/>
        <v>58</v>
      </c>
      <c r="E34" s="111">
        <f t="shared" si="1"/>
        <v>192</v>
      </c>
      <c r="F34" s="111">
        <f t="shared" si="1"/>
        <v>241</v>
      </c>
      <c r="G34" s="111">
        <f t="shared" si="1"/>
        <v>0</v>
      </c>
      <c r="H34" s="111">
        <f t="shared" si="1"/>
        <v>36</v>
      </c>
      <c r="I34" s="111">
        <f t="shared" si="1"/>
        <v>33</v>
      </c>
      <c r="J34" s="111">
        <f t="shared" si="1"/>
        <v>177</v>
      </c>
      <c r="K34" s="111">
        <f t="shared" si="1"/>
        <v>6</v>
      </c>
      <c r="L34" s="112">
        <f t="shared" si="1"/>
        <v>35</v>
      </c>
      <c r="M34" s="113">
        <f>SUM(C34:L34)</f>
        <v>1479</v>
      </c>
    </row>
    <row r="41" spans="2:13" x14ac:dyDescent="0.25">
      <c r="B41" s="229" t="s">
        <v>0</v>
      </c>
      <c r="C41" s="229"/>
      <c r="D41" s="229"/>
      <c r="E41" s="229"/>
      <c r="F41" s="229"/>
      <c r="G41" s="8"/>
      <c r="H41" s="8"/>
      <c r="I41" s="8"/>
      <c r="J41" s="8"/>
      <c r="K41" s="8"/>
      <c r="L41" s="8"/>
      <c r="M41" s="8"/>
    </row>
    <row r="42" spans="2:13" x14ac:dyDescent="0.25">
      <c r="B42" s="229" t="s">
        <v>1</v>
      </c>
      <c r="C42" s="229"/>
      <c r="D42" s="229"/>
      <c r="E42" s="229"/>
      <c r="F42" s="229"/>
      <c r="G42" s="8"/>
      <c r="H42" s="8"/>
      <c r="I42" s="8"/>
      <c r="J42" s="8"/>
      <c r="K42" s="8"/>
      <c r="L42" s="8"/>
      <c r="M42" s="8"/>
    </row>
    <row r="43" spans="2:13" x14ac:dyDescent="0.25">
      <c r="B43" s="229" t="s">
        <v>35</v>
      </c>
      <c r="C43" s="229"/>
      <c r="D43" s="229"/>
      <c r="E43" s="229"/>
      <c r="F43" s="229"/>
      <c r="G43" s="8"/>
      <c r="H43" s="8"/>
      <c r="I43" s="8"/>
      <c r="J43" s="8"/>
      <c r="K43" s="8"/>
      <c r="L43" s="8"/>
      <c r="M43" s="8"/>
    </row>
    <row r="44" spans="2:13" ht="15.75" thickBot="1" x14ac:dyDescent="0.3">
      <c r="B44" s="230" t="s">
        <v>68</v>
      </c>
      <c r="C44" s="230"/>
      <c r="D44" s="230"/>
      <c r="E44" s="230"/>
      <c r="F44" s="230"/>
      <c r="G44" s="8"/>
      <c r="H44" s="8"/>
      <c r="I44" s="8"/>
      <c r="J44" s="8"/>
      <c r="K44" s="8"/>
      <c r="L44" s="8"/>
      <c r="M44" s="8"/>
    </row>
    <row r="45" spans="2:13" x14ac:dyDescent="0.25">
      <c r="B45" s="125" t="s">
        <v>36</v>
      </c>
      <c r="C45" s="126">
        <v>2021</v>
      </c>
      <c r="D45" s="126">
        <v>2022</v>
      </c>
      <c r="E45" s="126" t="s">
        <v>37</v>
      </c>
      <c r="F45" s="127" t="s">
        <v>38</v>
      </c>
    </row>
    <row r="46" spans="2:13" ht="15.75" thickBot="1" x14ac:dyDescent="0.3">
      <c r="B46" s="221" t="s">
        <v>3</v>
      </c>
      <c r="C46" s="7">
        <v>675</v>
      </c>
      <c r="D46" s="7">
        <v>701</v>
      </c>
      <c r="E46" s="10">
        <f>D46-C46</f>
        <v>26</v>
      </c>
      <c r="F46" s="11">
        <f>E46/D46</f>
        <v>3.7089871611982884E-2</v>
      </c>
    </row>
    <row r="47" spans="2:13" x14ac:dyDescent="0.25">
      <c r="B47" s="221" t="s">
        <v>4</v>
      </c>
      <c r="C47" s="9">
        <v>80</v>
      </c>
      <c r="D47" s="9">
        <v>58</v>
      </c>
      <c r="E47" s="10">
        <f t="shared" ref="E47:E56" si="2">D47-C47</f>
        <v>-22</v>
      </c>
      <c r="F47" s="11">
        <f t="shared" ref="F47:F56" si="3">E47/D47</f>
        <v>-0.37931034482758619</v>
      </c>
    </row>
    <row r="48" spans="2:13" x14ac:dyDescent="0.25">
      <c r="B48" s="221" t="s">
        <v>5</v>
      </c>
      <c r="C48" s="9">
        <v>162</v>
      </c>
      <c r="D48" s="9">
        <v>192</v>
      </c>
      <c r="E48" s="10">
        <f t="shared" si="2"/>
        <v>30</v>
      </c>
      <c r="F48" s="11">
        <f t="shared" si="3"/>
        <v>0.15625</v>
      </c>
    </row>
    <row r="49" spans="2:6" x14ac:dyDescent="0.25">
      <c r="B49" s="221" t="s">
        <v>6</v>
      </c>
      <c r="C49" s="9">
        <v>1</v>
      </c>
      <c r="D49" s="9">
        <v>241</v>
      </c>
      <c r="E49" s="10">
        <f t="shared" si="2"/>
        <v>240</v>
      </c>
      <c r="F49" s="11">
        <f t="shared" si="3"/>
        <v>0.99585062240663902</v>
      </c>
    </row>
    <row r="50" spans="2:6" x14ac:dyDescent="0.25">
      <c r="B50" s="221" t="s">
        <v>7</v>
      </c>
      <c r="C50" s="9">
        <v>2</v>
      </c>
      <c r="D50" s="9">
        <v>0</v>
      </c>
      <c r="E50" s="10">
        <f t="shared" si="2"/>
        <v>-2</v>
      </c>
      <c r="F50" s="11">
        <v>0</v>
      </c>
    </row>
    <row r="51" spans="2:6" x14ac:dyDescent="0.25">
      <c r="B51" s="222" t="s">
        <v>8</v>
      </c>
      <c r="C51" s="9">
        <v>35</v>
      </c>
      <c r="D51" s="9">
        <v>36</v>
      </c>
      <c r="E51" s="10">
        <f t="shared" si="2"/>
        <v>1</v>
      </c>
      <c r="F51" s="11">
        <f t="shared" si="3"/>
        <v>2.7777777777777776E-2</v>
      </c>
    </row>
    <row r="52" spans="2:6" x14ac:dyDescent="0.25">
      <c r="B52" s="222" t="s">
        <v>9</v>
      </c>
      <c r="C52" s="9">
        <v>29</v>
      </c>
      <c r="D52" s="9">
        <v>33</v>
      </c>
      <c r="E52" s="10">
        <f t="shared" si="2"/>
        <v>4</v>
      </c>
      <c r="F52" s="11">
        <f t="shared" si="3"/>
        <v>0.12121212121212122</v>
      </c>
    </row>
    <row r="53" spans="2:6" x14ac:dyDescent="0.25">
      <c r="B53" s="222" t="s">
        <v>10</v>
      </c>
      <c r="C53" s="9">
        <v>111</v>
      </c>
      <c r="D53" s="9">
        <v>177</v>
      </c>
      <c r="E53" s="10">
        <f t="shared" si="2"/>
        <v>66</v>
      </c>
      <c r="F53" s="11">
        <f t="shared" si="3"/>
        <v>0.3728813559322034</v>
      </c>
    </row>
    <row r="54" spans="2:6" x14ac:dyDescent="0.25">
      <c r="B54" s="222" t="s">
        <v>39</v>
      </c>
      <c r="C54" s="9">
        <v>7</v>
      </c>
      <c r="D54" s="9">
        <v>6</v>
      </c>
      <c r="E54" s="10">
        <f t="shared" si="2"/>
        <v>-1</v>
      </c>
      <c r="F54" s="11">
        <f t="shared" si="3"/>
        <v>-0.16666666666666666</v>
      </c>
    </row>
    <row r="55" spans="2:6" ht="15.75" thickBot="1" x14ac:dyDescent="0.3">
      <c r="B55" s="223" t="s">
        <v>12</v>
      </c>
      <c r="C55" s="12">
        <v>34</v>
      </c>
      <c r="D55" s="12">
        <v>35</v>
      </c>
      <c r="E55" s="10">
        <f t="shared" si="2"/>
        <v>1</v>
      </c>
      <c r="F55" s="11">
        <f t="shared" si="3"/>
        <v>2.8571428571428571E-2</v>
      </c>
    </row>
    <row r="56" spans="2:6" ht="15.75" thickBot="1" x14ac:dyDescent="0.3">
      <c r="B56" s="114" t="s">
        <v>40</v>
      </c>
      <c r="C56" s="115">
        <f>SUM(C46:C55)</f>
        <v>1136</v>
      </c>
      <c r="D56" s="115">
        <f>SUM(D46:D55)</f>
        <v>1479</v>
      </c>
      <c r="E56" s="115">
        <f t="shared" si="2"/>
        <v>343</v>
      </c>
      <c r="F56" s="116">
        <f t="shared" si="3"/>
        <v>0.2319134550371873</v>
      </c>
    </row>
    <row r="66" spans="2:6" x14ac:dyDescent="0.25">
      <c r="D66" s="2" t="s">
        <v>42</v>
      </c>
    </row>
    <row r="67" spans="2:6" x14ac:dyDescent="0.25">
      <c r="D67" s="2" t="s">
        <v>43</v>
      </c>
    </row>
    <row r="68" spans="2:6" ht="15.75" x14ac:dyDescent="0.25">
      <c r="D68" s="13" t="s">
        <v>117</v>
      </c>
    </row>
    <row r="69" spans="2:6" ht="16.5" thickBot="1" x14ac:dyDescent="0.3">
      <c r="D69" s="13" t="s">
        <v>67</v>
      </c>
    </row>
    <row r="70" spans="2:6" ht="15.75" customHeight="1" thickBot="1" x14ac:dyDescent="0.3">
      <c r="B70" s="226" t="s">
        <v>36</v>
      </c>
      <c r="C70" s="227"/>
      <c r="D70" s="227"/>
      <c r="E70" s="227"/>
      <c r="F70" s="228"/>
    </row>
    <row r="71" spans="2:6" ht="29.25" thickBot="1" x14ac:dyDescent="0.3">
      <c r="B71" s="128" t="s">
        <v>44</v>
      </c>
      <c r="C71" s="129">
        <v>2021</v>
      </c>
      <c r="D71" s="129">
        <v>2022</v>
      </c>
      <c r="E71" s="126" t="s">
        <v>37</v>
      </c>
      <c r="F71" s="127" t="s">
        <v>38</v>
      </c>
    </row>
    <row r="72" spans="2:6" ht="15.75" thickBot="1" x14ac:dyDescent="0.3">
      <c r="B72" s="208" t="s">
        <v>47</v>
      </c>
      <c r="C72" s="14">
        <v>0</v>
      </c>
      <c r="D72" s="14">
        <v>67</v>
      </c>
      <c r="E72" s="14">
        <f>D72-C72</f>
        <v>67</v>
      </c>
      <c r="F72" s="15">
        <f>E72/D72</f>
        <v>1</v>
      </c>
    </row>
    <row r="73" spans="2:6" ht="15.75" thickBot="1" x14ac:dyDescent="0.3">
      <c r="B73" s="208" t="s">
        <v>48</v>
      </c>
      <c r="C73" s="14">
        <v>3</v>
      </c>
      <c r="D73" s="14">
        <v>4</v>
      </c>
      <c r="E73" s="14">
        <f t="shared" ref="E73:E95" si="4">D73-C73</f>
        <v>1</v>
      </c>
      <c r="F73" s="15">
        <f t="shared" ref="F73:F95" si="5">E73/D73</f>
        <v>0.25</v>
      </c>
    </row>
    <row r="74" spans="2:6" ht="15.75" thickBot="1" x14ac:dyDescent="0.3">
      <c r="B74" s="208" t="s">
        <v>49</v>
      </c>
      <c r="C74" s="14">
        <v>5</v>
      </c>
      <c r="D74" s="14">
        <v>5</v>
      </c>
      <c r="E74" s="14">
        <f t="shared" si="4"/>
        <v>0</v>
      </c>
      <c r="F74" s="15">
        <f t="shared" si="5"/>
        <v>0</v>
      </c>
    </row>
    <row r="75" spans="2:6" ht="15.75" thickBot="1" x14ac:dyDescent="0.3">
      <c r="B75" s="208" t="s">
        <v>50</v>
      </c>
      <c r="C75" s="14">
        <v>20</v>
      </c>
      <c r="D75" s="14">
        <v>19</v>
      </c>
      <c r="E75" s="14">
        <f t="shared" si="4"/>
        <v>-1</v>
      </c>
      <c r="F75" s="15">
        <f t="shared" si="5"/>
        <v>-5.2631578947368418E-2</v>
      </c>
    </row>
    <row r="76" spans="2:6" ht="15.75" thickBot="1" x14ac:dyDescent="0.3">
      <c r="B76" s="208" t="s">
        <v>51</v>
      </c>
      <c r="C76" s="14">
        <v>21</v>
      </c>
      <c r="D76" s="14">
        <v>24</v>
      </c>
      <c r="E76" s="14">
        <f t="shared" si="4"/>
        <v>3</v>
      </c>
      <c r="F76" s="15">
        <f t="shared" si="5"/>
        <v>0.125</v>
      </c>
    </row>
    <row r="77" spans="2:6" ht="15.75" thickBot="1" x14ac:dyDescent="0.3">
      <c r="B77" s="208" t="s">
        <v>52</v>
      </c>
      <c r="C77" s="14">
        <v>7</v>
      </c>
      <c r="D77" s="14">
        <v>7</v>
      </c>
      <c r="E77" s="14">
        <f t="shared" si="4"/>
        <v>0</v>
      </c>
      <c r="F77" s="15">
        <f t="shared" si="5"/>
        <v>0</v>
      </c>
    </row>
    <row r="78" spans="2:6" ht="15.75" thickBot="1" x14ac:dyDescent="0.3">
      <c r="B78" s="208" t="s">
        <v>53</v>
      </c>
      <c r="C78" s="14">
        <v>0</v>
      </c>
      <c r="D78" s="14">
        <v>1</v>
      </c>
      <c r="E78" s="14">
        <f t="shared" si="4"/>
        <v>1</v>
      </c>
      <c r="F78" s="15">
        <f t="shared" si="5"/>
        <v>1</v>
      </c>
    </row>
    <row r="79" spans="2:6" ht="15.75" thickBot="1" x14ac:dyDescent="0.3">
      <c r="B79" s="208" t="s">
        <v>54</v>
      </c>
      <c r="C79" s="14">
        <v>226</v>
      </c>
      <c r="D79" s="14">
        <v>228</v>
      </c>
      <c r="E79" s="14">
        <f t="shared" si="4"/>
        <v>2</v>
      </c>
      <c r="F79" s="15">
        <f t="shared" si="5"/>
        <v>8.771929824561403E-3</v>
      </c>
    </row>
    <row r="80" spans="2:6" ht="15.75" thickBot="1" x14ac:dyDescent="0.3">
      <c r="B80" s="208" t="s">
        <v>55</v>
      </c>
      <c r="C80" s="14">
        <v>62</v>
      </c>
      <c r="D80" s="14">
        <v>69</v>
      </c>
      <c r="E80" s="14">
        <f t="shared" si="4"/>
        <v>7</v>
      </c>
      <c r="F80" s="15">
        <f t="shared" si="5"/>
        <v>0.10144927536231885</v>
      </c>
    </row>
    <row r="81" spans="2:6" ht="15.75" thickBot="1" x14ac:dyDescent="0.3">
      <c r="B81" s="208" t="s">
        <v>56</v>
      </c>
      <c r="C81" s="14">
        <v>18</v>
      </c>
      <c r="D81" s="14">
        <v>77</v>
      </c>
      <c r="E81" s="14">
        <f t="shared" si="4"/>
        <v>59</v>
      </c>
      <c r="F81" s="15">
        <f t="shared" si="5"/>
        <v>0.76623376623376627</v>
      </c>
    </row>
    <row r="82" spans="2:6" ht="15.75" thickBot="1" x14ac:dyDescent="0.3">
      <c r="B82" s="208" t="s">
        <v>118</v>
      </c>
      <c r="C82" s="14">
        <v>0</v>
      </c>
      <c r="D82" s="14">
        <v>67</v>
      </c>
      <c r="E82" s="14">
        <f t="shared" si="4"/>
        <v>67</v>
      </c>
      <c r="F82" s="15">
        <f t="shared" si="5"/>
        <v>1</v>
      </c>
    </row>
    <row r="83" spans="2:6" ht="15.75" thickBot="1" x14ac:dyDescent="0.3">
      <c r="B83" s="208" t="s">
        <v>57</v>
      </c>
      <c r="C83" s="14">
        <v>48</v>
      </c>
      <c r="D83" s="14">
        <v>83</v>
      </c>
      <c r="E83" s="14">
        <f t="shared" si="4"/>
        <v>35</v>
      </c>
      <c r="F83" s="15">
        <f t="shared" si="5"/>
        <v>0.42168674698795183</v>
      </c>
    </row>
    <row r="84" spans="2:6" ht="15.75" thickBot="1" x14ac:dyDescent="0.3">
      <c r="B84" s="208" t="s">
        <v>58</v>
      </c>
      <c r="C84" s="14">
        <v>17</v>
      </c>
      <c r="D84" s="14">
        <v>21</v>
      </c>
      <c r="E84" s="14">
        <f t="shared" si="4"/>
        <v>4</v>
      </c>
      <c r="F84" s="15">
        <f t="shared" si="5"/>
        <v>0.19047619047619047</v>
      </c>
    </row>
    <row r="85" spans="2:6" ht="15.75" thickBot="1" x14ac:dyDescent="0.3">
      <c r="B85" s="208" t="s">
        <v>59</v>
      </c>
      <c r="C85" s="14">
        <v>1</v>
      </c>
      <c r="D85" s="14">
        <v>2</v>
      </c>
      <c r="E85" s="14">
        <f t="shared" si="4"/>
        <v>1</v>
      </c>
      <c r="F85" s="15">
        <f t="shared" si="5"/>
        <v>0.5</v>
      </c>
    </row>
    <row r="86" spans="2:6" ht="15.75" thickBot="1" x14ac:dyDescent="0.3">
      <c r="B86" s="208" t="s">
        <v>60</v>
      </c>
      <c r="C86" s="14">
        <v>10</v>
      </c>
      <c r="D86" s="14">
        <v>11</v>
      </c>
      <c r="E86" s="14">
        <f t="shared" si="4"/>
        <v>1</v>
      </c>
      <c r="F86" s="15">
        <f t="shared" si="5"/>
        <v>9.0909090909090912E-2</v>
      </c>
    </row>
    <row r="87" spans="2:6" ht="15.75" thickBot="1" x14ac:dyDescent="0.3">
      <c r="B87" s="208" t="s">
        <v>61</v>
      </c>
      <c r="C87" s="14">
        <v>98</v>
      </c>
      <c r="D87" s="14">
        <v>102</v>
      </c>
      <c r="E87" s="14">
        <f t="shared" si="4"/>
        <v>4</v>
      </c>
      <c r="F87" s="15">
        <f t="shared" si="5"/>
        <v>3.9215686274509803E-2</v>
      </c>
    </row>
    <row r="88" spans="2:6" ht="15.75" thickBot="1" x14ac:dyDescent="0.3">
      <c r="B88" s="208" t="s">
        <v>62</v>
      </c>
      <c r="C88" s="14">
        <v>4</v>
      </c>
      <c r="D88" s="14">
        <v>5</v>
      </c>
      <c r="E88" s="14">
        <f t="shared" si="4"/>
        <v>1</v>
      </c>
      <c r="F88" s="15">
        <f t="shared" si="5"/>
        <v>0.2</v>
      </c>
    </row>
    <row r="89" spans="2:6" ht="15.75" thickBot="1" x14ac:dyDescent="0.3">
      <c r="B89" s="208" t="s">
        <v>119</v>
      </c>
      <c r="C89" s="14">
        <v>0</v>
      </c>
      <c r="D89" s="14">
        <v>15</v>
      </c>
      <c r="E89" s="14">
        <f t="shared" si="4"/>
        <v>15</v>
      </c>
      <c r="F89" s="15">
        <f t="shared" si="5"/>
        <v>1</v>
      </c>
    </row>
    <row r="90" spans="2:6" ht="15.75" thickBot="1" x14ac:dyDescent="0.3">
      <c r="B90" s="208" t="s">
        <v>120</v>
      </c>
      <c r="C90" s="14">
        <v>0</v>
      </c>
      <c r="D90" s="14">
        <v>3</v>
      </c>
      <c r="E90" s="14">
        <f t="shared" si="4"/>
        <v>3</v>
      </c>
      <c r="F90" s="15">
        <f t="shared" si="5"/>
        <v>1</v>
      </c>
    </row>
    <row r="91" spans="2:6" ht="15.75" thickBot="1" x14ac:dyDescent="0.3">
      <c r="B91" s="208" t="s">
        <v>63</v>
      </c>
      <c r="C91" s="14">
        <v>407</v>
      </c>
      <c r="D91" s="14">
        <v>412</v>
      </c>
      <c r="E91" s="14">
        <f t="shared" si="4"/>
        <v>5</v>
      </c>
      <c r="F91" s="15">
        <f t="shared" si="5"/>
        <v>1.2135922330097087E-2</v>
      </c>
    </row>
    <row r="92" spans="2:6" ht="15.75" thickBot="1" x14ac:dyDescent="0.3">
      <c r="B92" s="208" t="s">
        <v>64</v>
      </c>
      <c r="C92" s="14">
        <v>30</v>
      </c>
      <c r="D92" s="14">
        <v>27</v>
      </c>
      <c r="E92" s="14">
        <f t="shared" si="4"/>
        <v>-3</v>
      </c>
      <c r="F92" s="15">
        <f t="shared" si="5"/>
        <v>-0.1111111111111111</v>
      </c>
    </row>
    <row r="93" spans="2:6" ht="15.75" thickBot="1" x14ac:dyDescent="0.3">
      <c r="B93" s="208" t="s">
        <v>65</v>
      </c>
      <c r="C93" s="14">
        <v>60</v>
      </c>
      <c r="D93" s="14">
        <v>112</v>
      </c>
      <c r="E93" s="14">
        <f t="shared" si="4"/>
        <v>52</v>
      </c>
      <c r="F93" s="15">
        <f t="shared" si="5"/>
        <v>0.4642857142857143</v>
      </c>
    </row>
    <row r="94" spans="2:6" ht="15.75" thickBot="1" x14ac:dyDescent="0.3">
      <c r="B94" s="208" t="s">
        <v>66</v>
      </c>
      <c r="C94" s="14">
        <v>99</v>
      </c>
      <c r="D94" s="14">
        <v>118</v>
      </c>
      <c r="E94" s="14">
        <f t="shared" si="4"/>
        <v>19</v>
      </c>
      <c r="F94" s="15">
        <f t="shared" si="5"/>
        <v>0.16101694915254236</v>
      </c>
    </row>
    <row r="95" spans="2:6" ht="15.75" thickBot="1" x14ac:dyDescent="0.3">
      <c r="B95" s="220" t="s">
        <v>40</v>
      </c>
      <c r="C95" s="117">
        <f>SUM(C72:C94)</f>
        <v>1136</v>
      </c>
      <c r="D95" s="118">
        <f>SUM(D72:D94)</f>
        <v>1479</v>
      </c>
      <c r="E95" s="119">
        <f t="shared" si="4"/>
        <v>343</v>
      </c>
      <c r="F95" s="120">
        <f t="shared" si="5"/>
        <v>0.2319134550371873</v>
      </c>
    </row>
    <row r="101" spans="2:3" x14ac:dyDescent="0.25">
      <c r="B101" s="225" t="s">
        <v>123</v>
      </c>
      <c r="C101" s="225"/>
    </row>
    <row r="102" spans="2:3" x14ac:dyDescent="0.25">
      <c r="B102" s="132" t="s">
        <v>3</v>
      </c>
      <c r="C102" s="133">
        <v>701</v>
      </c>
    </row>
    <row r="103" spans="2:3" x14ac:dyDescent="0.25">
      <c r="B103" s="132" t="s">
        <v>4</v>
      </c>
      <c r="C103" s="133">
        <v>58</v>
      </c>
    </row>
    <row r="104" spans="2:3" x14ac:dyDescent="0.25">
      <c r="B104" s="108" t="s">
        <v>5</v>
      </c>
      <c r="C104" s="133">
        <v>192</v>
      </c>
    </row>
    <row r="105" spans="2:3" x14ac:dyDescent="0.25">
      <c r="B105" s="108" t="s">
        <v>6</v>
      </c>
      <c r="C105" s="133">
        <v>241</v>
      </c>
    </row>
    <row r="106" spans="2:3" x14ac:dyDescent="0.25">
      <c r="B106" s="108" t="s">
        <v>7</v>
      </c>
      <c r="C106" s="133">
        <v>0</v>
      </c>
    </row>
    <row r="107" spans="2:3" x14ac:dyDescent="0.25">
      <c r="B107" s="109" t="s">
        <v>8</v>
      </c>
      <c r="C107" s="133">
        <v>36</v>
      </c>
    </row>
    <row r="108" spans="2:3" x14ac:dyDescent="0.25">
      <c r="B108" s="109" t="s">
        <v>9</v>
      </c>
      <c r="C108" s="133">
        <v>33</v>
      </c>
    </row>
    <row r="109" spans="2:3" x14ac:dyDescent="0.25">
      <c r="B109" s="109" t="s">
        <v>10</v>
      </c>
      <c r="C109" s="133">
        <v>177</v>
      </c>
    </row>
    <row r="110" spans="2:3" x14ac:dyDescent="0.25">
      <c r="B110" s="109" t="s">
        <v>11</v>
      </c>
      <c r="C110" s="133">
        <v>6</v>
      </c>
    </row>
    <row r="111" spans="2:3" x14ac:dyDescent="0.25">
      <c r="B111" s="109" t="s">
        <v>12</v>
      </c>
      <c r="C111" s="133">
        <v>35</v>
      </c>
    </row>
  </sheetData>
  <mergeCells count="7">
    <mergeCell ref="B101:C101"/>
    <mergeCell ref="B70:F70"/>
    <mergeCell ref="A7:M7"/>
    <mergeCell ref="B44:F44"/>
    <mergeCell ref="B43:F43"/>
    <mergeCell ref="B42:F42"/>
    <mergeCell ref="B41:F41"/>
  </mergeCells>
  <pageMargins left="0.7" right="0.7" top="0.75" bottom="0.75" header="0.3" footer="0.3"/>
  <pageSetup paperSize="5" scale="86" orientation="landscape" r:id="rId1"/>
  <rowBreaks count="3" manualBreakCount="3">
    <brk id="35" max="16383" man="1"/>
    <brk id="59" max="16383" man="1"/>
    <brk id="9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2:H77"/>
  <sheetViews>
    <sheetView view="pageBreakPreview" zoomScale="60" zoomScaleNormal="100" workbookViewId="0">
      <selection activeCell="H39" sqref="H39"/>
    </sheetView>
  </sheetViews>
  <sheetFormatPr baseColWidth="10" defaultRowHeight="15" x14ac:dyDescent="0.25"/>
  <cols>
    <col min="1" max="1" width="3.28515625" customWidth="1"/>
    <col min="2" max="2" width="22.7109375" customWidth="1"/>
    <col min="3" max="3" width="20" customWidth="1"/>
    <col min="4" max="4" width="16.42578125" customWidth="1"/>
    <col min="5" max="5" width="16.140625" customWidth="1"/>
    <col min="6" max="6" width="17.140625" customWidth="1"/>
    <col min="7" max="7" width="17.7109375" customWidth="1"/>
    <col min="8" max="8" width="17.28515625" customWidth="1"/>
  </cols>
  <sheetData>
    <row r="12" spans="3:8" ht="18.75" x14ac:dyDescent="0.3">
      <c r="D12" s="1"/>
      <c r="E12" s="16" t="s">
        <v>70</v>
      </c>
      <c r="F12" s="1"/>
      <c r="G12" s="17"/>
      <c r="H12" s="17"/>
    </row>
    <row r="13" spans="3:8" x14ac:dyDescent="0.25">
      <c r="D13" s="1"/>
      <c r="E13" s="2" t="s">
        <v>71</v>
      </c>
      <c r="F13" s="1"/>
    </row>
    <row r="14" spans="3:8" ht="15.75" x14ac:dyDescent="0.25">
      <c r="E14" s="18" t="s">
        <v>72</v>
      </c>
      <c r="G14" s="19"/>
      <c r="H14" s="19"/>
    </row>
    <row r="15" spans="3:8" ht="15.75" x14ac:dyDescent="0.25">
      <c r="E15" s="20" t="s">
        <v>73</v>
      </c>
      <c r="G15" s="21"/>
      <c r="H15" s="21"/>
    </row>
    <row r="16" spans="3:8" ht="16.5" thickBot="1" x14ac:dyDescent="0.3">
      <c r="C16" s="22"/>
      <c r="E16" s="23" t="s">
        <v>69</v>
      </c>
      <c r="G16" s="24"/>
      <c r="H16" s="24"/>
    </row>
    <row r="17" spans="2:8" x14ac:dyDescent="0.25">
      <c r="B17" s="241" t="s">
        <v>74</v>
      </c>
      <c r="C17" s="243" t="s">
        <v>21</v>
      </c>
      <c r="D17" s="243" t="s">
        <v>25</v>
      </c>
      <c r="E17" s="243" t="s">
        <v>75</v>
      </c>
      <c r="F17" s="243" t="s">
        <v>30</v>
      </c>
      <c r="G17" s="245" t="s">
        <v>33</v>
      </c>
      <c r="H17" s="231" t="s">
        <v>13</v>
      </c>
    </row>
    <row r="18" spans="2:8" x14ac:dyDescent="0.25">
      <c r="B18" s="242"/>
      <c r="C18" s="244"/>
      <c r="D18" s="244"/>
      <c r="E18" s="244"/>
      <c r="F18" s="244"/>
      <c r="G18" s="246"/>
      <c r="H18" s="232"/>
    </row>
    <row r="19" spans="2:8" x14ac:dyDescent="0.25">
      <c r="B19" s="25" t="s">
        <v>76</v>
      </c>
      <c r="C19" s="26">
        <v>86984</v>
      </c>
      <c r="D19" s="34">
        <v>462</v>
      </c>
      <c r="E19" s="26">
        <v>2894</v>
      </c>
      <c r="F19" s="26">
        <v>62759</v>
      </c>
      <c r="G19" s="27">
        <v>4429</v>
      </c>
      <c r="H19" s="28">
        <f>SUM(C19:G19)</f>
        <v>157528</v>
      </c>
    </row>
    <row r="20" spans="2:8" x14ac:dyDescent="0.25">
      <c r="B20" s="29" t="s">
        <v>77</v>
      </c>
      <c r="C20" s="30">
        <v>619</v>
      </c>
      <c r="D20" s="30">
        <v>2114</v>
      </c>
      <c r="E20" s="30">
        <v>2264</v>
      </c>
      <c r="F20" s="30">
        <v>7709</v>
      </c>
      <c r="G20" s="30">
        <v>6126</v>
      </c>
      <c r="H20" s="28">
        <f>SUM(C20:G20)</f>
        <v>18832</v>
      </c>
    </row>
    <row r="21" spans="2:8" ht="15.75" thickBot="1" x14ac:dyDescent="0.3">
      <c r="B21" s="31" t="s">
        <v>78</v>
      </c>
      <c r="C21" s="32">
        <f>SUM(C19:C20)</f>
        <v>87603</v>
      </c>
      <c r="D21" s="32">
        <f t="shared" ref="D21:G21" si="0">SUM(D19:D20)</f>
        <v>2576</v>
      </c>
      <c r="E21" s="32">
        <f t="shared" si="0"/>
        <v>5158</v>
      </c>
      <c r="F21" s="32">
        <f t="shared" si="0"/>
        <v>70468</v>
      </c>
      <c r="G21" s="32">
        <f t="shared" si="0"/>
        <v>10555</v>
      </c>
      <c r="H21" s="32">
        <f>SUM(C21:G21)</f>
        <v>176360</v>
      </c>
    </row>
    <row r="22" spans="2:8" ht="15.75" thickBot="1" x14ac:dyDescent="0.3">
      <c r="B22" s="33"/>
      <c r="C22" s="33"/>
      <c r="D22" s="33"/>
      <c r="E22" s="33"/>
      <c r="F22" s="33"/>
      <c r="G22" s="33"/>
      <c r="H22" s="33"/>
    </row>
    <row r="23" spans="2:8" x14ac:dyDescent="0.25">
      <c r="B23" s="233" t="s">
        <v>79</v>
      </c>
      <c r="C23" s="235" t="s">
        <v>21</v>
      </c>
      <c r="D23" s="235" t="s">
        <v>25</v>
      </c>
      <c r="E23" s="235" t="s">
        <v>75</v>
      </c>
      <c r="F23" s="235" t="s">
        <v>30</v>
      </c>
      <c r="G23" s="237" t="s">
        <v>33</v>
      </c>
      <c r="H23" s="239" t="s">
        <v>13</v>
      </c>
    </row>
    <row r="24" spans="2:8" x14ac:dyDescent="0.25">
      <c r="B24" s="234"/>
      <c r="C24" s="236"/>
      <c r="D24" s="236"/>
      <c r="E24" s="236"/>
      <c r="F24" s="236"/>
      <c r="G24" s="238"/>
      <c r="H24" s="240"/>
    </row>
    <row r="25" spans="2:8" x14ac:dyDescent="0.25">
      <c r="B25" s="29" t="s">
        <v>76</v>
      </c>
      <c r="C25" s="30">
        <v>28862</v>
      </c>
      <c r="D25" s="30">
        <v>1074</v>
      </c>
      <c r="E25" s="30">
        <v>4768</v>
      </c>
      <c r="F25" s="30">
        <v>24452</v>
      </c>
      <c r="G25" s="30">
        <v>7280</v>
      </c>
      <c r="H25" s="28">
        <f>SUM(C25:G25)</f>
        <v>66436</v>
      </c>
    </row>
    <row r="26" spans="2:8" x14ac:dyDescent="0.25">
      <c r="B26" s="29" t="s">
        <v>77</v>
      </c>
      <c r="C26" s="30">
        <v>66329</v>
      </c>
      <c r="D26" s="34">
        <v>1452</v>
      </c>
      <c r="E26" s="30">
        <v>922</v>
      </c>
      <c r="F26" s="30">
        <v>31036</v>
      </c>
      <c r="G26" s="30">
        <v>35</v>
      </c>
      <c r="H26" s="28">
        <f>SUM(C26:G26)</f>
        <v>99774</v>
      </c>
    </row>
    <row r="27" spans="2:8" ht="15.75" thickBot="1" x14ac:dyDescent="0.3">
      <c r="B27" s="31" t="s">
        <v>80</v>
      </c>
      <c r="C27" s="32">
        <f>SUM(C25:C26)</f>
        <v>95191</v>
      </c>
      <c r="D27" s="32">
        <f t="shared" ref="D27:G27" si="1">SUM(D25:D26)</f>
        <v>2526</v>
      </c>
      <c r="E27" s="32">
        <f t="shared" si="1"/>
        <v>5690</v>
      </c>
      <c r="F27" s="32">
        <f t="shared" si="1"/>
        <v>55488</v>
      </c>
      <c r="G27" s="32">
        <f t="shared" si="1"/>
        <v>7315</v>
      </c>
      <c r="H27" s="32">
        <f>SUM(H25:H26)</f>
        <v>166210</v>
      </c>
    </row>
    <row r="28" spans="2:8" ht="15.75" thickBot="1" x14ac:dyDescent="0.3">
      <c r="B28" s="33"/>
      <c r="C28" s="33"/>
      <c r="D28" s="33"/>
      <c r="E28" s="33"/>
      <c r="F28" s="33"/>
      <c r="G28" s="33"/>
      <c r="H28" s="33"/>
    </row>
    <row r="29" spans="2:8" x14ac:dyDescent="0.25">
      <c r="B29" s="233" t="s">
        <v>81</v>
      </c>
      <c r="C29" s="235" t="s">
        <v>21</v>
      </c>
      <c r="D29" s="235" t="s">
        <v>25</v>
      </c>
      <c r="E29" s="235" t="s">
        <v>75</v>
      </c>
      <c r="F29" s="235" t="s">
        <v>30</v>
      </c>
      <c r="G29" s="237" t="s">
        <v>33</v>
      </c>
      <c r="H29" s="239" t="s">
        <v>13</v>
      </c>
    </row>
    <row r="30" spans="2:8" x14ac:dyDescent="0.25">
      <c r="B30" s="234"/>
      <c r="C30" s="236"/>
      <c r="D30" s="236"/>
      <c r="E30" s="236"/>
      <c r="F30" s="236"/>
      <c r="G30" s="238"/>
      <c r="H30" s="240"/>
    </row>
    <row r="31" spans="2:8" x14ac:dyDescent="0.25">
      <c r="B31" s="29" t="s">
        <v>76</v>
      </c>
      <c r="C31" s="30">
        <v>81828</v>
      </c>
      <c r="D31" s="30">
        <v>0</v>
      </c>
      <c r="E31" s="35">
        <v>146</v>
      </c>
      <c r="F31" s="30">
        <v>7636</v>
      </c>
      <c r="G31" s="30">
        <v>0</v>
      </c>
      <c r="H31" s="36">
        <f>SUM(C31:G31)</f>
        <v>89610</v>
      </c>
    </row>
    <row r="32" spans="2:8" x14ac:dyDescent="0.25">
      <c r="B32" s="29" t="s">
        <v>77</v>
      </c>
      <c r="C32" s="27">
        <v>30962</v>
      </c>
      <c r="D32" s="30">
        <v>0</v>
      </c>
      <c r="E32" s="37">
        <v>0</v>
      </c>
      <c r="F32" s="35">
        <v>0</v>
      </c>
      <c r="G32" s="30">
        <v>0</v>
      </c>
      <c r="H32" s="36">
        <f>SUM(C32:G32)</f>
        <v>30962</v>
      </c>
    </row>
    <row r="33" spans="2:8" x14ac:dyDescent="0.25">
      <c r="B33" s="38" t="s">
        <v>82</v>
      </c>
      <c r="C33" s="39">
        <f t="shared" ref="C33:H33" si="2">SUM(C31:C32)</f>
        <v>112790</v>
      </c>
      <c r="D33" s="39">
        <f t="shared" si="2"/>
        <v>0</v>
      </c>
      <c r="E33" s="39">
        <f t="shared" si="2"/>
        <v>146</v>
      </c>
      <c r="F33" s="39">
        <f t="shared" si="2"/>
        <v>7636</v>
      </c>
      <c r="G33" s="39">
        <f t="shared" si="2"/>
        <v>0</v>
      </c>
      <c r="H33" s="39">
        <f t="shared" si="2"/>
        <v>120572</v>
      </c>
    </row>
    <row r="34" spans="2:8" x14ac:dyDescent="0.25">
      <c r="B34" s="29" t="s">
        <v>76</v>
      </c>
      <c r="C34" s="30">
        <v>83570</v>
      </c>
      <c r="D34" s="30">
        <v>0</v>
      </c>
      <c r="E34" s="35">
        <v>858</v>
      </c>
      <c r="F34" s="35">
        <v>8338</v>
      </c>
      <c r="G34" s="30">
        <v>0</v>
      </c>
      <c r="H34" s="36">
        <f>SUM(C34:G34)</f>
        <v>92766</v>
      </c>
    </row>
    <row r="35" spans="2:8" x14ac:dyDescent="0.25">
      <c r="B35" s="29" t="s">
        <v>77</v>
      </c>
      <c r="C35" s="30">
        <v>21366</v>
      </c>
      <c r="D35" s="30">
        <v>0</v>
      </c>
      <c r="E35" s="35">
        <v>0</v>
      </c>
      <c r="F35" s="35">
        <v>0</v>
      </c>
      <c r="G35" s="30">
        <v>0</v>
      </c>
      <c r="H35" s="36">
        <f>SUM(C35:G35)</f>
        <v>21366</v>
      </c>
    </row>
    <row r="36" spans="2:8" x14ac:dyDescent="0.25">
      <c r="B36" s="38" t="s">
        <v>83</v>
      </c>
      <c r="C36" s="39">
        <f t="shared" ref="C36:H36" si="3">SUM(C34:C35)</f>
        <v>104936</v>
      </c>
      <c r="D36" s="39">
        <f t="shared" si="3"/>
        <v>0</v>
      </c>
      <c r="E36" s="39">
        <f t="shared" si="3"/>
        <v>858</v>
      </c>
      <c r="F36" s="39">
        <f t="shared" si="3"/>
        <v>8338</v>
      </c>
      <c r="G36" s="39">
        <f t="shared" si="3"/>
        <v>0</v>
      </c>
      <c r="H36" s="39">
        <f t="shared" si="3"/>
        <v>114132</v>
      </c>
    </row>
    <row r="37" spans="2:8" ht="15.75" thickBot="1" x14ac:dyDescent="0.3">
      <c r="B37" s="31" t="s">
        <v>81</v>
      </c>
      <c r="C37" s="32">
        <f>C33+C36</f>
        <v>217726</v>
      </c>
      <c r="D37" s="32">
        <f t="shared" ref="D37:G37" si="4">D33+D36</f>
        <v>0</v>
      </c>
      <c r="E37" s="32">
        <f t="shared" si="4"/>
        <v>1004</v>
      </c>
      <c r="F37" s="32">
        <f t="shared" si="4"/>
        <v>15974</v>
      </c>
      <c r="G37" s="32">
        <f t="shared" si="4"/>
        <v>0</v>
      </c>
      <c r="H37" s="32">
        <f>H33+H36</f>
        <v>234704</v>
      </c>
    </row>
    <row r="38" spans="2:8" ht="16.5" thickBot="1" x14ac:dyDescent="0.3">
      <c r="B38" s="40"/>
      <c r="C38" s="41"/>
      <c r="D38" s="41"/>
      <c r="E38" s="41"/>
      <c r="F38" s="41"/>
      <c r="G38" s="41"/>
      <c r="H38" s="42"/>
    </row>
    <row r="39" spans="2:8" ht="16.5" thickBot="1" x14ac:dyDescent="0.3">
      <c r="B39" s="144" t="s">
        <v>13</v>
      </c>
      <c r="C39" s="145">
        <f>C21+C27+C37</f>
        <v>400520</v>
      </c>
      <c r="D39" s="145">
        <f t="shared" ref="D39:H39" si="5">D21+D27+D37</f>
        <v>5102</v>
      </c>
      <c r="E39" s="145">
        <f t="shared" si="5"/>
        <v>11852</v>
      </c>
      <c r="F39" s="145">
        <f t="shared" si="5"/>
        <v>141930</v>
      </c>
      <c r="G39" s="145">
        <f t="shared" si="5"/>
        <v>17870</v>
      </c>
      <c r="H39" s="145">
        <f t="shared" si="5"/>
        <v>577274</v>
      </c>
    </row>
    <row r="40" spans="2:8" x14ac:dyDescent="0.25">
      <c r="B40" s="43" t="s">
        <v>84</v>
      </c>
    </row>
    <row r="47" spans="2:8" ht="15.75" x14ac:dyDescent="0.25">
      <c r="B47" s="247" t="s">
        <v>89</v>
      </c>
      <c r="C47" s="247"/>
      <c r="D47" s="247"/>
      <c r="E47" s="247"/>
      <c r="F47" s="247"/>
      <c r="G47" s="247"/>
      <c r="H47" s="247"/>
    </row>
    <row r="48" spans="2:8" ht="26.25" x14ac:dyDescent="0.25">
      <c r="C48" s="134" t="s">
        <v>74</v>
      </c>
      <c r="D48" s="135">
        <v>2021</v>
      </c>
      <c r="E48" s="136">
        <v>2022</v>
      </c>
      <c r="F48" s="135" t="s">
        <v>85</v>
      </c>
      <c r="G48" s="135" t="s">
        <v>86</v>
      </c>
    </row>
    <row r="49" spans="2:8" x14ac:dyDescent="0.25">
      <c r="C49" s="44" t="s">
        <v>76</v>
      </c>
      <c r="D49" s="45">
        <v>144519</v>
      </c>
      <c r="E49" s="45">
        <v>157528</v>
      </c>
      <c r="F49" s="45">
        <f>E49-D49</f>
        <v>13009</v>
      </c>
      <c r="G49" s="46">
        <f>F49/E49</f>
        <v>8.2582144126758419E-2</v>
      </c>
    </row>
    <row r="50" spans="2:8" x14ac:dyDescent="0.25">
      <c r="C50" s="47" t="s">
        <v>77</v>
      </c>
      <c r="D50" s="45">
        <v>19998</v>
      </c>
      <c r="E50" s="45">
        <v>18832</v>
      </c>
      <c r="F50" s="45">
        <f t="shared" ref="F50:F51" si="6">E50-D50</f>
        <v>-1166</v>
      </c>
      <c r="G50" s="46">
        <f t="shared" ref="G50:G51" si="7">F50/E50</f>
        <v>-6.191588785046729E-2</v>
      </c>
    </row>
    <row r="51" spans="2:8" x14ac:dyDescent="0.25">
      <c r="C51" s="47" t="s">
        <v>87</v>
      </c>
      <c r="D51" s="48">
        <f>SUM(D49:D50)</f>
        <v>164517</v>
      </c>
      <c r="E51" s="48">
        <f>SUM(E49:E50)</f>
        <v>176360</v>
      </c>
      <c r="F51" s="48">
        <f t="shared" si="6"/>
        <v>11843</v>
      </c>
      <c r="G51" s="98">
        <f t="shared" si="7"/>
        <v>6.7152415513721933E-2</v>
      </c>
    </row>
    <row r="52" spans="2:8" x14ac:dyDescent="0.25">
      <c r="C52" s="49"/>
      <c r="D52" s="50"/>
      <c r="E52" s="50"/>
      <c r="F52" s="45"/>
      <c r="G52" s="46"/>
    </row>
    <row r="53" spans="2:8" ht="26.25" x14ac:dyDescent="0.25">
      <c r="C53" s="134" t="s">
        <v>79</v>
      </c>
      <c r="D53" s="136">
        <v>2021</v>
      </c>
      <c r="E53" s="136">
        <v>2022</v>
      </c>
      <c r="F53" s="135" t="s">
        <v>85</v>
      </c>
      <c r="G53" s="135" t="s">
        <v>86</v>
      </c>
    </row>
    <row r="54" spans="2:8" x14ac:dyDescent="0.25">
      <c r="C54" s="47" t="s">
        <v>76</v>
      </c>
      <c r="D54" s="45">
        <v>61955</v>
      </c>
      <c r="E54" s="45">
        <v>66436</v>
      </c>
      <c r="F54" s="45">
        <f>E54-D54</f>
        <v>4481</v>
      </c>
      <c r="G54" s="46">
        <f>F54/E54</f>
        <v>6.7448371364922627E-2</v>
      </c>
    </row>
    <row r="55" spans="2:8" x14ac:dyDescent="0.25">
      <c r="C55" s="47" t="s">
        <v>77</v>
      </c>
      <c r="D55" s="45">
        <v>133561</v>
      </c>
      <c r="E55" s="45">
        <v>99774</v>
      </c>
      <c r="F55" s="45">
        <f t="shared" ref="F55:F56" si="8">E55-D55</f>
        <v>-33787</v>
      </c>
      <c r="G55" s="46">
        <f t="shared" ref="G55:G56" si="9">F55/E55</f>
        <v>-0.33863531581373907</v>
      </c>
    </row>
    <row r="56" spans="2:8" x14ac:dyDescent="0.25">
      <c r="B56" s="1"/>
      <c r="C56" s="47" t="s">
        <v>88</v>
      </c>
      <c r="D56" s="48">
        <f>SUM(D54:D55)</f>
        <v>195516</v>
      </c>
      <c r="E56" s="48">
        <f>SUM(E54:E55)</f>
        <v>166210</v>
      </c>
      <c r="F56" s="48">
        <f t="shared" si="8"/>
        <v>-29306</v>
      </c>
      <c r="G56" s="98">
        <f t="shared" si="9"/>
        <v>-0.17631911437338307</v>
      </c>
      <c r="H56" s="1"/>
    </row>
    <row r="57" spans="2:8" x14ac:dyDescent="0.25">
      <c r="C57" s="49"/>
      <c r="D57" s="50"/>
      <c r="E57" s="50"/>
      <c r="F57" s="45"/>
      <c r="G57" s="46"/>
    </row>
    <row r="58" spans="2:8" x14ac:dyDescent="0.25">
      <c r="C58" s="138" t="s">
        <v>81</v>
      </c>
      <c r="D58" s="138">
        <v>2021</v>
      </c>
      <c r="E58" s="138">
        <v>2022</v>
      </c>
      <c r="F58" s="139" t="s">
        <v>85</v>
      </c>
      <c r="G58" s="139" t="s">
        <v>86</v>
      </c>
    </row>
    <row r="59" spans="2:8" x14ac:dyDescent="0.25">
      <c r="C59" s="47" t="s">
        <v>76</v>
      </c>
      <c r="D59" s="45">
        <v>40049</v>
      </c>
      <c r="E59" s="45">
        <v>89610</v>
      </c>
      <c r="F59" s="45">
        <f>E59-D59</f>
        <v>49561</v>
      </c>
      <c r="G59" s="46">
        <f>F59/E59</f>
        <v>0.55307443365695796</v>
      </c>
    </row>
    <row r="60" spans="2:8" x14ac:dyDescent="0.25">
      <c r="C60" s="47" t="s">
        <v>77</v>
      </c>
      <c r="D60" s="45">
        <v>11664</v>
      </c>
      <c r="E60" s="45">
        <v>30962</v>
      </c>
      <c r="F60" s="45">
        <f t="shared" ref="F60:F67" si="10">E60-D60</f>
        <v>19298</v>
      </c>
      <c r="G60" s="46">
        <f t="shared" ref="G60:G67" si="11">F60/E60</f>
        <v>0.62328014986112013</v>
      </c>
    </row>
    <row r="61" spans="2:8" x14ac:dyDescent="0.25">
      <c r="B61" s="1"/>
      <c r="C61" s="47" t="s">
        <v>82</v>
      </c>
      <c r="D61" s="48">
        <f>SUM(D59:D60)</f>
        <v>51713</v>
      </c>
      <c r="E61" s="48">
        <f>SUM(E59:E60)</f>
        <v>120572</v>
      </c>
      <c r="F61" s="45">
        <f t="shared" si="10"/>
        <v>68859</v>
      </c>
      <c r="G61" s="46">
        <f t="shared" si="11"/>
        <v>0.5711027435888929</v>
      </c>
      <c r="H61" s="1"/>
    </row>
    <row r="62" spans="2:8" x14ac:dyDescent="0.25">
      <c r="C62" s="47" t="s">
        <v>76</v>
      </c>
      <c r="D62" s="45">
        <v>49168</v>
      </c>
      <c r="E62" s="45">
        <v>92766</v>
      </c>
      <c r="F62" s="45">
        <f t="shared" si="10"/>
        <v>43598</v>
      </c>
      <c r="G62" s="46">
        <f t="shared" si="11"/>
        <v>0.46997822478063084</v>
      </c>
    </row>
    <row r="63" spans="2:8" x14ac:dyDescent="0.25">
      <c r="C63" s="47" t="s">
        <v>77</v>
      </c>
      <c r="D63" s="45">
        <v>18769</v>
      </c>
      <c r="E63" s="45">
        <v>21366</v>
      </c>
      <c r="F63" s="45">
        <f t="shared" si="10"/>
        <v>2597</v>
      </c>
      <c r="G63" s="46">
        <f t="shared" si="11"/>
        <v>0.12154825423570158</v>
      </c>
    </row>
    <row r="64" spans="2:8" x14ac:dyDescent="0.25">
      <c r="C64" s="47" t="s">
        <v>83</v>
      </c>
      <c r="D64" s="48">
        <f>SUM(D62:D63)</f>
        <v>67937</v>
      </c>
      <c r="E64" s="48">
        <f>SUM(E62:E63)</f>
        <v>114132</v>
      </c>
      <c r="F64" s="45">
        <f t="shared" si="10"/>
        <v>46195</v>
      </c>
      <c r="G64" s="46">
        <f t="shared" si="11"/>
        <v>0.4047506396102758</v>
      </c>
    </row>
    <row r="65" spans="2:8" x14ac:dyDescent="0.25">
      <c r="C65" s="47" t="s">
        <v>81</v>
      </c>
      <c r="D65" s="48">
        <f>D61+D64</f>
        <v>119650</v>
      </c>
      <c r="E65" s="48">
        <f>E61+E64</f>
        <v>234704</v>
      </c>
      <c r="F65" s="48">
        <f t="shared" si="10"/>
        <v>115054</v>
      </c>
      <c r="G65" s="98">
        <f t="shared" si="11"/>
        <v>0.49020894403163134</v>
      </c>
    </row>
    <row r="66" spans="2:8" ht="15.75" x14ac:dyDescent="0.25">
      <c r="B66" s="1"/>
      <c r="C66" s="51"/>
      <c r="D66" s="52"/>
      <c r="E66" s="52"/>
      <c r="F66" s="45">
        <f t="shared" si="10"/>
        <v>0</v>
      </c>
      <c r="G66" s="46"/>
      <c r="H66" s="1"/>
    </row>
    <row r="67" spans="2:8" ht="15.75" x14ac:dyDescent="0.25">
      <c r="C67" s="140" t="s">
        <v>13</v>
      </c>
      <c r="D67" s="141">
        <f>D51+D56+D65</f>
        <v>479683</v>
      </c>
      <c r="E67" s="141">
        <f>E51+E56+E65</f>
        <v>577274</v>
      </c>
      <c r="F67" s="142">
        <f t="shared" si="10"/>
        <v>97591</v>
      </c>
      <c r="G67" s="143">
        <f t="shared" si="11"/>
        <v>0.16905490287108027</v>
      </c>
    </row>
    <row r="74" spans="2:8" x14ac:dyDescent="0.25">
      <c r="C74" s="137"/>
      <c r="D74" s="137">
        <v>2021</v>
      </c>
      <c r="E74" s="137">
        <v>2022</v>
      </c>
    </row>
    <row r="75" spans="2:8" x14ac:dyDescent="0.25">
      <c r="C75" s="100" t="s">
        <v>122</v>
      </c>
      <c r="D75" s="99">
        <v>164517</v>
      </c>
      <c r="E75" s="99">
        <v>176360</v>
      </c>
    </row>
    <row r="76" spans="2:8" x14ac:dyDescent="0.25">
      <c r="C76" s="100" t="s">
        <v>99</v>
      </c>
      <c r="D76" s="99">
        <v>195516</v>
      </c>
      <c r="E76" s="99">
        <v>166210</v>
      </c>
    </row>
    <row r="77" spans="2:8" x14ac:dyDescent="0.25">
      <c r="C77" s="100" t="s">
        <v>101</v>
      </c>
      <c r="D77" s="99">
        <v>119650</v>
      </c>
      <c r="E77" s="99">
        <v>234704</v>
      </c>
    </row>
  </sheetData>
  <mergeCells count="22">
    <mergeCell ref="H29:H30"/>
    <mergeCell ref="B47:H47"/>
    <mergeCell ref="B29:B30"/>
    <mergeCell ref="C29:C30"/>
    <mergeCell ref="D29:D30"/>
    <mergeCell ref="E29:E30"/>
    <mergeCell ref="F29:F30"/>
    <mergeCell ref="G29:G30"/>
    <mergeCell ref="H17:H18"/>
    <mergeCell ref="B23:B24"/>
    <mergeCell ref="C23:C24"/>
    <mergeCell ref="D23:D24"/>
    <mergeCell ref="E23:E24"/>
    <mergeCell ref="F23:F24"/>
    <mergeCell ref="G23:G24"/>
    <mergeCell ref="H23:H24"/>
    <mergeCell ref="B17:B18"/>
    <mergeCell ref="C17:C18"/>
    <mergeCell ref="D17:D18"/>
    <mergeCell ref="E17:E18"/>
    <mergeCell ref="F17:F18"/>
    <mergeCell ref="G17:G18"/>
  </mergeCells>
  <pageMargins left="0.7" right="0.7" top="0.75" bottom="0.75" header="0.3" footer="0.3"/>
  <pageSetup scale="65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8:W74"/>
  <sheetViews>
    <sheetView view="pageBreakPreview" zoomScale="60" zoomScaleNormal="100" workbookViewId="0">
      <selection activeCell="I63" sqref="I63"/>
    </sheetView>
  </sheetViews>
  <sheetFormatPr baseColWidth="10" defaultRowHeight="15" x14ac:dyDescent="0.25"/>
  <cols>
    <col min="2" max="2" width="16.5703125" customWidth="1"/>
    <col min="3" max="3" width="13.85546875" customWidth="1"/>
    <col min="4" max="4" width="13.5703125" customWidth="1"/>
    <col min="5" max="5" width="11.85546875" customWidth="1"/>
    <col min="6" max="6" width="11.42578125" customWidth="1"/>
    <col min="7" max="7" width="9.85546875" customWidth="1"/>
    <col min="8" max="8" width="10.7109375" customWidth="1"/>
    <col min="9" max="9" width="9.5703125" customWidth="1"/>
    <col min="11" max="11" width="12.42578125" customWidth="1"/>
    <col min="12" max="12" width="10.28515625" customWidth="1"/>
    <col min="13" max="13" width="12.42578125" customWidth="1"/>
    <col min="14" max="14" width="9" customWidth="1"/>
    <col min="16" max="16" width="10.42578125" customWidth="1"/>
    <col min="17" max="17" width="10" customWidth="1"/>
    <col min="19" max="19" width="10.42578125" customWidth="1"/>
    <col min="20" max="20" width="10.140625" customWidth="1"/>
    <col min="21" max="21" width="10.5703125" customWidth="1"/>
  </cols>
  <sheetData>
    <row r="8" spans="2:23" x14ac:dyDescent="0.25">
      <c r="B8" s="248" t="s">
        <v>134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</row>
    <row r="9" spans="2:23" x14ac:dyDescent="0.25">
      <c r="B9" s="248" t="s">
        <v>133</v>
      </c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</row>
    <row r="10" spans="2:23" ht="15.75" x14ac:dyDescent="0.25">
      <c r="B10" s="250" t="s">
        <v>90</v>
      </c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</row>
    <row r="11" spans="2:23" ht="16.5" thickBot="1" x14ac:dyDescent="0.3">
      <c r="B11" s="251" t="s">
        <v>68</v>
      </c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</row>
    <row r="12" spans="2:23" ht="23.25" x14ac:dyDescent="0.25">
      <c r="B12" s="146" t="s">
        <v>91</v>
      </c>
      <c r="C12" s="147" t="s">
        <v>16</v>
      </c>
      <c r="D12" s="147" t="s">
        <v>15</v>
      </c>
      <c r="E12" s="147" t="s">
        <v>17</v>
      </c>
      <c r="F12" s="147" t="s">
        <v>18</v>
      </c>
      <c r="G12" s="147" t="s">
        <v>92</v>
      </c>
      <c r="H12" s="147" t="s">
        <v>21</v>
      </c>
      <c r="I12" s="147" t="s">
        <v>22</v>
      </c>
      <c r="J12" s="147" t="s">
        <v>23</v>
      </c>
      <c r="K12" s="148" t="s">
        <v>25</v>
      </c>
      <c r="L12" s="148" t="s">
        <v>26</v>
      </c>
      <c r="M12" s="148" t="s">
        <v>27</v>
      </c>
      <c r="N12" s="148" t="s">
        <v>93</v>
      </c>
      <c r="O12" s="148" t="s">
        <v>28</v>
      </c>
      <c r="P12" s="147" t="s">
        <v>29</v>
      </c>
      <c r="Q12" s="147" t="s">
        <v>30</v>
      </c>
      <c r="R12" s="147" t="s">
        <v>31</v>
      </c>
      <c r="S12" s="147" t="s">
        <v>32</v>
      </c>
      <c r="T12" s="147" t="s">
        <v>33</v>
      </c>
      <c r="U12" s="137" t="s">
        <v>13</v>
      </c>
    </row>
    <row r="13" spans="2:23" x14ac:dyDescent="0.25">
      <c r="B13" s="54" t="s">
        <v>94</v>
      </c>
      <c r="C13" s="55">
        <v>303</v>
      </c>
      <c r="D13" s="55">
        <v>445</v>
      </c>
      <c r="E13" s="55">
        <v>0</v>
      </c>
      <c r="F13" s="55">
        <v>15129</v>
      </c>
      <c r="G13" s="55">
        <v>0</v>
      </c>
      <c r="H13" s="55">
        <v>21397</v>
      </c>
      <c r="I13" s="55">
        <v>3</v>
      </c>
      <c r="J13" s="55">
        <v>0</v>
      </c>
      <c r="K13" s="56">
        <v>39595</v>
      </c>
      <c r="L13" s="56">
        <v>0</v>
      </c>
      <c r="M13" s="56">
        <v>57391</v>
      </c>
      <c r="N13" s="56">
        <v>0</v>
      </c>
      <c r="O13" s="56">
        <v>16151</v>
      </c>
      <c r="P13" s="55">
        <v>0</v>
      </c>
      <c r="Q13" s="55">
        <v>426584</v>
      </c>
      <c r="R13" s="55">
        <v>7200</v>
      </c>
      <c r="S13" s="55">
        <v>4</v>
      </c>
      <c r="T13" s="55">
        <v>105262</v>
      </c>
      <c r="U13" s="199">
        <f>SUM(C13:T13)</f>
        <v>689464</v>
      </c>
      <c r="V13" s="57"/>
      <c r="W13" s="58"/>
    </row>
    <row r="14" spans="2:23" x14ac:dyDescent="0.25">
      <c r="B14" s="54" t="s">
        <v>95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964744</v>
      </c>
      <c r="I14" s="55">
        <v>0</v>
      </c>
      <c r="J14" s="55">
        <v>0</v>
      </c>
      <c r="K14" s="56">
        <v>70659</v>
      </c>
      <c r="L14" s="56">
        <v>0</v>
      </c>
      <c r="M14" s="56">
        <v>0</v>
      </c>
      <c r="N14" s="56">
        <v>0</v>
      </c>
      <c r="O14" s="56">
        <v>10128</v>
      </c>
      <c r="P14" s="55">
        <v>0</v>
      </c>
      <c r="Q14" s="55">
        <v>427625</v>
      </c>
      <c r="R14" s="55">
        <v>0</v>
      </c>
      <c r="S14" s="55">
        <v>0</v>
      </c>
      <c r="T14" s="55">
        <v>4137</v>
      </c>
      <c r="U14" s="199">
        <f>SUM(C14:T14)</f>
        <v>1477293</v>
      </c>
      <c r="W14" s="59"/>
    </row>
    <row r="15" spans="2:23" x14ac:dyDescent="0.25">
      <c r="B15" s="54" t="s">
        <v>96</v>
      </c>
      <c r="C15" s="55">
        <v>41500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6">
        <v>0</v>
      </c>
      <c r="L15" s="56">
        <v>0</v>
      </c>
      <c r="M15" s="56">
        <v>5248</v>
      </c>
      <c r="N15" s="56">
        <v>0</v>
      </c>
      <c r="O15" s="56">
        <v>234023</v>
      </c>
      <c r="P15" s="55">
        <v>319653</v>
      </c>
      <c r="Q15" s="55">
        <v>519918</v>
      </c>
      <c r="R15" s="55">
        <v>21420</v>
      </c>
      <c r="S15" s="55">
        <v>0</v>
      </c>
      <c r="T15" s="55">
        <v>7058</v>
      </c>
      <c r="U15" s="199">
        <f>SUM(C15:T15)</f>
        <v>1148820</v>
      </c>
      <c r="W15" s="58"/>
    </row>
    <row r="16" spans="2:23" x14ac:dyDescent="0.25">
      <c r="B16" s="54" t="s">
        <v>97</v>
      </c>
      <c r="C16" s="55">
        <v>0</v>
      </c>
      <c r="D16" s="55">
        <v>0</v>
      </c>
      <c r="E16" s="55">
        <v>5113</v>
      </c>
      <c r="F16" s="55">
        <v>377205</v>
      </c>
      <c r="G16" s="55">
        <v>0</v>
      </c>
      <c r="H16" s="55">
        <v>0</v>
      </c>
      <c r="I16" s="55">
        <v>601108</v>
      </c>
      <c r="J16" s="55">
        <v>109763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5">
        <v>0</v>
      </c>
      <c r="Q16" s="55">
        <v>1119415</v>
      </c>
      <c r="R16" s="55">
        <v>179025</v>
      </c>
      <c r="S16" s="55">
        <v>0</v>
      </c>
      <c r="T16" s="55">
        <v>104751</v>
      </c>
      <c r="U16" s="199">
        <f>SUM(C16:T16)</f>
        <v>2496380</v>
      </c>
    </row>
    <row r="17" spans="2:21" x14ac:dyDescent="0.25">
      <c r="B17" s="153" t="s">
        <v>98</v>
      </c>
      <c r="C17" s="154">
        <v>41803</v>
      </c>
      <c r="D17" s="154">
        <v>445</v>
      </c>
      <c r="E17" s="154">
        <v>5113</v>
      </c>
      <c r="F17" s="154">
        <v>392334</v>
      </c>
      <c r="G17" s="154">
        <f>SUM(G13:G16)</f>
        <v>0</v>
      </c>
      <c r="H17" s="154">
        <v>986141</v>
      </c>
      <c r="I17" s="154">
        <v>601111</v>
      </c>
      <c r="J17" s="154">
        <v>109763</v>
      </c>
      <c r="K17" s="154">
        <v>110254</v>
      </c>
      <c r="L17" s="154">
        <v>0</v>
      </c>
      <c r="M17" s="154">
        <v>62639</v>
      </c>
      <c r="N17" s="154">
        <f>SUM(N13:N16)</f>
        <v>0</v>
      </c>
      <c r="O17" s="154">
        <v>260302</v>
      </c>
      <c r="P17" s="154">
        <v>319653</v>
      </c>
      <c r="Q17" s="154">
        <v>2493542</v>
      </c>
      <c r="R17" s="154">
        <v>207645</v>
      </c>
      <c r="S17" s="154">
        <f>SUM(S13:S16)</f>
        <v>4</v>
      </c>
      <c r="T17" s="154">
        <v>221208</v>
      </c>
      <c r="U17" s="200">
        <f>SUM(U13:U16)</f>
        <v>5811957</v>
      </c>
    </row>
    <row r="18" spans="2:21" x14ac:dyDescent="0.25">
      <c r="B18" s="54"/>
      <c r="C18" s="60"/>
      <c r="D18" s="60"/>
      <c r="E18" s="60"/>
      <c r="F18" s="60"/>
      <c r="G18" s="60"/>
      <c r="H18" s="60"/>
      <c r="I18" s="61"/>
      <c r="J18" s="60"/>
      <c r="K18" s="62"/>
      <c r="L18" s="62"/>
      <c r="M18" s="62"/>
      <c r="N18" s="62"/>
      <c r="O18" s="62"/>
      <c r="P18" s="60"/>
      <c r="Q18" s="60"/>
      <c r="R18" s="60"/>
      <c r="S18" s="63"/>
      <c r="T18" s="63"/>
      <c r="U18" s="201"/>
    </row>
    <row r="19" spans="2:21" ht="23.25" x14ac:dyDescent="0.25">
      <c r="B19" s="149" t="s">
        <v>99</v>
      </c>
      <c r="C19" s="150" t="s">
        <v>16</v>
      </c>
      <c r="D19" s="150" t="s">
        <v>15</v>
      </c>
      <c r="E19" s="150" t="s">
        <v>17</v>
      </c>
      <c r="F19" s="150" t="s">
        <v>18</v>
      </c>
      <c r="G19" s="150" t="s">
        <v>92</v>
      </c>
      <c r="H19" s="150" t="s">
        <v>21</v>
      </c>
      <c r="I19" s="150" t="s">
        <v>22</v>
      </c>
      <c r="J19" s="150" t="s">
        <v>23</v>
      </c>
      <c r="K19" s="151" t="s">
        <v>25</v>
      </c>
      <c r="L19" s="151" t="s">
        <v>26</v>
      </c>
      <c r="M19" s="151" t="s">
        <v>27</v>
      </c>
      <c r="N19" s="151" t="s">
        <v>93</v>
      </c>
      <c r="O19" s="151" t="s">
        <v>28</v>
      </c>
      <c r="P19" s="150" t="s">
        <v>29</v>
      </c>
      <c r="Q19" s="150" t="s">
        <v>30</v>
      </c>
      <c r="R19" s="150" t="s">
        <v>31</v>
      </c>
      <c r="S19" s="150" t="s">
        <v>32</v>
      </c>
      <c r="T19" s="150" t="s">
        <v>33</v>
      </c>
      <c r="U19" s="137" t="s">
        <v>13</v>
      </c>
    </row>
    <row r="20" spans="2:21" x14ac:dyDescent="0.25">
      <c r="B20" s="54" t="s">
        <v>94</v>
      </c>
      <c r="C20" s="55">
        <v>0</v>
      </c>
      <c r="D20" s="55">
        <v>0</v>
      </c>
      <c r="E20" s="55">
        <v>8158</v>
      </c>
      <c r="F20" s="55">
        <v>9569</v>
      </c>
      <c r="G20" s="55">
        <v>0</v>
      </c>
      <c r="H20" s="55">
        <v>0</v>
      </c>
      <c r="I20" s="55">
        <v>0</v>
      </c>
      <c r="J20" s="55">
        <v>33200</v>
      </c>
      <c r="K20" s="56">
        <v>28099</v>
      </c>
      <c r="L20" s="56">
        <v>0</v>
      </c>
      <c r="M20" s="56">
        <v>0</v>
      </c>
      <c r="N20" s="56">
        <v>0</v>
      </c>
      <c r="O20" s="56">
        <v>25868</v>
      </c>
      <c r="P20" s="55">
        <v>0</v>
      </c>
      <c r="Q20" s="55">
        <v>78477</v>
      </c>
      <c r="R20" s="55">
        <v>19400</v>
      </c>
      <c r="S20" s="55">
        <v>12</v>
      </c>
      <c r="T20" s="64">
        <v>16421</v>
      </c>
      <c r="U20" s="199">
        <f>SUM(C20:T20)</f>
        <v>219204</v>
      </c>
    </row>
    <row r="21" spans="2:21" x14ac:dyDescent="0.25">
      <c r="B21" s="54" t="s">
        <v>95</v>
      </c>
      <c r="C21" s="55">
        <v>0</v>
      </c>
      <c r="D21" s="55">
        <v>0</v>
      </c>
      <c r="E21" s="55">
        <v>7503</v>
      </c>
      <c r="F21" s="55">
        <v>0</v>
      </c>
      <c r="G21" s="55">
        <v>0</v>
      </c>
      <c r="H21" s="55">
        <v>322610</v>
      </c>
      <c r="I21" s="55">
        <v>0</v>
      </c>
      <c r="J21" s="55">
        <v>0</v>
      </c>
      <c r="K21" s="56">
        <v>13356</v>
      </c>
      <c r="L21" s="56">
        <v>0</v>
      </c>
      <c r="M21" s="56">
        <v>0</v>
      </c>
      <c r="N21" s="56">
        <v>0</v>
      </c>
      <c r="O21" s="56">
        <v>27180</v>
      </c>
      <c r="P21" s="55">
        <v>0</v>
      </c>
      <c r="Q21" s="55">
        <v>189311</v>
      </c>
      <c r="R21" s="55">
        <v>0</v>
      </c>
      <c r="S21" s="64">
        <v>0</v>
      </c>
      <c r="T21" s="64">
        <v>51974</v>
      </c>
      <c r="U21" s="199">
        <f>SUM(C21:T21)</f>
        <v>611934</v>
      </c>
    </row>
    <row r="22" spans="2:21" x14ac:dyDescent="0.25">
      <c r="B22" s="54" t="s">
        <v>96</v>
      </c>
      <c r="C22" s="55">
        <v>0</v>
      </c>
      <c r="D22" s="55">
        <v>0</v>
      </c>
      <c r="E22" s="55">
        <v>61846</v>
      </c>
      <c r="F22" s="55">
        <v>0</v>
      </c>
      <c r="G22" s="55">
        <v>0</v>
      </c>
      <c r="H22" s="55">
        <v>0</v>
      </c>
      <c r="I22" s="55">
        <v>0</v>
      </c>
      <c r="J22" s="55">
        <v>15200</v>
      </c>
      <c r="K22" s="56">
        <v>0</v>
      </c>
      <c r="L22" s="56">
        <v>7687</v>
      </c>
      <c r="M22" s="56">
        <v>0</v>
      </c>
      <c r="N22" s="56">
        <v>0</v>
      </c>
      <c r="O22" s="56">
        <v>10630</v>
      </c>
      <c r="P22" s="55">
        <v>0</v>
      </c>
      <c r="Q22" s="55">
        <v>8383</v>
      </c>
      <c r="R22" s="55">
        <v>0</v>
      </c>
      <c r="S22" s="64">
        <v>0</v>
      </c>
      <c r="T22" s="64">
        <v>0</v>
      </c>
      <c r="U22" s="199">
        <f>SUM(C22:T22)</f>
        <v>103746</v>
      </c>
    </row>
    <row r="23" spans="2:21" x14ac:dyDescent="0.25">
      <c r="B23" s="54" t="s">
        <v>97</v>
      </c>
      <c r="C23" s="55">
        <v>16289</v>
      </c>
      <c r="D23" s="55">
        <v>0</v>
      </c>
      <c r="E23" s="55">
        <v>8300</v>
      </c>
      <c r="F23" s="55">
        <v>0</v>
      </c>
      <c r="G23" s="55">
        <v>0</v>
      </c>
      <c r="H23" s="55">
        <v>0</v>
      </c>
      <c r="I23" s="55">
        <v>214142</v>
      </c>
      <c r="J23" s="55">
        <v>26162</v>
      </c>
      <c r="K23" s="56">
        <v>0</v>
      </c>
      <c r="L23" s="56">
        <v>0</v>
      </c>
      <c r="M23" s="56">
        <v>0</v>
      </c>
      <c r="N23" s="56">
        <v>0</v>
      </c>
      <c r="O23" s="56">
        <v>1500</v>
      </c>
      <c r="P23" s="55">
        <v>0</v>
      </c>
      <c r="Q23" s="55">
        <v>0</v>
      </c>
      <c r="R23" s="55">
        <v>10400</v>
      </c>
      <c r="S23" s="64">
        <v>0</v>
      </c>
      <c r="T23" s="64">
        <v>149</v>
      </c>
      <c r="U23" s="199">
        <f>SUM(C23:T23)</f>
        <v>276942</v>
      </c>
    </row>
    <row r="24" spans="2:21" x14ac:dyDescent="0.25">
      <c r="B24" s="153" t="s">
        <v>100</v>
      </c>
      <c r="C24" s="154">
        <v>16289</v>
      </c>
      <c r="D24" s="154">
        <v>0</v>
      </c>
      <c r="E24" s="154">
        <v>85807</v>
      </c>
      <c r="F24" s="154">
        <v>9569</v>
      </c>
      <c r="G24" s="154">
        <f>SUM(G20:G23)</f>
        <v>0</v>
      </c>
      <c r="H24" s="154">
        <v>322610</v>
      </c>
      <c r="I24" s="154">
        <v>214142</v>
      </c>
      <c r="J24" s="154">
        <v>74562</v>
      </c>
      <c r="K24" s="154">
        <v>41455</v>
      </c>
      <c r="L24" s="154">
        <v>7687</v>
      </c>
      <c r="M24" s="154">
        <v>0</v>
      </c>
      <c r="N24" s="154">
        <f>SUM(N20:N23)</f>
        <v>0</v>
      </c>
      <c r="O24" s="154">
        <v>65178</v>
      </c>
      <c r="P24" s="154">
        <v>0</v>
      </c>
      <c r="Q24" s="154">
        <v>276171</v>
      </c>
      <c r="R24" s="154">
        <v>29800</v>
      </c>
      <c r="S24" s="154">
        <f>SUM(S20:S23)</f>
        <v>12</v>
      </c>
      <c r="T24" s="154">
        <v>68544</v>
      </c>
      <c r="U24" s="200">
        <f>SUM(U20:U23)</f>
        <v>1211826</v>
      </c>
    </row>
    <row r="25" spans="2:21" x14ac:dyDescent="0.25">
      <c r="B25" s="54"/>
      <c r="C25" s="60"/>
      <c r="D25" s="60"/>
      <c r="E25" s="65"/>
      <c r="F25" s="60"/>
      <c r="G25" s="60"/>
      <c r="H25" s="65"/>
      <c r="I25" s="66"/>
      <c r="J25" s="65"/>
      <c r="K25" s="67"/>
      <c r="L25" s="67"/>
      <c r="M25" s="67"/>
      <c r="N25" s="67"/>
      <c r="O25" s="67"/>
      <c r="P25" s="60"/>
      <c r="Q25" s="65"/>
      <c r="R25" s="65"/>
      <c r="S25" s="63"/>
      <c r="T25" s="68"/>
      <c r="U25" s="201"/>
    </row>
    <row r="26" spans="2:21" ht="23.25" x14ac:dyDescent="0.25">
      <c r="B26" s="152" t="s">
        <v>101</v>
      </c>
      <c r="C26" s="150" t="s">
        <v>16</v>
      </c>
      <c r="D26" s="150" t="s">
        <v>15</v>
      </c>
      <c r="E26" s="150" t="s">
        <v>17</v>
      </c>
      <c r="F26" s="150" t="s">
        <v>18</v>
      </c>
      <c r="G26" s="150" t="s">
        <v>92</v>
      </c>
      <c r="H26" s="150" t="s">
        <v>21</v>
      </c>
      <c r="I26" s="150" t="s">
        <v>22</v>
      </c>
      <c r="J26" s="150" t="s">
        <v>23</v>
      </c>
      <c r="K26" s="151" t="s">
        <v>25</v>
      </c>
      <c r="L26" s="151" t="s">
        <v>26</v>
      </c>
      <c r="M26" s="151" t="s">
        <v>27</v>
      </c>
      <c r="N26" s="151" t="s">
        <v>102</v>
      </c>
      <c r="O26" s="151" t="s">
        <v>28</v>
      </c>
      <c r="P26" s="150" t="s">
        <v>29</v>
      </c>
      <c r="Q26" s="150" t="s">
        <v>30</v>
      </c>
      <c r="R26" s="150" t="s">
        <v>31</v>
      </c>
      <c r="S26" s="150" t="s">
        <v>32</v>
      </c>
      <c r="T26" s="150" t="s">
        <v>33</v>
      </c>
      <c r="U26" s="137" t="s">
        <v>13</v>
      </c>
    </row>
    <row r="27" spans="2:21" x14ac:dyDescent="0.25">
      <c r="B27" s="69" t="s">
        <v>82</v>
      </c>
      <c r="C27" s="70">
        <v>0</v>
      </c>
      <c r="D27" s="70">
        <v>0</v>
      </c>
      <c r="E27" s="71">
        <v>0</v>
      </c>
      <c r="F27" s="71">
        <v>0</v>
      </c>
      <c r="G27" s="71">
        <v>0</v>
      </c>
      <c r="H27" s="71">
        <v>872823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505</v>
      </c>
      <c r="P27" s="71">
        <v>0</v>
      </c>
      <c r="Q27" s="71">
        <v>61339</v>
      </c>
      <c r="R27" s="70">
        <v>0</v>
      </c>
      <c r="S27" s="72">
        <v>0</v>
      </c>
      <c r="T27" s="70">
        <v>3896</v>
      </c>
      <c r="U27" s="199">
        <f>SUM(C27:T27)</f>
        <v>938563</v>
      </c>
    </row>
    <row r="28" spans="2:21" x14ac:dyDescent="0.25">
      <c r="B28" s="69" t="s">
        <v>103</v>
      </c>
      <c r="C28" s="70">
        <v>0</v>
      </c>
      <c r="D28" s="70">
        <v>0</v>
      </c>
      <c r="E28" s="71">
        <v>0</v>
      </c>
      <c r="F28" s="71">
        <v>0</v>
      </c>
      <c r="G28" s="71">
        <v>0</v>
      </c>
      <c r="H28" s="71">
        <v>948920</v>
      </c>
      <c r="I28" s="71">
        <v>0</v>
      </c>
      <c r="J28" s="71">
        <v>0</v>
      </c>
      <c r="K28" s="73">
        <v>0</v>
      </c>
      <c r="L28" s="71">
        <v>0</v>
      </c>
      <c r="M28" s="71">
        <v>0</v>
      </c>
      <c r="N28" s="71">
        <v>0</v>
      </c>
      <c r="O28" s="71">
        <v>5148</v>
      </c>
      <c r="P28" s="71">
        <v>0</v>
      </c>
      <c r="Q28" s="71">
        <v>84662</v>
      </c>
      <c r="R28" s="70">
        <v>0</v>
      </c>
      <c r="S28" s="72">
        <v>0</v>
      </c>
      <c r="T28" s="70">
        <v>2984</v>
      </c>
      <c r="U28" s="199">
        <f>SUM(C28:T28)</f>
        <v>1041714</v>
      </c>
    </row>
    <row r="29" spans="2:21" x14ac:dyDescent="0.25">
      <c r="B29" s="155" t="s">
        <v>104</v>
      </c>
      <c r="C29" s="156">
        <v>0</v>
      </c>
      <c r="D29" s="156">
        <v>0</v>
      </c>
      <c r="E29" s="156">
        <v>0</v>
      </c>
      <c r="F29" s="156">
        <v>0</v>
      </c>
      <c r="G29" s="156">
        <f>SUM(G27:G28)</f>
        <v>0</v>
      </c>
      <c r="H29" s="156">
        <v>1821743</v>
      </c>
      <c r="I29" s="156">
        <v>0</v>
      </c>
      <c r="J29" s="156">
        <v>0</v>
      </c>
      <c r="K29" s="156">
        <v>0</v>
      </c>
      <c r="L29" s="156">
        <v>0</v>
      </c>
      <c r="M29" s="156">
        <v>0</v>
      </c>
      <c r="N29" s="156">
        <f>SUM(N27:N28)</f>
        <v>0</v>
      </c>
      <c r="O29" s="156">
        <v>5653</v>
      </c>
      <c r="P29" s="156">
        <v>0</v>
      </c>
      <c r="Q29" s="156">
        <v>146001</v>
      </c>
      <c r="R29" s="156">
        <v>0</v>
      </c>
      <c r="S29" s="156">
        <v>0</v>
      </c>
      <c r="T29" s="156">
        <v>6880</v>
      </c>
      <c r="U29" s="156">
        <f>SUM(U27:U28)</f>
        <v>1980277</v>
      </c>
    </row>
    <row r="30" spans="2:21" x14ac:dyDescent="0.25">
      <c r="B30" s="74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6"/>
      <c r="U30" s="201"/>
    </row>
    <row r="31" spans="2:21" ht="15.75" thickBot="1" x14ac:dyDescent="0.3">
      <c r="B31" s="157" t="s">
        <v>105</v>
      </c>
      <c r="C31" s="158">
        <f>C17+C24+C29</f>
        <v>58092</v>
      </c>
      <c r="D31" s="158">
        <f t="shared" ref="D31:T31" si="0">D17+D24+D29</f>
        <v>445</v>
      </c>
      <c r="E31" s="158">
        <f t="shared" si="0"/>
        <v>90920</v>
      </c>
      <c r="F31" s="158">
        <f t="shared" si="0"/>
        <v>401903</v>
      </c>
      <c r="G31" s="158">
        <f t="shared" si="0"/>
        <v>0</v>
      </c>
      <c r="H31" s="158">
        <f t="shared" si="0"/>
        <v>3130494</v>
      </c>
      <c r="I31" s="158">
        <f t="shared" si="0"/>
        <v>815253</v>
      </c>
      <c r="J31" s="158">
        <f t="shared" si="0"/>
        <v>184325</v>
      </c>
      <c r="K31" s="158">
        <f t="shared" si="0"/>
        <v>151709</v>
      </c>
      <c r="L31" s="158">
        <f t="shared" si="0"/>
        <v>7687</v>
      </c>
      <c r="M31" s="158">
        <f t="shared" si="0"/>
        <v>62639</v>
      </c>
      <c r="N31" s="158">
        <f t="shared" si="0"/>
        <v>0</v>
      </c>
      <c r="O31" s="158">
        <f t="shared" si="0"/>
        <v>331133</v>
      </c>
      <c r="P31" s="158">
        <f t="shared" si="0"/>
        <v>319653</v>
      </c>
      <c r="Q31" s="158">
        <f t="shared" si="0"/>
        <v>2915714</v>
      </c>
      <c r="R31" s="158">
        <f t="shared" si="0"/>
        <v>237445</v>
      </c>
      <c r="S31" s="158">
        <f t="shared" si="0"/>
        <v>16</v>
      </c>
      <c r="T31" s="158">
        <f t="shared" si="0"/>
        <v>296632</v>
      </c>
      <c r="U31" s="200">
        <f>U17+U24+U29</f>
        <v>9004060</v>
      </c>
    </row>
    <row r="32" spans="2:21" x14ac:dyDescent="0.25">
      <c r="B32" s="77" t="s">
        <v>106</v>
      </c>
      <c r="C32" s="78"/>
      <c r="D32" s="78"/>
      <c r="E32" s="79"/>
      <c r="F32" s="80"/>
      <c r="G32" s="80"/>
      <c r="H32" s="78"/>
      <c r="I32" s="78"/>
      <c r="J32" s="78"/>
      <c r="K32" s="80"/>
      <c r="L32" s="80"/>
      <c r="M32" s="80"/>
      <c r="N32" s="80"/>
      <c r="O32" s="80"/>
      <c r="P32" s="78"/>
      <c r="Q32" s="80"/>
      <c r="R32" s="78"/>
      <c r="S32" s="81"/>
      <c r="T32" s="78"/>
    </row>
    <row r="33" spans="2:20" x14ac:dyDescent="0.25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2:20" x14ac:dyDescent="0.25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</row>
    <row r="35" spans="2:20" x14ac:dyDescent="0.25"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2:20" x14ac:dyDescent="0.25"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</row>
    <row r="37" spans="2:20" x14ac:dyDescent="0.25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2:20" x14ac:dyDescent="0.25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</row>
    <row r="39" spans="2:20" x14ac:dyDescent="0.25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</row>
    <row r="40" spans="2:20" x14ac:dyDescent="0.25">
      <c r="B40" s="53"/>
      <c r="C40" s="8" t="s">
        <v>41</v>
      </c>
      <c r="D40" s="8"/>
      <c r="E40" s="8"/>
      <c r="F40" s="8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</row>
    <row r="41" spans="2:20" x14ac:dyDescent="0.25">
      <c r="B41" s="53"/>
      <c r="C41" s="8" t="s">
        <v>135</v>
      </c>
      <c r="D41" s="8"/>
      <c r="E41" s="8"/>
      <c r="F41" s="8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2:20" x14ac:dyDescent="0.25">
      <c r="B42" s="53"/>
      <c r="C42" s="8" t="s">
        <v>107</v>
      </c>
      <c r="D42" s="8"/>
      <c r="E42" s="8"/>
      <c r="F42" s="8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</row>
    <row r="43" spans="2:20" ht="16.5" customHeight="1" thickBot="1" x14ac:dyDescent="0.3">
      <c r="B43" s="230" t="s">
        <v>136</v>
      </c>
      <c r="C43" s="230"/>
      <c r="D43" s="230"/>
      <c r="E43" s="230"/>
      <c r="F43" s="230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</row>
    <row r="44" spans="2:20" ht="22.5" x14ac:dyDescent="0.25">
      <c r="B44" s="159" t="s">
        <v>91</v>
      </c>
      <c r="C44" s="160">
        <v>2021</v>
      </c>
      <c r="D44" s="160">
        <v>2022</v>
      </c>
      <c r="E44" s="160" t="s">
        <v>108</v>
      </c>
      <c r="F44" s="161" t="s">
        <v>109</v>
      </c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</row>
    <row r="45" spans="2:20" x14ac:dyDescent="0.25">
      <c r="B45" s="82" t="s">
        <v>94</v>
      </c>
      <c r="C45" s="64">
        <v>548997</v>
      </c>
      <c r="D45" s="64">
        <v>689464</v>
      </c>
      <c r="E45" s="64">
        <f>D45-C45</f>
        <v>140467</v>
      </c>
      <c r="F45" s="83">
        <f>E45/D45</f>
        <v>0.20373362496083913</v>
      </c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</row>
    <row r="46" spans="2:20" x14ac:dyDescent="0.25">
      <c r="B46" s="82" t="s">
        <v>95</v>
      </c>
      <c r="C46" s="64">
        <v>1406548</v>
      </c>
      <c r="D46" s="64">
        <v>1477293</v>
      </c>
      <c r="E46" s="64">
        <f t="shared" ref="E46:E49" si="1">D46-C46</f>
        <v>70745</v>
      </c>
      <c r="F46" s="83">
        <f t="shared" ref="F46:F49" si="2">E46/D46</f>
        <v>4.7888265902566382E-2</v>
      </c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</row>
    <row r="47" spans="2:20" ht="22.5" x14ac:dyDescent="0.25">
      <c r="B47" s="82" t="s">
        <v>96</v>
      </c>
      <c r="C47" s="64">
        <v>1345325</v>
      </c>
      <c r="D47" s="64">
        <v>1148820</v>
      </c>
      <c r="E47" s="64">
        <f t="shared" si="1"/>
        <v>-196505</v>
      </c>
      <c r="F47" s="83">
        <f t="shared" si="2"/>
        <v>-0.17104942462700859</v>
      </c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</row>
    <row r="48" spans="2:20" ht="22.5" x14ac:dyDescent="0.25">
      <c r="B48" s="82" t="s">
        <v>97</v>
      </c>
      <c r="C48" s="64">
        <v>1941427</v>
      </c>
      <c r="D48" s="64">
        <v>2496380</v>
      </c>
      <c r="E48" s="64">
        <f t="shared" si="1"/>
        <v>554953</v>
      </c>
      <c r="F48" s="83">
        <f t="shared" si="2"/>
        <v>0.22230309488138825</v>
      </c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</row>
    <row r="49" spans="2:20" ht="22.5" x14ac:dyDescent="0.25">
      <c r="B49" s="165" t="s">
        <v>98</v>
      </c>
      <c r="C49" s="166">
        <f>SUM(C45:C48)</f>
        <v>5242297</v>
      </c>
      <c r="D49" s="166">
        <f>SUM(D45:D48)</f>
        <v>5811957</v>
      </c>
      <c r="E49" s="205">
        <f t="shared" si="1"/>
        <v>569660</v>
      </c>
      <c r="F49" s="206">
        <f t="shared" si="2"/>
        <v>9.8015178020071383E-2</v>
      </c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</row>
    <row r="50" spans="2:20" ht="15.75" thickBot="1" x14ac:dyDescent="0.3">
      <c r="B50" s="84"/>
      <c r="C50" s="85"/>
      <c r="D50" s="85"/>
      <c r="E50" s="64"/>
      <c r="F50" s="8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</row>
    <row r="51" spans="2:20" ht="22.5" x14ac:dyDescent="0.25">
      <c r="B51" s="162" t="s">
        <v>99</v>
      </c>
      <c r="C51" s="163">
        <v>2021</v>
      </c>
      <c r="D51" s="163">
        <v>2022</v>
      </c>
      <c r="E51" s="160" t="s">
        <v>108</v>
      </c>
      <c r="F51" s="161" t="s">
        <v>109</v>
      </c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</row>
    <row r="52" spans="2:20" x14ac:dyDescent="0.25">
      <c r="B52" s="82" t="s">
        <v>94</v>
      </c>
      <c r="C52" s="64">
        <v>212954.45</v>
      </c>
      <c r="D52" s="64">
        <v>219204</v>
      </c>
      <c r="E52" s="64">
        <f>D52-C52</f>
        <v>6249.5499999999884</v>
      </c>
      <c r="F52" s="83">
        <f>E52/D52</f>
        <v>2.8510200543785644E-2</v>
      </c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</row>
    <row r="53" spans="2:20" x14ac:dyDescent="0.25">
      <c r="B53" s="82" t="s">
        <v>95</v>
      </c>
      <c r="C53" s="64">
        <v>530956.75</v>
      </c>
      <c r="D53" s="64">
        <v>611934</v>
      </c>
      <c r="E53" s="64">
        <f t="shared" ref="E53:E56" si="3">D53-C53</f>
        <v>80977.25</v>
      </c>
      <c r="F53" s="83">
        <f t="shared" ref="F53:F56" si="4">E53/D53</f>
        <v>0.13233003886039998</v>
      </c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</row>
    <row r="54" spans="2:20" ht="22.5" x14ac:dyDescent="0.25">
      <c r="B54" s="82" t="s">
        <v>96</v>
      </c>
      <c r="C54" s="64">
        <v>147499</v>
      </c>
      <c r="D54" s="64">
        <v>103746</v>
      </c>
      <c r="E54" s="64">
        <f t="shared" si="3"/>
        <v>-43753</v>
      </c>
      <c r="F54" s="83">
        <f t="shared" si="4"/>
        <v>-0.42173192219459066</v>
      </c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</row>
    <row r="55" spans="2:20" ht="22.5" x14ac:dyDescent="0.25">
      <c r="B55" s="82" t="s">
        <v>97</v>
      </c>
      <c r="C55" s="64">
        <v>273083</v>
      </c>
      <c r="D55" s="64">
        <v>276942</v>
      </c>
      <c r="E55" s="64">
        <f t="shared" si="3"/>
        <v>3859</v>
      </c>
      <c r="F55" s="83">
        <f t="shared" si="4"/>
        <v>1.3934325598861855E-2</v>
      </c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</row>
    <row r="56" spans="2:20" ht="22.5" x14ac:dyDescent="0.25">
      <c r="B56" s="165" t="s">
        <v>100</v>
      </c>
      <c r="C56" s="167">
        <f>SUM(C52:C55)</f>
        <v>1164493.2</v>
      </c>
      <c r="D56" s="166">
        <f>SUM(D52:D55)</f>
        <v>1211826</v>
      </c>
      <c r="E56" s="205">
        <f t="shared" si="3"/>
        <v>47332.800000000047</v>
      </c>
      <c r="F56" s="206">
        <f t="shared" si="4"/>
        <v>3.9059072837189533E-2</v>
      </c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</row>
    <row r="57" spans="2:20" ht="15.75" thickBot="1" x14ac:dyDescent="0.3">
      <c r="B57" s="84"/>
      <c r="C57" s="85"/>
      <c r="D57" s="85"/>
      <c r="E57" s="64"/>
      <c r="F57" s="8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</row>
    <row r="58" spans="2:20" ht="22.5" x14ac:dyDescent="0.25">
      <c r="B58" s="164" t="s">
        <v>101</v>
      </c>
      <c r="C58" s="163">
        <v>2021</v>
      </c>
      <c r="D58" s="163">
        <v>2022</v>
      </c>
      <c r="E58" s="160" t="s">
        <v>108</v>
      </c>
      <c r="F58" s="161" t="s">
        <v>109</v>
      </c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</row>
    <row r="59" spans="2:20" x14ac:dyDescent="0.25">
      <c r="B59" s="86" t="s">
        <v>82</v>
      </c>
      <c r="C59" s="87">
        <v>624765</v>
      </c>
      <c r="D59" s="87">
        <v>938563</v>
      </c>
      <c r="E59" s="64">
        <f>D59-C59</f>
        <v>313798</v>
      </c>
      <c r="F59" s="83">
        <f>E59/D59</f>
        <v>0.33433877107876614</v>
      </c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</row>
    <row r="60" spans="2:20" x14ac:dyDescent="0.25">
      <c r="B60" s="86" t="s">
        <v>103</v>
      </c>
      <c r="C60" s="87">
        <v>589599</v>
      </c>
      <c r="D60" s="87">
        <v>1041714</v>
      </c>
      <c r="E60" s="64">
        <f t="shared" ref="E60:E61" si="5">D60-C60</f>
        <v>452115</v>
      </c>
      <c r="F60" s="83">
        <f t="shared" ref="F60:F61" si="6">E60/D60</f>
        <v>0.43401067855476649</v>
      </c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</row>
    <row r="61" spans="2:20" x14ac:dyDescent="0.25">
      <c r="B61" s="168" t="s">
        <v>104</v>
      </c>
      <c r="C61" s="169">
        <f>SUM(C59:C60)</f>
        <v>1214364</v>
      </c>
      <c r="D61" s="169">
        <v>1980277</v>
      </c>
      <c r="E61" s="205">
        <f t="shared" si="5"/>
        <v>765913</v>
      </c>
      <c r="F61" s="206">
        <f t="shared" si="6"/>
        <v>0.38677063865307731</v>
      </c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</row>
    <row r="62" spans="2:20" x14ac:dyDescent="0.25">
      <c r="B62" s="88"/>
      <c r="C62" s="89"/>
      <c r="D62" s="89"/>
      <c r="E62" s="64"/>
      <c r="F62" s="8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</row>
    <row r="63" spans="2:20" ht="15.75" thickBot="1" x14ac:dyDescent="0.3">
      <c r="B63" s="170" t="s">
        <v>105</v>
      </c>
      <c r="C63" s="171">
        <f>C49+C56+C61</f>
        <v>7621154.2000000002</v>
      </c>
      <c r="D63" s="171">
        <f t="shared" ref="D63" si="7">D49+D56+D61</f>
        <v>9004060</v>
      </c>
      <c r="E63" s="171">
        <f>D63-C63</f>
        <v>1382905.7999999998</v>
      </c>
      <c r="F63" s="172">
        <f>E63/D63</f>
        <v>0.15358691523601573</v>
      </c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</row>
    <row r="64" spans="2:20" x14ac:dyDescent="0.25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</row>
    <row r="65" spans="2:20" ht="15.75" x14ac:dyDescent="0.25">
      <c r="B65" s="53"/>
      <c r="C65" s="53"/>
      <c r="D65" s="18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</row>
    <row r="66" spans="2:20" x14ac:dyDescent="0.2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</row>
    <row r="67" spans="2:20" ht="15.75" x14ac:dyDescent="0.25">
      <c r="B67" s="53"/>
      <c r="C67" s="53"/>
      <c r="D67" s="20"/>
      <c r="E67" s="53"/>
      <c r="F67" s="53"/>
      <c r="G67" s="53"/>
    </row>
    <row r="68" spans="2:20" ht="15.75" x14ac:dyDescent="0.25">
      <c r="B68" s="53"/>
      <c r="C68" s="53"/>
      <c r="D68" s="23"/>
      <c r="E68" s="53"/>
      <c r="F68" s="53"/>
      <c r="G68" s="53"/>
    </row>
    <row r="69" spans="2:20" x14ac:dyDescent="0.25">
      <c r="B69" s="53"/>
      <c r="C69" s="53"/>
      <c r="D69" s="53"/>
      <c r="E69" s="53"/>
      <c r="F69" s="53"/>
      <c r="G69" s="53"/>
    </row>
    <row r="70" spans="2:20" x14ac:dyDescent="0.25">
      <c r="G70" s="90"/>
      <c r="H70" s="58"/>
    </row>
    <row r="71" spans="2:20" x14ac:dyDescent="0.25">
      <c r="G71" s="249"/>
      <c r="H71" s="249"/>
    </row>
    <row r="72" spans="2:20" x14ac:dyDescent="0.25">
      <c r="B72" s="173"/>
      <c r="C72" s="131" t="s">
        <v>91</v>
      </c>
      <c r="D72" s="131" t="s">
        <v>99</v>
      </c>
      <c r="E72" s="131" t="s">
        <v>101</v>
      </c>
      <c r="F72" s="53"/>
    </row>
    <row r="73" spans="2:20" x14ac:dyDescent="0.25">
      <c r="B73" s="131">
        <v>2021</v>
      </c>
      <c r="C73" s="207">
        <v>5242297</v>
      </c>
      <c r="D73" s="207">
        <v>1164493.2</v>
      </c>
      <c r="E73" s="207">
        <v>1214364</v>
      </c>
    </row>
    <row r="74" spans="2:20" x14ac:dyDescent="0.25">
      <c r="B74" s="131">
        <v>2022</v>
      </c>
      <c r="C74" s="207">
        <v>5811957</v>
      </c>
      <c r="D74" s="207">
        <v>5811957</v>
      </c>
      <c r="E74" s="207">
        <v>1980277</v>
      </c>
    </row>
  </sheetData>
  <mergeCells count="6">
    <mergeCell ref="B8:U8"/>
    <mergeCell ref="B43:F43"/>
    <mergeCell ref="B9:U9"/>
    <mergeCell ref="G71:H71"/>
    <mergeCell ref="B10:T10"/>
    <mergeCell ref="B11:T11"/>
  </mergeCells>
  <pageMargins left="0.7" right="0.7" top="0.75" bottom="0.75" header="0.3" footer="0.3"/>
  <pageSetup scale="36" orientation="portrait" verticalDpi="0" r:id="rId1"/>
  <colBreaks count="1" manualBreakCount="1">
    <brk id="2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6:I81"/>
  <sheetViews>
    <sheetView view="pageBreakPreview" zoomScale="60" zoomScaleNormal="100" workbookViewId="0">
      <selection activeCell="H56" sqref="H56"/>
    </sheetView>
  </sheetViews>
  <sheetFormatPr baseColWidth="10" defaultRowHeight="15" x14ac:dyDescent="0.25"/>
  <cols>
    <col min="2" max="2" width="28.140625" customWidth="1"/>
    <col min="3" max="3" width="20" customWidth="1"/>
    <col min="4" max="4" width="21.5703125" customWidth="1"/>
    <col min="5" max="5" width="18.42578125" customWidth="1"/>
    <col min="6" max="6" width="21.5703125" customWidth="1"/>
    <col min="7" max="7" width="28" customWidth="1"/>
  </cols>
  <sheetData>
    <row r="6" spans="2:6" x14ac:dyDescent="0.25">
      <c r="B6" s="248" t="s">
        <v>134</v>
      </c>
      <c r="C6" s="248"/>
      <c r="D6" s="248"/>
      <c r="E6" s="248"/>
      <c r="F6" s="248"/>
    </row>
    <row r="7" spans="2:6" x14ac:dyDescent="0.25">
      <c r="B7" s="248" t="s">
        <v>1</v>
      </c>
      <c r="C7" s="248"/>
      <c r="D7" s="248"/>
      <c r="E7" s="248"/>
      <c r="F7" s="248"/>
    </row>
    <row r="8" spans="2:6" x14ac:dyDescent="0.25">
      <c r="B8" s="248" t="s">
        <v>137</v>
      </c>
      <c r="C8" s="248"/>
      <c r="D8" s="248"/>
      <c r="E8" s="248"/>
      <c r="F8" s="248"/>
    </row>
    <row r="9" spans="2:6" x14ac:dyDescent="0.25">
      <c r="B9" s="248" t="s">
        <v>156</v>
      </c>
      <c r="C9" s="248"/>
      <c r="D9" s="248"/>
      <c r="E9" s="248"/>
      <c r="F9" s="248"/>
    </row>
    <row r="10" spans="2:6" ht="28.5" x14ac:dyDescent="0.25">
      <c r="B10" s="175" t="s">
        <v>110</v>
      </c>
      <c r="C10" s="176">
        <v>2021</v>
      </c>
      <c r="D10" s="176">
        <v>2022</v>
      </c>
      <c r="E10" s="176" t="s">
        <v>45</v>
      </c>
      <c r="F10" s="176" t="s">
        <v>46</v>
      </c>
    </row>
    <row r="11" spans="2:6" x14ac:dyDescent="0.25">
      <c r="B11" s="106" t="s">
        <v>129</v>
      </c>
      <c r="C11" s="91">
        <v>0</v>
      </c>
      <c r="D11" s="91">
        <v>147987</v>
      </c>
      <c r="E11" s="92">
        <f>D11-C11</f>
        <v>147987</v>
      </c>
      <c r="F11" s="107">
        <f>E11/D11</f>
        <v>1</v>
      </c>
    </row>
    <row r="12" spans="2:6" x14ac:dyDescent="0.25">
      <c r="B12" s="106" t="s">
        <v>20</v>
      </c>
      <c r="C12" s="91">
        <v>0</v>
      </c>
      <c r="D12" s="91">
        <v>55</v>
      </c>
      <c r="E12" s="92">
        <f t="shared" ref="E12:E21" si="0">D12-C12</f>
        <v>55</v>
      </c>
      <c r="F12" s="107">
        <f t="shared" ref="F12:F21" si="1">E12/D12</f>
        <v>1</v>
      </c>
    </row>
    <row r="13" spans="2:6" x14ac:dyDescent="0.25">
      <c r="B13" s="106" t="s">
        <v>23</v>
      </c>
      <c r="C13" s="91">
        <v>0</v>
      </c>
      <c r="D13" s="104">
        <v>61817</v>
      </c>
      <c r="E13" s="92">
        <f t="shared" si="0"/>
        <v>61817</v>
      </c>
      <c r="F13" s="107">
        <f t="shared" si="1"/>
        <v>1</v>
      </c>
    </row>
    <row r="14" spans="2:6" x14ac:dyDescent="0.25">
      <c r="B14" s="106" t="s">
        <v>28</v>
      </c>
      <c r="C14" s="91">
        <v>41</v>
      </c>
      <c r="D14" s="91">
        <v>0</v>
      </c>
      <c r="E14" s="92">
        <f t="shared" si="0"/>
        <v>-41</v>
      </c>
      <c r="F14" s="107">
        <v>0</v>
      </c>
    </row>
    <row r="15" spans="2:6" x14ac:dyDescent="0.25">
      <c r="B15" s="106" t="s">
        <v>116</v>
      </c>
      <c r="C15" s="91">
        <v>0</v>
      </c>
      <c r="D15" s="91">
        <v>15795</v>
      </c>
      <c r="E15" s="92">
        <f t="shared" si="0"/>
        <v>15795</v>
      </c>
      <c r="F15" s="107">
        <f t="shared" si="1"/>
        <v>1</v>
      </c>
    </row>
    <row r="16" spans="2:6" x14ac:dyDescent="0.25">
      <c r="B16" s="106" t="s">
        <v>111</v>
      </c>
      <c r="C16" s="91">
        <v>0</v>
      </c>
      <c r="D16" s="91">
        <v>40617</v>
      </c>
      <c r="E16" s="92">
        <f t="shared" si="0"/>
        <v>40617</v>
      </c>
      <c r="F16" s="107">
        <f t="shared" si="1"/>
        <v>1</v>
      </c>
    </row>
    <row r="17" spans="2:9" x14ac:dyDescent="0.25">
      <c r="B17" s="106" t="s">
        <v>130</v>
      </c>
      <c r="C17" s="91">
        <v>0</v>
      </c>
      <c r="D17" s="91">
        <v>11677</v>
      </c>
      <c r="E17" s="92">
        <f t="shared" si="0"/>
        <v>11677</v>
      </c>
      <c r="F17" s="107">
        <f t="shared" si="1"/>
        <v>1</v>
      </c>
    </row>
    <row r="18" spans="2:9" x14ac:dyDescent="0.25">
      <c r="B18" s="106" t="s">
        <v>113</v>
      </c>
      <c r="C18" s="91">
        <v>0</v>
      </c>
      <c r="D18" s="91">
        <v>172</v>
      </c>
      <c r="E18" s="92">
        <f t="shared" si="0"/>
        <v>172</v>
      </c>
      <c r="F18" s="107">
        <f t="shared" si="1"/>
        <v>1</v>
      </c>
    </row>
    <row r="19" spans="2:9" x14ac:dyDescent="0.25">
      <c r="B19" s="106" t="s">
        <v>131</v>
      </c>
      <c r="C19" s="91">
        <v>0</v>
      </c>
      <c r="D19" s="91">
        <v>5173</v>
      </c>
      <c r="E19" s="92">
        <f t="shared" si="0"/>
        <v>5173</v>
      </c>
      <c r="F19" s="107">
        <f t="shared" si="1"/>
        <v>1</v>
      </c>
    </row>
    <row r="20" spans="2:9" ht="16.5" customHeight="1" x14ac:dyDescent="0.25">
      <c r="B20" s="106" t="s">
        <v>132</v>
      </c>
      <c r="C20" s="91">
        <v>2459</v>
      </c>
      <c r="D20" s="91">
        <v>5936</v>
      </c>
      <c r="E20" s="92">
        <f t="shared" si="0"/>
        <v>3477</v>
      </c>
      <c r="F20" s="107">
        <f t="shared" si="1"/>
        <v>0.58574797843665771</v>
      </c>
      <c r="I20" s="53"/>
    </row>
    <row r="21" spans="2:9" x14ac:dyDescent="0.25">
      <c r="B21" s="132" t="s">
        <v>13</v>
      </c>
      <c r="C21" s="178">
        <f>SUM(C11:C20)</f>
        <v>2500</v>
      </c>
      <c r="D21" s="178">
        <f>SUM(D11:D20)</f>
        <v>289229</v>
      </c>
      <c r="E21" s="178">
        <f t="shared" si="0"/>
        <v>286729</v>
      </c>
      <c r="F21" s="179">
        <f t="shared" si="1"/>
        <v>0.99135633010521074</v>
      </c>
    </row>
    <row r="27" spans="2:9" x14ac:dyDescent="0.25">
      <c r="B27" s="248" t="s">
        <v>138</v>
      </c>
      <c r="C27" s="248"/>
      <c r="D27" s="248"/>
      <c r="E27" s="248"/>
      <c r="F27" s="248"/>
      <c r="G27" s="248"/>
    </row>
    <row r="28" spans="2:9" x14ac:dyDescent="0.25">
      <c r="B28" s="252" t="s">
        <v>121</v>
      </c>
      <c r="C28" s="252"/>
      <c r="D28" s="252"/>
      <c r="E28" s="252"/>
      <c r="F28" s="252"/>
      <c r="G28" s="252"/>
    </row>
    <row r="29" spans="2:9" x14ac:dyDescent="0.25">
      <c r="B29" s="180" t="s">
        <v>114</v>
      </c>
      <c r="C29" s="181" t="s">
        <v>140</v>
      </c>
      <c r="D29" s="181" t="s">
        <v>139</v>
      </c>
      <c r="E29" s="181" t="s">
        <v>13</v>
      </c>
      <c r="F29" s="181" t="s">
        <v>125</v>
      </c>
      <c r="G29" s="181" t="s">
        <v>141</v>
      </c>
    </row>
    <row r="30" spans="2:9" x14ac:dyDescent="0.25">
      <c r="B30" s="103" t="s">
        <v>126</v>
      </c>
      <c r="C30" s="104">
        <v>42266</v>
      </c>
      <c r="D30" s="102">
        <v>105721</v>
      </c>
      <c r="E30" s="102">
        <f>SUM(C30:D30)</f>
        <v>147987</v>
      </c>
      <c r="F30" s="104">
        <v>75509</v>
      </c>
      <c r="G30" s="104">
        <v>5</v>
      </c>
    </row>
    <row r="31" spans="2:9" x14ac:dyDescent="0.25">
      <c r="B31" s="103" t="s">
        <v>20</v>
      </c>
      <c r="C31" s="104">
        <v>55</v>
      </c>
      <c r="D31" s="104">
        <v>0</v>
      </c>
      <c r="E31" s="102">
        <f t="shared" ref="E31:E38" si="2">SUM(C31:D31)</f>
        <v>55</v>
      </c>
      <c r="F31" s="104">
        <v>93</v>
      </c>
      <c r="G31" s="104">
        <v>0</v>
      </c>
    </row>
    <row r="32" spans="2:9" x14ac:dyDescent="0.25">
      <c r="B32" s="103" t="s">
        <v>23</v>
      </c>
      <c r="C32" s="104">
        <v>18611</v>
      </c>
      <c r="D32" s="104">
        <v>43206</v>
      </c>
      <c r="E32" s="102">
        <f t="shared" si="2"/>
        <v>61817</v>
      </c>
      <c r="F32" s="104">
        <v>43939</v>
      </c>
      <c r="G32" s="104">
        <v>2985</v>
      </c>
    </row>
    <row r="33" spans="2:7" x14ac:dyDescent="0.25">
      <c r="B33" s="103" t="s">
        <v>116</v>
      </c>
      <c r="C33" s="104">
        <v>55</v>
      </c>
      <c r="D33" s="104">
        <v>15740</v>
      </c>
      <c r="E33" s="102">
        <f t="shared" si="2"/>
        <v>15795</v>
      </c>
      <c r="F33" s="104">
        <v>9903</v>
      </c>
      <c r="G33" s="104">
        <v>2</v>
      </c>
    </row>
    <row r="34" spans="2:7" x14ac:dyDescent="0.25">
      <c r="B34" s="103" t="s">
        <v>111</v>
      </c>
      <c r="C34" s="104">
        <v>23971</v>
      </c>
      <c r="D34" s="202">
        <v>16646</v>
      </c>
      <c r="E34" s="102">
        <f>SUM(C34:D34)</f>
        <v>40617</v>
      </c>
      <c r="F34" s="104">
        <v>28572</v>
      </c>
      <c r="G34" s="104">
        <v>7</v>
      </c>
    </row>
    <row r="35" spans="2:7" x14ac:dyDescent="0.25">
      <c r="B35" s="103" t="s">
        <v>112</v>
      </c>
      <c r="C35" s="104">
        <v>2932</v>
      </c>
      <c r="D35" s="104">
        <v>8745</v>
      </c>
      <c r="E35" s="102">
        <f t="shared" si="2"/>
        <v>11677</v>
      </c>
      <c r="F35" s="104">
        <v>12570</v>
      </c>
      <c r="G35" s="104">
        <v>0</v>
      </c>
    </row>
    <row r="36" spans="2:7" x14ac:dyDescent="0.25">
      <c r="B36" s="105" t="s">
        <v>127</v>
      </c>
      <c r="C36" s="104">
        <v>172</v>
      </c>
      <c r="D36" s="104">
        <v>0</v>
      </c>
      <c r="E36" s="102">
        <f t="shared" si="2"/>
        <v>172</v>
      </c>
      <c r="F36" s="104">
        <v>235</v>
      </c>
      <c r="G36" s="104">
        <v>0</v>
      </c>
    </row>
    <row r="37" spans="2:7" x14ac:dyDescent="0.25">
      <c r="B37" s="103" t="s">
        <v>33</v>
      </c>
      <c r="C37" s="104">
        <v>2391</v>
      </c>
      <c r="D37" s="102">
        <v>2782</v>
      </c>
      <c r="E37" s="102">
        <f t="shared" si="2"/>
        <v>5173</v>
      </c>
      <c r="F37" s="104">
        <v>5429</v>
      </c>
      <c r="G37" s="104">
        <v>3016</v>
      </c>
    </row>
    <row r="38" spans="2:7" x14ac:dyDescent="0.25">
      <c r="B38" s="103" t="s">
        <v>128</v>
      </c>
      <c r="C38" s="104">
        <v>5936</v>
      </c>
      <c r="D38" s="102">
        <v>0</v>
      </c>
      <c r="E38" s="102">
        <f t="shared" si="2"/>
        <v>5936</v>
      </c>
      <c r="F38" s="104">
        <v>4572</v>
      </c>
      <c r="G38" s="104">
        <v>12032</v>
      </c>
    </row>
    <row r="39" spans="2:7" x14ac:dyDescent="0.25">
      <c r="B39" s="103"/>
      <c r="C39" s="104"/>
      <c r="D39" s="102"/>
      <c r="E39" s="102"/>
      <c r="F39" s="104"/>
      <c r="G39" s="104"/>
    </row>
    <row r="40" spans="2:7" x14ac:dyDescent="0.25">
      <c r="B40" s="130" t="s">
        <v>13</v>
      </c>
      <c r="C40" s="177">
        <f>SUM(C30:C39)</f>
        <v>96389</v>
      </c>
      <c r="D40" s="177">
        <f>SUM(D30:D39)</f>
        <v>192840</v>
      </c>
      <c r="E40" s="177">
        <f>SUM(E30:E39)</f>
        <v>289229</v>
      </c>
      <c r="F40" s="177">
        <f>SUM(F30:F39)</f>
        <v>180822</v>
      </c>
      <c r="G40" s="177">
        <f>SUM(G30:G39)</f>
        <v>18047</v>
      </c>
    </row>
    <row r="45" spans="2:7" x14ac:dyDescent="0.25">
      <c r="B45" s="181" t="s">
        <v>140</v>
      </c>
      <c r="C45" s="181" t="s">
        <v>139</v>
      </c>
      <c r="D45" s="181" t="s">
        <v>125</v>
      </c>
      <c r="E45" s="181" t="s">
        <v>141</v>
      </c>
    </row>
    <row r="46" spans="2:7" x14ac:dyDescent="0.25">
      <c r="B46" s="101">
        <v>96389</v>
      </c>
      <c r="C46" s="101">
        <v>192840</v>
      </c>
      <c r="D46" s="101">
        <v>180822</v>
      </c>
      <c r="E46" s="101">
        <v>18047</v>
      </c>
    </row>
    <row r="71" spans="2:3" x14ac:dyDescent="0.25">
      <c r="B71" s="248" t="s">
        <v>121</v>
      </c>
      <c r="C71" s="248"/>
    </row>
    <row r="72" spans="2:3" x14ac:dyDescent="0.25">
      <c r="B72" s="215" t="s">
        <v>129</v>
      </c>
      <c r="C72" s="216">
        <v>67</v>
      </c>
    </row>
    <row r="73" spans="2:3" x14ac:dyDescent="0.25">
      <c r="B73" s="203" t="s">
        <v>20</v>
      </c>
      <c r="C73" s="100">
        <v>1</v>
      </c>
    </row>
    <row r="74" spans="2:3" x14ac:dyDescent="0.25">
      <c r="B74" s="203" t="s">
        <v>23</v>
      </c>
      <c r="C74" s="100">
        <v>55</v>
      </c>
    </row>
    <row r="75" spans="2:3" x14ac:dyDescent="0.25">
      <c r="B75" s="203" t="s">
        <v>75</v>
      </c>
      <c r="C75" s="100">
        <v>0</v>
      </c>
    </row>
    <row r="76" spans="2:3" x14ac:dyDescent="0.25">
      <c r="B76" s="203" t="s">
        <v>154</v>
      </c>
      <c r="C76" s="100">
        <v>20</v>
      </c>
    </row>
    <row r="77" spans="2:3" x14ac:dyDescent="0.25">
      <c r="B77" s="203" t="s">
        <v>113</v>
      </c>
      <c r="C77" s="100">
        <v>3</v>
      </c>
    </row>
    <row r="78" spans="2:3" x14ac:dyDescent="0.25">
      <c r="B78" s="203" t="s">
        <v>130</v>
      </c>
      <c r="C78" s="100">
        <v>15</v>
      </c>
    </row>
    <row r="79" spans="2:3" x14ac:dyDescent="0.25">
      <c r="B79" s="203" t="s">
        <v>111</v>
      </c>
      <c r="C79" s="100">
        <v>67</v>
      </c>
    </row>
    <row r="80" spans="2:3" x14ac:dyDescent="0.25">
      <c r="B80" s="203" t="s">
        <v>155</v>
      </c>
      <c r="C80" s="100">
        <v>13</v>
      </c>
    </row>
    <row r="81" spans="2:3" x14ac:dyDescent="0.25">
      <c r="B81" s="204"/>
      <c r="C81" s="198"/>
    </row>
  </sheetData>
  <mergeCells count="7">
    <mergeCell ref="B71:C71"/>
    <mergeCell ref="B8:F8"/>
    <mergeCell ref="B7:F7"/>
    <mergeCell ref="B6:F6"/>
    <mergeCell ref="B9:F9"/>
    <mergeCell ref="B28:G28"/>
    <mergeCell ref="B27:G27"/>
  </mergeCells>
  <pageMargins left="0.7" right="0.7" top="0.75" bottom="0.75" header="0.3" footer="0.3"/>
  <pageSetup scale="56" orientation="portrait" verticalDpi="0" r:id="rId1"/>
  <rowBreaks count="1" manualBreakCount="1">
    <brk id="6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4:F33"/>
  <sheetViews>
    <sheetView view="pageBreakPreview" topLeftCell="A10" zoomScale="60" zoomScaleNormal="100" workbookViewId="0">
      <selection activeCell="J30" sqref="J30"/>
    </sheetView>
  </sheetViews>
  <sheetFormatPr baseColWidth="10" defaultRowHeight="15" x14ac:dyDescent="0.25"/>
  <cols>
    <col min="2" max="2" width="25" customWidth="1"/>
    <col min="3" max="3" width="16.140625" customWidth="1"/>
    <col min="4" max="4" width="16" customWidth="1"/>
    <col min="5" max="5" width="23.42578125" customWidth="1"/>
    <col min="6" max="6" width="37.7109375" bestFit="1" customWidth="1"/>
  </cols>
  <sheetData>
    <row r="4" spans="2:6" x14ac:dyDescent="0.25">
      <c r="B4" s="248"/>
      <c r="C4" s="248"/>
      <c r="D4" s="248"/>
      <c r="E4" s="248"/>
      <c r="F4" s="248"/>
    </row>
    <row r="5" spans="2:6" ht="15.75" x14ac:dyDescent="0.25">
      <c r="B5" s="247" t="s">
        <v>42</v>
      </c>
      <c r="C5" s="247"/>
      <c r="D5" s="247"/>
      <c r="E5" s="247"/>
      <c r="F5" s="247"/>
    </row>
    <row r="6" spans="2:6" ht="15.75" x14ac:dyDescent="0.25">
      <c r="B6" s="253" t="s">
        <v>43</v>
      </c>
      <c r="C6" s="253"/>
      <c r="D6" s="253"/>
      <c r="E6" s="253"/>
      <c r="F6" s="253"/>
    </row>
    <row r="7" spans="2:6" ht="15.75" x14ac:dyDescent="0.25">
      <c r="B7" s="253" t="s">
        <v>124</v>
      </c>
      <c r="C7" s="253"/>
      <c r="D7" s="253"/>
      <c r="E7" s="253"/>
      <c r="F7" s="253"/>
    </row>
    <row r="8" spans="2:6" x14ac:dyDescent="0.25">
      <c r="B8" s="254" t="s">
        <v>123</v>
      </c>
      <c r="C8" s="254"/>
      <c r="D8" s="254"/>
      <c r="E8" s="254"/>
      <c r="F8" s="254"/>
    </row>
    <row r="9" spans="2:6" ht="15.75" x14ac:dyDescent="0.25">
      <c r="B9" s="174" t="s">
        <v>114</v>
      </c>
      <c r="C9" s="174">
        <v>2021</v>
      </c>
      <c r="D9" s="174">
        <v>2022</v>
      </c>
      <c r="E9" s="174" t="s">
        <v>108</v>
      </c>
      <c r="F9" s="174" t="s">
        <v>115</v>
      </c>
    </row>
    <row r="10" spans="2:6" ht="15.75" thickBot="1" x14ac:dyDescent="0.3">
      <c r="B10" s="208" t="s">
        <v>47</v>
      </c>
      <c r="C10" s="211">
        <v>0</v>
      </c>
      <c r="D10" s="211">
        <v>67</v>
      </c>
      <c r="E10" s="212">
        <f>D10-C10</f>
        <v>67</v>
      </c>
      <c r="F10" s="213">
        <f>E10/D10</f>
        <v>1</v>
      </c>
    </row>
    <row r="11" spans="2:6" ht="15.75" thickBot="1" x14ac:dyDescent="0.3">
      <c r="B11" s="208" t="s">
        <v>48</v>
      </c>
      <c r="C11" s="211">
        <v>3</v>
      </c>
      <c r="D11" s="211">
        <v>4</v>
      </c>
      <c r="E11" s="212">
        <f t="shared" ref="E11:E33" si="0">D11-C11</f>
        <v>1</v>
      </c>
      <c r="F11" s="213">
        <f t="shared" ref="F11:F33" si="1">E11/D11</f>
        <v>0.25</v>
      </c>
    </row>
    <row r="12" spans="2:6" ht="15.75" thickBot="1" x14ac:dyDescent="0.3">
      <c r="B12" s="208" t="s">
        <v>49</v>
      </c>
      <c r="C12" s="211">
        <v>5</v>
      </c>
      <c r="D12" s="211">
        <v>5</v>
      </c>
      <c r="E12" s="212">
        <f t="shared" si="0"/>
        <v>0</v>
      </c>
      <c r="F12" s="213">
        <f t="shared" si="1"/>
        <v>0</v>
      </c>
    </row>
    <row r="13" spans="2:6" ht="15.75" thickBot="1" x14ac:dyDescent="0.3">
      <c r="B13" s="208" t="s">
        <v>50</v>
      </c>
      <c r="C13" s="211">
        <v>20</v>
      </c>
      <c r="D13" s="211">
        <v>19</v>
      </c>
      <c r="E13" s="212">
        <f t="shared" si="0"/>
        <v>-1</v>
      </c>
      <c r="F13" s="213">
        <f t="shared" si="1"/>
        <v>-5.2631578947368418E-2</v>
      </c>
    </row>
    <row r="14" spans="2:6" ht="15.75" thickBot="1" x14ac:dyDescent="0.3">
      <c r="B14" s="208" t="s">
        <v>51</v>
      </c>
      <c r="C14" s="211">
        <v>21</v>
      </c>
      <c r="D14" s="211">
        <v>24</v>
      </c>
      <c r="E14" s="212">
        <f t="shared" si="0"/>
        <v>3</v>
      </c>
      <c r="F14" s="213">
        <f t="shared" si="1"/>
        <v>0.125</v>
      </c>
    </row>
    <row r="15" spans="2:6" ht="15.75" thickBot="1" x14ac:dyDescent="0.3">
      <c r="B15" s="208" t="s">
        <v>52</v>
      </c>
      <c r="C15" s="211">
        <v>7</v>
      </c>
      <c r="D15" s="211">
        <v>7</v>
      </c>
      <c r="E15" s="212">
        <f t="shared" si="0"/>
        <v>0</v>
      </c>
      <c r="F15" s="213">
        <f t="shared" si="1"/>
        <v>0</v>
      </c>
    </row>
    <row r="16" spans="2:6" ht="15.75" thickBot="1" x14ac:dyDescent="0.3">
      <c r="B16" s="208" t="s">
        <v>53</v>
      </c>
      <c r="C16" s="211">
        <v>0</v>
      </c>
      <c r="D16" s="211">
        <v>1</v>
      </c>
      <c r="E16" s="212">
        <f t="shared" si="0"/>
        <v>1</v>
      </c>
      <c r="F16" s="213">
        <f t="shared" si="1"/>
        <v>1</v>
      </c>
    </row>
    <row r="17" spans="2:6" ht="15.75" thickBot="1" x14ac:dyDescent="0.3">
      <c r="B17" s="208" t="s">
        <v>54</v>
      </c>
      <c r="C17" s="211">
        <v>226</v>
      </c>
      <c r="D17" s="211">
        <v>228</v>
      </c>
      <c r="E17" s="212">
        <f t="shared" si="0"/>
        <v>2</v>
      </c>
      <c r="F17" s="213">
        <f t="shared" si="1"/>
        <v>8.771929824561403E-3</v>
      </c>
    </row>
    <row r="18" spans="2:6" ht="15.75" thickBot="1" x14ac:dyDescent="0.3">
      <c r="B18" s="208" t="s">
        <v>55</v>
      </c>
      <c r="C18" s="211">
        <v>62</v>
      </c>
      <c r="D18" s="211">
        <v>69</v>
      </c>
      <c r="E18" s="212">
        <f t="shared" si="0"/>
        <v>7</v>
      </c>
      <c r="F18" s="213">
        <f t="shared" si="1"/>
        <v>0.10144927536231885</v>
      </c>
    </row>
    <row r="19" spans="2:6" ht="15.75" thickBot="1" x14ac:dyDescent="0.3">
      <c r="B19" s="208" t="s">
        <v>56</v>
      </c>
      <c r="C19" s="211">
        <v>18</v>
      </c>
      <c r="D19" s="211">
        <v>77</v>
      </c>
      <c r="E19" s="212">
        <f t="shared" si="0"/>
        <v>59</v>
      </c>
      <c r="F19" s="213">
        <f t="shared" si="1"/>
        <v>0.76623376623376627</v>
      </c>
    </row>
    <row r="20" spans="2:6" ht="15.75" thickBot="1" x14ac:dyDescent="0.3">
      <c r="B20" s="208" t="s">
        <v>118</v>
      </c>
      <c r="C20" s="211">
        <v>0</v>
      </c>
      <c r="D20" s="211">
        <v>67</v>
      </c>
      <c r="E20" s="212">
        <f t="shared" si="0"/>
        <v>67</v>
      </c>
      <c r="F20" s="213">
        <f t="shared" si="1"/>
        <v>1</v>
      </c>
    </row>
    <row r="21" spans="2:6" ht="15.75" thickBot="1" x14ac:dyDescent="0.3">
      <c r="B21" s="208" t="s">
        <v>57</v>
      </c>
      <c r="C21" s="211">
        <v>48</v>
      </c>
      <c r="D21" s="211">
        <v>83</v>
      </c>
      <c r="E21" s="212">
        <f t="shared" si="0"/>
        <v>35</v>
      </c>
      <c r="F21" s="213">
        <f t="shared" si="1"/>
        <v>0.42168674698795183</v>
      </c>
    </row>
    <row r="22" spans="2:6" ht="15.75" thickBot="1" x14ac:dyDescent="0.3">
      <c r="B22" s="208" t="s">
        <v>58</v>
      </c>
      <c r="C22" s="211">
        <v>17</v>
      </c>
      <c r="D22" s="211">
        <v>21</v>
      </c>
      <c r="E22" s="212">
        <f t="shared" si="0"/>
        <v>4</v>
      </c>
      <c r="F22" s="213">
        <f t="shared" si="1"/>
        <v>0.19047619047619047</v>
      </c>
    </row>
    <row r="23" spans="2:6" ht="15.75" thickBot="1" x14ac:dyDescent="0.3">
      <c r="B23" s="208" t="s">
        <v>59</v>
      </c>
      <c r="C23" s="211">
        <v>1</v>
      </c>
      <c r="D23" s="211">
        <v>2</v>
      </c>
      <c r="E23" s="212">
        <f t="shared" si="0"/>
        <v>1</v>
      </c>
      <c r="F23" s="213">
        <f t="shared" si="1"/>
        <v>0.5</v>
      </c>
    </row>
    <row r="24" spans="2:6" ht="15.75" thickBot="1" x14ac:dyDescent="0.3">
      <c r="B24" s="208" t="s">
        <v>60</v>
      </c>
      <c r="C24" s="211">
        <v>10</v>
      </c>
      <c r="D24" s="211">
        <v>11</v>
      </c>
      <c r="E24" s="212">
        <f t="shared" si="0"/>
        <v>1</v>
      </c>
      <c r="F24" s="213">
        <f t="shared" si="1"/>
        <v>9.0909090909090912E-2</v>
      </c>
    </row>
    <row r="25" spans="2:6" ht="15.75" thickBot="1" x14ac:dyDescent="0.3">
      <c r="B25" s="208" t="s">
        <v>61</v>
      </c>
      <c r="C25" s="211">
        <v>98</v>
      </c>
      <c r="D25" s="211">
        <v>102</v>
      </c>
      <c r="E25" s="212">
        <f t="shared" si="0"/>
        <v>4</v>
      </c>
      <c r="F25" s="213">
        <f t="shared" si="1"/>
        <v>3.9215686274509803E-2</v>
      </c>
    </row>
    <row r="26" spans="2:6" ht="15.75" thickBot="1" x14ac:dyDescent="0.3">
      <c r="B26" s="208" t="s">
        <v>62</v>
      </c>
      <c r="C26" s="211">
        <v>4</v>
      </c>
      <c r="D26" s="211">
        <v>5</v>
      </c>
      <c r="E26" s="212">
        <f t="shared" si="0"/>
        <v>1</v>
      </c>
      <c r="F26" s="213">
        <f t="shared" si="1"/>
        <v>0.2</v>
      </c>
    </row>
    <row r="27" spans="2:6" ht="15.75" thickBot="1" x14ac:dyDescent="0.3">
      <c r="B27" s="208" t="s">
        <v>119</v>
      </c>
      <c r="C27" s="211">
        <v>0</v>
      </c>
      <c r="D27" s="211">
        <v>15</v>
      </c>
      <c r="E27" s="212">
        <f t="shared" si="0"/>
        <v>15</v>
      </c>
      <c r="F27" s="213">
        <f t="shared" si="1"/>
        <v>1</v>
      </c>
    </row>
    <row r="28" spans="2:6" ht="15.75" thickBot="1" x14ac:dyDescent="0.3">
      <c r="B28" s="208" t="s">
        <v>120</v>
      </c>
      <c r="C28" s="211">
        <v>0</v>
      </c>
      <c r="D28" s="211">
        <v>3</v>
      </c>
      <c r="E28" s="212">
        <f t="shared" si="0"/>
        <v>3</v>
      </c>
      <c r="F28" s="213">
        <f t="shared" si="1"/>
        <v>1</v>
      </c>
    </row>
    <row r="29" spans="2:6" ht="15.75" thickBot="1" x14ac:dyDescent="0.3">
      <c r="B29" s="208" t="s">
        <v>63</v>
      </c>
      <c r="C29" s="211">
        <v>407</v>
      </c>
      <c r="D29" s="211">
        <v>412</v>
      </c>
      <c r="E29" s="212">
        <f t="shared" si="0"/>
        <v>5</v>
      </c>
      <c r="F29" s="213">
        <f t="shared" si="1"/>
        <v>1.2135922330097087E-2</v>
      </c>
    </row>
    <row r="30" spans="2:6" ht="15.75" thickBot="1" x14ac:dyDescent="0.3">
      <c r="B30" s="208" t="s">
        <v>64</v>
      </c>
      <c r="C30" s="211">
        <v>30</v>
      </c>
      <c r="D30" s="211">
        <v>27</v>
      </c>
      <c r="E30" s="212">
        <f t="shared" si="0"/>
        <v>-3</v>
      </c>
      <c r="F30" s="213">
        <f t="shared" si="1"/>
        <v>-0.1111111111111111</v>
      </c>
    </row>
    <row r="31" spans="2:6" ht="15.75" thickBot="1" x14ac:dyDescent="0.3">
      <c r="B31" s="208" t="s">
        <v>65</v>
      </c>
      <c r="C31" s="211">
        <v>60</v>
      </c>
      <c r="D31" s="211">
        <v>112</v>
      </c>
      <c r="E31" s="212">
        <f t="shared" si="0"/>
        <v>52</v>
      </c>
      <c r="F31" s="213">
        <f t="shared" si="1"/>
        <v>0.4642857142857143</v>
      </c>
    </row>
    <row r="32" spans="2:6" ht="15.75" thickBot="1" x14ac:dyDescent="0.3">
      <c r="B32" s="208" t="s">
        <v>66</v>
      </c>
      <c r="C32" s="211">
        <v>99</v>
      </c>
      <c r="D32" s="211">
        <v>118</v>
      </c>
      <c r="E32" s="212">
        <f t="shared" si="0"/>
        <v>19</v>
      </c>
      <c r="F32" s="213">
        <f t="shared" si="1"/>
        <v>0.16101694915254236</v>
      </c>
    </row>
    <row r="33" spans="2:6" ht="15.75" x14ac:dyDescent="0.25">
      <c r="B33" s="209" t="s">
        <v>13</v>
      </c>
      <c r="C33" s="177">
        <f>SUM(C10:C32)</f>
        <v>1136</v>
      </c>
      <c r="D33" s="177">
        <f>SUM(D10:D32)</f>
        <v>1479</v>
      </c>
      <c r="E33" s="214">
        <f t="shared" si="0"/>
        <v>343</v>
      </c>
      <c r="F33" s="210">
        <f t="shared" si="1"/>
        <v>0.2319134550371873</v>
      </c>
    </row>
  </sheetData>
  <mergeCells count="5">
    <mergeCell ref="B4:F4"/>
    <mergeCell ref="B5:F5"/>
    <mergeCell ref="B6:F6"/>
    <mergeCell ref="B7:F7"/>
    <mergeCell ref="B8:F8"/>
  </mergeCells>
  <pageMargins left="0.7" right="0.7" top="0.75" bottom="0.75" header="0.3" footer="0.3"/>
  <pageSetup scale="8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7:H20"/>
  <sheetViews>
    <sheetView tabSelected="1" view="pageBreakPreview" zoomScale="60" zoomScaleNormal="100" workbookViewId="0">
      <selection activeCell="L32" sqref="L32"/>
    </sheetView>
  </sheetViews>
  <sheetFormatPr baseColWidth="10" defaultRowHeight="15" x14ac:dyDescent="0.25"/>
  <cols>
    <col min="1" max="1" width="2.85546875" customWidth="1"/>
    <col min="4" max="4" width="9.42578125" customWidth="1"/>
    <col min="5" max="5" width="16" customWidth="1"/>
    <col min="6" max="6" width="18.7109375" customWidth="1"/>
    <col min="7" max="7" width="17" customWidth="1"/>
    <col min="8" max="8" width="23.28515625" customWidth="1"/>
  </cols>
  <sheetData>
    <row r="7" spans="2:8" x14ac:dyDescent="0.25">
      <c r="B7" s="248"/>
      <c r="C7" s="248"/>
      <c r="D7" s="248"/>
      <c r="E7" s="248"/>
      <c r="F7" s="248"/>
      <c r="G7" s="248"/>
      <c r="H7" s="248"/>
    </row>
    <row r="8" spans="2:8" ht="15.75" thickBot="1" x14ac:dyDescent="0.3">
      <c r="B8" s="268" t="s">
        <v>158</v>
      </c>
      <c r="C8" s="268"/>
      <c r="D8" s="268"/>
      <c r="E8" s="268"/>
      <c r="F8" s="268"/>
      <c r="G8" s="268"/>
      <c r="H8" s="268"/>
    </row>
    <row r="9" spans="2:8" ht="16.5" thickBot="1" x14ac:dyDescent="0.3">
      <c r="B9" s="259" t="s">
        <v>142</v>
      </c>
      <c r="C9" s="260"/>
      <c r="D9" s="261"/>
      <c r="E9" s="226" t="s">
        <v>143</v>
      </c>
      <c r="F9" s="228"/>
      <c r="G9" s="226" t="s">
        <v>144</v>
      </c>
      <c r="H9" s="228"/>
    </row>
    <row r="10" spans="2:8" x14ac:dyDescent="0.25">
      <c r="B10" s="262"/>
      <c r="C10" s="263"/>
      <c r="D10" s="264"/>
      <c r="E10" s="183">
        <v>2021</v>
      </c>
      <c r="F10" s="183">
        <v>2022</v>
      </c>
      <c r="G10" s="182" t="s">
        <v>145</v>
      </c>
      <c r="H10" s="184" t="s">
        <v>146</v>
      </c>
    </row>
    <row r="11" spans="2:8" x14ac:dyDescent="0.25">
      <c r="B11" s="265" t="s">
        <v>36</v>
      </c>
      <c r="C11" s="266"/>
      <c r="D11" s="266"/>
      <c r="E11" s="185">
        <v>1136</v>
      </c>
      <c r="F11" s="185">
        <v>1479</v>
      </c>
      <c r="G11" s="185">
        <f>F11-E11</f>
        <v>343</v>
      </c>
      <c r="H11" s="217">
        <f>G11/F11</f>
        <v>0.2319134550371873</v>
      </c>
    </row>
    <row r="12" spans="2:8" x14ac:dyDescent="0.25">
      <c r="B12" s="188"/>
      <c r="C12" s="189"/>
      <c r="D12" s="189"/>
      <c r="E12" s="185"/>
      <c r="F12" s="185"/>
      <c r="G12" s="186"/>
      <c r="H12" s="187"/>
    </row>
    <row r="13" spans="2:8" x14ac:dyDescent="0.25">
      <c r="B13" s="190"/>
      <c r="C13" s="267" t="s">
        <v>147</v>
      </c>
      <c r="D13" s="267"/>
      <c r="E13" s="191">
        <v>5242297</v>
      </c>
      <c r="F13" s="191">
        <v>5811957</v>
      </c>
      <c r="G13" s="186">
        <f>F13-E13</f>
        <v>569660</v>
      </c>
      <c r="H13" s="218">
        <f>G13/F13</f>
        <v>9.8015178020071383E-2</v>
      </c>
    </row>
    <row r="14" spans="2:8" x14ac:dyDescent="0.25">
      <c r="B14" s="197" t="s">
        <v>148</v>
      </c>
      <c r="C14" s="267" t="s">
        <v>149</v>
      </c>
      <c r="D14" s="267"/>
      <c r="E14" s="191">
        <v>1164493.2</v>
      </c>
      <c r="F14" s="191">
        <v>1211826</v>
      </c>
      <c r="G14" s="186">
        <f t="shared" ref="G14:G16" si="0">F14-E14</f>
        <v>47332.800000000047</v>
      </c>
      <c r="H14" s="218">
        <f t="shared" ref="H14:H16" si="1">G14/F14</f>
        <v>3.9059072837189533E-2</v>
      </c>
    </row>
    <row r="15" spans="2:8" x14ac:dyDescent="0.25">
      <c r="B15" s="190"/>
      <c r="C15" s="267" t="s">
        <v>150</v>
      </c>
      <c r="D15" s="267"/>
      <c r="E15" s="191">
        <v>1214364</v>
      </c>
      <c r="F15" s="191">
        <v>1980277</v>
      </c>
      <c r="G15" s="186">
        <f t="shared" si="0"/>
        <v>765913</v>
      </c>
      <c r="H15" s="218">
        <f t="shared" si="1"/>
        <v>0.38677063865307731</v>
      </c>
    </row>
    <row r="16" spans="2:8" x14ac:dyDescent="0.25">
      <c r="B16" s="190"/>
      <c r="C16" s="267" t="s">
        <v>151</v>
      </c>
      <c r="D16" s="267"/>
      <c r="E16" s="192">
        <f>SUM(E13:E15)</f>
        <v>7621154.2000000002</v>
      </c>
      <c r="F16" s="192">
        <f>SUM(F13:F15)</f>
        <v>9004060</v>
      </c>
      <c r="G16" s="185">
        <f t="shared" si="0"/>
        <v>1382905.7999999998</v>
      </c>
      <c r="H16" s="217">
        <f t="shared" si="1"/>
        <v>0.15358691523601573</v>
      </c>
    </row>
    <row r="17" spans="2:8" x14ac:dyDescent="0.25">
      <c r="B17" s="190"/>
      <c r="C17" s="267"/>
      <c r="D17" s="267"/>
      <c r="E17" s="192"/>
      <c r="F17" s="192"/>
      <c r="G17" s="186"/>
      <c r="H17" s="187"/>
    </row>
    <row r="18" spans="2:8" x14ac:dyDescent="0.25">
      <c r="B18" s="255"/>
      <c r="C18" s="257" t="s">
        <v>152</v>
      </c>
      <c r="D18" s="257"/>
      <c r="E18" s="194">
        <v>479683</v>
      </c>
      <c r="F18" s="194">
        <v>577274</v>
      </c>
      <c r="G18" s="185">
        <f>F18-E18</f>
        <v>97591</v>
      </c>
      <c r="H18" s="217">
        <f>G18/F18</f>
        <v>0.16905490287108027</v>
      </c>
    </row>
    <row r="19" spans="2:8" x14ac:dyDescent="0.25">
      <c r="B19" s="255"/>
      <c r="C19" s="195"/>
      <c r="D19" s="195"/>
      <c r="E19" s="194"/>
      <c r="F19" s="194"/>
      <c r="G19" s="185"/>
      <c r="H19" s="193"/>
    </row>
    <row r="20" spans="2:8" ht="15.75" thickBot="1" x14ac:dyDescent="0.3">
      <c r="B20" s="256"/>
      <c r="C20" s="258" t="s">
        <v>153</v>
      </c>
      <c r="D20" s="258"/>
      <c r="E20" s="196">
        <v>2500</v>
      </c>
      <c r="F20" s="194">
        <v>289229</v>
      </c>
      <c r="G20" s="185">
        <f>F20-E20</f>
        <v>286729</v>
      </c>
      <c r="H20" s="219">
        <f>G20/F20</f>
        <v>0.99135633010521074</v>
      </c>
    </row>
  </sheetData>
  <mergeCells count="15">
    <mergeCell ref="B7:H7"/>
    <mergeCell ref="C14:D14"/>
    <mergeCell ref="C15:D15"/>
    <mergeCell ref="C16:D16"/>
    <mergeCell ref="C17:D17"/>
    <mergeCell ref="G9:H9"/>
    <mergeCell ref="B8:H8"/>
    <mergeCell ref="B18:B20"/>
    <mergeCell ref="C18:D18"/>
    <mergeCell ref="C20:D20"/>
    <mergeCell ref="B9:D9"/>
    <mergeCell ref="E9:F9"/>
    <mergeCell ref="B10:D10"/>
    <mergeCell ref="B11:D11"/>
    <mergeCell ref="C13:D13"/>
  </mergeCells>
  <pageMargins left="0.7" right="0.7" top="0.75" bottom="0.75" header="0.3" footer="0.3"/>
  <pageSetup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Embarcaciones </vt:lpstr>
      <vt:lpstr>Contenedores</vt:lpstr>
      <vt:lpstr>Cargas</vt:lpstr>
      <vt:lpstr>Cruceros</vt:lpstr>
      <vt:lpstr>Trafico de Embarcaciones</vt:lpstr>
      <vt:lpstr>Resumen</vt:lpstr>
      <vt:lpstr>Cargas!Área_de_impresión</vt:lpstr>
      <vt:lpstr>'Trafico de Embarcaciones'!Área_de_impresión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CELERKY BENITEZ MEDRANO</dc:creator>
  <cp:lastModifiedBy>MOISES ISSAIAS RICHARSON CAMPUSANO</cp:lastModifiedBy>
  <cp:lastPrinted>2022-04-27T21:05:52Z</cp:lastPrinted>
  <dcterms:created xsi:type="dcterms:W3CDTF">2022-04-21T18:32:36Z</dcterms:created>
  <dcterms:modified xsi:type="dcterms:W3CDTF">2022-04-27T21:06:00Z</dcterms:modified>
</cp:coreProperties>
</file>