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s\EVIDENCIAS DEL SUB-PORTAL\PLANIFICACIÓN\EJECUCIONES PRESUPUESTARIAS\2022\"/>
    </mc:Choice>
  </mc:AlternateContent>
  <bookViews>
    <workbookView xWindow="0" yWindow="0" windowWidth="28800" windowHeight="12330" firstSheet="1" activeTab="1"/>
  </bookViews>
  <sheets>
    <sheet name="Plantilla Presupuesto" sheetId="2" state="hidden" r:id="rId1"/>
    <sheet name="Ejecución OIA 2022" sheetId="3" r:id="rId2"/>
    <sheet name="Ejemplo" sheetId="5" state="hidden" r:id="rId3"/>
    <sheet name="Hoja1" sheetId="6" state="hidden" r:id="rId4"/>
  </sheets>
  <externalReferences>
    <externalReference r:id="rId5"/>
  </externalReferences>
  <definedNames>
    <definedName name="_xlnm._FilterDatabase" localSheetId="1" hidden="1">'Ejecución OIA 2022'!$B$1:$B$102</definedName>
    <definedName name="_xlnm.Print_Area" localSheetId="1">'Ejecución OIA 2022'!$A$1:$N$108</definedName>
    <definedName name="_xlnm.Print_Area" localSheetId="2">Ejemplo!$A$1:$D$21</definedName>
    <definedName name="_xlnm.Print_Area" localSheetId="0">'Plantilla Presupuesto'!$A$1:$S$87</definedName>
  </definedNames>
  <calcPr calcId="162913"/>
</workbook>
</file>

<file path=xl/calcChain.xml><?xml version="1.0" encoding="utf-8"?>
<calcChain xmlns="http://schemas.openxmlformats.org/spreadsheetml/2006/main">
  <c r="E85" i="3" l="1"/>
  <c r="F85" i="3" l="1"/>
  <c r="C16" i="3"/>
  <c r="C10" i="3"/>
  <c r="F73" i="3"/>
  <c r="F87" i="3" l="1"/>
  <c r="E73" i="3" l="1"/>
  <c r="D73" i="3" l="1"/>
  <c r="G73" i="3"/>
  <c r="H73" i="3"/>
  <c r="I73" i="3"/>
  <c r="J73" i="3"/>
  <c r="K73" i="3"/>
  <c r="L73" i="3"/>
  <c r="M73" i="3"/>
  <c r="N73" i="3"/>
  <c r="C81" i="3" l="1"/>
  <c r="C82" i="3"/>
  <c r="C83" i="3"/>
  <c r="C84" i="3"/>
  <c r="C13" i="3"/>
  <c r="C15" i="3"/>
  <c r="C24" i="3"/>
  <c r="C25" i="3"/>
  <c r="C30" i="3"/>
  <c r="C33" i="3"/>
  <c r="C35" i="3"/>
  <c r="C36" i="3"/>
  <c r="C37" i="3"/>
  <c r="C38" i="3"/>
  <c r="C39" i="3"/>
  <c r="C40" i="3"/>
  <c r="C42" i="3"/>
  <c r="C43" i="3"/>
  <c r="C44" i="3"/>
  <c r="C45" i="3"/>
  <c r="C46" i="3"/>
  <c r="C47" i="3"/>
  <c r="C48" i="3"/>
  <c r="C49" i="3"/>
  <c r="C50" i="3"/>
  <c r="C51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41" i="3" l="1"/>
  <c r="C28" i="3"/>
  <c r="C27" i="3"/>
  <c r="C29" i="3" l="1"/>
  <c r="C26" i="3"/>
  <c r="C14" i="3"/>
  <c r="C12" i="3"/>
  <c r="K85" i="3"/>
  <c r="K87" i="3" s="1"/>
  <c r="D85" i="3" l="1"/>
  <c r="D87" i="3" s="1"/>
  <c r="E87" i="3"/>
  <c r="G85" i="3"/>
  <c r="G87" i="3" s="1"/>
  <c r="H85" i="3"/>
  <c r="H87" i="3" s="1"/>
  <c r="I85" i="3"/>
  <c r="I87" i="3" s="1"/>
  <c r="J85" i="3"/>
  <c r="J87" i="3" s="1"/>
  <c r="D19" i="5" l="1"/>
  <c r="C10" i="5"/>
  <c r="C12" i="5"/>
  <c r="C14" i="5"/>
  <c r="C11" i="5"/>
  <c r="C9" i="5"/>
  <c r="C19" i="5" l="1"/>
  <c r="C31" i="3"/>
  <c r="C17" i="3" l="1"/>
  <c r="C18" i="3"/>
  <c r="C77" i="3" l="1"/>
  <c r="C79" i="3"/>
  <c r="C76" i="3"/>
  <c r="C85" i="3" l="1"/>
  <c r="C19" i="3"/>
  <c r="C52" i="3"/>
  <c r="C34" i="3"/>
  <c r="C21" i="3"/>
  <c r="C20" i="3"/>
  <c r="C11" i="3"/>
  <c r="C23" i="3"/>
  <c r="C32" i="3"/>
  <c r="C22" i="3" l="1"/>
  <c r="M85" i="3" l="1"/>
  <c r="M87" i="3" s="1"/>
  <c r="N85" i="3"/>
  <c r="N87" i="3" s="1"/>
  <c r="C73" i="3"/>
  <c r="C87" i="3" s="1"/>
  <c r="L85" i="3"/>
  <c r="L87" i="3" s="1"/>
</calcChain>
</file>

<file path=xl/sharedStrings.xml><?xml version="1.0" encoding="utf-8"?>
<sst xmlns="http://schemas.openxmlformats.org/spreadsheetml/2006/main" count="207" uniqueCount="114">
  <si>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</si>
  <si>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</si>
  <si>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</si>
  <si>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</si>
  <si>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</si>
  <si>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</si>
  <si>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</si>
  <si>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</si>
  <si>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</si>
  <si>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</si>
  <si>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</si>
  <si>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</si>
  <si>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</si>
  <si>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</si>
  <si>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</si>
  <si>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</si>
  <si>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</si>
  <si>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</si>
  <si>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</si>
  <si>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</si>
  <si>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</si>
  <si>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</si>
  <si>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</si>
  <si>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</si>
  <si>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</si>
  <si>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</si>
  <si>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</si>
  <si>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</si>
  <si>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</si>
  <si>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</si>
  <si>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</si>
  <si>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</si>
  <si>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</si>
  <si>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</si>
  <si>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</si>
  <si>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</si>
  <si>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</si>
  <si>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</si>
  <si>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</si>
  <si>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</si>
  <si>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</si>
  <si>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</si>
  <si>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</si>
  <si>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</si>
  <si>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</si>
  <si>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</si>
  <si>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</si>
  <si>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</si>
  <si>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</si>
  <si>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</si>
  <si>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</si>
  <si>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</si>
  <si>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</si>
  <si>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</si>
  <si>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</si>
  <si>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</si>
  <si>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</si>
  <si>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</si>
  <si>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</si>
  <si>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</si>
  <si>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</si>
  <si>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</si>
  <si>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</si>
  <si>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</si>
  <si>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</si>
  <si>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</si>
  <si>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</si>
  <si>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</si>
  <si>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</si>
  <si>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</si>
  <si>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</si>
  <si>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</si>
  <si>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</si>
  <si>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</si>
  <si>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</si>
  <si>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</si>
  <si>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</si>
  <si>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</si>
  <si>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</si>
  <si>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</si>
  <si>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</si>
  <si>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</si>
  <si>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</si>
  <si>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</si>
  <si>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</si>
  <si>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</si>
  <si>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</si>
  <si>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</si>
  <si>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</si>
  <si>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</si>
  <si>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</si>
  <si>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</si>
  <si>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</si>
  <si>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</si>
  <si>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</si>
  <si>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</si>
  <si>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</si>
  <si>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</si>
  <si>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 xml:space="preserve">Ejecución de Gastos y Aplicaciones Financieras </t>
  </si>
  <si>
    <t xml:space="preserve">Presupuesto de Gastos y Aplicaciones Financieras </t>
  </si>
  <si>
    <t xml:space="preserve">Total </t>
  </si>
  <si>
    <t xml:space="preserve">Autoridad Portuaria Dominicana </t>
  </si>
  <si>
    <t>Año 2020</t>
  </si>
  <si>
    <t>4.2.3 - DISMINUCIÓN DE PRESTAMO INTERNO A CORTO PLAZO</t>
  </si>
  <si>
    <t xml:space="preserve">LIC. OLGA NUÑEZ SANCHEZ 
Directora de Planificación y Desarrollo </t>
  </si>
  <si>
    <t>Presupuesto</t>
  </si>
  <si>
    <t>Gasto</t>
  </si>
  <si>
    <t xml:space="preserve">Estado de Comparación de los Importes Presuestados y Realidad </t>
  </si>
  <si>
    <t>Balanza General codificada con las cuentas que corresponder tomar a presupuesto</t>
  </si>
  <si>
    <t>Factura de TSS Suministrada por contabilidad</t>
  </si>
  <si>
    <t xml:space="preserve">Reporte de cuenta de operaciones 010-0500107-4, para conocer los compromisos de meses anteriores pagados en el mes de julio </t>
  </si>
  <si>
    <t>esa sumatoria da el valor de la cuenta 4.2.2. Disminución de pasivos corrientes</t>
  </si>
  <si>
    <t>Datos utilizados para realizar la ejecución de la OAI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</si>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</sst>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i/>
      <u val="singleAccounting"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</cellStyleXfs>
  <cellXfs count="11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6" fillId="0" borderId="0" xfId="1" applyNumberFormat="1" applyFont="1" applyAlignment="1">
      <alignment horizontal="center" vertical="center"/>
    </xf>
    <xf numFmtId="0" fontId="6" fillId="0" borderId="0" xfId="0" applyFont="1" applyBorder="1"/>
    <xf numFmtId="0" fontId="6" fillId="0" borderId="3" xfId="0" applyFont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 vertical="center"/>
    </xf>
    <xf numFmtId="43" fontId="8" fillId="0" borderId="0" xfId="0" applyNumberFormat="1" applyFont="1"/>
    <xf numFmtId="43" fontId="8" fillId="0" borderId="0" xfId="1" applyFo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43" fontId="10" fillId="0" borderId="0" xfId="0" applyNumberFormat="1" applyFont="1" applyAlignment="1">
      <alignment horizontal="center" vertical="center"/>
    </xf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43" fontId="9" fillId="3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wrapText="1"/>
    </xf>
    <xf numFmtId="43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5" fontId="10" fillId="0" borderId="0" xfId="1" applyNumberFormat="1" applyFont="1" applyAlignment="1">
      <alignment horizontal="center" vertical="center"/>
    </xf>
    <xf numFmtId="43" fontId="10" fillId="0" borderId="0" xfId="1" applyFont="1" applyAlignment="1">
      <alignment horizontal="center"/>
    </xf>
    <xf numFmtId="43" fontId="10" fillId="0" borderId="0" xfId="1" applyFont="1" applyAlignment="1">
      <alignment horizontal="center" vertical="center"/>
    </xf>
    <xf numFmtId="43" fontId="1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 indent="2"/>
    </xf>
    <xf numFmtId="43" fontId="10" fillId="0" borderId="0" xfId="1" applyNumberFormat="1" applyFont="1" applyAlignment="1">
      <alignment horizontal="center"/>
    </xf>
    <xf numFmtId="165" fontId="10" fillId="0" borderId="0" xfId="1" applyNumberFormat="1" applyFont="1" applyFill="1" applyAlignment="1">
      <alignment horizontal="center" vertical="center"/>
    </xf>
    <xf numFmtId="4" fontId="10" fillId="0" borderId="0" xfId="0" applyNumberFormat="1" applyFont="1" applyAlignment="1">
      <alignment horizontal="center"/>
    </xf>
    <xf numFmtId="165" fontId="10" fillId="0" borderId="0" xfId="0" applyNumberFormat="1" applyFont="1" applyFill="1" applyAlignment="1">
      <alignment horizontal="center" vertical="center" wrapText="1"/>
    </xf>
    <xf numFmtId="165" fontId="10" fillId="0" borderId="0" xfId="1" applyNumberFormat="1" applyFont="1" applyAlignment="1">
      <alignment horizontal="center"/>
    </xf>
    <xf numFmtId="165" fontId="9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165" fontId="9" fillId="2" borderId="2" xfId="1" applyNumberFormat="1" applyFont="1" applyFill="1" applyBorder="1" applyAlignment="1">
      <alignment horizontal="center" vertical="center" wrapText="1"/>
    </xf>
    <xf numFmtId="165" fontId="9" fillId="2" borderId="2" xfId="1" applyNumberFormat="1" applyFont="1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165" fontId="10" fillId="0" borderId="0" xfId="0" applyNumberFormat="1" applyFont="1" applyAlignment="1">
      <alignment horizontal="center" vertical="center"/>
    </xf>
    <xf numFmtId="165" fontId="9" fillId="0" borderId="1" xfId="1" applyNumberFormat="1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left" vertical="center" wrapText="1"/>
    </xf>
    <xf numFmtId="164" fontId="9" fillId="3" borderId="0" xfId="3" applyFont="1" applyFill="1" applyBorder="1" applyAlignment="1">
      <alignment horizontal="center" vertical="center" wrapText="1"/>
    </xf>
    <xf numFmtId="165" fontId="10" fillId="0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/>
    </xf>
    <xf numFmtId="43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165" fontId="9" fillId="0" borderId="0" xfId="1" applyNumberFormat="1" applyFont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 wrapText="1"/>
    </xf>
    <xf numFmtId="165" fontId="10" fillId="0" borderId="0" xfId="1" applyNumberFormat="1" applyFont="1" applyFill="1" applyAlignment="1">
      <alignment horizontal="center" wrapText="1"/>
    </xf>
    <xf numFmtId="165" fontId="10" fillId="0" borderId="0" xfId="1" applyNumberFormat="1" applyFont="1"/>
    <xf numFmtId="165" fontId="9" fillId="0" borderId="0" xfId="1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165" fontId="9" fillId="3" borderId="0" xfId="3" applyNumberFormat="1" applyFont="1" applyFill="1" applyBorder="1" applyAlignment="1">
      <alignment horizontal="center" vertical="center" wrapText="1"/>
    </xf>
    <xf numFmtId="165" fontId="9" fillId="3" borderId="0" xfId="3" applyNumberFormat="1" applyFont="1" applyFill="1" applyBorder="1" applyAlignment="1">
      <alignment horizontal="center" wrapText="1"/>
    </xf>
    <xf numFmtId="165" fontId="10" fillId="0" borderId="0" xfId="3" applyNumberFormat="1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 editAs="oneCell">
    <xdr:from>
      <xdr:col>0</xdr:col>
      <xdr:colOff>200025</xdr:colOff>
      <xdr:row>0</xdr:row>
      <xdr:rowOff>85725</xdr:rowOff>
    </xdr:from>
    <xdr:to>
      <xdr:col>0</xdr:col>
      <xdr:colOff>1695450</xdr:colOff>
      <xdr:row>4</xdr:row>
      <xdr:rowOff>104775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1495425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619125</xdr:colOff>
      <xdr:row>0</xdr:row>
      <xdr:rowOff>0</xdr:rowOff>
    </xdr:from>
    <xdr:to>
      <xdr:col>1</xdr:col>
      <xdr:colOff>1901825</xdr:colOff>
      <xdr:row>5</xdr:row>
      <xdr:rowOff>133350</xdr:rowOff>
    </xdr:to>
    <xdr:pic>
      <xdr:nvPicPr>
        <xdr:cNvPr id="6" name="5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09" r="49658"/>
        <a:stretch/>
      </xdr:blipFill>
      <xdr:spPr bwMode="auto">
        <a:xfrm>
          <a:off x="6934200" y="0"/>
          <a:ext cx="1285875" cy="1276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195263</xdr:colOff>
      <xdr:row>0</xdr:row>
      <xdr:rowOff>222335</xdr:rowOff>
    </xdr:from>
    <xdr:to>
      <xdr:col>1</xdr:col>
      <xdr:colOff>3405187</xdr:colOff>
      <xdr:row>5</xdr:row>
      <xdr:rowOff>142875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8" y="222335"/>
          <a:ext cx="3209924" cy="13492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70184</xdr:colOff>
      <xdr:row>0</xdr:row>
      <xdr:rowOff>214311</xdr:rowOff>
    </xdr:from>
    <xdr:to>
      <xdr:col>11</xdr:col>
      <xdr:colOff>1833562</xdr:colOff>
      <xdr:row>5</xdr:row>
      <xdr:rowOff>95249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22334872" y="214311"/>
          <a:ext cx="1763378" cy="13096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71436</xdr:colOff>
      <xdr:row>87</xdr:row>
      <xdr:rowOff>119067</xdr:rowOff>
    </xdr:from>
    <xdr:to>
      <xdr:col>8</xdr:col>
      <xdr:colOff>1214435</xdr:colOff>
      <xdr:row>107</xdr:row>
      <xdr:rowOff>150445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12AB97B-62F7-4D5D-9EFE-67CA40CBA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1" y="34671005"/>
          <a:ext cx="18549937" cy="6032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402981</xdr:colOff>
      <xdr:row>1</xdr:row>
      <xdr:rowOff>24422</xdr:rowOff>
    </xdr:from>
    <xdr:to>
      <xdr:col>1</xdr:col>
      <xdr:colOff>1191115</xdr:colOff>
      <xdr:row>4</xdr:row>
      <xdr:rowOff>88270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81" y="219807"/>
          <a:ext cx="1398711" cy="6500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940289</xdr:colOff>
      <xdr:row>0</xdr:row>
      <xdr:rowOff>166076</xdr:rowOff>
    </xdr:from>
    <xdr:to>
      <xdr:col>3</xdr:col>
      <xdr:colOff>261507</xdr:colOff>
      <xdr:row>4</xdr:row>
      <xdr:rowOff>147025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7046058" y="166076"/>
          <a:ext cx="859872" cy="762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080502\Desktop\Ejecuci&#242;n%20Presupuestaria\Consolidado%20del%20Gasto%20vs%20Presupuestado\CONSOLIDADO+2021Vs+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consolidado 2021"/>
      <sheetName val="Junio 2021 (2)"/>
      <sheetName val="ejemplo"/>
      <sheetName val="Hoja4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Etiquetas de fila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showGridLines="0" view="pageBreakPreview" topLeftCell="A62" zoomScale="87" zoomScaleSheetLayoutView="87" workbookViewId="0">
      <selection activeCell="A106" sqref="A106"/>
    </sheetView>
  </sheetViews>
  <sheetFormatPr baseColWidth="10" defaultColWidth="9.140625" defaultRowHeight="15" x14ac:dyDescent="0.25"/>
  <cols>
    <col min="1" max="1" width="94.7109375" customWidth="1"/>
    <col min="2" max="2" width="33" bestFit="1" customWidth="1"/>
    <col min="3" max="3" width="11.5703125" bestFit="1" customWidth="1"/>
  </cols>
  <sheetData>
    <row r="1" spans="1:4" ht="18.75" x14ac:dyDescent="0.3">
      <c r="A1" s="104"/>
      <c r="B1" s="104"/>
      <c r="D1" s="9" t="s">
        <v>38</v>
      </c>
    </row>
    <row r="2" spans="1:4" ht="18.75" x14ac:dyDescent="0.25">
      <c r="A2" s="104" t="s">
        <v>101</v>
      </c>
      <c r="B2" s="104"/>
      <c r="D2" s="15" t="s">
        <v>95</v>
      </c>
    </row>
    <row r="3" spans="1:4" ht="18.75" x14ac:dyDescent="0.25">
      <c r="A3" s="104" t="s">
        <v>102</v>
      </c>
      <c r="B3" s="104"/>
      <c r="D3" s="15" t="s">
        <v>96</v>
      </c>
    </row>
    <row r="4" spans="1:4" ht="18.75" x14ac:dyDescent="0.3">
      <c r="A4" s="106" t="s">
        <v>99</v>
      </c>
      <c r="B4" s="106"/>
      <c r="D4" s="9" t="s">
        <v>92</v>
      </c>
    </row>
    <row r="5" spans="1:4" x14ac:dyDescent="0.25">
      <c r="A5" s="105" t="s">
        <v>36</v>
      </c>
      <c r="B5" s="105"/>
      <c r="D5" s="15" t="s">
        <v>93</v>
      </c>
    </row>
    <row r="6" spans="1:4" x14ac:dyDescent="0.25">
      <c r="D6" s="15" t="s">
        <v>94</v>
      </c>
    </row>
    <row r="7" spans="1:4" ht="15.75" x14ac:dyDescent="0.25">
      <c r="A7" s="13" t="s">
        <v>0</v>
      </c>
      <c r="B7" s="14" t="s">
        <v>37</v>
      </c>
    </row>
    <row r="8" spans="1:4" x14ac:dyDescent="0.25">
      <c r="A8" s="1" t="s">
        <v>1</v>
      </c>
      <c r="B8" s="16"/>
    </row>
    <row r="9" spans="1:4" x14ac:dyDescent="0.25">
      <c r="A9" s="3" t="s">
        <v>2</v>
      </c>
      <c r="B9" s="17"/>
    </row>
    <row r="10" spans="1:4" x14ac:dyDescent="0.25">
      <c r="A10" s="8" t="s">
        <v>3</v>
      </c>
      <c r="B10" s="6">
        <v>693102933</v>
      </c>
    </row>
    <row r="11" spans="1:4" x14ac:dyDescent="0.25">
      <c r="A11" s="8" t="s">
        <v>4</v>
      </c>
      <c r="B11" s="6">
        <v>39909669</v>
      </c>
    </row>
    <row r="12" spans="1:4" x14ac:dyDescent="0.25">
      <c r="A12" s="8" t="s">
        <v>39</v>
      </c>
      <c r="B12" s="6">
        <v>7309081</v>
      </c>
    </row>
    <row r="13" spans="1:4" x14ac:dyDescent="0.25">
      <c r="A13" s="8" t="s">
        <v>5</v>
      </c>
      <c r="B13" s="6"/>
    </row>
    <row r="14" spans="1:4" x14ac:dyDescent="0.25">
      <c r="A14" s="8" t="s">
        <v>6</v>
      </c>
      <c r="B14" s="6"/>
    </row>
    <row r="15" spans="1:4" x14ac:dyDescent="0.25">
      <c r="A15" s="3" t="s">
        <v>7</v>
      </c>
      <c r="B15" s="4"/>
    </row>
    <row r="16" spans="1:4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40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41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42</v>
      </c>
      <c r="B37" s="6"/>
    </row>
    <row r="38" spans="1:2" x14ac:dyDescent="0.25">
      <c r="A38" s="8" t="s">
        <v>43</v>
      </c>
      <c r="B38" s="6"/>
    </row>
    <row r="39" spans="1:2" x14ac:dyDescent="0.25">
      <c r="A39" s="8" t="s">
        <v>44</v>
      </c>
      <c r="B39" s="6"/>
    </row>
    <row r="40" spans="1:2" x14ac:dyDescent="0.25">
      <c r="A40" s="8" t="s">
        <v>45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46</v>
      </c>
      <c r="B42" s="6"/>
    </row>
    <row r="43" spans="1:2" x14ac:dyDescent="0.25">
      <c r="A43" s="3" t="s">
        <v>47</v>
      </c>
      <c r="B43" s="4"/>
    </row>
    <row r="44" spans="1:2" x14ac:dyDescent="0.25">
      <c r="A44" s="8" t="s">
        <v>48</v>
      </c>
      <c r="B44" s="6"/>
    </row>
    <row r="45" spans="1:2" x14ac:dyDescent="0.25">
      <c r="A45" s="8" t="s">
        <v>49</v>
      </c>
      <c r="B45" s="6"/>
    </row>
    <row r="46" spans="1:2" x14ac:dyDescent="0.25">
      <c r="A46" s="8" t="s">
        <v>50</v>
      </c>
      <c r="B46" s="6"/>
    </row>
    <row r="47" spans="1:2" x14ac:dyDescent="0.25">
      <c r="A47" s="8" t="s">
        <v>51</v>
      </c>
      <c r="B47" s="6"/>
    </row>
    <row r="48" spans="1:2" x14ac:dyDescent="0.25">
      <c r="A48" s="8" t="s">
        <v>52</v>
      </c>
      <c r="B48" s="6"/>
    </row>
    <row r="49" spans="1:2" x14ac:dyDescent="0.25">
      <c r="A49" s="8" t="s">
        <v>53</v>
      </c>
      <c r="B49" s="6"/>
    </row>
    <row r="50" spans="1:2" x14ac:dyDescent="0.25">
      <c r="A50" s="8" t="s">
        <v>54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55</v>
      </c>
      <c r="B57" s="6"/>
    </row>
    <row r="58" spans="1:2" x14ac:dyDescent="0.25">
      <c r="A58" s="8" t="s">
        <v>56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57</v>
      </c>
      <c r="B60" s="6"/>
    </row>
    <row r="61" spans="1:2" x14ac:dyDescent="0.25">
      <c r="A61" s="3" t="s">
        <v>58</v>
      </c>
      <c r="B61" s="4"/>
    </row>
    <row r="62" spans="1:2" x14ac:dyDescent="0.25">
      <c r="A62" s="8" t="s">
        <v>59</v>
      </c>
      <c r="B62" s="6"/>
    </row>
    <row r="63" spans="1:2" x14ac:dyDescent="0.25">
      <c r="A63" s="8" t="s">
        <v>60</v>
      </c>
      <c r="B63" s="6"/>
    </row>
    <row r="64" spans="1:2" x14ac:dyDescent="0.25">
      <c r="A64" s="8" t="s">
        <v>61</v>
      </c>
      <c r="B64" s="6"/>
    </row>
    <row r="65" spans="1:2" x14ac:dyDescent="0.25">
      <c r="A65" s="8" t="s">
        <v>62</v>
      </c>
      <c r="B65" s="6"/>
    </row>
    <row r="66" spans="1:2" x14ac:dyDescent="0.25">
      <c r="A66" s="3" t="s">
        <v>63</v>
      </c>
      <c r="B66" s="4"/>
    </row>
    <row r="67" spans="1:2" x14ac:dyDescent="0.25">
      <c r="A67" s="8" t="s">
        <v>64</v>
      </c>
      <c r="B67" s="6"/>
    </row>
    <row r="68" spans="1:2" x14ac:dyDescent="0.25">
      <c r="A68" s="8" t="s">
        <v>65</v>
      </c>
      <c r="B68" s="6"/>
    </row>
    <row r="69" spans="1:2" x14ac:dyDescent="0.25">
      <c r="A69" s="3" t="s">
        <v>66</v>
      </c>
      <c r="B69" s="4"/>
    </row>
    <row r="70" spans="1:2" x14ac:dyDescent="0.25">
      <c r="A70" s="8" t="s">
        <v>67</v>
      </c>
      <c r="B70" s="6"/>
    </row>
    <row r="71" spans="1:2" x14ac:dyDescent="0.25">
      <c r="A71" s="8" t="s">
        <v>68</v>
      </c>
      <c r="B71" s="6"/>
    </row>
    <row r="72" spans="1:2" x14ac:dyDescent="0.25">
      <c r="A72" s="8" t="s">
        <v>69</v>
      </c>
      <c r="B72" s="6"/>
    </row>
    <row r="73" spans="1:2" x14ac:dyDescent="0.25">
      <c r="A73" s="10" t="s">
        <v>35</v>
      </c>
      <c r="B73" s="7"/>
    </row>
    <row r="74" spans="1:2" x14ac:dyDescent="0.25">
      <c r="A74" s="5"/>
      <c r="B74" s="6"/>
    </row>
    <row r="75" spans="1:2" x14ac:dyDescent="0.25">
      <c r="A75" s="1" t="s">
        <v>70</v>
      </c>
      <c r="B75" s="2"/>
    </row>
    <row r="76" spans="1:2" x14ac:dyDescent="0.25">
      <c r="A76" s="3" t="s">
        <v>71</v>
      </c>
      <c r="B76" s="4"/>
    </row>
    <row r="77" spans="1:2" x14ac:dyDescent="0.25">
      <c r="A77" s="8" t="s">
        <v>72</v>
      </c>
      <c r="B77" s="6"/>
    </row>
    <row r="78" spans="1:2" x14ac:dyDescent="0.25">
      <c r="A78" s="8" t="s">
        <v>73</v>
      </c>
      <c r="B78" s="6"/>
    </row>
    <row r="79" spans="1:2" x14ac:dyDescent="0.25">
      <c r="A79" s="3" t="s">
        <v>74</v>
      </c>
      <c r="B79" s="4"/>
    </row>
    <row r="80" spans="1:2" x14ac:dyDescent="0.25">
      <c r="A80" s="8" t="s">
        <v>75</v>
      </c>
      <c r="B80" s="6"/>
    </row>
    <row r="81" spans="1:2" x14ac:dyDescent="0.25">
      <c r="A81" s="8" t="s">
        <v>76</v>
      </c>
      <c r="B81" s="6"/>
    </row>
    <row r="82" spans="1:2" x14ac:dyDescent="0.25">
      <c r="A82" s="3" t="s">
        <v>77</v>
      </c>
      <c r="B82" s="4"/>
    </row>
    <row r="83" spans="1:2" x14ac:dyDescent="0.25">
      <c r="A83" s="8" t="s">
        <v>78</v>
      </c>
      <c r="B83" s="6"/>
    </row>
    <row r="84" spans="1:2" x14ac:dyDescent="0.25">
      <c r="A84" s="10" t="s">
        <v>79</v>
      </c>
      <c r="B84" s="7"/>
    </row>
    <row r="86" spans="1:2" ht="15.75" x14ac:dyDescent="0.25">
      <c r="A86" s="11" t="s">
        <v>80</v>
      </c>
      <c r="B86" s="12"/>
    </row>
    <row r="87" spans="1:2" x14ac:dyDescent="0.25">
      <c r="A87" t="s">
        <v>97</v>
      </c>
    </row>
  </sheetData>
  <mergeCells count="5">
    <mergeCell ref="A1:B1"/>
    <mergeCell ref="A2:B2"/>
    <mergeCell ref="A3:B3"/>
    <mergeCell ref="A5:B5"/>
    <mergeCell ref="A4:B4"/>
  </mergeCells>
  <pageMargins left="0.7" right="0.7" top="0.75" bottom="0.75" header="0.3" footer="0.3"/>
  <pageSetup scale="52" orientation="portrait" r:id="rId1"/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03"/>
  <sheetViews>
    <sheetView showGridLines="0" tabSelected="1" view="pageBreakPreview" zoomScale="40" zoomScaleNormal="100" zoomScaleSheetLayoutView="40" zoomScalePageLayoutView="30" workbookViewId="0">
      <selection activeCell="V99" sqref="V99"/>
    </sheetView>
  </sheetViews>
  <sheetFormatPr baseColWidth="10" defaultColWidth="9.140625" defaultRowHeight="18.75" x14ac:dyDescent="0.3"/>
  <cols>
    <col min="1" max="1" width="9.140625" style="36" customWidth="1"/>
    <col min="2" max="2" width="82.42578125" style="36" customWidth="1"/>
    <col min="3" max="3" width="32.28515625" style="37" customWidth="1"/>
    <col min="4" max="4" width="29.140625" style="40" customWidth="1"/>
    <col min="5" max="5" width="30" style="44" customWidth="1"/>
    <col min="6" max="6" width="32.7109375" style="40" customWidth="1"/>
    <col min="7" max="7" width="33.42578125" style="40" customWidth="1"/>
    <col min="8" max="8" width="20.85546875" style="38" customWidth="1"/>
    <col min="9" max="9" width="21.7109375" style="38" customWidth="1"/>
    <col min="10" max="10" width="21" style="38" customWidth="1"/>
    <col min="11" max="11" width="20.5703125" style="37" bestFit="1" customWidth="1"/>
    <col min="12" max="12" width="29.140625" style="43" customWidth="1"/>
    <col min="13" max="13" width="24.140625" style="39" bestFit="1" customWidth="1"/>
    <col min="14" max="14" width="24.85546875" style="39" customWidth="1"/>
    <col min="15" max="18" width="6" style="36" bestFit="1" customWidth="1"/>
    <col min="19" max="20" width="7" style="36" bestFit="1" customWidth="1"/>
    <col min="21" max="16384" width="9.140625" style="36"/>
  </cols>
  <sheetData>
    <row r="1" spans="2:20" ht="23.25" x14ac:dyDescent="0.3"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2:20" ht="23.25" x14ac:dyDescent="0.3">
      <c r="B2" s="107" t="s">
        <v>101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2:20" ht="23.25" x14ac:dyDescent="0.3">
      <c r="B3" s="107" t="s">
        <v>113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2:20" ht="23.25" x14ac:dyDescent="0.3">
      <c r="B4" s="107" t="s">
        <v>98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2:20" ht="23.25" x14ac:dyDescent="0.35">
      <c r="B5" s="108" t="s">
        <v>36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0" ht="23.25" x14ac:dyDescent="0.35">
      <c r="B6" s="45"/>
      <c r="C6" s="46"/>
      <c r="D6" s="46"/>
      <c r="E6" s="47"/>
      <c r="F6" s="46"/>
      <c r="G6" s="46"/>
      <c r="H6" s="48"/>
      <c r="I6" s="48"/>
      <c r="J6" s="48"/>
      <c r="K6" s="46"/>
      <c r="L6" s="47"/>
      <c r="M6" s="47"/>
      <c r="N6" s="47"/>
    </row>
    <row r="7" spans="2:20" ht="31.5" customHeight="1" x14ac:dyDescent="0.35">
      <c r="B7" s="49" t="s">
        <v>0</v>
      </c>
      <c r="C7" s="50" t="s">
        <v>100</v>
      </c>
      <c r="D7" s="51" t="s">
        <v>81</v>
      </c>
      <c r="E7" s="52" t="s">
        <v>82</v>
      </c>
      <c r="F7" s="51" t="s">
        <v>83</v>
      </c>
      <c r="G7" s="51" t="s">
        <v>84</v>
      </c>
      <c r="H7" s="53" t="s">
        <v>85</v>
      </c>
      <c r="I7" s="53" t="s">
        <v>86</v>
      </c>
      <c r="J7" s="53" t="s">
        <v>87</v>
      </c>
      <c r="K7" s="51" t="s">
        <v>88</v>
      </c>
      <c r="L7" s="51" t="s">
        <v>89</v>
      </c>
      <c r="M7" s="51" t="s">
        <v>90</v>
      </c>
      <c r="N7" s="51" t="s">
        <v>91</v>
      </c>
      <c r="S7" s="41"/>
      <c r="T7" s="41"/>
    </row>
    <row r="8" spans="2:20" ht="23.25" x14ac:dyDescent="0.35">
      <c r="B8" s="54" t="s">
        <v>1</v>
      </c>
      <c r="C8" s="55"/>
      <c r="D8" s="55"/>
      <c r="E8" s="56"/>
      <c r="F8" s="55"/>
      <c r="G8" s="55"/>
      <c r="H8" s="57"/>
      <c r="I8" s="57"/>
      <c r="J8" s="57"/>
      <c r="K8" s="58"/>
      <c r="L8" s="55"/>
      <c r="M8" s="55"/>
      <c r="N8" s="55"/>
      <c r="O8" s="42"/>
      <c r="P8" s="42"/>
      <c r="Q8" s="42"/>
      <c r="R8" s="42"/>
      <c r="S8" s="42"/>
      <c r="T8" s="42"/>
    </row>
    <row r="9" spans="2:20" ht="23.25" x14ac:dyDescent="0.35">
      <c r="B9" s="59" t="s">
        <v>2</v>
      </c>
      <c r="C9" s="60"/>
      <c r="D9" s="93"/>
      <c r="E9" s="69"/>
      <c r="F9" s="94"/>
      <c r="G9" s="60"/>
      <c r="H9" s="60"/>
      <c r="I9" s="60"/>
      <c r="J9" s="60"/>
      <c r="K9" s="60"/>
      <c r="L9" s="61"/>
      <c r="M9" s="61"/>
      <c r="N9" s="61"/>
    </row>
    <row r="10" spans="2:20" ht="23.25" x14ac:dyDescent="0.35">
      <c r="B10" s="64" t="s">
        <v>3</v>
      </c>
      <c r="C10" s="60">
        <f t="shared" ref="C10:C41" si="0">SUM(D10:N10)</f>
        <v>185618714.92000002</v>
      </c>
      <c r="D10" s="95">
        <v>42862566.840000004</v>
      </c>
      <c r="E10" s="96">
        <v>45155334.659999996</v>
      </c>
      <c r="F10" s="97">
        <v>53293834.799999997</v>
      </c>
      <c r="G10" s="66">
        <v>44306978.619999997</v>
      </c>
      <c r="H10" s="60"/>
      <c r="I10" s="60"/>
      <c r="J10" s="60"/>
      <c r="K10" s="60"/>
      <c r="L10" s="61"/>
      <c r="M10" s="61"/>
      <c r="N10" s="65"/>
    </row>
    <row r="11" spans="2:20" ht="23.25" x14ac:dyDescent="0.35">
      <c r="B11" s="64" t="s">
        <v>4</v>
      </c>
      <c r="C11" s="60">
        <f t="shared" si="0"/>
        <v>3102000</v>
      </c>
      <c r="D11" s="66"/>
      <c r="E11" s="96"/>
      <c r="F11" s="97">
        <v>1560000</v>
      </c>
      <c r="G11" s="66">
        <v>1542000</v>
      </c>
      <c r="H11" s="60"/>
      <c r="I11" s="60"/>
      <c r="J11" s="60"/>
      <c r="K11" s="60"/>
      <c r="L11" s="61"/>
      <c r="M11" s="47"/>
      <c r="N11" s="65"/>
    </row>
    <row r="12" spans="2:20" ht="23.25" x14ac:dyDescent="0.35">
      <c r="B12" s="64" t="s">
        <v>39</v>
      </c>
      <c r="C12" s="60">
        <f t="shared" si="0"/>
        <v>457098.6</v>
      </c>
      <c r="D12" s="66">
        <v>137535.6</v>
      </c>
      <c r="E12" s="96">
        <v>110000</v>
      </c>
      <c r="F12" s="97">
        <v>112234</v>
      </c>
      <c r="G12" s="66">
        <v>97329</v>
      </c>
      <c r="H12" s="60"/>
      <c r="I12" s="60"/>
      <c r="J12" s="60"/>
      <c r="K12" s="60"/>
      <c r="L12" s="61"/>
      <c r="M12" s="67"/>
      <c r="N12" s="65"/>
    </row>
    <row r="13" spans="2:20" ht="23.25" x14ac:dyDescent="0.35">
      <c r="B13" s="64" t="s">
        <v>5</v>
      </c>
      <c r="C13" s="60">
        <f t="shared" si="0"/>
        <v>10711815.24</v>
      </c>
      <c r="D13" s="68"/>
      <c r="E13" s="96">
        <v>45000</v>
      </c>
      <c r="F13" s="97">
        <v>10666815.24</v>
      </c>
      <c r="G13" s="66"/>
      <c r="H13" s="76"/>
      <c r="I13" s="60"/>
      <c r="J13" s="60"/>
      <c r="K13" s="60"/>
      <c r="L13" s="61"/>
      <c r="M13" s="47"/>
      <c r="N13" s="65"/>
    </row>
    <row r="14" spans="2:20" ht="23.25" x14ac:dyDescent="0.35">
      <c r="B14" s="64" t="s">
        <v>6</v>
      </c>
      <c r="C14" s="60">
        <f t="shared" si="0"/>
        <v>10450042.879999999</v>
      </c>
      <c r="D14" s="68">
        <v>10450042.879999999</v>
      </c>
      <c r="E14" s="96"/>
      <c r="F14" s="66"/>
      <c r="G14" s="66"/>
      <c r="H14" s="76"/>
      <c r="I14" s="60"/>
      <c r="J14" s="60"/>
      <c r="K14" s="60"/>
      <c r="L14" s="61"/>
      <c r="M14" s="61"/>
      <c r="N14" s="65"/>
    </row>
    <row r="15" spans="2:20" ht="23.25" x14ac:dyDescent="0.35">
      <c r="B15" s="59" t="s">
        <v>7</v>
      </c>
      <c r="C15" s="60">
        <f t="shared" si="0"/>
        <v>0</v>
      </c>
      <c r="D15" s="66"/>
      <c r="E15" s="96"/>
      <c r="F15" s="98"/>
      <c r="G15" s="66"/>
      <c r="H15" s="60"/>
      <c r="I15" s="60"/>
      <c r="J15" s="60"/>
      <c r="K15" s="60"/>
      <c r="L15" s="61"/>
      <c r="M15" s="47"/>
      <c r="N15" s="65"/>
    </row>
    <row r="16" spans="2:20" ht="23.25" x14ac:dyDescent="0.35">
      <c r="B16" s="64" t="s">
        <v>8</v>
      </c>
      <c r="C16" s="60">
        <f t="shared" si="0"/>
        <v>200814.96999999997</v>
      </c>
      <c r="D16" s="68">
        <v>125676.88999999998</v>
      </c>
      <c r="E16" s="96">
        <v>26039.58</v>
      </c>
      <c r="F16" s="66">
        <v>4400</v>
      </c>
      <c r="G16" s="66">
        <v>44698.5</v>
      </c>
      <c r="H16" s="76"/>
      <c r="I16" s="60"/>
      <c r="J16" s="60"/>
      <c r="K16" s="60"/>
      <c r="L16" s="61"/>
      <c r="M16" s="61"/>
      <c r="N16" s="65"/>
    </row>
    <row r="17" spans="2:14" ht="23.25" x14ac:dyDescent="0.35">
      <c r="B17" s="64" t="s">
        <v>9</v>
      </c>
      <c r="C17" s="60">
        <f t="shared" si="0"/>
        <v>2341045.77</v>
      </c>
      <c r="D17" s="66">
        <v>1312997.71</v>
      </c>
      <c r="E17" s="96"/>
      <c r="F17" s="66">
        <v>295251</v>
      </c>
      <c r="G17" s="66">
        <v>732797.06</v>
      </c>
      <c r="H17" s="60"/>
      <c r="I17" s="60"/>
      <c r="J17" s="60"/>
      <c r="K17" s="60"/>
      <c r="L17" s="61"/>
      <c r="M17" s="61"/>
      <c r="N17" s="65"/>
    </row>
    <row r="18" spans="2:14" ht="21" customHeight="1" x14ac:dyDescent="0.35">
      <c r="B18" s="64" t="s">
        <v>10</v>
      </c>
      <c r="C18" s="60">
        <f t="shared" si="0"/>
        <v>4446184.3100000005</v>
      </c>
      <c r="D18" s="68">
        <v>1148404.5</v>
      </c>
      <c r="E18" s="96">
        <v>152120.74000000002</v>
      </c>
      <c r="F18" s="66">
        <v>885873</v>
      </c>
      <c r="G18" s="66">
        <v>2259786.0699999998</v>
      </c>
      <c r="H18" s="76"/>
      <c r="I18" s="60"/>
      <c r="J18" s="60"/>
      <c r="K18" s="60"/>
      <c r="L18" s="61"/>
      <c r="M18" s="69"/>
      <c r="N18" s="65"/>
    </row>
    <row r="19" spans="2:14" ht="27" customHeight="1" x14ac:dyDescent="0.35">
      <c r="B19" s="64" t="s">
        <v>11</v>
      </c>
      <c r="C19" s="60">
        <f t="shared" si="0"/>
        <v>2010</v>
      </c>
      <c r="D19" s="66"/>
      <c r="E19" s="96"/>
      <c r="F19" s="66">
        <v>2010</v>
      </c>
      <c r="G19" s="66"/>
      <c r="H19" s="60"/>
      <c r="I19" s="60"/>
      <c r="J19" s="60"/>
      <c r="K19" s="60"/>
      <c r="L19" s="61"/>
      <c r="M19" s="61"/>
      <c r="N19" s="65"/>
    </row>
    <row r="20" spans="2:14" ht="23.25" x14ac:dyDescent="0.35">
      <c r="B20" s="64" t="s">
        <v>12</v>
      </c>
      <c r="C20" s="60">
        <f t="shared" si="0"/>
        <v>1231255.83</v>
      </c>
      <c r="D20" s="68">
        <v>278995.83</v>
      </c>
      <c r="E20" s="96"/>
      <c r="F20" s="66"/>
      <c r="G20" s="66">
        <v>952260</v>
      </c>
      <c r="H20" s="76"/>
      <c r="I20" s="60"/>
      <c r="J20" s="60"/>
      <c r="K20" s="60"/>
      <c r="L20" s="61"/>
      <c r="M20" s="61"/>
      <c r="N20" s="65"/>
    </row>
    <row r="21" spans="2:14" ht="23.25" x14ac:dyDescent="0.35">
      <c r="B21" s="64" t="s">
        <v>13</v>
      </c>
      <c r="C21" s="60">
        <f t="shared" si="0"/>
        <v>930359.97</v>
      </c>
      <c r="D21" s="68">
        <v>536457.62</v>
      </c>
      <c r="E21" s="96">
        <v>127855.14</v>
      </c>
      <c r="F21" s="66">
        <v>127855</v>
      </c>
      <c r="G21" s="66">
        <v>138192.21</v>
      </c>
      <c r="H21" s="60"/>
      <c r="I21" s="60"/>
      <c r="J21" s="60"/>
      <c r="K21" s="60"/>
      <c r="L21" s="61"/>
      <c r="M21" s="61"/>
      <c r="N21" s="65"/>
    </row>
    <row r="22" spans="2:14" ht="46.5" x14ac:dyDescent="0.35">
      <c r="B22" s="64" t="s">
        <v>14</v>
      </c>
      <c r="C22" s="60">
        <f t="shared" si="0"/>
        <v>90071.22</v>
      </c>
      <c r="D22" s="66">
        <v>32823.97</v>
      </c>
      <c r="E22" s="96">
        <v>3766</v>
      </c>
      <c r="F22" s="66"/>
      <c r="G22" s="66">
        <v>53481.25</v>
      </c>
      <c r="H22" s="60"/>
      <c r="I22" s="60"/>
      <c r="J22" s="60"/>
      <c r="K22" s="60"/>
      <c r="L22" s="62"/>
      <c r="M22" s="61"/>
      <c r="N22" s="65"/>
    </row>
    <row r="23" spans="2:14" ht="46.5" x14ac:dyDescent="0.35">
      <c r="B23" s="64" t="s">
        <v>15</v>
      </c>
      <c r="C23" s="60">
        <f t="shared" si="0"/>
        <v>5108155.92</v>
      </c>
      <c r="D23" s="68">
        <v>488459.41</v>
      </c>
      <c r="E23" s="96">
        <v>1116127.0899999999</v>
      </c>
      <c r="F23" s="66">
        <v>2728675</v>
      </c>
      <c r="G23" s="66">
        <v>774894.42</v>
      </c>
      <c r="H23" s="76"/>
      <c r="I23" s="60"/>
      <c r="J23" s="60"/>
      <c r="K23" s="60"/>
      <c r="L23" s="62"/>
      <c r="M23" s="61"/>
      <c r="N23" s="65"/>
    </row>
    <row r="24" spans="2:14" ht="23.25" x14ac:dyDescent="0.35">
      <c r="B24" s="64" t="s">
        <v>40</v>
      </c>
      <c r="C24" s="60">
        <f t="shared" si="0"/>
        <v>359200.64</v>
      </c>
      <c r="D24" s="66">
        <v>231198.6</v>
      </c>
      <c r="E24" s="96">
        <v>72867.8</v>
      </c>
      <c r="F24" s="66"/>
      <c r="G24" s="66">
        <v>55134.239999999998</v>
      </c>
      <c r="H24" s="60"/>
      <c r="I24" s="60"/>
      <c r="J24" s="60"/>
      <c r="K24" s="60"/>
      <c r="L24" s="61"/>
      <c r="M24" s="61"/>
      <c r="N24" s="65"/>
    </row>
    <row r="25" spans="2:14" ht="23.25" x14ac:dyDescent="0.35">
      <c r="B25" s="59" t="s">
        <v>16</v>
      </c>
      <c r="C25" s="60">
        <f t="shared" si="0"/>
        <v>0</v>
      </c>
      <c r="D25" s="70"/>
      <c r="E25" s="96"/>
      <c r="F25" s="99"/>
      <c r="G25" s="66"/>
      <c r="H25" s="76"/>
      <c r="I25" s="60"/>
      <c r="J25" s="60"/>
      <c r="K25" s="60"/>
      <c r="L25" s="61"/>
      <c r="M25" s="47"/>
      <c r="N25" s="65"/>
    </row>
    <row r="26" spans="2:14" ht="23.25" x14ac:dyDescent="0.35">
      <c r="B26" s="64" t="s">
        <v>17</v>
      </c>
      <c r="C26" s="60">
        <f t="shared" si="0"/>
        <v>287443.02</v>
      </c>
      <c r="D26" s="66">
        <v>23549.4</v>
      </c>
      <c r="E26" s="96">
        <v>18335</v>
      </c>
      <c r="F26" s="97">
        <v>42825</v>
      </c>
      <c r="G26" s="66">
        <v>202733.62</v>
      </c>
      <c r="H26" s="60"/>
      <c r="I26" s="60"/>
      <c r="J26" s="60"/>
      <c r="K26" s="60"/>
      <c r="L26" s="61"/>
      <c r="M26" s="65"/>
      <c r="N26" s="65"/>
    </row>
    <row r="27" spans="2:14" ht="23.25" x14ac:dyDescent="0.35">
      <c r="B27" s="64" t="s">
        <v>18</v>
      </c>
      <c r="C27" s="60">
        <f t="shared" si="0"/>
        <v>498464.69</v>
      </c>
      <c r="D27" s="66">
        <v>402810.19</v>
      </c>
      <c r="E27" s="96">
        <v>95654.5</v>
      </c>
      <c r="F27" s="97"/>
      <c r="G27" s="66"/>
      <c r="H27" s="60"/>
      <c r="I27" s="60"/>
      <c r="J27" s="60"/>
      <c r="K27" s="60"/>
      <c r="L27" s="61"/>
      <c r="M27" s="61"/>
      <c r="N27" s="65"/>
    </row>
    <row r="28" spans="2:14" ht="23.25" x14ac:dyDescent="0.35">
      <c r="B28" s="64" t="s">
        <v>19</v>
      </c>
      <c r="C28" s="60">
        <f t="shared" si="0"/>
        <v>121192.11</v>
      </c>
      <c r="D28" s="66"/>
      <c r="E28" s="96">
        <v>91742.11</v>
      </c>
      <c r="F28" s="97"/>
      <c r="G28" s="66">
        <v>29450</v>
      </c>
      <c r="H28" s="60"/>
      <c r="I28" s="60"/>
      <c r="J28" s="60"/>
      <c r="K28" s="60"/>
      <c r="L28" s="61"/>
      <c r="M28" s="47"/>
      <c r="N28" s="65"/>
    </row>
    <row r="29" spans="2:14" ht="23.25" x14ac:dyDescent="0.35">
      <c r="B29" s="64" t="s">
        <v>20</v>
      </c>
      <c r="C29" s="60">
        <f t="shared" si="0"/>
        <v>0</v>
      </c>
      <c r="D29" s="66"/>
      <c r="E29" s="96"/>
      <c r="F29" s="97"/>
      <c r="G29" s="66"/>
      <c r="H29" s="60"/>
      <c r="I29" s="60"/>
      <c r="J29" s="76"/>
      <c r="K29" s="60"/>
      <c r="L29" s="61"/>
      <c r="M29" s="47"/>
      <c r="N29" s="65"/>
    </row>
    <row r="30" spans="2:14" ht="23.25" x14ac:dyDescent="0.35">
      <c r="B30" s="64" t="s">
        <v>21</v>
      </c>
      <c r="C30" s="60">
        <f t="shared" si="0"/>
        <v>0</v>
      </c>
      <c r="D30" s="66"/>
      <c r="E30" s="96"/>
      <c r="F30" s="97"/>
      <c r="G30" s="66"/>
      <c r="H30" s="60"/>
      <c r="I30" s="60"/>
      <c r="J30" s="60"/>
      <c r="K30" s="60"/>
      <c r="L30" s="61"/>
      <c r="M30" s="47"/>
      <c r="N30" s="65"/>
    </row>
    <row r="31" spans="2:14" ht="18" customHeight="1" x14ac:dyDescent="0.35">
      <c r="B31" s="64" t="s">
        <v>22</v>
      </c>
      <c r="C31" s="60">
        <f t="shared" si="0"/>
        <v>1536064.98</v>
      </c>
      <c r="D31" s="66">
        <v>318514.09999999998</v>
      </c>
      <c r="E31" s="96"/>
      <c r="F31" s="97"/>
      <c r="G31" s="66">
        <v>1217550.8799999999</v>
      </c>
      <c r="H31" s="60"/>
      <c r="I31" s="60"/>
      <c r="J31" s="60"/>
      <c r="K31" s="60"/>
      <c r="L31" s="69"/>
      <c r="M31" s="47"/>
      <c r="N31" s="65"/>
    </row>
    <row r="32" spans="2:14" ht="46.5" x14ac:dyDescent="0.35">
      <c r="B32" s="64" t="s">
        <v>23</v>
      </c>
      <c r="C32" s="60">
        <f t="shared" si="0"/>
        <v>369049.73</v>
      </c>
      <c r="D32" s="66">
        <v>162925.32999999999</v>
      </c>
      <c r="E32" s="96">
        <v>181511.4</v>
      </c>
      <c r="F32" s="97">
        <v>24613</v>
      </c>
      <c r="G32" s="66"/>
      <c r="H32" s="60"/>
      <c r="I32" s="60"/>
      <c r="J32" s="60"/>
      <c r="K32" s="60"/>
      <c r="L32" s="69"/>
      <c r="M32" s="61"/>
      <c r="N32" s="65"/>
    </row>
    <row r="33" spans="2:14" ht="46.5" x14ac:dyDescent="0.35">
      <c r="B33" s="64" t="s">
        <v>41</v>
      </c>
      <c r="C33" s="60">
        <f t="shared" si="0"/>
        <v>0</v>
      </c>
      <c r="D33" s="66"/>
      <c r="E33" s="96"/>
      <c r="F33" s="97"/>
      <c r="G33" s="66"/>
      <c r="H33" s="60"/>
      <c r="I33" s="60"/>
      <c r="J33" s="60"/>
      <c r="K33" s="60"/>
      <c r="L33" s="69"/>
      <c r="M33" s="47"/>
      <c r="N33" s="65"/>
    </row>
    <row r="34" spans="2:14" ht="23.25" x14ac:dyDescent="0.35">
      <c r="B34" s="64"/>
      <c r="C34" s="60">
        <f t="shared" si="0"/>
        <v>4291423.5199999996</v>
      </c>
      <c r="D34" s="68">
        <v>1331938.01</v>
      </c>
      <c r="E34" s="96">
        <v>1681567.3</v>
      </c>
      <c r="F34" s="97">
        <v>644582</v>
      </c>
      <c r="G34" s="66">
        <v>633336.21</v>
      </c>
      <c r="H34" s="76"/>
      <c r="I34" s="60"/>
      <c r="J34" s="60"/>
      <c r="K34" s="60"/>
      <c r="L34" s="69"/>
      <c r="M34" s="61"/>
      <c r="N34" s="65"/>
    </row>
    <row r="35" spans="2:14" ht="23.25" x14ac:dyDescent="0.35">
      <c r="B35" s="59" t="s">
        <v>25</v>
      </c>
      <c r="C35" s="60">
        <f t="shared" si="0"/>
        <v>0</v>
      </c>
      <c r="D35" s="70"/>
      <c r="E35" s="96"/>
      <c r="F35" s="99"/>
      <c r="G35" s="66"/>
      <c r="H35" s="76"/>
      <c r="I35" s="60"/>
      <c r="J35" s="60"/>
      <c r="K35" s="60"/>
      <c r="L35" s="69"/>
      <c r="M35" s="47"/>
      <c r="N35" s="65"/>
    </row>
    <row r="36" spans="2:14" ht="46.5" x14ac:dyDescent="0.35">
      <c r="B36" s="64" t="s">
        <v>26</v>
      </c>
      <c r="C36" s="60">
        <f t="shared" si="0"/>
        <v>240246.58000000002</v>
      </c>
      <c r="D36" s="68">
        <v>100000</v>
      </c>
      <c r="E36" s="96"/>
      <c r="F36" s="97">
        <v>26015</v>
      </c>
      <c r="G36" s="66">
        <v>114231.58</v>
      </c>
      <c r="H36" s="76"/>
      <c r="I36" s="60"/>
      <c r="J36" s="60"/>
      <c r="K36" s="60"/>
      <c r="L36" s="69"/>
      <c r="M36" s="65"/>
      <c r="N36" s="65"/>
    </row>
    <row r="37" spans="2:14" ht="46.5" x14ac:dyDescent="0.35">
      <c r="B37" s="64" t="s">
        <v>42</v>
      </c>
      <c r="C37" s="60">
        <f t="shared" si="0"/>
        <v>0</v>
      </c>
      <c r="D37" s="68"/>
      <c r="E37" s="96"/>
      <c r="F37" s="81"/>
      <c r="G37" s="66"/>
      <c r="H37" s="76"/>
      <c r="I37" s="60"/>
      <c r="J37" s="60"/>
      <c r="K37" s="60"/>
      <c r="L37" s="69"/>
      <c r="M37" s="47"/>
      <c r="N37" s="65"/>
    </row>
    <row r="38" spans="2:14" ht="46.5" x14ac:dyDescent="0.35">
      <c r="B38" s="64" t="s">
        <v>43</v>
      </c>
      <c r="C38" s="60">
        <f t="shared" si="0"/>
        <v>0</v>
      </c>
      <c r="D38" s="66"/>
      <c r="E38" s="96"/>
      <c r="F38" s="66"/>
      <c r="G38" s="66"/>
      <c r="H38" s="60"/>
      <c r="I38" s="60"/>
      <c r="J38" s="60"/>
      <c r="K38" s="60"/>
      <c r="L38" s="69"/>
      <c r="M38" s="47"/>
      <c r="N38" s="65"/>
    </row>
    <row r="39" spans="2:14" ht="46.5" x14ac:dyDescent="0.35">
      <c r="B39" s="64" t="s">
        <v>44</v>
      </c>
      <c r="C39" s="60">
        <f t="shared" si="0"/>
        <v>0</v>
      </c>
      <c r="D39" s="66"/>
      <c r="E39" s="96"/>
      <c r="F39" s="66"/>
      <c r="G39" s="66"/>
      <c r="H39" s="60"/>
      <c r="I39" s="60"/>
      <c r="J39" s="60"/>
      <c r="K39" s="60"/>
      <c r="L39" s="69"/>
      <c r="M39" s="47"/>
      <c r="N39" s="65"/>
    </row>
    <row r="40" spans="2:14" ht="46.5" x14ac:dyDescent="0.35">
      <c r="B40" s="64" t="s">
        <v>45</v>
      </c>
      <c r="C40" s="60">
        <f t="shared" si="0"/>
        <v>0</v>
      </c>
      <c r="D40" s="66"/>
      <c r="E40" s="96"/>
      <c r="F40" s="66"/>
      <c r="G40" s="66"/>
      <c r="H40" s="60"/>
      <c r="I40" s="60"/>
      <c r="J40" s="60"/>
      <c r="K40" s="60"/>
      <c r="L40" s="69"/>
      <c r="M40" s="47"/>
      <c r="N40" s="65"/>
    </row>
    <row r="41" spans="2:14" ht="46.5" x14ac:dyDescent="0.35">
      <c r="B41" s="64" t="s">
        <v>27</v>
      </c>
      <c r="C41" s="60">
        <f t="shared" si="0"/>
        <v>0</v>
      </c>
      <c r="D41" s="66"/>
      <c r="E41" s="96"/>
      <c r="F41" s="66"/>
      <c r="G41" s="66"/>
      <c r="H41" s="60"/>
      <c r="I41" s="60"/>
      <c r="J41" s="60"/>
      <c r="K41" s="60"/>
      <c r="L41" s="69"/>
      <c r="M41" s="47"/>
      <c r="N41" s="65"/>
    </row>
    <row r="42" spans="2:14" ht="46.5" x14ac:dyDescent="0.35">
      <c r="B42" s="64" t="s">
        <v>46</v>
      </c>
      <c r="C42" s="60">
        <f t="shared" ref="C42:C72" si="1">SUM(D42:N42)</f>
        <v>0</v>
      </c>
      <c r="D42" s="66"/>
      <c r="E42" s="96"/>
      <c r="F42" s="66"/>
      <c r="G42" s="66"/>
      <c r="H42" s="60"/>
      <c r="I42" s="60"/>
      <c r="J42" s="60"/>
      <c r="K42" s="60"/>
      <c r="L42" s="69"/>
      <c r="M42" s="47"/>
      <c r="N42" s="65"/>
    </row>
    <row r="43" spans="2:14" ht="23.25" x14ac:dyDescent="0.35">
      <c r="B43" s="59" t="s">
        <v>47</v>
      </c>
      <c r="C43" s="60">
        <f t="shared" si="1"/>
        <v>0</v>
      </c>
      <c r="D43" s="66"/>
      <c r="E43" s="96"/>
      <c r="F43" s="66"/>
      <c r="G43" s="66"/>
      <c r="H43" s="60"/>
      <c r="I43" s="60"/>
      <c r="J43" s="60"/>
      <c r="K43" s="60"/>
      <c r="L43" s="69"/>
      <c r="M43" s="47"/>
      <c r="N43" s="65"/>
    </row>
    <row r="44" spans="2:14" ht="46.5" x14ac:dyDescent="0.35">
      <c r="B44" s="64" t="s">
        <v>48</v>
      </c>
      <c r="C44" s="60">
        <f t="shared" si="1"/>
        <v>0</v>
      </c>
      <c r="D44" s="66"/>
      <c r="E44" s="96"/>
      <c r="F44" s="66"/>
      <c r="G44" s="66"/>
      <c r="H44" s="60"/>
      <c r="I44" s="60"/>
      <c r="J44" s="60"/>
      <c r="K44" s="60"/>
      <c r="L44" s="69"/>
      <c r="M44" s="47"/>
      <c r="N44" s="65"/>
    </row>
    <row r="45" spans="2:14" ht="46.5" x14ac:dyDescent="0.35">
      <c r="B45" s="64" t="s">
        <v>49</v>
      </c>
      <c r="C45" s="60">
        <f t="shared" si="1"/>
        <v>0</v>
      </c>
      <c r="D45" s="66"/>
      <c r="E45" s="96"/>
      <c r="F45" s="66"/>
      <c r="G45" s="66"/>
      <c r="H45" s="60"/>
      <c r="I45" s="60"/>
      <c r="J45" s="60"/>
      <c r="K45" s="60"/>
      <c r="L45" s="69"/>
      <c r="M45" s="47"/>
      <c r="N45" s="65"/>
    </row>
    <row r="46" spans="2:14" ht="46.5" x14ac:dyDescent="0.35">
      <c r="B46" s="64" t="s">
        <v>50</v>
      </c>
      <c r="C46" s="60">
        <f t="shared" si="1"/>
        <v>0</v>
      </c>
      <c r="D46" s="66"/>
      <c r="E46" s="96"/>
      <c r="F46" s="66"/>
      <c r="G46" s="66"/>
      <c r="H46" s="60"/>
      <c r="I46" s="60"/>
      <c r="J46" s="60"/>
      <c r="K46" s="60"/>
      <c r="L46" s="69"/>
      <c r="M46" s="47"/>
      <c r="N46" s="65"/>
    </row>
    <row r="47" spans="2:14" ht="46.5" x14ac:dyDescent="0.35">
      <c r="B47" s="64" t="s">
        <v>51</v>
      </c>
      <c r="C47" s="60">
        <f t="shared" si="1"/>
        <v>0</v>
      </c>
      <c r="D47" s="66"/>
      <c r="E47" s="96"/>
      <c r="F47" s="66"/>
      <c r="G47" s="66"/>
      <c r="H47" s="60"/>
      <c r="I47" s="60"/>
      <c r="J47" s="60"/>
      <c r="K47" s="60"/>
      <c r="L47" s="69"/>
      <c r="M47" s="47"/>
      <c r="N47" s="65"/>
    </row>
    <row r="48" spans="2:14" ht="46.5" x14ac:dyDescent="0.35">
      <c r="B48" s="64" t="s">
        <v>52</v>
      </c>
      <c r="C48" s="60">
        <f t="shared" si="1"/>
        <v>0</v>
      </c>
      <c r="D48" s="66"/>
      <c r="E48" s="96"/>
      <c r="F48" s="66"/>
      <c r="G48" s="66"/>
      <c r="H48" s="60"/>
      <c r="I48" s="60"/>
      <c r="J48" s="60"/>
      <c r="K48" s="60"/>
      <c r="L48" s="69"/>
      <c r="M48" s="47"/>
      <c r="N48" s="65"/>
    </row>
    <row r="49" spans="2:14" ht="46.5" x14ac:dyDescent="0.35">
      <c r="B49" s="64" t="s">
        <v>53</v>
      </c>
      <c r="C49" s="60">
        <f t="shared" si="1"/>
        <v>0</v>
      </c>
      <c r="D49" s="66"/>
      <c r="E49" s="96"/>
      <c r="F49" s="66"/>
      <c r="G49" s="66"/>
      <c r="H49" s="60"/>
      <c r="I49" s="60"/>
      <c r="J49" s="60"/>
      <c r="K49" s="60"/>
      <c r="L49" s="69"/>
      <c r="M49" s="47"/>
      <c r="N49" s="65"/>
    </row>
    <row r="50" spans="2:14" ht="46.5" x14ac:dyDescent="0.35">
      <c r="B50" s="64" t="s">
        <v>54</v>
      </c>
      <c r="C50" s="60">
        <f t="shared" si="1"/>
        <v>0</v>
      </c>
      <c r="D50" s="66"/>
      <c r="E50" s="96"/>
      <c r="F50" s="66"/>
      <c r="G50" s="66"/>
      <c r="H50" s="60"/>
      <c r="I50" s="60"/>
      <c r="J50" s="60"/>
      <c r="K50" s="60"/>
      <c r="L50" s="69"/>
      <c r="M50" s="47"/>
      <c r="N50" s="65"/>
    </row>
    <row r="51" spans="2:14" ht="23.25" x14ac:dyDescent="0.35">
      <c r="B51" s="59" t="s">
        <v>28</v>
      </c>
      <c r="C51" s="60">
        <f t="shared" si="1"/>
        <v>0</v>
      </c>
      <c r="D51" s="70"/>
      <c r="E51" s="96"/>
      <c r="F51" s="99"/>
      <c r="G51" s="66"/>
      <c r="H51" s="76"/>
      <c r="I51" s="60"/>
      <c r="J51" s="60"/>
      <c r="K51" s="60"/>
      <c r="L51" s="69"/>
      <c r="M51" s="47"/>
      <c r="N51" s="65"/>
    </row>
    <row r="52" spans="2:14" ht="23.25" x14ac:dyDescent="0.35">
      <c r="B52" s="64" t="s">
        <v>29</v>
      </c>
      <c r="C52" s="60">
        <f t="shared" si="1"/>
        <v>721666.24</v>
      </c>
      <c r="D52" s="66">
        <v>273633.64</v>
      </c>
      <c r="E52" s="96">
        <v>198693.36000000002</v>
      </c>
      <c r="F52" s="97">
        <v>17991</v>
      </c>
      <c r="G52" s="66">
        <v>231348.24</v>
      </c>
      <c r="H52" s="60"/>
      <c r="I52" s="60"/>
      <c r="J52" s="60"/>
      <c r="K52" s="60"/>
      <c r="L52" s="69"/>
      <c r="M52" s="47"/>
      <c r="N52" s="65"/>
    </row>
    <row r="53" spans="2:14" ht="46.5" x14ac:dyDescent="0.35">
      <c r="B53" s="64" t="s">
        <v>30</v>
      </c>
      <c r="C53" s="60">
        <f t="shared" si="1"/>
        <v>196964.83000000002</v>
      </c>
      <c r="D53" s="66"/>
      <c r="E53" s="96"/>
      <c r="F53" s="97">
        <v>102488</v>
      </c>
      <c r="G53" s="66">
        <v>94476.83</v>
      </c>
      <c r="H53" s="60"/>
      <c r="I53" s="60"/>
      <c r="J53" s="60"/>
      <c r="K53" s="60"/>
      <c r="L53" s="69"/>
      <c r="M53" s="47"/>
      <c r="N53" s="65"/>
    </row>
    <row r="54" spans="2:14" ht="46.5" x14ac:dyDescent="0.35">
      <c r="B54" s="64" t="s">
        <v>31</v>
      </c>
      <c r="C54" s="60">
        <f t="shared" si="1"/>
        <v>0</v>
      </c>
      <c r="D54" s="66"/>
      <c r="E54" s="96"/>
      <c r="F54" s="97"/>
      <c r="G54" s="66"/>
      <c r="H54" s="60"/>
      <c r="I54" s="60"/>
      <c r="J54" s="60"/>
      <c r="K54" s="60"/>
      <c r="L54" s="69"/>
      <c r="M54" s="47"/>
      <c r="N54" s="65"/>
    </row>
    <row r="55" spans="2:14" ht="46.5" x14ac:dyDescent="0.35">
      <c r="B55" s="64" t="s">
        <v>32</v>
      </c>
      <c r="C55" s="60">
        <f t="shared" si="1"/>
        <v>0</v>
      </c>
      <c r="D55" s="66"/>
      <c r="E55" s="96"/>
      <c r="F55" s="97"/>
      <c r="G55" s="66"/>
      <c r="H55" s="60"/>
      <c r="I55" s="60"/>
      <c r="J55" s="60"/>
      <c r="K55" s="60"/>
      <c r="L55" s="69"/>
      <c r="M55" s="47"/>
      <c r="N55" s="65"/>
    </row>
    <row r="56" spans="2:14" ht="46.5" x14ac:dyDescent="0.35">
      <c r="B56" s="64" t="s">
        <v>33</v>
      </c>
      <c r="C56" s="60">
        <f t="shared" si="1"/>
        <v>337932</v>
      </c>
      <c r="D56" s="66"/>
      <c r="E56" s="96"/>
      <c r="F56" s="97"/>
      <c r="G56" s="66">
        <v>337932</v>
      </c>
      <c r="H56" s="60"/>
      <c r="I56" s="60"/>
      <c r="J56" s="60"/>
      <c r="K56" s="60"/>
      <c r="L56" s="69"/>
      <c r="M56" s="47"/>
      <c r="N56" s="65"/>
    </row>
    <row r="57" spans="2:14" ht="23.25" x14ac:dyDescent="0.35">
      <c r="B57" s="64" t="s">
        <v>55</v>
      </c>
      <c r="C57" s="60">
        <f t="shared" si="1"/>
        <v>109209.18</v>
      </c>
      <c r="D57" s="66">
        <v>109209.18</v>
      </c>
      <c r="E57" s="96"/>
      <c r="F57" s="97"/>
      <c r="G57" s="66"/>
      <c r="H57" s="60"/>
      <c r="I57" s="60"/>
      <c r="J57" s="60"/>
      <c r="K57" s="60"/>
      <c r="L57" s="69"/>
      <c r="M57" s="47"/>
      <c r="N57" s="65"/>
    </row>
    <row r="58" spans="2:14" ht="23.25" x14ac:dyDescent="0.35">
      <c r="B58" s="64" t="s">
        <v>56</v>
      </c>
      <c r="C58" s="60">
        <f t="shared" si="1"/>
        <v>0</v>
      </c>
      <c r="D58" s="66"/>
      <c r="E58" s="96"/>
      <c r="F58" s="97"/>
      <c r="G58" s="66"/>
      <c r="H58" s="60"/>
      <c r="I58" s="60"/>
      <c r="J58" s="60"/>
      <c r="K58" s="60"/>
      <c r="L58" s="69"/>
      <c r="M58" s="47"/>
      <c r="N58" s="65"/>
    </row>
    <row r="59" spans="2:14" ht="23.25" x14ac:dyDescent="0.35">
      <c r="B59" s="64" t="s">
        <v>34</v>
      </c>
      <c r="C59" s="60">
        <f t="shared" si="1"/>
        <v>227337.32</v>
      </c>
      <c r="D59" s="66">
        <v>227337.32</v>
      </c>
      <c r="E59" s="96"/>
      <c r="F59" s="97"/>
      <c r="G59" s="66"/>
      <c r="H59" s="60"/>
      <c r="I59" s="60"/>
      <c r="J59" s="60"/>
      <c r="K59" s="60"/>
      <c r="L59" s="69"/>
      <c r="M59" s="47"/>
      <c r="N59" s="65"/>
    </row>
    <row r="60" spans="2:14" ht="46.5" x14ac:dyDescent="0.35">
      <c r="B60" s="64" t="s">
        <v>57</v>
      </c>
      <c r="C60" s="60">
        <f t="shared" si="1"/>
        <v>72191</v>
      </c>
      <c r="D60" s="66"/>
      <c r="E60" s="96"/>
      <c r="F60" s="97">
        <v>72191</v>
      </c>
      <c r="G60" s="66"/>
      <c r="H60" s="60"/>
      <c r="I60" s="60"/>
      <c r="J60" s="60"/>
      <c r="K60" s="60"/>
      <c r="L60" s="69"/>
      <c r="M60" s="47"/>
      <c r="N60" s="65"/>
    </row>
    <row r="61" spans="2:14" ht="23.25" x14ac:dyDescent="0.35">
      <c r="B61" s="59" t="s">
        <v>58</v>
      </c>
      <c r="C61" s="60">
        <f t="shared" si="1"/>
        <v>0</v>
      </c>
      <c r="D61" s="66"/>
      <c r="E61" s="96"/>
      <c r="F61" s="66"/>
      <c r="G61" s="66"/>
      <c r="H61" s="60"/>
      <c r="I61" s="60"/>
      <c r="J61" s="60"/>
      <c r="K61" s="60"/>
      <c r="L61" s="69"/>
      <c r="M61" s="47"/>
      <c r="N61" s="65"/>
    </row>
    <row r="62" spans="2:14" ht="23.25" x14ac:dyDescent="0.35">
      <c r="B62" s="64" t="s">
        <v>59</v>
      </c>
      <c r="C62" s="60">
        <f t="shared" si="1"/>
        <v>0</v>
      </c>
      <c r="D62" s="66"/>
      <c r="E62" s="96"/>
      <c r="F62" s="66"/>
      <c r="G62" s="66"/>
      <c r="H62" s="60"/>
      <c r="I62" s="60"/>
      <c r="J62" s="60"/>
      <c r="K62" s="60"/>
      <c r="L62" s="69"/>
      <c r="M62" s="47"/>
      <c r="N62" s="65"/>
    </row>
    <row r="63" spans="2:14" ht="23.25" x14ac:dyDescent="0.35">
      <c r="B63" s="64" t="s">
        <v>60</v>
      </c>
      <c r="C63" s="60">
        <f t="shared" si="1"/>
        <v>0</v>
      </c>
      <c r="D63" s="66"/>
      <c r="E63" s="96"/>
      <c r="F63" s="66"/>
      <c r="G63" s="66"/>
      <c r="H63" s="60"/>
      <c r="I63" s="60"/>
      <c r="J63" s="60"/>
      <c r="K63" s="60"/>
      <c r="L63" s="69"/>
      <c r="M63" s="47"/>
      <c r="N63" s="65"/>
    </row>
    <row r="64" spans="2:14" ht="23.25" x14ac:dyDescent="0.35">
      <c r="B64" s="64" t="s">
        <v>61</v>
      </c>
      <c r="C64" s="60">
        <f t="shared" si="1"/>
        <v>0</v>
      </c>
      <c r="D64" s="66"/>
      <c r="E64" s="96"/>
      <c r="F64" s="66"/>
      <c r="G64" s="66"/>
      <c r="H64" s="60"/>
      <c r="I64" s="60"/>
      <c r="J64" s="60"/>
      <c r="K64" s="60"/>
      <c r="L64" s="69"/>
      <c r="M64" s="47"/>
      <c r="N64" s="65"/>
    </row>
    <row r="65" spans="2:14" ht="46.5" x14ac:dyDescent="0.35">
      <c r="B65" s="64" t="s">
        <v>62</v>
      </c>
      <c r="C65" s="60">
        <f t="shared" si="1"/>
        <v>0</v>
      </c>
      <c r="D65" s="66"/>
      <c r="E65" s="96"/>
      <c r="F65" s="66"/>
      <c r="G65" s="66"/>
      <c r="H65" s="60"/>
      <c r="I65" s="60"/>
      <c r="J65" s="60"/>
      <c r="K65" s="60"/>
      <c r="L65" s="69"/>
      <c r="M65" s="47"/>
      <c r="N65" s="65"/>
    </row>
    <row r="66" spans="2:14" ht="46.5" x14ac:dyDescent="0.35">
      <c r="B66" s="59" t="s">
        <v>63</v>
      </c>
      <c r="C66" s="60">
        <f t="shared" si="1"/>
        <v>0</v>
      </c>
      <c r="D66" s="66"/>
      <c r="E66" s="96"/>
      <c r="F66" s="66"/>
      <c r="G66" s="66"/>
      <c r="H66" s="60"/>
      <c r="I66" s="60"/>
      <c r="J66" s="60"/>
      <c r="K66" s="60"/>
      <c r="L66" s="69"/>
      <c r="M66" s="47"/>
      <c r="N66" s="65"/>
    </row>
    <row r="67" spans="2:14" ht="23.25" x14ac:dyDescent="0.35">
      <c r="B67" s="64" t="s">
        <v>64</v>
      </c>
      <c r="C67" s="60">
        <f t="shared" si="1"/>
        <v>0</v>
      </c>
      <c r="D67" s="66"/>
      <c r="E67" s="96"/>
      <c r="F67" s="66"/>
      <c r="G67" s="66"/>
      <c r="H67" s="60"/>
      <c r="I67" s="60"/>
      <c r="J67" s="60"/>
      <c r="K67" s="60"/>
      <c r="L67" s="69"/>
      <c r="M67" s="47"/>
      <c r="N67" s="65"/>
    </row>
    <row r="68" spans="2:14" ht="46.5" x14ac:dyDescent="0.35">
      <c r="B68" s="64" t="s">
        <v>65</v>
      </c>
      <c r="C68" s="60">
        <f t="shared" si="1"/>
        <v>0</v>
      </c>
      <c r="D68" s="66"/>
      <c r="E68" s="96"/>
      <c r="F68" s="66"/>
      <c r="G68" s="66"/>
      <c r="H68" s="60"/>
      <c r="I68" s="60"/>
      <c r="J68" s="60"/>
      <c r="K68" s="60"/>
      <c r="L68" s="69"/>
      <c r="M68" s="47"/>
      <c r="N68" s="65"/>
    </row>
    <row r="69" spans="2:14" ht="23.25" x14ac:dyDescent="0.35">
      <c r="B69" s="59" t="s">
        <v>66</v>
      </c>
      <c r="C69" s="60">
        <f t="shared" si="1"/>
        <v>0</v>
      </c>
      <c r="D69" s="66"/>
      <c r="E69" s="96"/>
      <c r="F69" s="66"/>
      <c r="G69" s="66"/>
      <c r="H69" s="60"/>
      <c r="I69" s="60"/>
      <c r="J69" s="60"/>
      <c r="K69" s="60"/>
      <c r="L69" s="69"/>
      <c r="M69" s="47"/>
      <c r="N69" s="65"/>
    </row>
    <row r="70" spans="2:14" ht="23.25" x14ac:dyDescent="0.35">
      <c r="B70" s="64" t="s">
        <v>67</v>
      </c>
      <c r="C70" s="60">
        <f t="shared" si="1"/>
        <v>0</v>
      </c>
      <c r="D70" s="66"/>
      <c r="E70" s="96"/>
      <c r="F70" s="66"/>
      <c r="G70" s="66"/>
      <c r="H70" s="60"/>
      <c r="I70" s="60"/>
      <c r="J70" s="60"/>
      <c r="K70" s="60"/>
      <c r="L70" s="69"/>
      <c r="M70" s="47"/>
      <c r="N70" s="65"/>
    </row>
    <row r="71" spans="2:14" ht="23.25" x14ac:dyDescent="0.35">
      <c r="B71" s="64" t="s">
        <v>68</v>
      </c>
      <c r="C71" s="60">
        <f t="shared" si="1"/>
        <v>0</v>
      </c>
      <c r="D71" s="66"/>
      <c r="E71" s="96"/>
      <c r="F71" s="66"/>
      <c r="G71" s="66"/>
      <c r="H71" s="60"/>
      <c r="I71" s="60"/>
      <c r="J71" s="60"/>
      <c r="K71" s="60"/>
      <c r="L71" s="69"/>
      <c r="M71" s="47"/>
      <c r="N71" s="65"/>
    </row>
    <row r="72" spans="2:14" ht="46.5" x14ac:dyDescent="0.35">
      <c r="B72" s="64" t="s">
        <v>69</v>
      </c>
      <c r="C72" s="60">
        <f t="shared" si="1"/>
        <v>0</v>
      </c>
      <c r="D72" s="66"/>
      <c r="E72" s="96"/>
      <c r="F72" s="66"/>
      <c r="G72" s="66"/>
      <c r="H72" s="60"/>
      <c r="I72" s="60"/>
      <c r="J72" s="60"/>
      <c r="K72" s="60"/>
      <c r="L72" s="69"/>
      <c r="M72" s="47"/>
      <c r="N72" s="65"/>
    </row>
    <row r="73" spans="2:14" ht="23.25" x14ac:dyDescent="0.35">
      <c r="B73" s="72" t="s">
        <v>35</v>
      </c>
      <c r="C73" s="73">
        <f t="shared" ref="C73:N73" si="2">SUM(C10:C72)</f>
        <v>234057955.47000006</v>
      </c>
      <c r="D73" s="73">
        <f t="shared" si="2"/>
        <v>60555077.019999996</v>
      </c>
      <c r="E73" s="74">
        <f>SUM(E10:E72)</f>
        <v>49076614.679999985</v>
      </c>
      <c r="F73" s="74">
        <f>SUM(F10:F72)</f>
        <v>70607653.039999992</v>
      </c>
      <c r="G73" s="73">
        <f t="shared" si="2"/>
        <v>53818610.730000004</v>
      </c>
      <c r="H73" s="73">
        <f t="shared" si="2"/>
        <v>0</v>
      </c>
      <c r="I73" s="73">
        <f t="shared" si="2"/>
        <v>0</v>
      </c>
      <c r="J73" s="73">
        <f t="shared" si="2"/>
        <v>0</v>
      </c>
      <c r="K73" s="73">
        <f t="shared" si="2"/>
        <v>0</v>
      </c>
      <c r="L73" s="73">
        <f t="shared" si="2"/>
        <v>0</v>
      </c>
      <c r="M73" s="73">
        <f t="shared" si="2"/>
        <v>0</v>
      </c>
      <c r="N73" s="73">
        <f t="shared" si="2"/>
        <v>0</v>
      </c>
    </row>
    <row r="74" spans="2:14" ht="23.25" x14ac:dyDescent="0.35">
      <c r="B74" s="75"/>
      <c r="C74" s="76"/>
      <c r="D74" s="68"/>
      <c r="E74" s="96"/>
      <c r="F74" s="81"/>
      <c r="G74" s="66"/>
      <c r="H74" s="76"/>
      <c r="I74" s="76"/>
      <c r="J74" s="60"/>
      <c r="K74" s="60"/>
      <c r="L74" s="47"/>
      <c r="M74" s="47"/>
      <c r="N74" s="65"/>
    </row>
    <row r="75" spans="2:14" ht="23.25" x14ac:dyDescent="0.35">
      <c r="B75" s="77" t="s">
        <v>70</v>
      </c>
      <c r="C75" s="58"/>
      <c r="D75" s="58"/>
      <c r="E75" s="78"/>
      <c r="F75" s="58"/>
      <c r="G75" s="58"/>
      <c r="H75" s="58"/>
      <c r="I75" s="79"/>
      <c r="J75" s="58"/>
      <c r="K75" s="58"/>
      <c r="L75" s="79"/>
      <c r="M75" s="79"/>
      <c r="N75" s="65"/>
    </row>
    <row r="76" spans="2:14" ht="23.25" x14ac:dyDescent="0.35">
      <c r="B76" s="59" t="s">
        <v>71</v>
      </c>
      <c r="C76" s="76">
        <f t="shared" ref="C76:C84" si="3">SUM(D76:N76)</f>
        <v>0</v>
      </c>
      <c r="D76" s="81"/>
      <c r="E76" s="87"/>
      <c r="F76" s="81"/>
      <c r="G76" s="66"/>
      <c r="H76" s="76"/>
      <c r="I76" s="76"/>
      <c r="J76" s="60"/>
      <c r="K76" s="60"/>
      <c r="L76" s="47"/>
      <c r="M76" s="47"/>
      <c r="N76" s="65"/>
    </row>
    <row r="77" spans="2:14" ht="46.5" x14ac:dyDescent="0.35">
      <c r="B77" s="64" t="s">
        <v>72</v>
      </c>
      <c r="C77" s="76">
        <f t="shared" si="3"/>
        <v>0</v>
      </c>
      <c r="D77" s="66"/>
      <c r="E77" s="96"/>
      <c r="F77" s="66"/>
      <c r="G77" s="66"/>
      <c r="H77" s="60"/>
      <c r="I77" s="60"/>
      <c r="J77" s="60"/>
      <c r="K77" s="62"/>
      <c r="L77" s="47"/>
      <c r="M77" s="47"/>
      <c r="N77" s="65"/>
    </row>
    <row r="78" spans="2:14" ht="46.5" x14ac:dyDescent="0.35">
      <c r="B78" s="64" t="s">
        <v>73</v>
      </c>
      <c r="C78" s="76"/>
      <c r="D78" s="66"/>
      <c r="E78" s="96"/>
      <c r="F78" s="66"/>
      <c r="G78" s="66"/>
      <c r="H78" s="60"/>
      <c r="I78" s="60"/>
      <c r="J78" s="60"/>
      <c r="K78" s="62"/>
      <c r="L78" s="47"/>
      <c r="M78" s="47"/>
      <c r="N78" s="65"/>
    </row>
    <row r="79" spans="2:14" ht="23.25" x14ac:dyDescent="0.35">
      <c r="B79" s="59" t="s">
        <v>74</v>
      </c>
      <c r="C79" s="76">
        <f t="shared" si="3"/>
        <v>0</v>
      </c>
      <c r="D79" s="70"/>
      <c r="E79" s="96"/>
      <c r="F79" s="81"/>
      <c r="G79" s="66"/>
      <c r="H79" s="76"/>
      <c r="I79" s="76"/>
      <c r="J79" s="60"/>
      <c r="K79" s="60"/>
      <c r="L79" s="47"/>
      <c r="M79" s="47"/>
      <c r="N79" s="65"/>
    </row>
    <row r="80" spans="2:14" ht="23.25" x14ac:dyDescent="0.35">
      <c r="B80" s="64" t="s">
        <v>75</v>
      </c>
      <c r="C80" s="76">
        <v>29806858</v>
      </c>
      <c r="D80" s="76">
        <v>27055624.549999997</v>
      </c>
      <c r="E80" s="96">
        <v>23198456.199999999</v>
      </c>
      <c r="F80" s="66">
        <v>15006481</v>
      </c>
      <c r="G80" s="66">
        <v>29806858</v>
      </c>
      <c r="H80" s="76"/>
      <c r="I80" s="60"/>
      <c r="J80" s="60"/>
      <c r="K80" s="63"/>
      <c r="L80" s="63"/>
      <c r="M80" s="65"/>
      <c r="N80" s="65"/>
    </row>
    <row r="81" spans="2:14" ht="23.25" x14ac:dyDescent="0.35">
      <c r="B81" s="64" t="s">
        <v>76</v>
      </c>
      <c r="C81" s="76">
        <f t="shared" si="3"/>
        <v>0</v>
      </c>
      <c r="D81" s="66"/>
      <c r="E81" s="96"/>
      <c r="F81" s="66"/>
      <c r="G81" s="66"/>
      <c r="H81" s="60"/>
      <c r="I81" s="60"/>
      <c r="J81" s="60"/>
      <c r="K81" s="60"/>
      <c r="L81" s="47"/>
      <c r="M81" s="47"/>
      <c r="N81" s="65"/>
    </row>
    <row r="82" spans="2:14" ht="46.5" x14ac:dyDescent="0.35">
      <c r="B82" s="64" t="s">
        <v>103</v>
      </c>
      <c r="C82" s="76">
        <f t="shared" si="3"/>
        <v>0</v>
      </c>
      <c r="D82" s="66"/>
      <c r="E82" s="96"/>
      <c r="F82" s="66"/>
      <c r="G82" s="66"/>
      <c r="H82" s="60"/>
      <c r="I82" s="60"/>
      <c r="J82" s="60"/>
      <c r="K82" s="60"/>
      <c r="L82" s="47"/>
      <c r="M82" s="47"/>
      <c r="N82" s="65"/>
    </row>
    <row r="83" spans="2:14" ht="23.25" x14ac:dyDescent="0.35">
      <c r="B83" s="59" t="s">
        <v>77</v>
      </c>
      <c r="C83" s="76">
        <f t="shared" si="3"/>
        <v>0</v>
      </c>
      <c r="D83" s="66"/>
      <c r="E83" s="96"/>
      <c r="F83" s="66"/>
      <c r="G83" s="66"/>
      <c r="H83" s="60"/>
      <c r="I83" s="60"/>
      <c r="J83" s="60"/>
      <c r="K83" s="60"/>
      <c r="L83" s="47"/>
      <c r="M83" s="47"/>
      <c r="N83" s="65"/>
    </row>
    <row r="84" spans="2:14" ht="46.5" x14ac:dyDescent="0.35">
      <c r="B84" s="64" t="s">
        <v>78</v>
      </c>
      <c r="C84" s="76">
        <f t="shared" si="3"/>
        <v>0</v>
      </c>
      <c r="D84" s="66"/>
      <c r="E84" s="82"/>
      <c r="F84" s="66"/>
      <c r="G84" s="66"/>
      <c r="H84" s="60"/>
      <c r="I84" s="60"/>
      <c r="J84" s="60"/>
      <c r="K84" s="60"/>
      <c r="L84" s="69"/>
      <c r="M84" s="69"/>
      <c r="N84" s="69"/>
    </row>
    <row r="85" spans="2:14" ht="23.25" x14ac:dyDescent="0.35">
      <c r="B85" s="72" t="s">
        <v>79</v>
      </c>
      <c r="C85" s="83">
        <f>SUM(C76:C84)</f>
        <v>29806858</v>
      </c>
      <c r="D85" s="83">
        <f t="shared" ref="D85:J85" si="4">SUM(D76:D84)</f>
        <v>27055624.549999997</v>
      </c>
      <c r="E85" s="83">
        <f t="shared" si="4"/>
        <v>23198456.199999999</v>
      </c>
      <c r="F85" s="84">
        <f t="shared" si="4"/>
        <v>15006481</v>
      </c>
      <c r="G85" s="83">
        <f t="shared" si="4"/>
        <v>29806858</v>
      </c>
      <c r="H85" s="83">
        <f t="shared" si="4"/>
        <v>0</v>
      </c>
      <c r="I85" s="83">
        <f t="shared" si="4"/>
        <v>0</v>
      </c>
      <c r="J85" s="83">
        <f t="shared" si="4"/>
        <v>0</v>
      </c>
      <c r="K85" s="83">
        <f>SUM(K76:K84)</f>
        <v>0</v>
      </c>
      <c r="L85" s="83">
        <f t="shared" ref="L85:N85" si="5">SUM(L80:L84)</f>
        <v>0</v>
      </c>
      <c r="M85" s="83">
        <f t="shared" si="5"/>
        <v>0</v>
      </c>
      <c r="N85" s="83">
        <f t="shared" si="5"/>
        <v>0</v>
      </c>
    </row>
    <row r="86" spans="2:14" ht="23.25" x14ac:dyDescent="0.35">
      <c r="B86" s="45"/>
      <c r="C86" s="76"/>
      <c r="D86" s="81"/>
      <c r="E86" s="96"/>
      <c r="F86" s="81"/>
      <c r="G86" s="66"/>
      <c r="H86" s="76"/>
      <c r="I86" s="76"/>
      <c r="J86" s="60"/>
      <c r="K86" s="76"/>
      <c r="L86" s="47"/>
      <c r="M86" s="47"/>
      <c r="N86" s="65"/>
    </row>
    <row r="87" spans="2:14" ht="23.25" x14ac:dyDescent="0.35">
      <c r="B87" s="85" t="s">
        <v>80</v>
      </c>
      <c r="C87" s="100">
        <f>+C73+C85</f>
        <v>263864813.47000006</v>
      </c>
      <c r="D87" s="100">
        <f t="shared" ref="D87:N87" si="6">+D73+D85</f>
        <v>87610701.569999993</v>
      </c>
      <c r="E87" s="101">
        <f t="shared" si="6"/>
        <v>72275070.87999998</v>
      </c>
      <c r="F87" s="100">
        <f>+F73+F85</f>
        <v>85614134.039999992</v>
      </c>
      <c r="G87" s="100">
        <f t="shared" si="6"/>
        <v>83625468.730000004</v>
      </c>
      <c r="H87" s="100">
        <f t="shared" si="6"/>
        <v>0</v>
      </c>
      <c r="I87" s="100">
        <f t="shared" si="6"/>
        <v>0</v>
      </c>
      <c r="J87" s="100">
        <f t="shared" si="6"/>
        <v>0</v>
      </c>
      <c r="K87" s="86">
        <f t="shared" si="6"/>
        <v>0</v>
      </c>
      <c r="L87" s="86">
        <f t="shared" si="6"/>
        <v>0</v>
      </c>
      <c r="M87" s="86">
        <f t="shared" si="6"/>
        <v>0</v>
      </c>
      <c r="N87" s="86">
        <f t="shared" si="6"/>
        <v>0</v>
      </c>
    </row>
    <row r="88" spans="2:14" ht="23.25" x14ac:dyDescent="0.35">
      <c r="B88" s="45"/>
      <c r="C88" s="102"/>
      <c r="D88" s="66"/>
      <c r="E88" s="87"/>
      <c r="F88" s="81"/>
      <c r="G88" s="66"/>
      <c r="H88" s="76"/>
      <c r="I88" s="76"/>
      <c r="J88" s="76"/>
      <c r="K88" s="76"/>
      <c r="L88" s="47"/>
      <c r="M88" s="47"/>
      <c r="N88" s="61"/>
    </row>
    <row r="89" spans="2:14" ht="23.25" x14ac:dyDescent="0.35">
      <c r="B89" s="45"/>
      <c r="C89" s="102"/>
      <c r="D89" s="81"/>
      <c r="E89" s="87"/>
      <c r="F89" s="81"/>
      <c r="G89" s="81"/>
      <c r="H89" s="76"/>
      <c r="I89" s="76"/>
      <c r="J89" s="76"/>
      <c r="K89" s="76"/>
      <c r="L89" s="88"/>
      <c r="M89" s="47"/>
      <c r="N89" s="61"/>
    </row>
    <row r="90" spans="2:14" ht="23.25" x14ac:dyDescent="0.35">
      <c r="B90" s="45"/>
      <c r="C90" s="76"/>
      <c r="D90" s="81"/>
      <c r="E90" s="87"/>
      <c r="F90" s="81"/>
      <c r="G90" s="81"/>
      <c r="H90" s="76"/>
      <c r="I90" s="76"/>
      <c r="J90" s="76"/>
      <c r="K90" s="48"/>
      <c r="L90" s="88"/>
      <c r="M90" s="47"/>
      <c r="N90" s="61"/>
    </row>
    <row r="91" spans="2:14" ht="23.25" x14ac:dyDescent="0.35">
      <c r="B91" s="45"/>
      <c r="C91" s="76"/>
      <c r="D91" s="81"/>
      <c r="E91" s="87"/>
      <c r="F91" s="81"/>
      <c r="G91" s="81"/>
      <c r="H91" s="76"/>
      <c r="I91" s="76"/>
      <c r="J91" s="76"/>
      <c r="K91" s="46"/>
      <c r="L91" s="47"/>
      <c r="M91" s="47"/>
      <c r="N91" s="47"/>
    </row>
    <row r="92" spans="2:14" ht="23.25" x14ac:dyDescent="0.35">
      <c r="B92" s="45"/>
      <c r="C92" s="46"/>
      <c r="D92" s="71"/>
      <c r="E92" s="80"/>
      <c r="F92" s="71"/>
      <c r="G92" s="71"/>
      <c r="H92" s="48"/>
      <c r="I92" s="48"/>
      <c r="J92" s="48"/>
      <c r="K92" s="46"/>
      <c r="L92" s="47"/>
      <c r="M92" s="47"/>
      <c r="N92" s="47"/>
    </row>
    <row r="93" spans="2:14" ht="23.25" x14ac:dyDescent="0.35">
      <c r="B93" s="89"/>
      <c r="C93" s="46"/>
      <c r="D93" s="71"/>
      <c r="E93" s="80"/>
      <c r="F93" s="71"/>
      <c r="G93" s="71"/>
      <c r="H93" s="48"/>
      <c r="I93" s="48"/>
      <c r="J93" s="48"/>
      <c r="K93" s="46"/>
      <c r="L93" s="47"/>
      <c r="M93" s="47"/>
      <c r="N93" s="47"/>
    </row>
    <row r="94" spans="2:14" ht="23.25" x14ac:dyDescent="0.35">
      <c r="B94" s="90"/>
      <c r="C94" s="46"/>
      <c r="D94" s="71"/>
      <c r="E94" s="80"/>
      <c r="F94" s="71"/>
      <c r="G94" s="71"/>
      <c r="H94" s="48"/>
      <c r="I94" s="48"/>
      <c r="J94" s="48"/>
      <c r="K94" s="46"/>
      <c r="L94" s="47"/>
      <c r="M94" s="47"/>
      <c r="N94" s="47"/>
    </row>
    <row r="95" spans="2:14" ht="23.25" x14ac:dyDescent="0.35">
      <c r="B95" s="90"/>
      <c r="C95" s="46"/>
      <c r="D95" s="71"/>
      <c r="E95" s="80"/>
      <c r="F95" s="71"/>
      <c r="G95" s="71"/>
      <c r="H95" s="48"/>
      <c r="I95" s="48"/>
      <c r="J95" s="48"/>
      <c r="K95" s="46"/>
      <c r="L95" s="47"/>
      <c r="M95" s="47"/>
      <c r="N95" s="47"/>
    </row>
    <row r="96" spans="2:14" ht="23.25" x14ac:dyDescent="0.35">
      <c r="B96" s="90"/>
      <c r="C96" s="46"/>
      <c r="D96" s="71"/>
      <c r="E96" s="80"/>
      <c r="F96" s="71"/>
      <c r="G96" s="71"/>
      <c r="H96" s="48"/>
      <c r="I96" s="48"/>
      <c r="J96" s="48"/>
      <c r="K96" s="46"/>
      <c r="L96" s="47"/>
      <c r="M96" s="47"/>
      <c r="N96" s="47"/>
    </row>
    <row r="97" spans="2:14" ht="23.25" x14ac:dyDescent="0.35">
      <c r="B97" s="90"/>
      <c r="C97" s="46"/>
      <c r="D97" s="71"/>
      <c r="E97" s="80"/>
      <c r="F97" s="71"/>
      <c r="G97" s="71"/>
      <c r="H97" s="48"/>
      <c r="I97" s="48"/>
      <c r="J97" s="48"/>
      <c r="K97" s="46"/>
      <c r="L97" s="47"/>
      <c r="M97" s="47"/>
      <c r="N97" s="47"/>
    </row>
    <row r="98" spans="2:14" ht="23.25" x14ac:dyDescent="0.35">
      <c r="B98" s="90"/>
      <c r="C98" s="46"/>
      <c r="D98" s="71"/>
      <c r="E98" s="80"/>
      <c r="F98" s="71"/>
      <c r="G98" s="71"/>
      <c r="H98" s="48"/>
      <c r="I98" s="48"/>
      <c r="J98" s="48"/>
      <c r="K98" s="46"/>
      <c r="L98" s="47"/>
      <c r="M98" s="47"/>
      <c r="N98" s="47"/>
    </row>
    <row r="99" spans="2:14" ht="23.25" x14ac:dyDescent="0.35">
      <c r="B99" s="45"/>
      <c r="C99" s="46"/>
      <c r="D99" s="71"/>
      <c r="E99" s="80"/>
      <c r="F99" s="71"/>
      <c r="G99" s="71"/>
      <c r="H99" s="48"/>
      <c r="I99" s="48"/>
      <c r="J99" s="48"/>
      <c r="K99" s="46"/>
      <c r="L99" s="47"/>
      <c r="M99" s="47"/>
      <c r="N99" s="47"/>
    </row>
    <row r="100" spans="2:14" ht="23.25" x14ac:dyDescent="0.35">
      <c r="B100" s="45"/>
      <c r="C100" s="46"/>
      <c r="D100" s="71"/>
      <c r="E100" s="80"/>
      <c r="F100" s="71"/>
      <c r="G100" s="71"/>
      <c r="H100" s="91"/>
      <c r="I100" s="91"/>
      <c r="J100" s="91"/>
      <c r="K100" s="46"/>
      <c r="L100" s="47"/>
      <c r="M100" s="47"/>
      <c r="N100" s="47"/>
    </row>
    <row r="101" spans="2:14" ht="23.25" x14ac:dyDescent="0.35">
      <c r="B101" s="92"/>
      <c r="C101" s="46"/>
      <c r="D101" s="71"/>
      <c r="E101" s="80"/>
      <c r="F101" s="71"/>
      <c r="G101" s="71"/>
      <c r="H101" s="91"/>
      <c r="I101" s="91"/>
      <c r="J101" s="91"/>
      <c r="K101" s="46"/>
      <c r="L101" s="47"/>
      <c r="M101" s="47"/>
      <c r="N101" s="47"/>
    </row>
    <row r="102" spans="2:14" ht="60" customHeight="1" x14ac:dyDescent="0.35">
      <c r="B102" s="103"/>
      <c r="C102" s="46"/>
      <c r="D102" s="111"/>
      <c r="E102" s="111"/>
      <c r="F102" s="111"/>
      <c r="G102" s="111"/>
      <c r="H102" s="109"/>
      <c r="I102" s="109"/>
      <c r="J102" s="109"/>
      <c r="K102" s="46"/>
      <c r="L102" s="47"/>
      <c r="M102" s="47"/>
      <c r="N102" s="47"/>
    </row>
    <row r="103" spans="2:14" ht="23.25" x14ac:dyDescent="0.35">
      <c r="B103" s="45"/>
      <c r="C103" s="46"/>
      <c r="D103" s="71"/>
      <c r="E103" s="80"/>
      <c r="F103" s="71"/>
      <c r="G103" s="71"/>
      <c r="H103" s="48"/>
      <c r="I103" s="48"/>
      <c r="J103" s="48"/>
      <c r="K103" s="46"/>
      <c r="L103" s="47"/>
      <c r="M103" s="47"/>
      <c r="N103" s="47"/>
    </row>
  </sheetData>
  <autoFilter ref="B1:B102"/>
  <mergeCells count="7">
    <mergeCell ref="D102:G102"/>
    <mergeCell ref="B1:N1"/>
    <mergeCell ref="B2:N2"/>
    <mergeCell ref="B3:N3"/>
    <mergeCell ref="B4:N4"/>
    <mergeCell ref="B5:N5"/>
    <mergeCell ref="H102:J102"/>
  </mergeCells>
  <pageMargins left="0.70866141732283472" right="0.70866141732283472" top="3.2291666666666666E-3" bottom="0.74803149606299213" header="0.31496062992125984" footer="0.31496062992125984"/>
  <pageSetup scale="29" fitToHeight="0" orientation="landscape" r:id="rId1"/>
  <rowBreaks count="1" manualBreakCount="1">
    <brk id="50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view="pageBreakPreview" topLeftCell="B1" zoomScale="78" zoomScaleNormal="100" zoomScaleSheetLayoutView="78" workbookViewId="0">
      <selection activeCell="B21" sqref="B21"/>
    </sheetView>
  </sheetViews>
  <sheetFormatPr baseColWidth="10" defaultColWidth="9.140625" defaultRowHeight="15.75" x14ac:dyDescent="0.25"/>
  <cols>
    <col min="1" max="1" width="9.140625" style="20" customWidth="1"/>
    <col min="2" max="2" width="82.42578125" style="20" customWidth="1"/>
    <col min="3" max="3" width="23" style="20" customWidth="1"/>
    <col min="4" max="4" width="14.7109375" style="21" bestFit="1" customWidth="1"/>
    <col min="5" max="8" width="6" bestFit="1" customWidth="1"/>
    <col min="9" max="10" width="7" bestFit="1" customWidth="1"/>
  </cols>
  <sheetData>
    <row r="1" spans="2:10" x14ac:dyDescent="0.25">
      <c r="B1" s="106"/>
      <c r="C1" s="106"/>
      <c r="D1" s="106"/>
    </row>
    <row r="2" spans="2:10" x14ac:dyDescent="0.25">
      <c r="B2" s="106" t="s">
        <v>101</v>
      </c>
      <c r="C2" s="106"/>
      <c r="D2" s="106"/>
    </row>
    <row r="3" spans="2:10" x14ac:dyDescent="0.25">
      <c r="B3" s="106" t="s">
        <v>107</v>
      </c>
      <c r="C3" s="106"/>
      <c r="D3" s="106"/>
    </row>
    <row r="4" spans="2:10" x14ac:dyDescent="0.25">
      <c r="B4" s="106" t="s">
        <v>98</v>
      </c>
      <c r="C4" s="106"/>
      <c r="D4" s="106"/>
    </row>
    <row r="5" spans="2:10" x14ac:dyDescent="0.25">
      <c r="B5" s="110" t="s">
        <v>36</v>
      </c>
      <c r="C5" s="110"/>
      <c r="D5" s="110"/>
    </row>
    <row r="7" spans="2:10" ht="31.5" customHeight="1" x14ac:dyDescent="0.25">
      <c r="B7" s="13" t="s">
        <v>0</v>
      </c>
      <c r="C7" s="14" t="s">
        <v>105</v>
      </c>
      <c r="D7" s="14" t="s">
        <v>106</v>
      </c>
      <c r="I7" s="19"/>
      <c r="J7" s="19"/>
    </row>
    <row r="8" spans="2:10" x14ac:dyDescent="0.25">
      <c r="B8" s="22" t="s">
        <v>1</v>
      </c>
      <c r="C8" s="31"/>
      <c r="D8" s="23"/>
      <c r="E8" s="18"/>
      <c r="F8" s="18"/>
      <c r="G8" s="18"/>
      <c r="H8" s="18"/>
      <c r="I8" s="18"/>
      <c r="J8" s="18"/>
    </row>
    <row r="9" spans="2:10" x14ac:dyDescent="0.25">
      <c r="B9" s="24" t="s">
        <v>2</v>
      </c>
      <c r="C9" s="32" t="e">
        <f>+GETPIVOTDATA("monto",[1]Hoja4!$A$3,"cuentas","2.1 - REMUNERACIONES Y CONTRIBUCIONES")</f>
        <v>#REF!</v>
      </c>
      <c r="D9" s="28">
        <v>358856673.54000002</v>
      </c>
    </row>
    <row r="10" spans="2:10" x14ac:dyDescent="0.25">
      <c r="B10" s="24" t="s">
        <v>7</v>
      </c>
      <c r="C10" s="32" t="e">
        <f>+GETPIVOTDATA("monto",[1]Hoja4!$A$3,"cuentas","2.2 - CONTRATACIÓN DE SERVICIOS")</f>
        <v>#REF!</v>
      </c>
      <c r="D10" s="28">
        <v>25633799.66</v>
      </c>
    </row>
    <row r="11" spans="2:10" x14ac:dyDescent="0.25">
      <c r="B11" s="24" t="s">
        <v>16</v>
      </c>
      <c r="C11" s="32" t="e">
        <f>+GETPIVOTDATA("monto",[1]Hoja4!$A$3,"cuentas","2.3 - MATERIALES Y SUMINISTROS")</f>
        <v>#REF!</v>
      </c>
      <c r="D11" s="28">
        <v>8400997.75</v>
      </c>
    </row>
    <row r="12" spans="2:10" x14ac:dyDescent="0.25">
      <c r="B12" s="24" t="s">
        <v>25</v>
      </c>
      <c r="C12" s="32" t="e">
        <f>+GETPIVOTDATA("monto",[1]Hoja4!$A$3,"cuentas","2.4 - TRANSFERENCIAS CORRIENTES")</f>
        <v>#REF!</v>
      </c>
      <c r="D12" s="28">
        <v>19474805.990000002</v>
      </c>
    </row>
    <row r="13" spans="2:10" x14ac:dyDescent="0.25">
      <c r="B13" s="24" t="s">
        <v>47</v>
      </c>
      <c r="C13" s="33"/>
      <c r="D13" s="25">
        <v>0</v>
      </c>
    </row>
    <row r="14" spans="2:10" x14ac:dyDescent="0.25">
      <c r="B14" s="24" t="s">
        <v>28</v>
      </c>
      <c r="C14" s="32" t="e">
        <f>+GETPIVOTDATA("monto",[1]Hoja4!$A$3,"cuentas","2.6 - BIENES MUEBLES, INMUEBLES E INTANGIBLES")</f>
        <v>#REF!</v>
      </c>
      <c r="D14" s="28">
        <v>2607542.7999999998</v>
      </c>
    </row>
    <row r="15" spans="2:10" x14ac:dyDescent="0.25">
      <c r="B15" s="24" t="s">
        <v>58</v>
      </c>
      <c r="C15" s="32"/>
      <c r="D15" s="28">
        <v>0</v>
      </c>
    </row>
    <row r="16" spans="2:10" x14ac:dyDescent="0.25">
      <c r="B16" s="24" t="s">
        <v>63</v>
      </c>
      <c r="C16" s="24"/>
      <c r="D16" s="25">
        <v>0</v>
      </c>
    </row>
    <row r="17" spans="1:10" x14ac:dyDescent="0.25">
      <c r="B17" s="24" t="s">
        <v>66</v>
      </c>
      <c r="C17" s="24"/>
      <c r="D17" s="25">
        <v>0</v>
      </c>
    </row>
    <row r="18" spans="1:10" x14ac:dyDescent="0.25">
      <c r="C18" s="34"/>
    </row>
    <row r="19" spans="1:10" s="21" customFormat="1" ht="18" x14ac:dyDescent="0.25">
      <c r="A19" s="20"/>
      <c r="B19" s="26"/>
      <c r="C19" s="35" t="e">
        <f>SUM(C9:C18)</f>
        <v>#REF!</v>
      </c>
      <c r="D19" s="29">
        <f>+D9+D10+D11+D12+D14</f>
        <v>414973819.74000007</v>
      </c>
      <c r="E19"/>
      <c r="F19"/>
      <c r="G19"/>
      <c r="H19"/>
      <c r="I19"/>
      <c r="J19"/>
    </row>
    <row r="20" spans="1:10" s="21" customFormat="1" ht="60" customHeight="1" x14ac:dyDescent="0.25">
      <c r="A20" s="20"/>
      <c r="B20" s="27" t="s">
        <v>104</v>
      </c>
      <c r="C20" s="30"/>
      <c r="E20"/>
      <c r="F20"/>
      <c r="G20"/>
      <c r="H20"/>
      <c r="I20"/>
      <c r="J20"/>
    </row>
  </sheetData>
  <mergeCells count="5">
    <mergeCell ref="B1:D1"/>
    <mergeCell ref="B2:D2"/>
    <mergeCell ref="B3:D3"/>
    <mergeCell ref="B4:D4"/>
    <mergeCell ref="B5:D5"/>
  </mergeCells>
  <pageMargins left="0.70866141732283472" right="0.70866141732283472" top="0.74803149606299213" bottom="0.74803149606299213" header="0.31496062992125984" footer="0.31496062992125984"/>
  <pageSetup scale="44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workbookViewId="0">
      <selection activeCell="B11" sqref="B11"/>
    </sheetView>
  </sheetViews>
  <sheetFormatPr baseColWidth="10" defaultRowHeight="15" x14ac:dyDescent="0.25"/>
  <cols>
    <col min="1" max="1" width="2" bestFit="1" customWidth="1"/>
    <col min="2" max="2" width="116.85546875" bestFit="1" customWidth="1"/>
  </cols>
  <sheetData>
    <row r="2" spans="1:2" x14ac:dyDescent="0.25">
      <c r="B2" t="s">
        <v>112</v>
      </c>
    </row>
    <row r="3" spans="1:2" x14ac:dyDescent="0.25">
      <c r="A3">
        <v>1</v>
      </c>
      <c r="B3" t="s">
        <v>108</v>
      </c>
    </row>
    <row r="4" spans="1:2" x14ac:dyDescent="0.25">
      <c r="A4">
        <v>2</v>
      </c>
      <c r="B4" t="s">
        <v>109</v>
      </c>
    </row>
    <row r="5" spans="1:2" x14ac:dyDescent="0.25">
      <c r="A5">
        <v>3</v>
      </c>
      <c r="B5" t="s">
        <v>110</v>
      </c>
    </row>
    <row r="6" spans="1:2" x14ac:dyDescent="0.25">
      <c r="B6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Plantilla Presupuesto</vt:lpstr>
      <vt:lpstr>Ejecución OIA 2022</vt:lpstr>
      <vt:lpstr>Ejemplo</vt:lpstr>
      <vt:lpstr>Hoja1</vt:lpstr>
      <vt:lpstr>'Ejecución OIA 2022'!Área_de_impresión</vt:lpstr>
      <vt:lpstr>Ejemplo!Área_de_impresión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MOISES ISSAIAS RICHARSON CAMPUSANO</cp:lastModifiedBy>
  <cp:lastPrinted>2022-05-17T15:37:51Z</cp:lastPrinted>
  <dcterms:created xsi:type="dcterms:W3CDTF">2018-04-17T18:57:16Z</dcterms:created>
  <dcterms:modified xsi:type="dcterms:W3CDTF">2022-05-17T15:39:03Z</dcterms:modified>
</cp:coreProperties>
</file>