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EVIDENCIAS DEL SUB-PORTAL\PLANIFICACIÓN\EJECUCIONES PRESUPUESTARIAS\2022\"/>
    </mc:Choice>
  </mc:AlternateContent>
  <bookViews>
    <workbookView xWindow="0" yWindow="0" windowWidth="28800" windowHeight="12330" firstSheet="1" activeTab="1"/>
  </bookViews>
  <sheets>
    <sheet name="Plantilla Presupuesto" sheetId="2" state="hidden" r:id="rId1"/>
    <sheet name="Presup. Aprobado-Ejec OIA" sheetId="8" r:id="rId2"/>
    <sheet name="Ejemplo" sheetId="5" state="hidden" r:id="rId3"/>
    <sheet name="Hoja1" sheetId="6" state="hidden" r:id="rId4"/>
  </sheets>
  <externalReferences>
    <externalReference r:id="rId5"/>
  </externalReferences>
  <definedNames>
    <definedName name="_xlnm.Print_Area" localSheetId="2">Ejemplo!$A$1:$D$21</definedName>
    <definedName name="_xlnm.Print_Area" localSheetId="0">'Plantilla Presupuesto'!$A$1:$S$87</definedName>
    <definedName name="_xlnm.Print_Area" localSheetId="1">'Presup. Aprobado-Ejec OIA'!$C$1:$R$101</definedName>
  </definedNames>
  <calcPr calcId="162913"/>
</workbook>
</file>

<file path=xl/calcChain.xml><?xml version="1.0" encoding="utf-8"?>
<calcChain xmlns="http://schemas.openxmlformats.org/spreadsheetml/2006/main">
  <c r="R82" i="8" l="1"/>
  <c r="Q81" i="8"/>
  <c r="P81" i="8"/>
  <c r="O81" i="8"/>
  <c r="N81" i="8"/>
  <c r="M81" i="8"/>
  <c r="L81" i="8"/>
  <c r="K81" i="8"/>
  <c r="J81" i="8"/>
  <c r="R81" i="8" s="1"/>
  <c r="I81" i="8"/>
  <c r="H81" i="8"/>
  <c r="E81" i="8"/>
  <c r="D81" i="8"/>
  <c r="R80" i="8"/>
  <c r="R79" i="8"/>
  <c r="Q78" i="8"/>
  <c r="P78" i="8"/>
  <c r="O78" i="8"/>
  <c r="N78" i="8"/>
  <c r="M78" i="8"/>
  <c r="L78" i="8"/>
  <c r="K78" i="8"/>
  <c r="J78" i="8"/>
  <c r="R78" i="8" s="1"/>
  <c r="H78" i="8"/>
  <c r="G78" i="8"/>
  <c r="F78" i="8"/>
  <c r="E78" i="8"/>
  <c r="D78" i="8"/>
  <c r="R77" i="8"/>
  <c r="R76" i="8"/>
  <c r="R75" i="8"/>
  <c r="Q75" i="8"/>
  <c r="P75" i="8"/>
  <c r="O75" i="8"/>
  <c r="N75" i="8"/>
  <c r="M75" i="8"/>
  <c r="L75" i="8"/>
  <c r="K75" i="8"/>
  <c r="J75" i="8"/>
  <c r="H75" i="8"/>
  <c r="E75" i="8"/>
  <c r="D75" i="8"/>
  <c r="R74" i="8"/>
  <c r="R73" i="8"/>
  <c r="R72" i="8"/>
  <c r="R71" i="8"/>
  <c r="Q70" i="8"/>
  <c r="P70" i="8"/>
  <c r="O70" i="8"/>
  <c r="N70" i="8"/>
  <c r="M70" i="8"/>
  <c r="L70" i="8"/>
  <c r="K70" i="8"/>
  <c r="J70" i="8"/>
  <c r="R70" i="8" s="1"/>
  <c r="I70" i="8"/>
  <c r="H70" i="8"/>
  <c r="E70" i="8"/>
  <c r="D70" i="8"/>
  <c r="R69" i="8"/>
  <c r="R68" i="8"/>
  <c r="Q67" i="8"/>
  <c r="P67" i="8"/>
  <c r="O67" i="8"/>
  <c r="N67" i="8"/>
  <c r="M67" i="8"/>
  <c r="L67" i="8"/>
  <c r="K67" i="8"/>
  <c r="J67" i="8"/>
  <c r="I67" i="8"/>
  <c r="R67" i="8" s="1"/>
  <c r="H67" i="8"/>
  <c r="E67" i="8"/>
  <c r="D67" i="8"/>
  <c r="R66" i="8"/>
  <c r="R65" i="8"/>
  <c r="R64" i="8"/>
  <c r="R63" i="8"/>
  <c r="R62" i="8"/>
  <c r="Q62" i="8"/>
  <c r="P62" i="8"/>
  <c r="O62" i="8"/>
  <c r="N62" i="8"/>
  <c r="M62" i="8"/>
  <c r="L62" i="8"/>
  <c r="K62" i="8"/>
  <c r="J62" i="8"/>
  <c r="I62" i="8"/>
  <c r="H62" i="8"/>
  <c r="E62" i="8"/>
  <c r="D62" i="8"/>
  <c r="R61" i="8"/>
  <c r="R60" i="8"/>
  <c r="E60" i="8"/>
  <c r="R59" i="8"/>
  <c r="E59" i="8"/>
  <c r="R58" i="8"/>
  <c r="E58" i="8"/>
  <c r="R57" i="8"/>
  <c r="E57" i="8"/>
  <c r="R56" i="8"/>
  <c r="E56" i="8"/>
  <c r="R55" i="8"/>
  <c r="E55" i="8"/>
  <c r="E52" i="8" s="1"/>
  <c r="R54" i="8"/>
  <c r="E54" i="8"/>
  <c r="R53" i="8"/>
  <c r="E53" i="8"/>
  <c r="Q52" i="8"/>
  <c r="P52" i="8"/>
  <c r="O52" i="8"/>
  <c r="N52" i="8"/>
  <c r="M52" i="8"/>
  <c r="L52" i="8"/>
  <c r="K52" i="8"/>
  <c r="J52" i="8"/>
  <c r="I52" i="8"/>
  <c r="H52" i="8"/>
  <c r="G52" i="8"/>
  <c r="F52" i="8"/>
  <c r="R52" i="8" s="1"/>
  <c r="D52" i="8"/>
  <c r="R51" i="8"/>
  <c r="R50" i="8"/>
  <c r="R49" i="8"/>
  <c r="R48" i="8"/>
  <c r="R47" i="8"/>
  <c r="R46" i="8"/>
  <c r="Q45" i="8"/>
  <c r="P45" i="8"/>
  <c r="O45" i="8"/>
  <c r="N45" i="8"/>
  <c r="M45" i="8"/>
  <c r="L45" i="8"/>
  <c r="K45" i="8"/>
  <c r="J45" i="8"/>
  <c r="I45" i="8"/>
  <c r="H45" i="8"/>
  <c r="R45" i="8" s="1"/>
  <c r="E45" i="8"/>
  <c r="D45" i="8"/>
  <c r="R44" i="8"/>
  <c r="E44" i="8"/>
  <c r="R43" i="8"/>
  <c r="E43" i="8"/>
  <c r="R42" i="8"/>
  <c r="R41" i="8"/>
  <c r="R40" i="8"/>
  <c r="R39" i="8"/>
  <c r="R38" i="8"/>
  <c r="R37" i="8"/>
  <c r="E37" i="8"/>
  <c r="Q36" i="8"/>
  <c r="P36" i="8"/>
  <c r="O36" i="8"/>
  <c r="N36" i="8"/>
  <c r="M36" i="8"/>
  <c r="L36" i="8"/>
  <c r="K36" i="8"/>
  <c r="K83" i="8" s="1"/>
  <c r="J36" i="8"/>
  <c r="I36" i="8"/>
  <c r="I83" i="8" s="1"/>
  <c r="H36" i="8"/>
  <c r="G36" i="8"/>
  <c r="F36" i="8"/>
  <c r="R36" i="8" s="1"/>
  <c r="E36" i="8"/>
  <c r="D36" i="8"/>
  <c r="R35" i="8"/>
  <c r="E35" i="8"/>
  <c r="R34" i="8"/>
  <c r="R33" i="8"/>
  <c r="E33" i="8"/>
  <c r="R32" i="8"/>
  <c r="E32" i="8"/>
  <c r="E26" i="8" s="1"/>
  <c r="R31" i="8"/>
  <c r="E31" i="8"/>
  <c r="R30" i="8"/>
  <c r="E30" i="8"/>
  <c r="R29" i="8"/>
  <c r="E29" i="8"/>
  <c r="R28" i="8"/>
  <c r="E28" i="8"/>
  <c r="R27" i="8"/>
  <c r="E27" i="8"/>
  <c r="Q26" i="8"/>
  <c r="R26" i="8" s="1"/>
  <c r="P26" i="8"/>
  <c r="O26" i="8"/>
  <c r="N26" i="8"/>
  <c r="M26" i="8"/>
  <c r="L26" i="8"/>
  <c r="K26" i="8"/>
  <c r="J26" i="8"/>
  <c r="I26" i="8"/>
  <c r="H26" i="8"/>
  <c r="G26" i="8"/>
  <c r="F26" i="8"/>
  <c r="D26" i="8"/>
  <c r="R25" i="8"/>
  <c r="E25" i="8"/>
  <c r="R24" i="8"/>
  <c r="E24" i="8"/>
  <c r="R23" i="8"/>
  <c r="E23" i="8"/>
  <c r="R22" i="8"/>
  <c r="E22" i="8"/>
  <c r="R21" i="8"/>
  <c r="E21" i="8"/>
  <c r="E16" i="8" s="1"/>
  <c r="R20" i="8"/>
  <c r="E20" i="8"/>
  <c r="R19" i="8"/>
  <c r="E19" i="8"/>
  <c r="R18" i="8"/>
  <c r="E18" i="8"/>
  <c r="R17" i="8"/>
  <c r="E17" i="8"/>
  <c r="Q16" i="8"/>
  <c r="P16" i="8"/>
  <c r="O16" i="8"/>
  <c r="N16" i="8"/>
  <c r="M16" i="8"/>
  <c r="L16" i="8"/>
  <c r="K16" i="8"/>
  <c r="J16" i="8"/>
  <c r="R16" i="8" s="1"/>
  <c r="I16" i="8"/>
  <c r="H16" i="8"/>
  <c r="G16" i="8"/>
  <c r="F16" i="8"/>
  <c r="D16" i="8"/>
  <c r="R15" i="8"/>
  <c r="E15" i="8"/>
  <c r="E10" i="8" s="1"/>
  <c r="R14" i="8"/>
  <c r="E14" i="8"/>
  <c r="R13" i="8"/>
  <c r="E13" i="8"/>
  <c r="V12" i="8"/>
  <c r="R12" i="8"/>
  <c r="E12" i="8"/>
  <c r="R11" i="8"/>
  <c r="E11" i="8"/>
  <c r="Q10" i="8"/>
  <c r="Q83" i="8" s="1"/>
  <c r="P10" i="8"/>
  <c r="P83" i="8" s="1"/>
  <c r="O10" i="8"/>
  <c r="O83" i="8" s="1"/>
  <c r="N10" i="8"/>
  <c r="N83" i="8" s="1"/>
  <c r="M10" i="8"/>
  <c r="M83" i="8" s="1"/>
  <c r="L10" i="8"/>
  <c r="L83" i="8" s="1"/>
  <c r="K10" i="8"/>
  <c r="J10" i="8"/>
  <c r="J83" i="8" s="1"/>
  <c r="I10" i="8"/>
  <c r="H10" i="8"/>
  <c r="H83" i="8" s="1"/>
  <c r="G10" i="8"/>
  <c r="F10" i="8"/>
  <c r="F83" i="8" s="1"/>
  <c r="D10" i="8"/>
  <c r="D83" i="8" s="1"/>
  <c r="E83" i="8" l="1"/>
  <c r="R10" i="8"/>
  <c r="R83" i="8" s="1"/>
  <c r="D19" i="5" l="1"/>
  <c r="C10" i="5"/>
  <c r="C14" i="5"/>
  <c r="C12" i="5"/>
  <c r="C11" i="5"/>
  <c r="C9" i="5"/>
  <c r="C19" i="5" l="1"/>
</calcChain>
</file>

<file path=xl/sharedStrings.xml><?xml version="1.0" encoding="utf-8"?>
<sst xmlns="http://schemas.openxmlformats.org/spreadsheetml/2006/main" count="212" uniqueCount="126">
  <si>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</si>
  <si>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</si>
  <si>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</si>
  <si>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</si>
  <si>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</si>
  <si>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</si>
  <si>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</si>
  <si>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</si>
  <si>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</si>
  <si>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</si>
  <si>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</si>
  <si>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</si>
  <si>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</si>
  <si>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</si>
  <si>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</si>
  <si>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</si>
  <si>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</si>
  <si>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</si>
  <si>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</si>
  <si>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</si>
  <si>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</si>
  <si>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</si>
  <si>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</si>
  <si>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</si>
  <si>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</si>
  <si>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</si>
  <si>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</si>
  <si>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</si>
  <si>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</si>
  <si>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</si>
  <si>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</si>
  <si>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</si>
  <si>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</si>
  <si>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</si>
  <si>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</si>
  <si>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</si>
  <si>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</si>
  <si>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</si>
  <si>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</si>
  <si>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</si>
  <si>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</si>
  <si>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</si>
  <si>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</si>
  <si>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</si>
  <si>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</si>
  <si>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</si>
  <si>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</si>
  <si>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</si>
  <si>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</si>
  <si>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</si>
  <si>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</si>
  <si>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</si>
  <si>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</si>
  <si>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</si>
  <si>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</si>
  <si>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</si>
  <si>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</si>
  <si>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</si>
  <si>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</si>
  <si>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</si>
  <si>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</si>
  <si>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</si>
  <si>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</si>
  <si>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</si>
  <si>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</si>
  <si>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</si>
  <si>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</si>
  <si>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</si>
  <si>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</si>
  <si>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</si>
  <si>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</si>
  <si>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</si>
  <si>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</si>
  <si>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</si>
  <si>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</si>
  <si>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</si>
  <si>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</si>
  <si>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</si>
  <si>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</si>
  <si>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</si>
  <si>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</si>
  <si>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</si>
  <si>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Marzo</t>
  </si>
  <si>
    <t>Abril</t>
  </si>
  <si>
    <t>Junio</t>
  </si>
  <si>
    <t>Julio</t>
  </si>
  <si>
    <t>Septiembre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</si>
  <si>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</si>
  <si>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</si>
  <si>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</si>
  <si>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</si>
  <si>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</si>
  <si>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</si>
  <si>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</si>
  <si>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Ejecución de Gastos y Aplicaciones Financieras </t>
  </si>
  <si>
    <t xml:space="preserve">Presupuesto de Gastos y Aplicaciones Financieras </t>
  </si>
  <si>
    <t xml:space="preserve">Total </t>
  </si>
  <si>
    <t xml:space="preserve">Autoridad Portuaria Dominicana </t>
  </si>
  <si>
    <t>Año 2020</t>
  </si>
  <si>
    <t xml:space="preserve">LIC. OLGA NUÑEZ SANCHEZ 
Directora de Planificación y Desarrollo </t>
  </si>
  <si>
    <t>Presupuesto</t>
  </si>
  <si>
    <t>Gasto</t>
  </si>
  <si>
    <t xml:space="preserve">Estado de Comparación de los Importes Presuestados y Realidad </t>
  </si>
  <si>
    <t>Balanza General codificada con las cuentas que corresponder tomar a presupuesto</t>
  </si>
  <si>
    <t>Factura de TSS Suministrada por contabilidad</t>
  </si>
  <si>
    <t xml:space="preserve">Reporte de cuenta de operaciones 010-0500107-4, para conocer los compromisos de meses anteriores pagados en el mes de julio </t>
  </si>
  <si>
    <t>esa sumatoria da el valor de la cuenta 4.2.2. Disminución de pasivos corrientes</t>
  </si>
  <si>
    <t>Datos utilizados para realizar la ejecución de la OAI</t>
  </si>
  <si>
    <t>PRESIDENCIA DE LA REPUBLICA</t>
  </si>
  <si>
    <t xml:space="preserve">AUTORIDAD PORTUARIA DOMINICANA </t>
  </si>
  <si>
    <t xml:space="preserve">Ejecución de Gasto y Aplicaciones financieras </t>
  </si>
  <si>
    <t>DETALLE</t>
  </si>
  <si>
    <t>Presupuesto Modificado</t>
  </si>
  <si>
    <t xml:space="preserve">Gasto devengado </t>
  </si>
  <si>
    <t>Febrero</t>
  </si>
  <si>
    <t>Mayo</t>
  </si>
  <si>
    <t xml:space="preserve">Agosto </t>
  </si>
  <si>
    <t>Octubre</t>
  </si>
  <si>
    <t xml:space="preserve">Noviembre </t>
  </si>
  <si>
    <t>2.4.6 - SUBVENCIONES</t>
  </si>
  <si>
    <t>2.6.2 - MOBILIARIO Y EQUIPO AUDIOVISUAL, RECREATIVO Y EDUCACIONAL</t>
  </si>
  <si>
    <t>2.6.7 - ACTIVOS BIOLÓGICOS</t>
  </si>
  <si>
    <t>Total general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</si>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</sst>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i/>
      <u val="singleAccounting"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6" fillId="0" borderId="0" xfId="1" applyNumberFormat="1" applyFont="1" applyAlignment="1">
      <alignment horizontal="center" vertical="center"/>
    </xf>
    <xf numFmtId="0" fontId="6" fillId="0" borderId="0" xfId="0" applyFont="1" applyBorder="1"/>
    <xf numFmtId="0" fontId="6" fillId="0" borderId="3" xfId="0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8" fillId="5" borderId="5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66" fontId="1" fillId="0" borderId="1" xfId="0" applyNumberFormat="1" applyFont="1" applyBorder="1"/>
    <xf numFmtId="0" fontId="1" fillId="0" borderId="0" xfId="0" applyFont="1" applyAlignment="1">
      <alignment horizontal="left" indent="1"/>
    </xf>
    <xf numFmtId="165" fontId="1" fillId="0" borderId="0" xfId="0" applyNumberFormat="1" applyFont="1"/>
    <xf numFmtId="165" fontId="1" fillId="0" borderId="0" xfId="1" applyNumberFormat="1" applyFont="1"/>
    <xf numFmtId="43" fontId="1" fillId="0" borderId="0" xfId="1" applyFont="1"/>
    <xf numFmtId="166" fontId="1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0" fontId="0" fillId="0" borderId="0" xfId="0" applyAlignment="1">
      <alignment horizontal="left" wrapText="1" indent="2"/>
    </xf>
    <xf numFmtId="165" fontId="1" fillId="0" borderId="1" xfId="0" applyNumberFormat="1" applyFont="1" applyBorder="1"/>
    <xf numFmtId="165" fontId="1" fillId="0" borderId="1" xfId="1" applyNumberFormat="1" applyFont="1" applyBorder="1"/>
    <xf numFmtId="43" fontId="1" fillId="0" borderId="1" xfId="1" applyFont="1" applyBorder="1"/>
    <xf numFmtId="0" fontId="8" fillId="4" borderId="2" xfId="0" applyFont="1" applyFill="1" applyBorder="1" applyAlignment="1">
      <alignment vertical="center"/>
    </xf>
    <xf numFmtId="165" fontId="8" fillId="4" borderId="2" xfId="1" applyNumberFormat="1" applyFont="1" applyFill="1" applyBorder="1"/>
    <xf numFmtId="43" fontId="8" fillId="4" borderId="2" xfId="1" applyFont="1" applyFill="1" applyBorder="1"/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8" fillId="4" borderId="5" xfId="0" applyFont="1" applyFill="1" applyBorder="1" applyAlignment="1">
      <alignment horizontal="left" vertical="center"/>
    </xf>
    <xf numFmtId="43" fontId="8" fillId="4" borderId="5" xfId="1" applyFont="1" applyFill="1" applyBorder="1" applyAlignment="1">
      <alignment horizontal="center" vertical="center" wrapText="1"/>
    </xf>
    <xf numFmtId="43" fontId="8" fillId="4" borderId="9" xfId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 editAs="oneCell">
    <xdr:from>
      <xdr:col>0</xdr:col>
      <xdr:colOff>200025</xdr:colOff>
      <xdr:row>0</xdr:row>
      <xdr:rowOff>85725</xdr:rowOff>
    </xdr:from>
    <xdr:to>
      <xdr:col>0</xdr:col>
      <xdr:colOff>1695450</xdr:colOff>
      <xdr:row>4</xdr:row>
      <xdr:rowOff>104775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149542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619125</xdr:colOff>
      <xdr:row>0</xdr:row>
      <xdr:rowOff>0</xdr:rowOff>
    </xdr:from>
    <xdr:to>
      <xdr:col>1</xdr:col>
      <xdr:colOff>1901825</xdr:colOff>
      <xdr:row>5</xdr:row>
      <xdr:rowOff>133350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09" r="49658"/>
        <a:stretch/>
      </xdr:blipFill>
      <xdr:spPr bwMode="auto">
        <a:xfrm>
          <a:off x="6934200" y="0"/>
          <a:ext cx="1285875" cy="1276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515471</xdr:colOff>
      <xdr:row>0</xdr:row>
      <xdr:rowOff>257738</xdr:rowOff>
    </xdr:from>
    <xdr:to>
      <xdr:col>2</xdr:col>
      <xdr:colOff>1277470</xdr:colOff>
      <xdr:row>3</xdr:row>
      <xdr:rowOff>156185</xdr:rowOff>
    </xdr:to>
    <xdr:pic>
      <xdr:nvPicPr>
        <xdr:cNvPr id="2" name="Imagen 1" descr="Escudo_dominicano">
          <a:extLst>
            <a:ext uri="{FF2B5EF4-FFF2-40B4-BE49-F238E27FC236}">
              <a16:creationId xmlns:a16="http://schemas.microsoft.com/office/drawing/2014/main" id="{8AE2DE90-A1B0-415D-BAE3-1D39D0A82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71" y="257738"/>
          <a:ext cx="761999" cy="727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251623</xdr:colOff>
      <xdr:row>0</xdr:row>
      <xdr:rowOff>227174</xdr:rowOff>
    </xdr:from>
    <xdr:to>
      <xdr:col>17</xdr:col>
      <xdr:colOff>44621</xdr:colOff>
      <xdr:row>3</xdr:row>
      <xdr:rowOff>190503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87078" y="227174"/>
          <a:ext cx="866725" cy="794602"/>
        </a:xfrm>
        <a:prstGeom prst="rect">
          <a:avLst/>
        </a:prstGeom>
      </xdr:spPr>
    </xdr:pic>
    <xdr:clientData/>
  </xdr:twoCellAnchor>
  <xdr:twoCellAnchor editAs="oneCell">
    <xdr:from>
      <xdr:col>4</xdr:col>
      <xdr:colOff>978987</xdr:colOff>
      <xdr:row>83</xdr:row>
      <xdr:rowOff>88630</xdr:rowOff>
    </xdr:from>
    <xdr:to>
      <xdr:col>9</xdr:col>
      <xdr:colOff>78440</xdr:colOff>
      <xdr:row>99</xdr:row>
      <xdr:rowOff>43805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8532" y="16298448"/>
          <a:ext cx="5974772" cy="4509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402981</xdr:colOff>
      <xdr:row>1</xdr:row>
      <xdr:rowOff>24422</xdr:rowOff>
    </xdr:from>
    <xdr:to>
      <xdr:col>1</xdr:col>
      <xdr:colOff>1191115</xdr:colOff>
      <xdr:row>4</xdr:row>
      <xdr:rowOff>88270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81" y="219807"/>
          <a:ext cx="1398711" cy="650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940289</xdr:colOff>
      <xdr:row>0</xdr:row>
      <xdr:rowOff>166076</xdr:rowOff>
    </xdr:from>
    <xdr:to>
      <xdr:col>3</xdr:col>
      <xdr:colOff>261507</xdr:colOff>
      <xdr:row>4</xdr:row>
      <xdr:rowOff>147025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7046058" y="166076"/>
          <a:ext cx="859872" cy="762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080502\Desktop\Ejecuci&#242;n%20Presupuestaria\Consolidado%20del%20Gasto%20vs%20Presupuestado\CONSOLIDADO+2021Vs+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consolidado 2021"/>
      <sheetName val="Junio 2021 (2)"/>
      <sheetName val="ejemplo"/>
      <sheetName val="Hoja4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Etiquetas de fila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showGridLines="0" view="pageBreakPreview" topLeftCell="A62" zoomScale="87" zoomScaleSheetLayoutView="87" workbookViewId="0">
      <selection activeCell="A106" sqref="A106"/>
    </sheetView>
  </sheetViews>
  <sheetFormatPr baseColWidth="10" defaultColWidth="9.140625" defaultRowHeight="15" x14ac:dyDescent="0.25"/>
  <cols>
    <col min="1" max="1" width="94.7109375" customWidth="1"/>
    <col min="2" max="2" width="33" bestFit="1" customWidth="1"/>
    <col min="3" max="3" width="11.5703125" bestFit="1" customWidth="1"/>
  </cols>
  <sheetData>
    <row r="1" spans="1:4" ht="18.75" x14ac:dyDescent="0.3">
      <c r="A1" s="59"/>
      <c r="B1" s="59"/>
      <c r="D1" s="9" t="s">
        <v>38</v>
      </c>
    </row>
    <row r="2" spans="1:4" ht="18.75" x14ac:dyDescent="0.25">
      <c r="A2" s="59" t="s">
        <v>97</v>
      </c>
      <c r="B2" s="59"/>
      <c r="D2" s="15" t="s">
        <v>91</v>
      </c>
    </row>
    <row r="3" spans="1:4" ht="18.75" x14ac:dyDescent="0.25">
      <c r="A3" s="59" t="s">
        <v>98</v>
      </c>
      <c r="B3" s="59"/>
      <c r="D3" s="15" t="s">
        <v>92</v>
      </c>
    </row>
    <row r="4" spans="1:4" ht="18.75" x14ac:dyDescent="0.3">
      <c r="A4" s="61" t="s">
        <v>95</v>
      </c>
      <c r="B4" s="61"/>
      <c r="D4" s="9" t="s">
        <v>88</v>
      </c>
    </row>
    <row r="5" spans="1:4" x14ac:dyDescent="0.25">
      <c r="A5" s="60" t="s">
        <v>36</v>
      </c>
      <c r="B5" s="60"/>
      <c r="D5" s="15" t="s">
        <v>89</v>
      </c>
    </row>
    <row r="6" spans="1:4" x14ac:dyDescent="0.25">
      <c r="D6" s="15" t="s">
        <v>90</v>
      </c>
    </row>
    <row r="7" spans="1:4" ht="15.75" x14ac:dyDescent="0.25">
      <c r="A7" s="13" t="s">
        <v>0</v>
      </c>
      <c r="B7" s="14" t="s">
        <v>37</v>
      </c>
    </row>
    <row r="8" spans="1:4" x14ac:dyDescent="0.25">
      <c r="A8" s="1" t="s">
        <v>1</v>
      </c>
      <c r="B8" s="16"/>
    </row>
    <row r="9" spans="1:4" x14ac:dyDescent="0.25">
      <c r="A9" s="3" t="s">
        <v>2</v>
      </c>
      <c r="B9" s="17"/>
    </row>
    <row r="10" spans="1:4" x14ac:dyDescent="0.25">
      <c r="A10" s="8" t="s">
        <v>3</v>
      </c>
      <c r="B10" s="6">
        <v>693102933</v>
      </c>
    </row>
    <row r="11" spans="1:4" x14ac:dyDescent="0.25">
      <c r="A11" s="8" t="s">
        <v>4</v>
      </c>
      <c r="B11" s="6">
        <v>39909669</v>
      </c>
    </row>
    <row r="12" spans="1:4" x14ac:dyDescent="0.25">
      <c r="A12" s="8" t="s">
        <v>39</v>
      </c>
      <c r="B12" s="6">
        <v>7309081</v>
      </c>
    </row>
    <row r="13" spans="1:4" x14ac:dyDescent="0.25">
      <c r="A13" s="8" t="s">
        <v>5</v>
      </c>
      <c r="B13" s="6"/>
    </row>
    <row r="14" spans="1:4" x14ac:dyDescent="0.25">
      <c r="A14" s="8" t="s">
        <v>6</v>
      </c>
      <c r="B14" s="6"/>
    </row>
    <row r="15" spans="1:4" x14ac:dyDescent="0.25">
      <c r="A15" s="3" t="s">
        <v>7</v>
      </c>
      <c r="B15" s="4"/>
    </row>
    <row r="16" spans="1:4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40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41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42</v>
      </c>
      <c r="B37" s="6"/>
    </row>
    <row r="38" spans="1:2" x14ac:dyDescent="0.25">
      <c r="A38" s="8" t="s">
        <v>43</v>
      </c>
      <c r="B38" s="6"/>
    </row>
    <row r="39" spans="1:2" x14ac:dyDescent="0.25">
      <c r="A39" s="8" t="s">
        <v>44</v>
      </c>
      <c r="B39" s="6"/>
    </row>
    <row r="40" spans="1:2" x14ac:dyDescent="0.25">
      <c r="A40" s="8" t="s">
        <v>45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46</v>
      </c>
      <c r="B42" s="6"/>
    </row>
    <row r="43" spans="1:2" x14ac:dyDescent="0.25">
      <c r="A43" s="3" t="s">
        <v>47</v>
      </c>
      <c r="B43" s="4"/>
    </row>
    <row r="44" spans="1:2" x14ac:dyDescent="0.25">
      <c r="A44" s="8" t="s">
        <v>48</v>
      </c>
      <c r="B44" s="6"/>
    </row>
    <row r="45" spans="1:2" x14ac:dyDescent="0.25">
      <c r="A45" s="8" t="s">
        <v>49</v>
      </c>
      <c r="B45" s="6"/>
    </row>
    <row r="46" spans="1:2" x14ac:dyDescent="0.25">
      <c r="A46" s="8" t="s">
        <v>50</v>
      </c>
      <c r="B46" s="6"/>
    </row>
    <row r="47" spans="1:2" x14ac:dyDescent="0.25">
      <c r="A47" s="8" t="s">
        <v>51</v>
      </c>
      <c r="B47" s="6"/>
    </row>
    <row r="48" spans="1:2" x14ac:dyDescent="0.25">
      <c r="A48" s="8" t="s">
        <v>52</v>
      </c>
      <c r="B48" s="6"/>
    </row>
    <row r="49" spans="1:2" x14ac:dyDescent="0.25">
      <c r="A49" s="8" t="s">
        <v>53</v>
      </c>
      <c r="B49" s="6"/>
    </row>
    <row r="50" spans="1:2" x14ac:dyDescent="0.25">
      <c r="A50" s="8" t="s">
        <v>54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55</v>
      </c>
      <c r="B57" s="6"/>
    </row>
    <row r="58" spans="1:2" x14ac:dyDescent="0.25">
      <c r="A58" s="8" t="s">
        <v>56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57</v>
      </c>
      <c r="B60" s="6"/>
    </row>
    <row r="61" spans="1:2" x14ac:dyDescent="0.25">
      <c r="A61" s="3" t="s">
        <v>58</v>
      </c>
      <c r="B61" s="4"/>
    </row>
    <row r="62" spans="1:2" x14ac:dyDescent="0.25">
      <c r="A62" s="8" t="s">
        <v>59</v>
      </c>
      <c r="B62" s="6"/>
    </row>
    <row r="63" spans="1:2" x14ac:dyDescent="0.25">
      <c r="A63" s="8" t="s">
        <v>60</v>
      </c>
      <c r="B63" s="6"/>
    </row>
    <row r="64" spans="1:2" x14ac:dyDescent="0.25">
      <c r="A64" s="8" t="s">
        <v>61</v>
      </c>
      <c r="B64" s="6"/>
    </row>
    <row r="65" spans="1:2" x14ac:dyDescent="0.25">
      <c r="A65" s="8" t="s">
        <v>62</v>
      </c>
      <c r="B65" s="6"/>
    </row>
    <row r="66" spans="1:2" x14ac:dyDescent="0.25">
      <c r="A66" s="3" t="s">
        <v>63</v>
      </c>
      <c r="B66" s="4"/>
    </row>
    <row r="67" spans="1:2" x14ac:dyDescent="0.25">
      <c r="A67" s="8" t="s">
        <v>64</v>
      </c>
      <c r="B67" s="6"/>
    </row>
    <row r="68" spans="1:2" x14ac:dyDescent="0.25">
      <c r="A68" s="8" t="s">
        <v>65</v>
      </c>
      <c r="B68" s="6"/>
    </row>
    <row r="69" spans="1:2" x14ac:dyDescent="0.25">
      <c r="A69" s="3" t="s">
        <v>66</v>
      </c>
      <c r="B69" s="4"/>
    </row>
    <row r="70" spans="1:2" x14ac:dyDescent="0.25">
      <c r="A70" s="8" t="s">
        <v>67</v>
      </c>
      <c r="B70" s="6"/>
    </row>
    <row r="71" spans="1:2" x14ac:dyDescent="0.25">
      <c r="A71" s="8" t="s">
        <v>68</v>
      </c>
      <c r="B71" s="6"/>
    </row>
    <row r="72" spans="1:2" x14ac:dyDescent="0.25">
      <c r="A72" s="8" t="s">
        <v>69</v>
      </c>
      <c r="B72" s="6"/>
    </row>
    <row r="73" spans="1:2" x14ac:dyDescent="0.25">
      <c r="A73" s="10" t="s">
        <v>35</v>
      </c>
      <c r="B73" s="7"/>
    </row>
    <row r="74" spans="1:2" x14ac:dyDescent="0.25">
      <c r="A74" s="5"/>
      <c r="B74" s="6"/>
    </row>
    <row r="75" spans="1:2" x14ac:dyDescent="0.25">
      <c r="A75" s="1" t="s">
        <v>70</v>
      </c>
      <c r="B75" s="2"/>
    </row>
    <row r="76" spans="1:2" x14ac:dyDescent="0.25">
      <c r="A76" s="3" t="s">
        <v>71</v>
      </c>
      <c r="B76" s="4"/>
    </row>
    <row r="77" spans="1:2" x14ac:dyDescent="0.25">
      <c r="A77" s="8" t="s">
        <v>72</v>
      </c>
      <c r="B77" s="6"/>
    </row>
    <row r="78" spans="1:2" x14ac:dyDescent="0.25">
      <c r="A78" s="8" t="s">
        <v>73</v>
      </c>
      <c r="B78" s="6"/>
    </row>
    <row r="79" spans="1:2" x14ac:dyDescent="0.25">
      <c r="A79" s="3" t="s">
        <v>74</v>
      </c>
      <c r="B79" s="4"/>
    </row>
    <row r="80" spans="1:2" x14ac:dyDescent="0.25">
      <c r="A80" s="8" t="s">
        <v>75</v>
      </c>
      <c r="B80" s="6"/>
    </row>
    <row r="81" spans="1:2" x14ac:dyDescent="0.25">
      <c r="A81" s="8" t="s">
        <v>76</v>
      </c>
      <c r="B81" s="6"/>
    </row>
    <row r="82" spans="1:2" x14ac:dyDescent="0.25">
      <c r="A82" s="3" t="s">
        <v>77</v>
      </c>
      <c r="B82" s="4"/>
    </row>
    <row r="83" spans="1:2" x14ac:dyDescent="0.25">
      <c r="A83" s="8" t="s">
        <v>78</v>
      </c>
      <c r="B83" s="6"/>
    </row>
    <row r="84" spans="1:2" x14ac:dyDescent="0.25">
      <c r="A84" s="10" t="s">
        <v>79</v>
      </c>
      <c r="B84" s="7"/>
    </row>
    <row r="86" spans="1:2" ht="15.75" x14ac:dyDescent="0.25">
      <c r="A86" s="11" t="s">
        <v>80</v>
      </c>
      <c r="B86" s="12"/>
    </row>
    <row r="87" spans="1:2" x14ac:dyDescent="0.25">
      <c r="A87" t="s">
        <v>93</v>
      </c>
    </row>
  </sheetData>
  <mergeCells count="5">
    <mergeCell ref="A1:B1"/>
    <mergeCell ref="A2:B2"/>
    <mergeCell ref="A3:B3"/>
    <mergeCell ref="A5:B5"/>
    <mergeCell ref="A4:B4"/>
  </mergeCells>
  <pageMargins left="0.7" right="0.7" top="0.75" bottom="0.75" header="0.3" footer="0.3"/>
  <pageSetup scale="52" orientation="portrait" r:id="rId1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V88"/>
  <sheetViews>
    <sheetView showGridLines="0" tabSelected="1" view="pageBreakPreview" topLeftCell="C1" zoomScale="55" zoomScaleNormal="85" zoomScaleSheetLayoutView="55" workbookViewId="0">
      <selection activeCell="T86" sqref="T86"/>
    </sheetView>
  </sheetViews>
  <sheetFormatPr baseColWidth="10" defaultColWidth="11.42578125" defaultRowHeight="15" x14ac:dyDescent="0.25"/>
  <cols>
    <col min="1" max="2" width="0" hidden="1" customWidth="1"/>
    <col min="3" max="3" width="91.28515625" customWidth="1"/>
    <col min="4" max="4" width="30.85546875" bestFit="1" customWidth="1"/>
    <col min="5" max="5" width="32.5703125" bestFit="1" customWidth="1"/>
    <col min="6" max="6" width="17.28515625" bestFit="1" customWidth="1"/>
    <col min="7" max="7" width="17.5703125" bestFit="1" customWidth="1"/>
    <col min="8" max="8" width="18" bestFit="1" customWidth="1"/>
    <col min="9" max="9" width="17.7109375" customWidth="1"/>
    <col min="10" max="12" width="13.140625" customWidth="1"/>
    <col min="13" max="13" width="13.42578125" customWidth="1"/>
    <col min="14" max="14" width="13.5703125" customWidth="1"/>
    <col min="15" max="15" width="14.42578125" customWidth="1"/>
    <col min="16" max="16" width="14.140625" customWidth="1"/>
    <col min="17" max="17" width="2.140625" customWidth="1"/>
    <col min="18" max="18" width="22.42578125" bestFit="1" customWidth="1"/>
  </cols>
  <sheetData>
    <row r="1" spans="3:22" ht="28.5" customHeight="1" x14ac:dyDescent="0.25">
      <c r="C1" s="63" t="s">
        <v>108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3:22" ht="21" customHeight="1" x14ac:dyDescent="0.25">
      <c r="C2" s="65" t="s">
        <v>109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3:22" ht="15.75" x14ac:dyDescent="0.25">
      <c r="C3" s="67">
        <v>2022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3:22" ht="15.75" customHeight="1" x14ac:dyDescent="0.25">
      <c r="C4" s="69" t="s">
        <v>110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3:22" ht="15.75" customHeight="1" x14ac:dyDescent="0.25">
      <c r="C5" s="70" t="s">
        <v>36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7" spans="3:22" ht="25.5" customHeight="1" x14ac:dyDescent="0.25">
      <c r="C7" s="71" t="s">
        <v>111</v>
      </c>
      <c r="D7" s="72" t="s">
        <v>37</v>
      </c>
      <c r="E7" s="72" t="s">
        <v>112</v>
      </c>
      <c r="F7" s="74" t="s">
        <v>113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6"/>
    </row>
    <row r="8" spans="3:22" x14ac:dyDescent="0.25">
      <c r="C8" s="71"/>
      <c r="D8" s="73"/>
      <c r="E8" s="73"/>
      <c r="F8" s="36" t="s">
        <v>81</v>
      </c>
      <c r="G8" s="36" t="s">
        <v>114</v>
      </c>
      <c r="H8" s="36" t="s">
        <v>82</v>
      </c>
      <c r="I8" s="36" t="s">
        <v>83</v>
      </c>
      <c r="J8" s="37" t="s">
        <v>115</v>
      </c>
      <c r="K8" s="36" t="s">
        <v>84</v>
      </c>
      <c r="L8" s="37" t="s">
        <v>85</v>
      </c>
      <c r="M8" s="36" t="s">
        <v>116</v>
      </c>
      <c r="N8" s="36" t="s">
        <v>86</v>
      </c>
      <c r="O8" s="36" t="s">
        <v>117</v>
      </c>
      <c r="P8" s="36" t="s">
        <v>118</v>
      </c>
      <c r="Q8" s="37" t="s">
        <v>87</v>
      </c>
      <c r="R8" s="36" t="s">
        <v>96</v>
      </c>
    </row>
    <row r="9" spans="3:22" x14ac:dyDescent="0.25">
      <c r="C9" s="38" t="s">
        <v>1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3:22" x14ac:dyDescent="0.25">
      <c r="C10" s="40" t="s">
        <v>2</v>
      </c>
      <c r="D10" s="41">
        <f t="shared" ref="D10:I10" si="0">SUM(D11:D15)</f>
        <v>902781528</v>
      </c>
      <c r="E10" s="41">
        <f t="shared" si="0"/>
        <v>902781528</v>
      </c>
      <c r="F10" s="41">
        <f t="shared" si="0"/>
        <v>53450145.320000008</v>
      </c>
      <c r="G10" s="41">
        <f t="shared" si="0"/>
        <v>45310334.659999996</v>
      </c>
      <c r="H10" s="41">
        <f t="shared" si="0"/>
        <v>65632884.039999999</v>
      </c>
      <c r="I10" s="42">
        <f t="shared" si="0"/>
        <v>45946307.619999997</v>
      </c>
      <c r="J10" s="43">
        <f t="shared" ref="J10:P10" si="1">SUM(J11:J15)</f>
        <v>0</v>
      </c>
      <c r="K10" s="43">
        <f t="shared" si="1"/>
        <v>0</v>
      </c>
      <c r="L10" s="43">
        <f t="shared" si="1"/>
        <v>0</v>
      </c>
      <c r="M10" s="43">
        <f t="shared" si="1"/>
        <v>0</v>
      </c>
      <c r="N10" s="43">
        <f t="shared" si="1"/>
        <v>0</v>
      </c>
      <c r="O10" s="43">
        <f t="shared" si="1"/>
        <v>0</v>
      </c>
      <c r="P10" s="43">
        <f t="shared" si="1"/>
        <v>0</v>
      </c>
      <c r="Q10" s="43">
        <f>SUM(Q11:Q15)</f>
        <v>0</v>
      </c>
      <c r="R10" s="44">
        <f>SUM(F10:Q10)</f>
        <v>210339671.64000002</v>
      </c>
    </row>
    <row r="11" spans="3:22" x14ac:dyDescent="0.25">
      <c r="C11" s="45" t="s">
        <v>3</v>
      </c>
      <c r="D11" s="46">
        <v>690105437</v>
      </c>
      <c r="E11" s="46">
        <f>+D11</f>
        <v>690105437</v>
      </c>
      <c r="F11" s="47">
        <v>42862566.840000004</v>
      </c>
      <c r="G11" s="47">
        <v>45155334.659999996</v>
      </c>
      <c r="H11" s="47">
        <v>53293834.799999997</v>
      </c>
      <c r="I11" s="47">
        <v>44306978.619999997</v>
      </c>
      <c r="J11" s="18"/>
      <c r="K11" s="18"/>
      <c r="L11" s="18"/>
      <c r="M11" s="18"/>
      <c r="N11" s="18"/>
      <c r="O11" s="18"/>
      <c r="P11" s="18"/>
      <c r="Q11" s="18"/>
      <c r="R11" s="48">
        <f t="shared" ref="R11:R74" si="2">SUM(F11:Q11)</f>
        <v>185618714.92000002</v>
      </c>
    </row>
    <row r="12" spans="3:22" x14ac:dyDescent="0.25">
      <c r="C12" s="45" t="s">
        <v>4</v>
      </c>
      <c r="D12" s="46">
        <v>20000000</v>
      </c>
      <c r="E12" s="46">
        <f t="shared" ref="E12:E15" si="3">+D12</f>
        <v>20000000</v>
      </c>
      <c r="F12" s="47"/>
      <c r="G12" s="47">
        <v>0</v>
      </c>
      <c r="H12" s="47">
        <v>1560000</v>
      </c>
      <c r="I12" s="47">
        <v>1542000</v>
      </c>
      <c r="J12" s="18"/>
      <c r="K12" s="18"/>
      <c r="L12" s="18"/>
      <c r="M12" s="18"/>
      <c r="N12" s="18"/>
      <c r="O12" s="18"/>
      <c r="P12" s="18"/>
      <c r="Q12" s="18"/>
      <c r="R12" s="48">
        <f t="shared" si="2"/>
        <v>3102000</v>
      </c>
      <c r="V12">
        <f>+++H1</f>
        <v>0</v>
      </c>
    </row>
    <row r="13" spans="3:22" x14ac:dyDescent="0.25">
      <c r="C13" s="45" t="s">
        <v>39</v>
      </c>
      <c r="D13" s="46">
        <v>3764091</v>
      </c>
      <c r="E13" s="46">
        <f t="shared" si="3"/>
        <v>3764091</v>
      </c>
      <c r="F13" s="47">
        <v>137535.6</v>
      </c>
      <c r="G13" s="47">
        <v>110000</v>
      </c>
      <c r="H13" s="47">
        <v>112234</v>
      </c>
      <c r="I13" s="47">
        <v>97329</v>
      </c>
      <c r="J13" s="18"/>
      <c r="K13" s="18"/>
      <c r="L13" s="18"/>
      <c r="M13" s="18"/>
      <c r="N13" s="18"/>
      <c r="O13" s="18"/>
      <c r="P13" s="18"/>
      <c r="Q13" s="18"/>
      <c r="R13" s="48">
        <f t="shared" si="2"/>
        <v>457098.6</v>
      </c>
      <c r="S13" s="78"/>
    </row>
    <row r="14" spans="3:22" x14ac:dyDescent="0.25">
      <c r="C14" s="45" t="s">
        <v>5</v>
      </c>
      <c r="D14" s="46">
        <v>56000000</v>
      </c>
      <c r="E14" s="46">
        <f t="shared" si="3"/>
        <v>56000000</v>
      </c>
      <c r="F14" s="47"/>
      <c r="G14" s="47">
        <v>45000</v>
      </c>
      <c r="H14" s="47">
        <v>10666815.24</v>
      </c>
      <c r="I14" s="47"/>
      <c r="J14" s="18"/>
      <c r="K14" s="18"/>
      <c r="L14" s="18"/>
      <c r="M14" s="18"/>
      <c r="N14" s="18"/>
      <c r="O14" s="18"/>
      <c r="P14" s="18"/>
      <c r="Q14" s="18"/>
      <c r="R14" s="48">
        <f t="shared" si="2"/>
        <v>10711815.24</v>
      </c>
    </row>
    <row r="15" spans="3:22" x14ac:dyDescent="0.25">
      <c r="C15" s="45" t="s">
        <v>6</v>
      </c>
      <c r="D15" s="46">
        <v>132912000</v>
      </c>
      <c r="E15" s="46">
        <f t="shared" si="3"/>
        <v>132912000</v>
      </c>
      <c r="F15" s="47">
        <v>10450042.879999999</v>
      </c>
      <c r="G15" s="47">
        <v>0</v>
      </c>
      <c r="H15" s="47"/>
      <c r="I15" s="47"/>
      <c r="J15" s="18"/>
      <c r="K15" s="18"/>
      <c r="L15" s="18"/>
      <c r="M15" s="18"/>
      <c r="N15" s="18"/>
      <c r="O15" s="18"/>
      <c r="P15" s="18"/>
      <c r="Q15" s="18"/>
      <c r="R15" s="48">
        <f t="shared" si="2"/>
        <v>10450042.879999999</v>
      </c>
    </row>
    <row r="16" spans="3:22" x14ac:dyDescent="0.25">
      <c r="C16" s="40" t="s">
        <v>7</v>
      </c>
      <c r="D16" s="41">
        <f t="shared" ref="D16:I16" si="4">SUM(D17:D25)</f>
        <v>143586418</v>
      </c>
      <c r="E16" s="41">
        <f t="shared" si="4"/>
        <v>143586418</v>
      </c>
      <c r="F16" s="41">
        <f t="shared" si="4"/>
        <v>4155014.5300000003</v>
      </c>
      <c r="G16" s="41">
        <f t="shared" si="4"/>
        <v>1498776.3499999999</v>
      </c>
      <c r="H16" s="41">
        <f t="shared" si="4"/>
        <v>4044064</v>
      </c>
      <c r="I16" s="42">
        <f t="shared" si="4"/>
        <v>5011243.7819999997</v>
      </c>
      <c r="J16" s="43">
        <f t="shared" ref="J16:P16" si="5">SUM(J17:J25)</f>
        <v>0</v>
      </c>
      <c r="K16" s="43">
        <f t="shared" si="5"/>
        <v>0</v>
      </c>
      <c r="L16" s="43">
        <f t="shared" si="5"/>
        <v>0</v>
      </c>
      <c r="M16" s="43">
        <f t="shared" si="5"/>
        <v>0</v>
      </c>
      <c r="N16" s="43">
        <f t="shared" si="5"/>
        <v>0</v>
      </c>
      <c r="O16" s="43">
        <f t="shared" si="5"/>
        <v>0</v>
      </c>
      <c r="P16" s="43">
        <f t="shared" si="5"/>
        <v>0</v>
      </c>
      <c r="Q16" s="43">
        <f>SUM(Q17:Q25)</f>
        <v>0</v>
      </c>
      <c r="R16" s="44">
        <f t="shared" si="2"/>
        <v>14709098.661999999</v>
      </c>
    </row>
    <row r="17" spans="3:19" x14ac:dyDescent="0.25">
      <c r="C17" s="45" t="s">
        <v>8</v>
      </c>
      <c r="D17" s="46">
        <v>15687564</v>
      </c>
      <c r="E17" s="46">
        <f t="shared" ref="E17:E25" si="6">+D17</f>
        <v>15687564</v>
      </c>
      <c r="F17" s="47">
        <v>125676.89</v>
      </c>
      <c r="G17" s="47">
        <v>26039.58</v>
      </c>
      <c r="H17" s="47">
        <v>4400</v>
      </c>
      <c r="I17" s="47">
        <v>44698.5</v>
      </c>
      <c r="J17" s="18"/>
      <c r="K17" s="18"/>
      <c r="L17" s="18"/>
      <c r="M17" s="18"/>
      <c r="N17" s="18"/>
      <c r="O17" s="18"/>
      <c r="P17" s="18"/>
      <c r="Q17" s="18"/>
      <c r="R17" s="48">
        <f t="shared" si="2"/>
        <v>200814.97</v>
      </c>
    </row>
    <row r="18" spans="3:19" x14ac:dyDescent="0.25">
      <c r="C18" s="45" t="s">
        <v>9</v>
      </c>
      <c r="D18" s="46">
        <v>4257347</v>
      </c>
      <c r="E18" s="46">
        <f t="shared" si="6"/>
        <v>4257347</v>
      </c>
      <c r="F18" s="47">
        <v>1312997.71</v>
      </c>
      <c r="G18" s="47">
        <v>0</v>
      </c>
      <c r="H18" s="47">
        <v>295251</v>
      </c>
      <c r="I18" s="47">
        <v>732797.06</v>
      </c>
      <c r="J18" s="18"/>
      <c r="K18" s="18"/>
      <c r="L18" s="18"/>
      <c r="M18" s="18"/>
      <c r="N18" s="18"/>
      <c r="O18" s="18"/>
      <c r="P18" s="18"/>
      <c r="Q18" s="18"/>
      <c r="R18" s="48">
        <f t="shared" si="2"/>
        <v>2341045.77</v>
      </c>
    </row>
    <row r="19" spans="3:19" x14ac:dyDescent="0.25">
      <c r="C19" s="45" t="s">
        <v>10</v>
      </c>
      <c r="D19" s="46">
        <v>5400486</v>
      </c>
      <c r="E19" s="46">
        <f t="shared" si="6"/>
        <v>5400486</v>
      </c>
      <c r="F19" s="47">
        <v>1148404.5</v>
      </c>
      <c r="G19" s="47">
        <v>152120.74000000002</v>
      </c>
      <c r="H19" s="47">
        <v>885873</v>
      </c>
      <c r="I19" s="47">
        <v>2259786.0699999998</v>
      </c>
      <c r="J19" s="18"/>
      <c r="K19" s="18"/>
      <c r="L19" s="18"/>
      <c r="M19" s="18"/>
      <c r="N19" s="18"/>
      <c r="O19" s="18"/>
      <c r="P19" s="18"/>
      <c r="Q19" s="18"/>
      <c r="R19" s="48">
        <f t="shared" si="2"/>
        <v>4446184.3100000005</v>
      </c>
    </row>
    <row r="20" spans="3:19" x14ac:dyDescent="0.25">
      <c r="C20" s="45" t="s">
        <v>11</v>
      </c>
      <c r="D20" s="46">
        <v>609537</v>
      </c>
      <c r="E20" s="46">
        <f t="shared" si="6"/>
        <v>609537</v>
      </c>
      <c r="F20" s="47"/>
      <c r="G20" s="47">
        <v>0</v>
      </c>
      <c r="H20" s="47">
        <v>2010</v>
      </c>
      <c r="I20" s="47"/>
      <c r="J20" s="18"/>
      <c r="K20" s="18"/>
      <c r="L20" s="18"/>
      <c r="M20" s="18"/>
      <c r="N20" s="18"/>
      <c r="O20" s="18"/>
      <c r="P20" s="18"/>
      <c r="Q20" s="18"/>
      <c r="R20" s="48">
        <f t="shared" si="2"/>
        <v>2010</v>
      </c>
    </row>
    <row r="21" spans="3:19" x14ac:dyDescent="0.25">
      <c r="C21" s="45" t="s">
        <v>12</v>
      </c>
      <c r="D21" s="46">
        <v>25802702</v>
      </c>
      <c r="E21" s="46">
        <f t="shared" si="6"/>
        <v>25802702</v>
      </c>
      <c r="F21" s="47">
        <v>278995.83</v>
      </c>
      <c r="G21" s="47">
        <v>0</v>
      </c>
      <c r="H21" s="47"/>
      <c r="I21" s="47">
        <v>952260</v>
      </c>
      <c r="J21" s="18"/>
      <c r="K21" s="18"/>
      <c r="L21" s="18"/>
      <c r="M21" s="18"/>
      <c r="N21" s="18"/>
      <c r="O21" s="18"/>
      <c r="P21" s="18"/>
      <c r="Q21" s="18"/>
      <c r="R21" s="48">
        <f t="shared" si="2"/>
        <v>1231255.83</v>
      </c>
    </row>
    <row r="22" spans="3:19" x14ac:dyDescent="0.25">
      <c r="C22" s="45" t="s">
        <v>13</v>
      </c>
      <c r="D22" s="46">
        <v>26234764</v>
      </c>
      <c r="E22" s="46">
        <f t="shared" si="6"/>
        <v>26234764</v>
      </c>
      <c r="F22" s="47">
        <v>536457.62</v>
      </c>
      <c r="G22" s="47">
        <v>127855.14</v>
      </c>
      <c r="H22" s="47">
        <v>127855</v>
      </c>
      <c r="I22" s="47">
        <v>138192.21</v>
      </c>
      <c r="J22" s="18"/>
      <c r="K22" s="18"/>
      <c r="L22" s="18"/>
      <c r="M22" s="18"/>
      <c r="N22" s="18"/>
      <c r="O22" s="18"/>
      <c r="P22" s="18"/>
      <c r="Q22" s="18"/>
      <c r="R22" s="48">
        <f t="shared" si="2"/>
        <v>930359.97</v>
      </c>
    </row>
    <row r="23" spans="3:19" ht="10.5" customHeight="1" x14ac:dyDescent="0.25">
      <c r="C23" s="49" t="s">
        <v>14</v>
      </c>
      <c r="D23" s="46">
        <v>15368249</v>
      </c>
      <c r="E23" s="46">
        <f t="shared" si="6"/>
        <v>15368249</v>
      </c>
      <c r="F23" s="47">
        <v>32823.97</v>
      </c>
      <c r="G23" s="47">
        <v>3766</v>
      </c>
      <c r="H23" s="47"/>
      <c r="I23" s="47">
        <v>53481.25</v>
      </c>
      <c r="J23" s="18"/>
      <c r="K23" s="18"/>
      <c r="L23" s="18"/>
      <c r="M23" s="18"/>
      <c r="N23" s="18"/>
      <c r="O23" s="18"/>
      <c r="P23" s="18"/>
      <c r="Q23" s="18"/>
      <c r="R23" s="48">
        <f t="shared" si="2"/>
        <v>90071.22</v>
      </c>
    </row>
    <row r="24" spans="3:19" x14ac:dyDescent="0.25">
      <c r="C24" s="45" t="s">
        <v>15</v>
      </c>
      <c r="D24" s="46">
        <v>47925969</v>
      </c>
      <c r="E24" s="46">
        <f t="shared" si="6"/>
        <v>47925969</v>
      </c>
      <c r="F24" s="47">
        <v>488459.41</v>
      </c>
      <c r="G24" s="47">
        <v>1116127.0899999999</v>
      </c>
      <c r="H24" s="47">
        <v>2728675</v>
      </c>
      <c r="I24" s="47">
        <v>774894.45200000005</v>
      </c>
      <c r="J24" s="18"/>
      <c r="K24" s="18"/>
      <c r="L24" s="18"/>
      <c r="M24" s="18"/>
      <c r="N24" s="18"/>
      <c r="O24" s="18"/>
      <c r="P24" s="18"/>
      <c r="Q24" s="18"/>
      <c r="R24" s="48">
        <f t="shared" si="2"/>
        <v>5108155.9519999996</v>
      </c>
    </row>
    <row r="25" spans="3:19" x14ac:dyDescent="0.25">
      <c r="C25" s="45" t="s">
        <v>40</v>
      </c>
      <c r="D25" s="46">
        <v>2299800</v>
      </c>
      <c r="E25" s="46">
        <f t="shared" si="6"/>
        <v>2299800</v>
      </c>
      <c r="F25" s="47">
        <v>231198.6</v>
      </c>
      <c r="G25" s="47">
        <v>72867.8</v>
      </c>
      <c r="H25" s="47"/>
      <c r="I25" s="47">
        <v>55134.239999999998</v>
      </c>
      <c r="J25" s="18"/>
      <c r="K25" s="18"/>
      <c r="L25" s="18"/>
      <c r="M25" s="18"/>
      <c r="N25" s="18"/>
      <c r="O25" s="18"/>
      <c r="P25" s="18"/>
      <c r="Q25" s="18"/>
      <c r="R25" s="48">
        <f t="shared" si="2"/>
        <v>359200.64</v>
      </c>
    </row>
    <row r="26" spans="3:19" x14ac:dyDescent="0.25">
      <c r="C26" s="40" t="s">
        <v>16</v>
      </c>
      <c r="D26" s="41">
        <f>SUM(D27:D35)</f>
        <v>32448464</v>
      </c>
      <c r="E26" s="41">
        <f>SUM(E27:E35)</f>
        <v>32448464</v>
      </c>
      <c r="F26" s="41">
        <f>SUM(F27:F35)</f>
        <v>2239737.0299999998</v>
      </c>
      <c r="G26" s="41">
        <f>SUM(G27:G35)</f>
        <v>2068810.31</v>
      </c>
      <c r="H26" s="41">
        <f>SUM(H27:H35)</f>
        <v>712020</v>
      </c>
      <c r="I26" s="42">
        <f t="shared" ref="I26:P26" si="7">SUM(I27:I35)</f>
        <v>2083070.71</v>
      </c>
      <c r="J26" s="43">
        <f t="shared" si="7"/>
        <v>0</v>
      </c>
      <c r="K26" s="43">
        <f t="shared" si="7"/>
        <v>0</v>
      </c>
      <c r="L26" s="43">
        <f t="shared" si="7"/>
        <v>0</v>
      </c>
      <c r="M26" s="43">
        <f t="shared" si="7"/>
        <v>0</v>
      </c>
      <c r="N26" s="43">
        <f t="shared" si="7"/>
        <v>0</v>
      </c>
      <c r="O26" s="43">
        <f t="shared" si="7"/>
        <v>0</v>
      </c>
      <c r="P26" s="43">
        <f t="shared" si="7"/>
        <v>0</v>
      </c>
      <c r="Q26" s="43">
        <f>SUM(Q27:Q35)</f>
        <v>0</v>
      </c>
      <c r="R26" s="44">
        <f t="shared" si="2"/>
        <v>7103638.0499999998</v>
      </c>
      <c r="S26" s="19"/>
    </row>
    <row r="27" spans="3:19" x14ac:dyDescent="0.25">
      <c r="C27" s="45" t="s">
        <v>17</v>
      </c>
      <c r="D27" s="46">
        <v>2314874</v>
      </c>
      <c r="E27" s="46">
        <f>+D27</f>
        <v>2314874</v>
      </c>
      <c r="F27" s="47">
        <v>23549.4</v>
      </c>
      <c r="G27" s="47">
        <v>18335</v>
      </c>
      <c r="H27" s="47">
        <v>42825</v>
      </c>
      <c r="I27" s="47">
        <v>202733.62</v>
      </c>
      <c r="J27" s="18"/>
      <c r="K27" s="18"/>
      <c r="L27" s="18"/>
      <c r="M27" s="18"/>
      <c r="N27" s="18"/>
      <c r="O27" s="18"/>
      <c r="P27" s="18"/>
      <c r="Q27" s="18"/>
      <c r="R27" s="48">
        <f t="shared" si="2"/>
        <v>287443.02</v>
      </c>
    </row>
    <row r="28" spans="3:19" x14ac:dyDescent="0.25">
      <c r="C28" s="45" t="s">
        <v>18</v>
      </c>
      <c r="D28" s="46">
        <v>723652</v>
      </c>
      <c r="E28" s="46">
        <f t="shared" ref="E28:E33" si="8">+D28</f>
        <v>723652</v>
      </c>
      <c r="F28" s="47">
        <v>402810.19</v>
      </c>
      <c r="G28" s="47">
        <v>95654.5</v>
      </c>
      <c r="H28" s="47"/>
      <c r="I28" s="47"/>
      <c r="J28" s="18"/>
      <c r="K28" s="18"/>
      <c r="L28" s="18"/>
      <c r="M28" s="18"/>
      <c r="N28" s="18"/>
      <c r="O28" s="18"/>
      <c r="P28" s="18"/>
      <c r="Q28" s="18"/>
      <c r="R28" s="48">
        <f t="shared" si="2"/>
        <v>498464.69</v>
      </c>
    </row>
    <row r="29" spans="3:19" x14ac:dyDescent="0.25">
      <c r="C29" s="45" t="s">
        <v>19</v>
      </c>
      <c r="D29" s="46">
        <v>1946922</v>
      </c>
      <c r="E29" s="46">
        <f t="shared" si="8"/>
        <v>1946922</v>
      </c>
      <c r="F29" s="47"/>
      <c r="G29" s="47">
        <v>91742.11</v>
      </c>
      <c r="H29" s="47"/>
      <c r="I29" s="47">
        <v>29450</v>
      </c>
      <c r="J29" s="18"/>
      <c r="K29" s="18"/>
      <c r="L29" s="18"/>
      <c r="M29" s="18"/>
      <c r="N29" s="18"/>
      <c r="O29" s="18"/>
      <c r="P29" s="18"/>
      <c r="Q29" s="18"/>
      <c r="R29" s="48">
        <f t="shared" si="2"/>
        <v>121192.11</v>
      </c>
    </row>
    <row r="30" spans="3:19" x14ac:dyDescent="0.25">
      <c r="C30" s="45" t="s">
        <v>20</v>
      </c>
      <c r="D30" s="46">
        <v>559234</v>
      </c>
      <c r="E30" s="46">
        <f t="shared" si="8"/>
        <v>559234</v>
      </c>
      <c r="F30" s="47"/>
      <c r="G30" s="47">
        <v>0</v>
      </c>
      <c r="H30" s="47"/>
      <c r="I30" s="47"/>
      <c r="J30" s="18"/>
      <c r="K30" s="18"/>
      <c r="L30" s="18"/>
      <c r="M30" s="18"/>
      <c r="N30" s="18"/>
      <c r="O30" s="18"/>
      <c r="P30" s="18"/>
      <c r="Q30" s="18"/>
      <c r="R30" s="48">
        <f t="shared" si="2"/>
        <v>0</v>
      </c>
    </row>
    <row r="31" spans="3:19" x14ac:dyDescent="0.25">
      <c r="C31" s="45" t="s">
        <v>21</v>
      </c>
      <c r="D31" s="46">
        <v>1100000</v>
      </c>
      <c r="E31" s="46">
        <f t="shared" si="8"/>
        <v>1100000</v>
      </c>
      <c r="F31" s="47"/>
      <c r="G31" s="47">
        <v>0</v>
      </c>
      <c r="H31" s="47"/>
      <c r="I31" s="47"/>
      <c r="J31" s="18"/>
      <c r="K31" s="18"/>
      <c r="L31" s="18"/>
      <c r="M31" s="18"/>
      <c r="N31" s="18"/>
      <c r="O31" s="18"/>
      <c r="P31" s="18"/>
      <c r="Q31" s="18"/>
      <c r="R31" s="48">
        <f t="shared" si="2"/>
        <v>0</v>
      </c>
    </row>
    <row r="32" spans="3:19" x14ac:dyDescent="0.25">
      <c r="C32" s="45" t="s">
        <v>22</v>
      </c>
      <c r="D32" s="46">
        <v>2099610</v>
      </c>
      <c r="E32" s="46">
        <f t="shared" si="8"/>
        <v>2099610</v>
      </c>
      <c r="F32" s="47">
        <v>318514.09999999998</v>
      </c>
      <c r="G32" s="47">
        <v>0</v>
      </c>
      <c r="H32" s="47"/>
      <c r="I32" s="47">
        <v>1217550.8799999999</v>
      </c>
      <c r="J32" s="18"/>
      <c r="K32" s="18"/>
      <c r="L32" s="18"/>
      <c r="M32" s="18"/>
      <c r="N32" s="18"/>
      <c r="O32" s="18"/>
      <c r="P32" s="18"/>
      <c r="Q32" s="18"/>
      <c r="R32" s="48">
        <f t="shared" si="2"/>
        <v>1536064.98</v>
      </c>
    </row>
    <row r="33" spans="3:18" x14ac:dyDescent="0.25">
      <c r="C33" s="45" t="s">
        <v>23</v>
      </c>
      <c r="D33" s="46">
        <v>8581932</v>
      </c>
      <c r="E33" s="46">
        <f t="shared" si="8"/>
        <v>8581932</v>
      </c>
      <c r="F33" s="47">
        <v>162925.32999999999</v>
      </c>
      <c r="G33" s="47">
        <v>181511.4</v>
      </c>
      <c r="H33" s="47">
        <v>24613</v>
      </c>
      <c r="I33" s="47"/>
      <c r="J33" s="18"/>
      <c r="K33" s="18"/>
      <c r="L33" s="18"/>
      <c r="M33" s="18"/>
      <c r="N33" s="18"/>
      <c r="O33" s="18"/>
      <c r="P33" s="18"/>
      <c r="Q33" s="18"/>
      <c r="R33" s="48">
        <f t="shared" si="2"/>
        <v>369049.73</v>
      </c>
    </row>
    <row r="34" spans="3:18" x14ac:dyDescent="0.25">
      <c r="C34" s="49" t="s">
        <v>41</v>
      </c>
      <c r="D34" s="46"/>
      <c r="E34" s="46">
        <v>0</v>
      </c>
      <c r="F34" s="47"/>
      <c r="G34" s="47">
        <v>0</v>
      </c>
      <c r="H34" s="47"/>
      <c r="I34" s="47">
        <v>633336.21</v>
      </c>
      <c r="J34" s="18"/>
      <c r="K34" s="18"/>
      <c r="L34" s="18"/>
      <c r="M34" s="18"/>
      <c r="N34" s="18"/>
      <c r="O34" s="18"/>
      <c r="P34" s="18"/>
      <c r="Q34" s="18"/>
      <c r="R34" s="48">
        <f t="shared" si="2"/>
        <v>633336.21</v>
      </c>
    </row>
    <row r="35" spans="3:18" x14ac:dyDescent="0.25">
      <c r="C35" s="45" t="s">
        <v>24</v>
      </c>
      <c r="D35" s="46">
        <v>15122240</v>
      </c>
      <c r="E35" s="46">
        <f>+D35</f>
        <v>15122240</v>
      </c>
      <c r="F35" s="47">
        <v>1331938.01</v>
      </c>
      <c r="G35" s="47">
        <v>1681567.3</v>
      </c>
      <c r="H35" s="47">
        <v>644582</v>
      </c>
      <c r="I35" s="47"/>
      <c r="J35" s="18"/>
      <c r="K35" s="18"/>
      <c r="L35" s="18"/>
      <c r="M35" s="18"/>
      <c r="N35" s="18"/>
      <c r="O35" s="18"/>
      <c r="P35" s="18"/>
      <c r="Q35" s="18"/>
      <c r="R35" s="48">
        <f t="shared" si="2"/>
        <v>3658087.31</v>
      </c>
    </row>
    <row r="36" spans="3:18" x14ac:dyDescent="0.25">
      <c r="C36" s="40" t="s">
        <v>25</v>
      </c>
      <c r="D36" s="41">
        <f>SUM(D37:D44)</f>
        <v>49601993</v>
      </c>
      <c r="E36" s="41">
        <f>SUM(E37:E44)</f>
        <v>49601993</v>
      </c>
      <c r="F36" s="41">
        <f>SUM(F37:F44)</f>
        <v>100000</v>
      </c>
      <c r="G36" s="41">
        <f t="shared" ref="G36:Q36" si="9">SUM(G37:G44)</f>
        <v>0</v>
      </c>
      <c r="H36" s="41">
        <f t="shared" si="9"/>
        <v>26015</v>
      </c>
      <c r="I36" s="42">
        <f t="shared" si="9"/>
        <v>114231.58</v>
      </c>
      <c r="J36" s="43">
        <f t="shared" si="9"/>
        <v>0</v>
      </c>
      <c r="K36" s="43">
        <f t="shared" si="9"/>
        <v>0</v>
      </c>
      <c r="L36" s="43">
        <f t="shared" si="9"/>
        <v>0</v>
      </c>
      <c r="M36" s="43">
        <f t="shared" si="9"/>
        <v>0</v>
      </c>
      <c r="N36" s="43">
        <f t="shared" si="9"/>
        <v>0</v>
      </c>
      <c r="O36" s="43">
        <f t="shared" si="9"/>
        <v>0</v>
      </c>
      <c r="P36" s="43">
        <f t="shared" si="9"/>
        <v>0</v>
      </c>
      <c r="Q36" s="43">
        <f t="shared" si="9"/>
        <v>0</v>
      </c>
      <c r="R36" s="44">
        <f t="shared" si="2"/>
        <v>240246.58000000002</v>
      </c>
    </row>
    <row r="37" spans="3:18" x14ac:dyDescent="0.25">
      <c r="C37" s="45" t="s">
        <v>26</v>
      </c>
      <c r="D37" s="46">
        <v>35543000</v>
      </c>
      <c r="E37" s="46">
        <f>+D37</f>
        <v>35543000</v>
      </c>
      <c r="F37" s="47">
        <v>100000</v>
      </c>
      <c r="G37" s="47">
        <v>0</v>
      </c>
      <c r="H37" s="47">
        <v>26015</v>
      </c>
      <c r="I37" s="47">
        <v>114231.58</v>
      </c>
      <c r="J37" s="18"/>
      <c r="K37" s="18"/>
      <c r="L37" s="18"/>
      <c r="M37" s="18"/>
      <c r="N37" s="18"/>
      <c r="O37" s="18"/>
      <c r="P37" s="18"/>
      <c r="Q37" s="18"/>
      <c r="R37" s="48">
        <f t="shared" si="2"/>
        <v>240246.58000000002</v>
      </c>
    </row>
    <row r="38" spans="3:18" x14ac:dyDescent="0.25">
      <c r="C38" s="45" t="s">
        <v>42</v>
      </c>
      <c r="D38" s="46">
        <v>0</v>
      </c>
      <c r="E38" s="46">
        <v>0</v>
      </c>
      <c r="F38" s="47"/>
      <c r="G38" s="47">
        <v>0</v>
      </c>
      <c r="H38" s="47"/>
      <c r="I38" s="47"/>
      <c r="J38" s="18"/>
      <c r="K38" s="18"/>
      <c r="L38" s="18"/>
      <c r="M38" s="18"/>
      <c r="N38" s="18"/>
      <c r="O38" s="18"/>
      <c r="P38" s="18"/>
      <c r="Q38" s="18"/>
      <c r="R38" s="48">
        <f t="shared" si="2"/>
        <v>0</v>
      </c>
    </row>
    <row r="39" spans="3:18" x14ac:dyDescent="0.25">
      <c r="C39" s="45" t="s">
        <v>43</v>
      </c>
      <c r="D39" s="46">
        <v>0</v>
      </c>
      <c r="E39" s="46">
        <v>0</v>
      </c>
      <c r="F39" s="47"/>
      <c r="G39" s="47">
        <v>0</v>
      </c>
      <c r="H39" s="47"/>
      <c r="I39" s="47"/>
      <c r="J39" s="18"/>
      <c r="K39" s="18"/>
      <c r="L39" s="18"/>
      <c r="M39" s="18"/>
      <c r="N39" s="18"/>
      <c r="O39" s="18"/>
      <c r="P39" s="18"/>
      <c r="Q39" s="18"/>
      <c r="R39" s="48">
        <f t="shared" si="2"/>
        <v>0</v>
      </c>
    </row>
    <row r="40" spans="3:18" x14ac:dyDescent="0.25">
      <c r="C40" s="49" t="s">
        <v>44</v>
      </c>
      <c r="D40" s="46">
        <v>0</v>
      </c>
      <c r="E40" s="46">
        <v>0</v>
      </c>
      <c r="F40" s="47"/>
      <c r="G40" s="47">
        <v>0</v>
      </c>
      <c r="H40" s="47"/>
      <c r="I40" s="47"/>
      <c r="J40" s="18"/>
      <c r="K40" s="18"/>
      <c r="L40" s="18"/>
      <c r="M40" s="18"/>
      <c r="N40" s="18"/>
      <c r="O40" s="18"/>
      <c r="P40" s="18"/>
      <c r="Q40" s="18"/>
      <c r="R40" s="48">
        <f t="shared" si="2"/>
        <v>0</v>
      </c>
    </row>
    <row r="41" spans="3:18" x14ac:dyDescent="0.25">
      <c r="C41" s="49" t="s">
        <v>45</v>
      </c>
      <c r="D41" s="46">
        <v>0</v>
      </c>
      <c r="E41" s="46">
        <v>0</v>
      </c>
      <c r="F41" s="47"/>
      <c r="G41" s="47">
        <v>0</v>
      </c>
      <c r="H41" s="47"/>
      <c r="I41" s="47"/>
      <c r="J41" s="18"/>
      <c r="K41" s="18"/>
      <c r="L41" s="18"/>
      <c r="M41" s="18"/>
      <c r="N41" s="18"/>
      <c r="O41" s="18"/>
      <c r="P41" s="18"/>
      <c r="Q41" s="18"/>
      <c r="R41" s="48">
        <f t="shared" si="2"/>
        <v>0</v>
      </c>
    </row>
    <row r="42" spans="3:18" x14ac:dyDescent="0.25">
      <c r="C42" s="45" t="s">
        <v>119</v>
      </c>
      <c r="D42" s="46">
        <v>0</v>
      </c>
      <c r="E42" s="46">
        <v>0</v>
      </c>
      <c r="F42" s="47"/>
      <c r="G42" s="47"/>
      <c r="H42" s="47"/>
      <c r="I42" s="47"/>
      <c r="J42" s="18"/>
      <c r="K42" s="18"/>
      <c r="L42" s="18"/>
      <c r="M42" s="18"/>
      <c r="N42" s="18"/>
      <c r="O42" s="18"/>
      <c r="P42" s="18"/>
      <c r="Q42" s="18"/>
      <c r="R42" s="48">
        <f t="shared" si="2"/>
        <v>0</v>
      </c>
    </row>
    <row r="43" spans="3:18" x14ac:dyDescent="0.25">
      <c r="C43" s="45" t="s">
        <v>27</v>
      </c>
      <c r="D43" s="46">
        <v>7818993</v>
      </c>
      <c r="E43" s="46">
        <f>+D43</f>
        <v>7818993</v>
      </c>
      <c r="F43" s="47"/>
      <c r="G43" s="47">
        <v>0</v>
      </c>
      <c r="H43" s="47"/>
      <c r="I43" s="47"/>
      <c r="J43" s="18"/>
      <c r="K43" s="18"/>
      <c r="L43" s="18"/>
      <c r="M43" s="18"/>
      <c r="N43" s="18"/>
      <c r="O43" s="18"/>
      <c r="P43" s="18"/>
      <c r="Q43" s="18"/>
      <c r="R43" s="48">
        <f t="shared" si="2"/>
        <v>0</v>
      </c>
    </row>
    <row r="44" spans="3:18" x14ac:dyDescent="0.25">
      <c r="C44" s="45" t="s">
        <v>46</v>
      </c>
      <c r="D44" s="46">
        <v>6240000</v>
      </c>
      <c r="E44" s="46">
        <f>+D44</f>
        <v>6240000</v>
      </c>
      <c r="F44" s="47"/>
      <c r="G44" s="47">
        <v>0</v>
      </c>
      <c r="H44" s="47"/>
      <c r="I44" s="47"/>
      <c r="J44" s="18"/>
      <c r="K44" s="18"/>
      <c r="L44" s="18"/>
      <c r="M44" s="18"/>
      <c r="N44" s="18"/>
      <c r="O44" s="18"/>
      <c r="P44" s="18"/>
      <c r="Q44" s="18"/>
      <c r="R44" s="48">
        <f t="shared" si="2"/>
        <v>0</v>
      </c>
    </row>
    <row r="45" spans="3:18" x14ac:dyDescent="0.25">
      <c r="C45" s="40" t="s">
        <v>47</v>
      </c>
      <c r="D45" s="41">
        <f>SUM(D46:D51)</f>
        <v>0</v>
      </c>
      <c r="E45" s="41">
        <f>SUM(E46:E51)</f>
        <v>0</v>
      </c>
      <c r="F45" s="42"/>
      <c r="G45" s="47">
        <v>0</v>
      </c>
      <c r="H45" s="42">
        <f t="shared" ref="H45:Q45" si="10">SUM(H46:H51)</f>
        <v>0</v>
      </c>
      <c r="I45" s="42">
        <f t="shared" si="10"/>
        <v>0</v>
      </c>
      <c r="J45" s="43">
        <f t="shared" si="10"/>
        <v>0</v>
      </c>
      <c r="K45" s="43">
        <f t="shared" si="10"/>
        <v>0</v>
      </c>
      <c r="L45" s="43">
        <f t="shared" si="10"/>
        <v>0</v>
      </c>
      <c r="M45" s="43">
        <f t="shared" si="10"/>
        <v>0</v>
      </c>
      <c r="N45" s="43">
        <f t="shared" si="10"/>
        <v>0</v>
      </c>
      <c r="O45" s="43">
        <f t="shared" si="10"/>
        <v>0</v>
      </c>
      <c r="P45" s="43">
        <f t="shared" si="10"/>
        <v>0</v>
      </c>
      <c r="Q45" s="43">
        <f t="shared" si="10"/>
        <v>0</v>
      </c>
      <c r="R45" s="48">
        <f t="shared" si="2"/>
        <v>0</v>
      </c>
    </row>
    <row r="46" spans="3:18" x14ac:dyDescent="0.25">
      <c r="C46" s="45" t="s">
        <v>48</v>
      </c>
      <c r="D46" s="46">
        <v>0</v>
      </c>
      <c r="E46" s="46">
        <v>0</v>
      </c>
      <c r="F46" s="47"/>
      <c r="G46" s="47">
        <v>0</v>
      </c>
      <c r="H46" s="47">
        <v>0</v>
      </c>
      <c r="I46" s="47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/>
      <c r="R46" s="48">
        <f t="shared" si="2"/>
        <v>0</v>
      </c>
    </row>
    <row r="47" spans="3:18" x14ac:dyDescent="0.25">
      <c r="C47" s="45" t="s">
        <v>49</v>
      </c>
      <c r="D47" s="46">
        <v>0</v>
      </c>
      <c r="E47" s="46">
        <v>0</v>
      </c>
      <c r="F47" s="47"/>
      <c r="G47" s="47">
        <v>0</v>
      </c>
      <c r="H47" s="47">
        <v>0</v>
      </c>
      <c r="I47" s="47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/>
      <c r="R47" s="48">
        <f t="shared" si="2"/>
        <v>0</v>
      </c>
    </row>
    <row r="48" spans="3:18" x14ac:dyDescent="0.25">
      <c r="C48" s="45" t="s">
        <v>50</v>
      </c>
      <c r="D48" s="46">
        <v>0</v>
      </c>
      <c r="E48" s="46">
        <v>0</v>
      </c>
      <c r="F48" s="47"/>
      <c r="G48" s="47">
        <v>0</v>
      </c>
      <c r="H48" s="47">
        <v>0</v>
      </c>
      <c r="I48" s="47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/>
      <c r="R48" s="48">
        <f t="shared" si="2"/>
        <v>0</v>
      </c>
    </row>
    <row r="49" spans="3:18" x14ac:dyDescent="0.25">
      <c r="C49" s="49" t="s">
        <v>51</v>
      </c>
      <c r="D49" s="46">
        <v>0</v>
      </c>
      <c r="E49" s="46">
        <v>0</v>
      </c>
      <c r="F49" s="47"/>
      <c r="G49" s="47">
        <v>0</v>
      </c>
      <c r="H49" s="47">
        <v>0</v>
      </c>
      <c r="I49" s="47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/>
      <c r="R49" s="48">
        <f t="shared" si="2"/>
        <v>0</v>
      </c>
    </row>
    <row r="50" spans="3:18" x14ac:dyDescent="0.25">
      <c r="C50" s="45" t="s">
        <v>53</v>
      </c>
      <c r="D50" s="46">
        <v>0</v>
      </c>
      <c r="E50" s="46">
        <v>0</v>
      </c>
      <c r="F50" s="47"/>
      <c r="G50" s="47">
        <v>0</v>
      </c>
      <c r="H50" s="47">
        <v>0</v>
      </c>
      <c r="I50" s="47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/>
      <c r="R50" s="48">
        <f t="shared" si="2"/>
        <v>0</v>
      </c>
    </row>
    <row r="51" spans="3:18" x14ac:dyDescent="0.25">
      <c r="C51" s="45" t="s">
        <v>54</v>
      </c>
      <c r="D51" s="46">
        <v>0</v>
      </c>
      <c r="E51" s="46">
        <v>0</v>
      </c>
      <c r="F51" s="47"/>
      <c r="G51" s="47">
        <v>0</v>
      </c>
      <c r="H51" s="47">
        <v>0</v>
      </c>
      <c r="I51" s="47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/>
      <c r="R51" s="48">
        <f>SUM(F51:Q51)</f>
        <v>0</v>
      </c>
    </row>
    <row r="52" spans="3:18" x14ac:dyDescent="0.25">
      <c r="C52" s="40" t="s">
        <v>28</v>
      </c>
      <c r="D52" s="41">
        <f>SUM(D53:D61)</f>
        <v>47605254</v>
      </c>
      <c r="E52" s="41">
        <f>SUM(E53:E61)</f>
        <v>47605254</v>
      </c>
      <c r="F52" s="41">
        <f>SUM(F53:F61)</f>
        <v>610180.14</v>
      </c>
      <c r="G52" s="41">
        <f t="shared" ref="G52:Q52" si="11">SUM(G53:G61)</f>
        <v>198693.36000000002</v>
      </c>
      <c r="H52" s="41">
        <f t="shared" si="11"/>
        <v>192670</v>
      </c>
      <c r="I52" s="42">
        <f t="shared" si="11"/>
        <v>663757.07000000007</v>
      </c>
      <c r="J52" s="43">
        <f t="shared" si="11"/>
        <v>0</v>
      </c>
      <c r="K52" s="43">
        <f t="shared" si="11"/>
        <v>0</v>
      </c>
      <c r="L52" s="43">
        <f>SUM(L53:L61)</f>
        <v>0</v>
      </c>
      <c r="M52" s="43">
        <f t="shared" si="11"/>
        <v>0</v>
      </c>
      <c r="N52" s="43">
        <f t="shared" si="11"/>
        <v>0</v>
      </c>
      <c r="O52" s="43">
        <f t="shared" si="11"/>
        <v>0</v>
      </c>
      <c r="P52" s="43">
        <f t="shared" si="11"/>
        <v>0</v>
      </c>
      <c r="Q52" s="43">
        <f t="shared" si="11"/>
        <v>0</v>
      </c>
      <c r="R52" s="44">
        <f t="shared" si="2"/>
        <v>1665300.57</v>
      </c>
    </row>
    <row r="53" spans="3:18" x14ac:dyDescent="0.25">
      <c r="C53" s="45" t="s">
        <v>29</v>
      </c>
      <c r="D53" s="46">
        <v>19304893</v>
      </c>
      <c r="E53" s="46">
        <f>+D53</f>
        <v>19304893</v>
      </c>
      <c r="F53" s="47">
        <v>273633.64</v>
      </c>
      <c r="G53" s="47">
        <v>198693.36000000002</v>
      </c>
      <c r="H53" s="47">
        <v>17991</v>
      </c>
      <c r="I53" s="47">
        <v>231348.24</v>
      </c>
      <c r="J53" s="18"/>
      <c r="K53" s="18"/>
      <c r="L53" s="18"/>
      <c r="M53" s="18"/>
      <c r="N53" s="18"/>
      <c r="O53" s="18"/>
      <c r="P53" s="18"/>
      <c r="Q53" s="18"/>
      <c r="R53" s="48">
        <f t="shared" si="2"/>
        <v>721666.24</v>
      </c>
    </row>
    <row r="54" spans="3:18" x14ac:dyDescent="0.25">
      <c r="C54" s="45" t="s">
        <v>120</v>
      </c>
      <c r="D54" s="46">
        <v>680850</v>
      </c>
      <c r="E54" s="46">
        <f>+D54</f>
        <v>680850</v>
      </c>
      <c r="F54" s="47"/>
      <c r="G54" s="47"/>
      <c r="H54" s="47">
        <v>102488</v>
      </c>
      <c r="I54" s="47">
        <v>94476.83</v>
      </c>
      <c r="J54" s="18"/>
      <c r="K54" s="18"/>
      <c r="L54" s="18"/>
      <c r="M54" s="18"/>
      <c r="N54" s="18"/>
      <c r="O54" s="18"/>
      <c r="P54" s="18"/>
      <c r="Q54" s="18"/>
      <c r="R54" s="48">
        <f t="shared" si="2"/>
        <v>196964.83000000002</v>
      </c>
    </row>
    <row r="55" spans="3:18" x14ac:dyDescent="0.25">
      <c r="C55" s="45" t="s">
        <v>31</v>
      </c>
      <c r="D55" s="46"/>
      <c r="E55" s="46">
        <f t="shared" ref="E55:E60" si="12">+D55</f>
        <v>0</v>
      </c>
      <c r="F55" s="47"/>
      <c r="G55" s="47">
        <v>0</v>
      </c>
      <c r="H55" s="47"/>
      <c r="I55" s="47"/>
      <c r="J55" s="18"/>
      <c r="K55" s="18"/>
      <c r="L55" s="18"/>
      <c r="M55" s="18"/>
      <c r="N55" s="18"/>
      <c r="O55" s="18"/>
      <c r="P55" s="18"/>
      <c r="Q55" s="18"/>
      <c r="R55" s="48">
        <f t="shared" si="2"/>
        <v>0</v>
      </c>
    </row>
    <row r="56" spans="3:18" x14ac:dyDescent="0.25">
      <c r="C56" s="45" t="s">
        <v>32</v>
      </c>
      <c r="D56" s="46">
        <v>12247918</v>
      </c>
      <c r="E56" s="46">
        <f t="shared" si="12"/>
        <v>12247918</v>
      </c>
      <c r="F56" s="47"/>
      <c r="G56" s="47">
        <v>0</v>
      </c>
      <c r="H56" s="47"/>
      <c r="I56" s="47"/>
      <c r="J56" s="18"/>
      <c r="K56" s="18"/>
      <c r="L56" s="18"/>
      <c r="M56" s="18"/>
      <c r="N56" s="18"/>
      <c r="O56" s="18"/>
      <c r="P56" s="18"/>
      <c r="Q56" s="18"/>
      <c r="R56" s="48">
        <f t="shared" si="2"/>
        <v>0</v>
      </c>
    </row>
    <row r="57" spans="3:18" x14ac:dyDescent="0.25">
      <c r="C57" s="45" t="s">
        <v>33</v>
      </c>
      <c r="D57" s="46">
        <v>2086400</v>
      </c>
      <c r="E57" s="46">
        <f t="shared" si="12"/>
        <v>2086400</v>
      </c>
      <c r="F57" s="47"/>
      <c r="G57" s="47">
        <v>0</v>
      </c>
      <c r="H57" s="47"/>
      <c r="I57" s="47">
        <v>337932</v>
      </c>
      <c r="J57" s="18"/>
      <c r="K57" s="18"/>
      <c r="L57" s="18"/>
      <c r="M57" s="18"/>
      <c r="N57" s="18"/>
      <c r="O57" s="18"/>
      <c r="P57" s="18"/>
      <c r="Q57" s="18"/>
      <c r="R57" s="48">
        <f t="shared" si="2"/>
        <v>337932</v>
      </c>
    </row>
    <row r="58" spans="3:18" x14ac:dyDescent="0.25">
      <c r="C58" s="45" t="s">
        <v>55</v>
      </c>
      <c r="D58" s="46">
        <v>8393</v>
      </c>
      <c r="E58" s="46">
        <f t="shared" si="12"/>
        <v>8393</v>
      </c>
      <c r="F58" s="47">
        <v>109209.18</v>
      </c>
      <c r="G58" s="47">
        <v>0</v>
      </c>
      <c r="H58" s="47"/>
      <c r="I58" s="47"/>
      <c r="J58" s="18"/>
      <c r="K58" s="18"/>
      <c r="L58" s="18"/>
      <c r="M58" s="18"/>
      <c r="N58" s="18"/>
      <c r="O58" s="18"/>
      <c r="P58" s="18"/>
      <c r="Q58" s="18"/>
      <c r="R58" s="48">
        <f t="shared" si="2"/>
        <v>109209.18</v>
      </c>
    </row>
    <row r="59" spans="3:18" x14ac:dyDescent="0.25">
      <c r="C59" s="45" t="s">
        <v>121</v>
      </c>
      <c r="D59" s="46"/>
      <c r="E59" s="46">
        <f t="shared" si="12"/>
        <v>0</v>
      </c>
      <c r="F59" s="47"/>
      <c r="G59" s="47"/>
      <c r="H59" s="47"/>
      <c r="I59" s="47"/>
      <c r="J59" s="18"/>
      <c r="K59" s="18"/>
      <c r="L59" s="18"/>
      <c r="M59" s="18"/>
      <c r="N59" s="18"/>
      <c r="O59" s="18"/>
      <c r="P59" s="18"/>
      <c r="Q59" s="18"/>
      <c r="R59" s="48">
        <f t="shared" si="2"/>
        <v>0</v>
      </c>
    </row>
    <row r="60" spans="3:18" x14ac:dyDescent="0.25">
      <c r="C60" s="45" t="s">
        <v>34</v>
      </c>
      <c r="D60" s="46">
        <v>13276800</v>
      </c>
      <c r="E60" s="46">
        <f t="shared" si="12"/>
        <v>13276800</v>
      </c>
      <c r="F60" s="47">
        <v>227337.32</v>
      </c>
      <c r="G60" s="47">
        <v>0</v>
      </c>
      <c r="H60" s="47"/>
      <c r="I60" s="47"/>
      <c r="J60" s="18"/>
      <c r="K60" s="18"/>
      <c r="L60" s="18"/>
      <c r="M60" s="18"/>
      <c r="N60" s="18"/>
      <c r="O60" s="18"/>
      <c r="P60" s="18"/>
      <c r="Q60" s="18"/>
      <c r="R60" s="48">
        <f t="shared" si="2"/>
        <v>227337.32</v>
      </c>
    </row>
    <row r="61" spans="3:18" x14ac:dyDescent="0.25">
      <c r="C61" s="45" t="s">
        <v>57</v>
      </c>
      <c r="D61" s="46">
        <v>0</v>
      </c>
      <c r="E61" s="46">
        <v>0</v>
      </c>
      <c r="F61" s="47"/>
      <c r="G61" s="47">
        <v>0</v>
      </c>
      <c r="H61" s="47">
        <v>72191</v>
      </c>
      <c r="I61" s="47"/>
      <c r="J61" s="18"/>
      <c r="K61" s="18"/>
      <c r="L61" s="18"/>
      <c r="M61" s="18"/>
      <c r="N61" s="18"/>
      <c r="O61" s="18"/>
      <c r="P61" s="18"/>
      <c r="Q61" s="18"/>
      <c r="R61" s="48">
        <f t="shared" si="2"/>
        <v>72191</v>
      </c>
    </row>
    <row r="62" spans="3:18" x14ac:dyDescent="0.25">
      <c r="C62" s="40" t="s">
        <v>58</v>
      </c>
      <c r="D62" s="41">
        <f>SUM(D63:D66)</f>
        <v>0</v>
      </c>
      <c r="E62" s="41">
        <f>SUM(E63:E66)</f>
        <v>0</v>
      </c>
      <c r="F62" s="42"/>
      <c r="G62" s="47">
        <v>0</v>
      </c>
      <c r="H62" s="42">
        <f t="shared" ref="H62:Q62" si="13">SUM(H63:H66)</f>
        <v>0</v>
      </c>
      <c r="I62" s="42">
        <f t="shared" si="13"/>
        <v>0</v>
      </c>
      <c r="J62" s="43">
        <f t="shared" si="13"/>
        <v>0</v>
      </c>
      <c r="K62" s="43">
        <f t="shared" si="13"/>
        <v>0</v>
      </c>
      <c r="L62" s="43">
        <f t="shared" si="13"/>
        <v>0</v>
      </c>
      <c r="M62" s="43">
        <f t="shared" si="13"/>
        <v>0</v>
      </c>
      <c r="N62" s="43">
        <f t="shared" si="13"/>
        <v>0</v>
      </c>
      <c r="O62" s="43">
        <f t="shared" si="13"/>
        <v>0</v>
      </c>
      <c r="P62" s="43">
        <f t="shared" si="13"/>
        <v>0</v>
      </c>
      <c r="Q62" s="43">
        <f t="shared" si="13"/>
        <v>0</v>
      </c>
      <c r="R62" s="48">
        <f t="shared" si="2"/>
        <v>0</v>
      </c>
    </row>
    <row r="63" spans="3:18" x14ac:dyDescent="0.25">
      <c r="C63" s="45" t="s">
        <v>59</v>
      </c>
      <c r="D63" s="46">
        <v>0</v>
      </c>
      <c r="E63" s="46">
        <v>0</v>
      </c>
      <c r="F63" s="47"/>
      <c r="G63" s="47">
        <v>0</v>
      </c>
      <c r="H63" s="47"/>
      <c r="I63" s="47"/>
      <c r="J63" s="18"/>
      <c r="K63" s="18"/>
      <c r="L63" s="18"/>
      <c r="M63" s="18"/>
      <c r="N63" s="18"/>
      <c r="O63" s="18"/>
      <c r="P63" s="18"/>
      <c r="Q63" s="18"/>
      <c r="R63" s="48">
        <f t="shared" si="2"/>
        <v>0</v>
      </c>
    </row>
    <row r="64" spans="3:18" x14ac:dyDescent="0.25">
      <c r="C64" s="45" t="s">
        <v>60</v>
      </c>
      <c r="D64" s="46">
        <v>0</v>
      </c>
      <c r="E64" s="46">
        <v>0</v>
      </c>
      <c r="F64" s="47"/>
      <c r="G64" s="47">
        <v>0</v>
      </c>
      <c r="H64" s="47"/>
      <c r="I64" s="47"/>
      <c r="J64" s="18"/>
      <c r="K64" s="18"/>
      <c r="L64" s="18"/>
      <c r="M64" s="18"/>
      <c r="N64" s="18"/>
      <c r="O64" s="18"/>
      <c r="P64" s="18"/>
      <c r="Q64" s="18"/>
      <c r="R64" s="48">
        <f t="shared" si="2"/>
        <v>0</v>
      </c>
    </row>
    <row r="65" spans="3:18" x14ac:dyDescent="0.25">
      <c r="C65" s="45" t="s">
        <v>61</v>
      </c>
      <c r="D65" s="46">
        <v>0</v>
      </c>
      <c r="E65" s="46">
        <v>0</v>
      </c>
      <c r="F65" s="47"/>
      <c r="G65" s="47">
        <v>0</v>
      </c>
      <c r="H65" s="47"/>
      <c r="I65" s="47"/>
      <c r="J65" s="18"/>
      <c r="K65" s="18"/>
      <c r="L65" s="18"/>
      <c r="M65" s="18"/>
      <c r="N65" s="18"/>
      <c r="O65" s="18"/>
      <c r="P65" s="18"/>
      <c r="Q65" s="18"/>
      <c r="R65" s="48">
        <f t="shared" si="2"/>
        <v>0</v>
      </c>
    </row>
    <row r="66" spans="3:18" x14ac:dyDescent="0.25">
      <c r="C66" s="45" t="s">
        <v>62</v>
      </c>
      <c r="D66" s="46">
        <v>0</v>
      </c>
      <c r="E66" s="46">
        <v>0</v>
      </c>
      <c r="F66" s="47"/>
      <c r="G66" s="47">
        <v>0</v>
      </c>
      <c r="H66" s="47"/>
      <c r="I66" s="47"/>
      <c r="J66" s="18"/>
      <c r="K66" s="18"/>
      <c r="L66" s="18"/>
      <c r="M66" s="18"/>
      <c r="N66" s="18"/>
      <c r="O66" s="18"/>
      <c r="P66" s="18"/>
      <c r="Q66" s="18"/>
      <c r="R66" s="48">
        <f t="shared" si="2"/>
        <v>0</v>
      </c>
    </row>
    <row r="67" spans="3:18" x14ac:dyDescent="0.25">
      <c r="C67" s="40" t="s">
        <v>63</v>
      </c>
      <c r="D67" s="41">
        <f>SUM(D68:D69)</f>
        <v>0</v>
      </c>
      <c r="E67" s="41">
        <f>SUM(E68:E69)</f>
        <v>0</v>
      </c>
      <c r="F67" s="42"/>
      <c r="G67" s="47">
        <v>0</v>
      </c>
      <c r="H67" s="42">
        <f t="shared" ref="H67:Q67" si="14">SUM(H68:H69)</f>
        <v>0</v>
      </c>
      <c r="I67" s="42">
        <f t="shared" si="14"/>
        <v>0</v>
      </c>
      <c r="J67" s="43">
        <f t="shared" si="14"/>
        <v>0</v>
      </c>
      <c r="K67" s="43">
        <f t="shared" si="14"/>
        <v>0</v>
      </c>
      <c r="L67" s="43">
        <f t="shared" si="14"/>
        <v>0</v>
      </c>
      <c r="M67" s="43">
        <f t="shared" si="14"/>
        <v>0</v>
      </c>
      <c r="N67" s="43">
        <f t="shared" si="14"/>
        <v>0</v>
      </c>
      <c r="O67" s="43">
        <f t="shared" si="14"/>
        <v>0</v>
      </c>
      <c r="P67" s="43">
        <f t="shared" si="14"/>
        <v>0</v>
      </c>
      <c r="Q67" s="43">
        <f t="shared" si="14"/>
        <v>0</v>
      </c>
      <c r="R67" s="48">
        <f t="shared" si="2"/>
        <v>0</v>
      </c>
    </row>
    <row r="68" spans="3:18" x14ac:dyDescent="0.25">
      <c r="C68" s="45" t="s">
        <v>64</v>
      </c>
      <c r="D68" s="46">
        <v>0</v>
      </c>
      <c r="E68" s="46">
        <v>0</v>
      </c>
      <c r="F68" s="47"/>
      <c r="G68" s="47">
        <v>0</v>
      </c>
      <c r="H68" s="47">
        <v>0</v>
      </c>
      <c r="I68" s="47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/>
      <c r="R68" s="48">
        <f t="shared" si="2"/>
        <v>0</v>
      </c>
    </row>
    <row r="69" spans="3:18" x14ac:dyDescent="0.25">
      <c r="C69" s="45" t="s">
        <v>65</v>
      </c>
      <c r="D69" s="46">
        <v>0</v>
      </c>
      <c r="E69" s="46">
        <v>0</v>
      </c>
      <c r="F69" s="47"/>
      <c r="G69" s="47">
        <v>0</v>
      </c>
      <c r="H69" s="47">
        <v>0</v>
      </c>
      <c r="I69" s="47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/>
      <c r="R69" s="48">
        <f t="shared" si="2"/>
        <v>0</v>
      </c>
    </row>
    <row r="70" spans="3:18" x14ac:dyDescent="0.25">
      <c r="C70" s="40" t="s">
        <v>66</v>
      </c>
      <c r="D70" s="41">
        <f>SUM(D71:D73)</f>
        <v>0</v>
      </c>
      <c r="E70" s="41">
        <f>SUM(E71:E73)</f>
        <v>0</v>
      </c>
      <c r="F70" s="42"/>
      <c r="G70" s="47">
        <v>0</v>
      </c>
      <c r="H70" s="42">
        <f t="shared" ref="H70:Q70" si="15">SUM(H71:H73)</f>
        <v>0</v>
      </c>
      <c r="I70" s="42">
        <f t="shared" si="15"/>
        <v>0</v>
      </c>
      <c r="J70" s="43">
        <f t="shared" si="15"/>
        <v>0</v>
      </c>
      <c r="K70" s="43">
        <f t="shared" si="15"/>
        <v>0</v>
      </c>
      <c r="L70" s="43">
        <f t="shared" si="15"/>
        <v>0</v>
      </c>
      <c r="M70" s="43">
        <f t="shared" si="15"/>
        <v>0</v>
      </c>
      <c r="N70" s="43">
        <f t="shared" si="15"/>
        <v>0</v>
      </c>
      <c r="O70" s="43">
        <f t="shared" si="15"/>
        <v>0</v>
      </c>
      <c r="P70" s="43">
        <f t="shared" si="15"/>
        <v>0</v>
      </c>
      <c r="Q70" s="43">
        <f t="shared" si="15"/>
        <v>0</v>
      </c>
      <c r="R70" s="48">
        <f t="shared" si="2"/>
        <v>0</v>
      </c>
    </row>
    <row r="71" spans="3:18" x14ac:dyDescent="0.25">
      <c r="C71" s="45" t="s">
        <v>67</v>
      </c>
      <c r="D71" s="46">
        <v>0</v>
      </c>
      <c r="E71" s="46">
        <v>0</v>
      </c>
      <c r="F71" s="47"/>
      <c r="G71" s="47">
        <v>0</v>
      </c>
      <c r="H71" s="47">
        <v>0</v>
      </c>
      <c r="I71" s="47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/>
      <c r="R71" s="48">
        <f t="shared" si="2"/>
        <v>0</v>
      </c>
    </row>
    <row r="72" spans="3:18" x14ac:dyDescent="0.25">
      <c r="C72" s="45" t="s">
        <v>68</v>
      </c>
      <c r="D72" s="46">
        <v>0</v>
      </c>
      <c r="E72" s="46">
        <v>0</v>
      </c>
      <c r="F72" s="47"/>
      <c r="G72" s="47">
        <v>0</v>
      </c>
      <c r="H72" s="47">
        <v>0</v>
      </c>
      <c r="I72" s="47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/>
      <c r="R72" s="48">
        <f t="shared" si="2"/>
        <v>0</v>
      </c>
    </row>
    <row r="73" spans="3:18" x14ac:dyDescent="0.25">
      <c r="C73" s="45" t="s">
        <v>69</v>
      </c>
      <c r="D73" s="46">
        <v>0</v>
      </c>
      <c r="E73" s="46">
        <v>0</v>
      </c>
      <c r="F73" s="47"/>
      <c r="G73" s="47">
        <v>0</v>
      </c>
      <c r="H73" s="47">
        <v>0</v>
      </c>
      <c r="I73" s="47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/>
      <c r="R73" s="48">
        <f t="shared" si="2"/>
        <v>0</v>
      </c>
    </row>
    <row r="74" spans="3:18" x14ac:dyDescent="0.25">
      <c r="C74" s="38" t="s">
        <v>70</v>
      </c>
      <c r="D74" s="50"/>
      <c r="E74" s="50"/>
      <c r="F74" s="51"/>
      <c r="G74" s="47">
        <v>0</v>
      </c>
      <c r="H74" s="51"/>
      <c r="I74" s="51"/>
      <c r="J74" s="52"/>
      <c r="K74" s="52"/>
      <c r="L74" s="52">
        <v>0</v>
      </c>
      <c r="M74" s="52"/>
      <c r="N74" s="52"/>
      <c r="O74" s="52"/>
      <c r="P74" s="52"/>
      <c r="Q74" s="52"/>
      <c r="R74" s="48">
        <f t="shared" si="2"/>
        <v>0</v>
      </c>
    </row>
    <row r="75" spans="3:18" x14ac:dyDescent="0.25">
      <c r="C75" s="40" t="s">
        <v>71</v>
      </c>
      <c r="D75" s="42">
        <f>SUM(D76:D77)</f>
        <v>0</v>
      </c>
      <c r="E75" s="42">
        <f>SUM(E76:E77)</f>
        <v>0</v>
      </c>
      <c r="F75" s="42"/>
      <c r="G75" s="47">
        <v>0</v>
      </c>
      <c r="H75" s="42">
        <f t="shared" ref="H75:Q75" si="16">SUM(H76:H77)</f>
        <v>0</v>
      </c>
      <c r="I75" s="42"/>
      <c r="J75" s="43">
        <f t="shared" si="16"/>
        <v>0</v>
      </c>
      <c r="K75" s="43">
        <f t="shared" si="16"/>
        <v>0</v>
      </c>
      <c r="L75" s="43">
        <f t="shared" si="16"/>
        <v>0</v>
      </c>
      <c r="M75" s="43">
        <f t="shared" si="16"/>
        <v>0</v>
      </c>
      <c r="N75" s="43">
        <f t="shared" si="16"/>
        <v>0</v>
      </c>
      <c r="O75" s="43">
        <f t="shared" si="16"/>
        <v>0</v>
      </c>
      <c r="P75" s="43">
        <f t="shared" si="16"/>
        <v>0</v>
      </c>
      <c r="Q75" s="43">
        <f t="shared" si="16"/>
        <v>0</v>
      </c>
      <c r="R75" s="48">
        <f t="shared" ref="R75:R82" si="17">SUM(F75:Q75)</f>
        <v>0</v>
      </c>
    </row>
    <row r="76" spans="3:18" x14ac:dyDescent="0.25">
      <c r="C76" s="45" t="s">
        <v>72</v>
      </c>
      <c r="D76" s="47"/>
      <c r="E76" s="47"/>
      <c r="F76" s="47"/>
      <c r="G76" s="47">
        <v>0</v>
      </c>
      <c r="H76" s="47"/>
      <c r="I76" s="47"/>
      <c r="J76" s="18"/>
      <c r="K76" s="18"/>
      <c r="L76" s="18"/>
      <c r="M76" s="18"/>
      <c r="N76" s="18"/>
      <c r="O76" s="18"/>
      <c r="P76" s="18"/>
      <c r="Q76" s="18"/>
      <c r="R76" s="48">
        <f t="shared" si="17"/>
        <v>0</v>
      </c>
    </row>
    <row r="77" spans="3:18" x14ac:dyDescent="0.25">
      <c r="C77" s="45" t="s">
        <v>73</v>
      </c>
      <c r="D77" s="47"/>
      <c r="E77" s="47"/>
      <c r="F77" s="47"/>
      <c r="G77" s="47">
        <v>0</v>
      </c>
      <c r="H77" s="47"/>
      <c r="I77" s="47"/>
      <c r="J77" s="18"/>
      <c r="K77" s="18"/>
      <c r="L77" s="18"/>
      <c r="M77" s="18"/>
      <c r="N77" s="18"/>
      <c r="O77" s="18"/>
      <c r="P77" s="18"/>
      <c r="Q77" s="18"/>
      <c r="R77" s="48">
        <f t="shared" si="17"/>
        <v>0</v>
      </c>
    </row>
    <row r="78" spans="3:18" x14ac:dyDescent="0.25">
      <c r="C78" s="40" t="s">
        <v>74</v>
      </c>
      <c r="D78" s="42">
        <f>SUM(D79:D80)</f>
        <v>44976343</v>
      </c>
      <c r="E78" s="42">
        <f>SUM(E79:E80)</f>
        <v>44976343</v>
      </c>
      <c r="F78" s="42">
        <f t="shared" ref="F78:Q78" si="18">SUM(F79:F80)</f>
        <v>27055624.549999997</v>
      </c>
      <c r="G78" s="42">
        <f t="shared" si="18"/>
        <v>23198456.199999999</v>
      </c>
      <c r="H78" s="42">
        <f t="shared" si="18"/>
        <v>15006481</v>
      </c>
      <c r="I78" s="42">
        <v>29806858</v>
      </c>
      <c r="J78" s="43">
        <f t="shared" si="18"/>
        <v>0</v>
      </c>
      <c r="K78" s="43">
        <f t="shared" si="18"/>
        <v>0</v>
      </c>
      <c r="L78" s="43">
        <f t="shared" si="18"/>
        <v>0</v>
      </c>
      <c r="M78" s="43">
        <f t="shared" si="18"/>
        <v>0</v>
      </c>
      <c r="N78" s="43">
        <f t="shared" si="18"/>
        <v>0</v>
      </c>
      <c r="O78" s="43">
        <f t="shared" si="18"/>
        <v>0</v>
      </c>
      <c r="P78" s="43">
        <f t="shared" si="18"/>
        <v>0</v>
      </c>
      <c r="Q78" s="43">
        <f t="shared" si="18"/>
        <v>0</v>
      </c>
      <c r="R78" s="44">
        <f t="shared" si="17"/>
        <v>95067419.75</v>
      </c>
    </row>
    <row r="79" spans="3:18" x14ac:dyDescent="0.25">
      <c r="C79" s="45" t="s">
        <v>75</v>
      </c>
      <c r="D79" s="47">
        <v>44976343</v>
      </c>
      <c r="E79" s="47">
        <v>44976343</v>
      </c>
      <c r="F79" s="47">
        <v>27055624.549999997</v>
      </c>
      <c r="G79" s="47">
        <v>23198456.199999999</v>
      </c>
      <c r="H79" s="47">
        <v>15006481</v>
      </c>
      <c r="I79" s="47">
        <v>29806858</v>
      </c>
      <c r="J79" s="18"/>
      <c r="K79" s="18"/>
      <c r="L79" s="18"/>
      <c r="M79" s="18"/>
      <c r="N79" s="18"/>
      <c r="O79" s="18"/>
      <c r="P79" s="18"/>
      <c r="Q79" s="18"/>
      <c r="R79" s="48">
        <f t="shared" si="17"/>
        <v>95067419.75</v>
      </c>
    </row>
    <row r="80" spans="3:18" x14ac:dyDescent="0.25">
      <c r="C80" s="45" t="s">
        <v>76</v>
      </c>
      <c r="D80" s="47"/>
      <c r="E80" s="47"/>
      <c r="F80" s="46"/>
      <c r="G80" s="47">
        <v>0</v>
      </c>
      <c r="H80" s="47"/>
      <c r="I80" s="47"/>
      <c r="J80" s="18"/>
      <c r="K80" s="18"/>
      <c r="L80" s="18"/>
      <c r="M80" s="18"/>
      <c r="N80" s="18"/>
      <c r="O80" s="18"/>
      <c r="P80" s="18"/>
      <c r="Q80" s="18"/>
      <c r="R80" s="48">
        <f t="shared" si="17"/>
        <v>0</v>
      </c>
    </row>
    <row r="81" spans="3:18" x14ac:dyDescent="0.25">
      <c r="C81" s="40" t="s">
        <v>77</v>
      </c>
      <c r="D81" s="42">
        <f>+D82</f>
        <v>0</v>
      </c>
      <c r="E81" s="42">
        <f>+E82</f>
        <v>0</v>
      </c>
      <c r="F81" s="42"/>
      <c r="G81" s="47">
        <v>0</v>
      </c>
      <c r="H81" s="42">
        <f>+H82</f>
        <v>0</v>
      </c>
      <c r="I81" s="42">
        <f t="shared" ref="I81:Q81" si="19">+I82</f>
        <v>0</v>
      </c>
      <c r="J81" s="43">
        <f>+J82</f>
        <v>0</v>
      </c>
      <c r="K81" s="43">
        <f t="shared" si="19"/>
        <v>0</v>
      </c>
      <c r="L81" s="43">
        <f t="shared" si="19"/>
        <v>0</v>
      </c>
      <c r="M81" s="43">
        <f t="shared" si="19"/>
        <v>0</v>
      </c>
      <c r="N81" s="43">
        <f t="shared" si="19"/>
        <v>0</v>
      </c>
      <c r="O81" s="43">
        <f t="shared" si="19"/>
        <v>0</v>
      </c>
      <c r="P81" s="43">
        <f t="shared" si="19"/>
        <v>0</v>
      </c>
      <c r="Q81" s="43">
        <f t="shared" si="19"/>
        <v>0</v>
      </c>
      <c r="R81" s="48">
        <f t="shared" si="17"/>
        <v>0</v>
      </c>
    </row>
    <row r="82" spans="3:18" x14ac:dyDescent="0.25">
      <c r="C82" s="45" t="s">
        <v>78</v>
      </c>
      <c r="D82" s="47"/>
      <c r="E82" s="47"/>
      <c r="F82" s="47"/>
      <c r="G82" s="47">
        <v>0</v>
      </c>
      <c r="H82" s="47"/>
      <c r="I82" s="47"/>
      <c r="J82" s="18"/>
      <c r="K82" s="18"/>
      <c r="L82" s="18"/>
      <c r="M82" s="18"/>
      <c r="N82" s="18"/>
      <c r="O82" s="18"/>
      <c r="P82" s="18"/>
      <c r="Q82" s="18"/>
      <c r="R82" s="48">
        <f t="shared" si="17"/>
        <v>0</v>
      </c>
    </row>
    <row r="83" spans="3:18" ht="15.75" thickBot="1" x14ac:dyDescent="0.3">
      <c r="C83" s="53" t="s">
        <v>122</v>
      </c>
      <c r="D83" s="54">
        <f>+D10+D16+D26+D36+D45+D52+D62+D67+D70+D75+D78+D81</f>
        <v>1221000000</v>
      </c>
      <c r="E83" s="54">
        <f t="shared" ref="E83:Q83" si="20">+E10+E16+E26+E36+E45+E52+E62+E67+E70+E75+E78+E81</f>
        <v>1221000000</v>
      </c>
      <c r="F83" s="54">
        <f>+F10+F16+F26+F36+F45+F52+F62+F67+F70+F75+F78+F81</f>
        <v>87610701.570000008</v>
      </c>
      <c r="G83" s="54">
        <v>72275070.879999995</v>
      </c>
      <c r="H83" s="54">
        <f>+H10+H16+H26+H36+H52+H78</f>
        <v>85614134.039999992</v>
      </c>
      <c r="I83" s="54">
        <f t="shared" si="20"/>
        <v>83625468.761999995</v>
      </c>
      <c r="J83" s="55">
        <f t="shared" si="20"/>
        <v>0</v>
      </c>
      <c r="K83" s="55">
        <f t="shared" si="20"/>
        <v>0</v>
      </c>
      <c r="L83" s="55">
        <f t="shared" si="20"/>
        <v>0</v>
      </c>
      <c r="M83" s="55">
        <f t="shared" si="20"/>
        <v>0</v>
      </c>
      <c r="N83" s="55">
        <f t="shared" si="20"/>
        <v>0</v>
      </c>
      <c r="O83" s="55">
        <f t="shared" si="20"/>
        <v>0</v>
      </c>
      <c r="P83" s="55">
        <f t="shared" si="20"/>
        <v>0</v>
      </c>
      <c r="Q83" s="55">
        <f t="shared" si="20"/>
        <v>0</v>
      </c>
      <c r="R83" s="55">
        <f>+R10+R16+R26+R36+R45+R52+R62+R67+R70+R75+R78+R81</f>
        <v>329125375.25200003</v>
      </c>
    </row>
    <row r="84" spans="3:18" ht="36.75" customHeight="1" thickBot="1" x14ac:dyDescent="0.3">
      <c r="C84" s="56" t="s">
        <v>123</v>
      </c>
      <c r="E84" s="19"/>
    </row>
    <row r="85" spans="3:18" ht="40.5" customHeight="1" thickBot="1" x14ac:dyDescent="0.3">
      <c r="C85" s="57" t="s">
        <v>124</v>
      </c>
      <c r="D85" s="19"/>
      <c r="F85" s="19"/>
      <c r="G85" s="19"/>
    </row>
    <row r="86" spans="3:18" ht="57.75" customHeight="1" thickBot="1" x14ac:dyDescent="0.3">
      <c r="C86" s="58" t="s">
        <v>125</v>
      </c>
    </row>
    <row r="87" spans="3:18" ht="39" customHeight="1" x14ac:dyDescent="0.3"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</row>
    <row r="88" spans="3:18" ht="18.75" x14ac:dyDescent="0.3"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</row>
  </sheetData>
  <mergeCells count="11">
    <mergeCell ref="C87:P87"/>
    <mergeCell ref="C88:P88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7" right="0.7" top="0.75" bottom="0.75" header="0.3" footer="0.3"/>
  <pageSetup scale="30" orientation="landscape" r:id="rId1"/>
  <rowBreaks count="1" manualBreakCount="1">
    <brk id="44" min="2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view="pageBreakPreview" topLeftCell="B1" zoomScale="78" zoomScaleNormal="100" zoomScaleSheetLayoutView="78" workbookViewId="0">
      <selection activeCell="B21" sqref="B21"/>
    </sheetView>
  </sheetViews>
  <sheetFormatPr baseColWidth="10" defaultColWidth="9.140625" defaultRowHeight="15.75" x14ac:dyDescent="0.25"/>
  <cols>
    <col min="1" max="1" width="9.140625" style="20" customWidth="1"/>
    <col min="2" max="2" width="82.42578125" style="20" customWidth="1"/>
    <col min="3" max="3" width="23" style="20" customWidth="1"/>
    <col min="4" max="4" width="14.7109375" style="21" bestFit="1" customWidth="1"/>
    <col min="5" max="8" width="6" bestFit="1" customWidth="1"/>
    <col min="9" max="10" width="7" bestFit="1" customWidth="1"/>
  </cols>
  <sheetData>
    <row r="1" spans="2:10" x14ac:dyDescent="0.25">
      <c r="B1" s="61"/>
      <c r="C1" s="61"/>
      <c r="D1" s="61"/>
    </row>
    <row r="2" spans="2:10" x14ac:dyDescent="0.25">
      <c r="B2" s="61" t="s">
        <v>97</v>
      </c>
      <c r="C2" s="61"/>
      <c r="D2" s="61"/>
    </row>
    <row r="3" spans="2:10" x14ac:dyDescent="0.25">
      <c r="B3" s="61" t="s">
        <v>102</v>
      </c>
      <c r="C3" s="61"/>
      <c r="D3" s="61"/>
    </row>
    <row r="4" spans="2:10" x14ac:dyDescent="0.25">
      <c r="B4" s="61" t="s">
        <v>94</v>
      </c>
      <c r="C4" s="61"/>
      <c r="D4" s="61"/>
    </row>
    <row r="5" spans="2:10" x14ac:dyDescent="0.25">
      <c r="B5" s="77" t="s">
        <v>36</v>
      </c>
      <c r="C5" s="77"/>
      <c r="D5" s="77"/>
    </row>
    <row r="7" spans="2:10" ht="31.5" customHeight="1" x14ac:dyDescent="0.25">
      <c r="B7" s="13" t="s">
        <v>0</v>
      </c>
      <c r="C7" s="14" t="s">
        <v>100</v>
      </c>
      <c r="D7" s="14" t="s">
        <v>101</v>
      </c>
      <c r="I7" s="19"/>
      <c r="J7" s="19"/>
    </row>
    <row r="8" spans="2:10" x14ac:dyDescent="0.25">
      <c r="B8" s="22" t="s">
        <v>1</v>
      </c>
      <c r="C8" s="31"/>
      <c r="D8" s="23"/>
      <c r="E8" s="18"/>
      <c r="F8" s="18"/>
      <c r="G8" s="18"/>
      <c r="H8" s="18"/>
      <c r="I8" s="18"/>
      <c r="J8" s="18"/>
    </row>
    <row r="9" spans="2:10" x14ac:dyDescent="0.25">
      <c r="B9" s="24" t="s">
        <v>2</v>
      </c>
      <c r="C9" s="32" t="e">
        <f>+GETPIVOTDATA("monto",[1]Hoja4!$A$3,"cuentas","2.1 - REMUNERACIONES Y CONTRIBUCIONES")</f>
        <v>#REF!</v>
      </c>
      <c r="D9" s="28">
        <v>358856673.54000002</v>
      </c>
    </row>
    <row r="10" spans="2:10" x14ac:dyDescent="0.25">
      <c r="B10" s="24" t="s">
        <v>7</v>
      </c>
      <c r="C10" s="32" t="e">
        <f>+GETPIVOTDATA("monto",[1]Hoja4!$A$3,"cuentas","2.2 - CONTRATACIÓN DE SERVICIOS")</f>
        <v>#REF!</v>
      </c>
      <c r="D10" s="28">
        <v>25633799.66</v>
      </c>
    </row>
    <row r="11" spans="2:10" x14ac:dyDescent="0.25">
      <c r="B11" s="24" t="s">
        <v>16</v>
      </c>
      <c r="C11" s="32" t="e">
        <f>+GETPIVOTDATA("monto",[1]Hoja4!$A$3,"cuentas","2.3 - MATERIALES Y SUMINISTROS")</f>
        <v>#REF!</v>
      </c>
      <c r="D11" s="28">
        <v>8400997.75</v>
      </c>
    </row>
    <row r="12" spans="2:10" x14ac:dyDescent="0.25">
      <c r="B12" s="24" t="s">
        <v>25</v>
      </c>
      <c r="C12" s="32" t="e">
        <f>+GETPIVOTDATA("monto",[1]Hoja4!$A$3,"cuentas","2.4 - TRANSFERENCIAS CORRIENTES")</f>
        <v>#REF!</v>
      </c>
      <c r="D12" s="28">
        <v>19474805.990000002</v>
      </c>
    </row>
    <row r="13" spans="2:10" x14ac:dyDescent="0.25">
      <c r="B13" s="24" t="s">
        <v>47</v>
      </c>
      <c r="C13" s="33"/>
      <c r="D13" s="25">
        <v>0</v>
      </c>
    </row>
    <row r="14" spans="2:10" x14ac:dyDescent="0.25">
      <c r="B14" s="24" t="s">
        <v>28</v>
      </c>
      <c r="C14" s="32" t="e">
        <f>+GETPIVOTDATA("monto",[1]Hoja4!$A$3,"cuentas","2.6 - BIENES MUEBLES, INMUEBLES E INTANGIBLES")</f>
        <v>#REF!</v>
      </c>
      <c r="D14" s="28">
        <v>2607542.7999999998</v>
      </c>
    </row>
    <row r="15" spans="2:10" x14ac:dyDescent="0.25">
      <c r="B15" s="24" t="s">
        <v>58</v>
      </c>
      <c r="C15" s="32"/>
      <c r="D15" s="28">
        <v>0</v>
      </c>
    </row>
    <row r="16" spans="2:10" x14ac:dyDescent="0.25">
      <c r="B16" s="24" t="s">
        <v>63</v>
      </c>
      <c r="C16" s="24"/>
      <c r="D16" s="25">
        <v>0</v>
      </c>
    </row>
    <row r="17" spans="1:10" x14ac:dyDescent="0.25">
      <c r="B17" s="24" t="s">
        <v>66</v>
      </c>
      <c r="C17" s="24"/>
      <c r="D17" s="25">
        <v>0</v>
      </c>
    </row>
    <row r="18" spans="1:10" x14ac:dyDescent="0.25">
      <c r="C18" s="34"/>
    </row>
    <row r="19" spans="1:10" s="21" customFormat="1" ht="18" x14ac:dyDescent="0.25">
      <c r="A19" s="20"/>
      <c r="B19" s="26"/>
      <c r="C19" s="35" t="e">
        <f>SUM(C9:C18)</f>
        <v>#REF!</v>
      </c>
      <c r="D19" s="29">
        <f>+D9+D10+D11+D12+D14</f>
        <v>414973819.74000007</v>
      </c>
      <c r="E19"/>
      <c r="F19"/>
      <c r="G19"/>
      <c r="H19"/>
      <c r="I19"/>
      <c r="J19"/>
    </row>
    <row r="20" spans="1:10" s="21" customFormat="1" ht="60" customHeight="1" x14ac:dyDescent="0.25">
      <c r="A20" s="20"/>
      <c r="B20" s="27" t="s">
        <v>99</v>
      </c>
      <c r="C20" s="30"/>
      <c r="E20"/>
      <c r="F20"/>
      <c r="G20"/>
      <c r="H20"/>
      <c r="I20"/>
      <c r="J20"/>
    </row>
  </sheetData>
  <mergeCells count="5">
    <mergeCell ref="B1:D1"/>
    <mergeCell ref="B2:D2"/>
    <mergeCell ref="B3:D3"/>
    <mergeCell ref="B4:D4"/>
    <mergeCell ref="B5:D5"/>
  </mergeCells>
  <pageMargins left="0.70866141732283472" right="0.70866141732283472" top="0.74803149606299213" bottom="0.74803149606299213" header="0.31496062992125984" footer="0.31496062992125984"/>
  <pageSetup scale="44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B11" sqref="B11"/>
    </sheetView>
  </sheetViews>
  <sheetFormatPr baseColWidth="10" defaultRowHeight="15" x14ac:dyDescent="0.25"/>
  <cols>
    <col min="1" max="1" width="2" bestFit="1" customWidth="1"/>
    <col min="2" max="2" width="116.85546875" bestFit="1" customWidth="1"/>
  </cols>
  <sheetData>
    <row r="2" spans="1:2" x14ac:dyDescent="0.25">
      <c r="B2" t="s">
        <v>107</v>
      </c>
    </row>
    <row r="3" spans="1:2" x14ac:dyDescent="0.25">
      <c r="A3">
        <v>1</v>
      </c>
      <c r="B3" t="s">
        <v>103</v>
      </c>
    </row>
    <row r="4" spans="1:2" x14ac:dyDescent="0.25">
      <c r="A4">
        <v>2</v>
      </c>
      <c r="B4" t="s">
        <v>104</v>
      </c>
    </row>
    <row r="5" spans="1:2" x14ac:dyDescent="0.25">
      <c r="A5">
        <v>3</v>
      </c>
      <c r="B5" t="s">
        <v>105</v>
      </c>
    </row>
    <row r="6" spans="1:2" x14ac:dyDescent="0.25">
      <c r="B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Plantilla Presupuesto</vt:lpstr>
      <vt:lpstr>Presup. Aprobado-Ejec OIA</vt:lpstr>
      <vt:lpstr>Ejemplo</vt:lpstr>
      <vt:lpstr>Hoja1</vt:lpstr>
      <vt:lpstr>Ejemplo!Área_de_impresión</vt:lpstr>
      <vt:lpstr>'Plantilla Presupuesto'!Área_de_impresión</vt:lpstr>
      <vt:lpstr>'Presup. Aprobado-Ejec OIA'!Área_de_impresión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MOISES ISSAIAS RICHARSON CAMPUSANO</cp:lastModifiedBy>
  <cp:lastPrinted>2022-05-17T15:49:20Z</cp:lastPrinted>
  <dcterms:created xsi:type="dcterms:W3CDTF">2018-04-17T18:57:16Z</dcterms:created>
  <dcterms:modified xsi:type="dcterms:W3CDTF">2022-05-17T15:49:57Z</dcterms:modified>
</cp:coreProperties>
</file>