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STADISTICAS TRIMESTRALES\2022\"/>
    </mc:Choice>
  </mc:AlternateContent>
  <bookViews>
    <workbookView xWindow="0" yWindow="0" windowWidth="28800" windowHeight="12330"/>
  </bookViews>
  <sheets>
    <sheet name="EMBARCACIONES" sheetId="1" r:id="rId1"/>
    <sheet name="TRAFICO DE EMBARCACIONES" sheetId="6" r:id="rId2"/>
    <sheet name="CONTENEDORES" sheetId="2" r:id="rId3"/>
    <sheet name="CARGAS" sheetId="3" r:id="rId4"/>
    <sheet name="CRUCEROS" sheetId="4" r:id="rId5"/>
  </sheets>
  <externalReferences>
    <externalReference r:id="rId6"/>
  </externalReferences>
  <definedNames>
    <definedName name="_xlnm.Print_Area" localSheetId="4">CRUCEROS!$A$1:$H$125</definedName>
    <definedName name="_xlnm.Print_Area" localSheetId="0">EMBARCACIONES!$A$1:$M$167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3" l="1"/>
  <c r="F103" i="3"/>
  <c r="D55" i="3"/>
  <c r="E55" i="3" s="1"/>
  <c r="F55" i="3" s="1"/>
  <c r="C60" i="3"/>
  <c r="C62" i="3" s="1"/>
  <c r="E59" i="3"/>
  <c r="F59" i="3" s="1"/>
  <c r="E58" i="3"/>
  <c r="F58" i="3" s="1"/>
  <c r="E52" i="3"/>
  <c r="F52" i="3" s="1"/>
  <c r="E53" i="3"/>
  <c r="F53" i="3" s="1"/>
  <c r="E54" i="3"/>
  <c r="F54" i="3" s="1"/>
  <c r="E51" i="3"/>
  <c r="F51" i="3" s="1"/>
  <c r="E45" i="3"/>
  <c r="F45" i="3" s="1"/>
  <c r="E46" i="3"/>
  <c r="F46" i="3" s="1"/>
  <c r="E47" i="3"/>
  <c r="F47" i="3" s="1"/>
  <c r="E48" i="3"/>
  <c r="F48" i="3" s="1"/>
  <c r="E44" i="3"/>
  <c r="F44" i="3" s="1"/>
  <c r="D60" i="3"/>
  <c r="D48" i="3"/>
  <c r="D62" i="3" s="1"/>
  <c r="E62" i="3" l="1"/>
  <c r="F62" i="3" s="1"/>
  <c r="E60" i="3"/>
  <c r="F60" i="3" s="1"/>
  <c r="C93" i="3" l="1"/>
  <c r="D93" i="3" l="1"/>
  <c r="E75" i="3"/>
  <c r="F75" i="3" s="1"/>
  <c r="E76" i="3"/>
  <c r="F76" i="3" s="1"/>
  <c r="E77" i="3"/>
  <c r="F77" i="3" s="1"/>
  <c r="E78" i="3"/>
  <c r="E79" i="3"/>
  <c r="E80" i="3"/>
  <c r="F80" i="3" s="1"/>
  <c r="E81" i="3"/>
  <c r="F81" i="3" s="1"/>
  <c r="E82" i="3"/>
  <c r="F82" i="3" s="1"/>
  <c r="E83" i="3"/>
  <c r="E84" i="3"/>
  <c r="F84" i="3" s="1"/>
  <c r="E85" i="3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74" i="3"/>
  <c r="F74" i="3" s="1"/>
  <c r="M36" i="1"/>
  <c r="E93" i="3" l="1"/>
  <c r="F93" i="3" s="1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C29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C24" i="3"/>
  <c r="U13" i="3"/>
  <c r="U14" i="3"/>
  <c r="U15" i="3"/>
  <c r="U16" i="3"/>
  <c r="U20" i="3"/>
  <c r="U21" i="3"/>
  <c r="U22" i="3"/>
  <c r="U23" i="3"/>
  <c r="U27" i="3"/>
  <c r="U28" i="3"/>
  <c r="D17" i="3"/>
  <c r="E17" i="3"/>
  <c r="F17" i="3"/>
  <c r="G17" i="3"/>
  <c r="H17" i="3"/>
  <c r="I17" i="3"/>
  <c r="J17" i="3"/>
  <c r="K17" i="3"/>
  <c r="K31" i="3" s="1"/>
  <c r="L17" i="3"/>
  <c r="M17" i="3"/>
  <c r="N17" i="3"/>
  <c r="O17" i="3"/>
  <c r="P17" i="3"/>
  <c r="Q17" i="3"/>
  <c r="R17" i="3"/>
  <c r="S17" i="3"/>
  <c r="T17" i="3"/>
  <c r="C17" i="3"/>
  <c r="Q31" i="3" l="1"/>
  <c r="E31" i="3"/>
  <c r="D31" i="3"/>
  <c r="P31" i="3"/>
  <c r="U29" i="3"/>
  <c r="R31" i="3"/>
  <c r="F31" i="3"/>
  <c r="L31" i="3"/>
  <c r="J31" i="3"/>
  <c r="U24" i="3"/>
  <c r="N31" i="3"/>
  <c r="M31" i="3"/>
  <c r="O31" i="3"/>
  <c r="C31" i="3"/>
  <c r="I31" i="3"/>
  <c r="T31" i="3"/>
  <c r="H31" i="3"/>
  <c r="S31" i="3"/>
  <c r="G31" i="3"/>
  <c r="U17" i="3"/>
  <c r="D35" i="6"/>
  <c r="E35" i="6" s="1"/>
  <c r="F35" i="6" s="1"/>
  <c r="C35" i="6"/>
  <c r="E34" i="6"/>
  <c r="F34" i="6" s="1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C91" i="1"/>
  <c r="B91" i="1"/>
  <c r="B124" i="1"/>
  <c r="B143" i="1"/>
  <c r="U31" i="3" l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48" i="1"/>
  <c r="F48" i="1" s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4" i="1"/>
  <c r="D58" i="1"/>
  <c r="C36" i="1"/>
  <c r="D36" i="1"/>
  <c r="E36" i="1"/>
  <c r="F36" i="1"/>
  <c r="G36" i="1"/>
  <c r="H36" i="1"/>
  <c r="I36" i="1"/>
  <c r="J36" i="1"/>
  <c r="K36" i="1"/>
  <c r="L36" i="1"/>
  <c r="C58" i="1" l="1"/>
  <c r="E58" i="1" s="1"/>
  <c r="F58" i="1" s="1"/>
  <c r="D71" i="2" l="1"/>
  <c r="E71" i="2"/>
  <c r="D61" i="2"/>
  <c r="F54" i="2"/>
  <c r="G54" i="2" s="1"/>
  <c r="F56" i="2"/>
  <c r="G56" i="2" s="1"/>
  <c r="F57" i="2"/>
  <c r="G57" i="2" s="1"/>
  <c r="F53" i="2"/>
  <c r="G53" i="2" s="1"/>
  <c r="F49" i="2"/>
  <c r="G49" i="2" s="1"/>
  <c r="F48" i="2"/>
  <c r="G48" i="2" s="1"/>
  <c r="F44" i="2"/>
  <c r="G44" i="2" s="1"/>
  <c r="F43" i="2"/>
  <c r="G43" i="2" s="1"/>
  <c r="E58" i="2" l="1"/>
  <c r="F58" i="2" s="1"/>
  <c r="G58" i="2" s="1"/>
  <c r="D27" i="2"/>
  <c r="E27" i="2"/>
  <c r="F27" i="2"/>
  <c r="G27" i="2"/>
  <c r="C27" i="2"/>
  <c r="E55" i="2"/>
  <c r="F55" i="2" s="1"/>
  <c r="G55" i="2" s="1"/>
  <c r="E50" i="2"/>
  <c r="F50" i="2" s="1"/>
  <c r="G50" i="2" s="1"/>
  <c r="E45" i="2"/>
  <c r="E30" i="2"/>
  <c r="F30" i="2"/>
  <c r="G30" i="2"/>
  <c r="H25" i="2"/>
  <c r="H26" i="2"/>
  <c r="H29" i="2"/>
  <c r="H19" i="2"/>
  <c r="H20" i="2"/>
  <c r="H13" i="2"/>
  <c r="H14" i="2"/>
  <c r="D15" i="2"/>
  <c r="E15" i="2"/>
  <c r="F15" i="2"/>
  <c r="G15" i="2"/>
  <c r="C15" i="2"/>
  <c r="H15" i="2" s="1"/>
  <c r="D21" i="2"/>
  <c r="E21" i="2"/>
  <c r="F21" i="2"/>
  <c r="G21" i="2"/>
  <c r="C21" i="2"/>
  <c r="H21" i="2" s="1"/>
  <c r="H27" i="2" l="1"/>
  <c r="G31" i="2"/>
  <c r="F31" i="2"/>
  <c r="F33" i="2" s="1"/>
  <c r="E31" i="2"/>
  <c r="E33" i="2" s="1"/>
  <c r="E59" i="2"/>
  <c r="F59" i="2" s="1"/>
  <c r="G59" i="2" s="1"/>
  <c r="F45" i="2"/>
  <c r="E61" i="2"/>
  <c r="G33" i="2"/>
  <c r="D28" i="2"/>
  <c r="C30" i="2"/>
  <c r="C31" i="2" s="1"/>
  <c r="C33" i="2" s="1"/>
  <c r="F61" i="2" l="1"/>
  <c r="G45" i="2"/>
  <c r="G61" i="2" s="1"/>
  <c r="H28" i="2"/>
  <c r="H30" i="2" s="1"/>
  <c r="H31" i="2" s="1"/>
  <c r="D30" i="2"/>
  <c r="D31" i="2" s="1"/>
  <c r="C104" i="4"/>
  <c r="G61" i="4"/>
  <c r="F61" i="4"/>
  <c r="D61" i="4"/>
  <c r="C61" i="4"/>
  <c r="E57" i="4"/>
  <c r="E56" i="4"/>
  <c r="E55" i="4"/>
  <c r="E53" i="4"/>
  <c r="D23" i="4"/>
  <c r="E23" i="4" s="1"/>
  <c r="F23" i="4" s="1"/>
  <c r="C23" i="4"/>
  <c r="E22" i="4"/>
  <c r="F22" i="4" s="1"/>
  <c r="E21" i="4"/>
  <c r="E20" i="4"/>
  <c r="E19" i="4"/>
  <c r="E18" i="4"/>
  <c r="F18" i="4" s="1"/>
  <c r="E17" i="4"/>
  <c r="F17" i="4" s="1"/>
  <c r="E16" i="4"/>
  <c r="E15" i="4"/>
  <c r="F15" i="4" s="1"/>
  <c r="E14" i="4"/>
  <c r="E13" i="4"/>
  <c r="F13" i="4" s="1"/>
  <c r="E61" i="4" l="1"/>
  <c r="D33" i="2"/>
  <c r="H33" i="2"/>
</calcChain>
</file>

<file path=xl/sharedStrings.xml><?xml version="1.0" encoding="utf-8"?>
<sst xmlns="http://schemas.openxmlformats.org/spreadsheetml/2006/main" count="386" uniqueCount="145">
  <si>
    <t>PUERTOS y/o TERMINAL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</si>
  <si>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</si>
  <si>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</si>
  <si>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</si>
  <si>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</si>
  <si>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</si>
  <si>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</si>
  <si>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</si>
  <si>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</si>
  <si>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/OTROS</t>
  </si>
  <si>
    <t>FERRIE</t>
  </si>
  <si>
    <t>TOTAL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</si>
  <si>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</si>
  <si>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</si>
  <si>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</si>
  <si>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</si>
  <si>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</si>
  <si>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</si>
  <si>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</si>
  <si>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TAINO BAY</t>
  </si>
  <si>
    <t>CAUCEDO</t>
  </si>
  <si>
    <t>LA CANA</t>
  </si>
  <si>
    <t>LA ROMANA</t>
  </si>
  <si>
    <t xml:space="preserve">LUPERON </t>
  </si>
  <si>
    <t>MANZANILLO</t>
  </si>
  <si>
    <t>PEDERNALES</t>
  </si>
  <si>
    <t>ISLAS CATALINA</t>
  </si>
  <si>
    <t>PLAZA MARINA</t>
  </si>
  <si>
    <t>PUERTO PLATA</t>
  </si>
  <si>
    <t>PUNTA CATALINA</t>
  </si>
  <si>
    <t>ISLA SAONA</t>
  </si>
  <si>
    <t>RIO HAINA</t>
  </si>
  <si>
    <t>SAN PEDRO DE MACORÍS</t>
  </si>
  <si>
    <t>SANTA BÁRBARA</t>
  </si>
  <si>
    <t>SANTO DOMINGO</t>
  </si>
  <si>
    <t xml:space="preserve">TOTAL </t>
  </si>
  <si>
    <t>Embarcaciones</t>
  </si>
  <si>
    <t>V. Absoluta</t>
  </si>
  <si>
    <t>V. Porcentual</t>
  </si>
  <si>
    <t>OTROS</t>
  </si>
  <si>
    <t>Total</t>
  </si>
  <si>
    <t>Amber Cove</t>
  </si>
  <si>
    <t>Arroyo Barril</t>
  </si>
  <si>
    <t>Azua</t>
  </si>
  <si>
    <t>Barahona</t>
  </si>
  <si>
    <t>Boca Chica</t>
  </si>
  <si>
    <t>Calderas</t>
  </si>
  <si>
    <t>Cap Cana</t>
  </si>
  <si>
    <t>Caucedo</t>
  </si>
  <si>
    <t>La Cana</t>
  </si>
  <si>
    <t>La Romana</t>
  </si>
  <si>
    <t>Taino bay</t>
  </si>
  <si>
    <t>Luperón</t>
  </si>
  <si>
    <t>Manzanillo</t>
  </si>
  <si>
    <t>Pedernales</t>
  </si>
  <si>
    <t>Plaza Marina</t>
  </si>
  <si>
    <t>Puerto Plata</t>
  </si>
  <si>
    <t>Punta Catalina</t>
  </si>
  <si>
    <t>Rio Haina</t>
  </si>
  <si>
    <t>San Pedro M.</t>
  </si>
  <si>
    <t>Santa Barbará</t>
  </si>
  <si>
    <t>Santo Domingo</t>
  </si>
  <si>
    <t>SECCION DE ESTADÍSTICA</t>
  </si>
  <si>
    <t>CONTENEDORES POR PUERTOS</t>
  </si>
  <si>
    <t>PUERTO  PLATA</t>
  </si>
  <si>
    <t>CARGADOS</t>
  </si>
  <si>
    <t>VACIOS</t>
  </si>
  <si>
    <t>ENTRADA</t>
  </si>
  <si>
    <t>SALIDA</t>
  </si>
  <si>
    <t>*-Valores Expresados en TEUS</t>
  </si>
  <si>
    <t>valor absoluto</t>
  </si>
  <si>
    <t>valor porcentual</t>
  </si>
  <si>
    <t>TOTAL DE IMP.</t>
  </si>
  <si>
    <t>TOTAL DE EXP.</t>
  </si>
  <si>
    <t>MOVIMIENTO DE CARGAS CLASIFICADAS POR PUERTOS</t>
  </si>
  <si>
    <t>CALDERA BANI</t>
  </si>
  <si>
    <t>LUPERON</t>
  </si>
  <si>
    <t xml:space="preserve"> CARGA GRAL. SUELTA</t>
  </si>
  <si>
    <t xml:space="preserve"> CARGA GRAL. CONT.</t>
  </si>
  <si>
    <t xml:space="preserve"> CARGA GRANEL SOLIDA</t>
  </si>
  <si>
    <t>CARGA GRANEL LIQUIDA</t>
  </si>
  <si>
    <t>TOTAL IMPORTACION</t>
  </si>
  <si>
    <t>TOTAL EXPORTACION</t>
  </si>
  <si>
    <t xml:space="preserve"> SALIDA</t>
  </si>
  <si>
    <t xml:space="preserve">TOTAL TRANSITO </t>
  </si>
  <si>
    <t>TOTAL GENERAL</t>
  </si>
  <si>
    <t>*-Valores Expresados en Toneladas Metricas</t>
  </si>
  <si>
    <t>VARIACION ABSOLUTA</t>
  </si>
  <si>
    <t>VARACION PORCENTUAL</t>
  </si>
  <si>
    <t>AMBER COVE</t>
  </si>
  <si>
    <t>SANTA BARBARA</t>
  </si>
  <si>
    <t>ISLA CATALINA</t>
  </si>
  <si>
    <t xml:space="preserve">SANTO DOMINGO </t>
  </si>
  <si>
    <t>SANTO DOMINGO (FERRY)</t>
  </si>
  <si>
    <t xml:space="preserve">PUERTOS </t>
  </si>
  <si>
    <t>PASAJEROS DE SALIDA</t>
  </si>
  <si>
    <t xml:space="preserve">AMBER COVE </t>
  </si>
  <si>
    <t>SANTO DOMINGO (FERRY</t>
  </si>
  <si>
    <t>SANTA BARBARA (SAMANA)</t>
  </si>
  <si>
    <t>SANTO DOMINGO (CRUCERO)</t>
  </si>
  <si>
    <t>SANTO MOMINGO FERRY</t>
  </si>
  <si>
    <t>CARGAS</t>
  </si>
  <si>
    <t>ABRIL- JUNIO 2022</t>
  </si>
  <si>
    <t xml:space="preserve">          ABRIL -JUNIO  2022</t>
  </si>
  <si>
    <t>ABRIL - JUNIO 2022</t>
  </si>
  <si>
    <t>ABRIL-JUNIO   2021 vs 2022</t>
  </si>
  <si>
    <t xml:space="preserve">COMPARATIVO DE CONTENEDORES ABRIL-JUNIO 2022 </t>
  </si>
  <si>
    <t>ABRIL-JUNIO 2022</t>
  </si>
  <si>
    <t>ABRIL-JUNIO  2021 VS 2022</t>
  </si>
  <si>
    <t>EMBARCACIONES</t>
  </si>
  <si>
    <t>TRÁNSITO</t>
  </si>
  <si>
    <t xml:space="preserve"> IMPORTACIÓN</t>
  </si>
  <si>
    <t>EXPORTACIÓN</t>
  </si>
  <si>
    <t>DIRECCIÓN PLANIFICACIÓN &amp; DESARROLLO</t>
  </si>
  <si>
    <t>SECCIÓN DE ESTADÍSTICA</t>
  </si>
  <si>
    <t xml:space="preserve">                                               MOVIMIENTO DE EMBARCACIONES  ClASIFICADAS  POR  PUERTOS &amp; TERMINALES </t>
  </si>
  <si>
    <t>DIRECCIÓN PLANIFICACIÓN Y DESARROLLO</t>
  </si>
  <si>
    <t>COMPARATIVO DE EMBARCACIONES  2021 Vs 2022</t>
  </si>
  <si>
    <t>DIRECCIÓN  DE PLANIFICACIÓN Y DESARROLLO</t>
  </si>
  <si>
    <t>SECCIÓN ESTADÍSTICA</t>
  </si>
  <si>
    <t>COMPARATIVO TRÁFICO DE EMBARCACIONES POR PUERTOS</t>
  </si>
  <si>
    <t>AUTORIDAD PORTUARIA DOMINICANA</t>
  </si>
  <si>
    <t>DIRECCIÓN DE PLANIFICACIÓN Y DESAROLLO</t>
  </si>
  <si>
    <t>TRIPULACIÓN</t>
  </si>
  <si>
    <t>PASAJEROS TRÁNSITO</t>
  </si>
  <si>
    <t>PASAJEROS DE ENTRADA</t>
  </si>
  <si>
    <t>DIRECCIÓN DE PLANIFICACIÓN Y DESARROLLO</t>
  </si>
  <si>
    <t xml:space="preserve">COMPARATIVO DE CRUCERISTAS POR PUERTOS </t>
  </si>
  <si>
    <t xml:space="preserve">MOVIMIENTO DE PASAJEROS </t>
  </si>
  <si>
    <t xml:space="preserve"> </t>
  </si>
  <si>
    <t>VARIACION PORCENTUAL</t>
  </si>
  <si>
    <t>COMPARATIVO DE MOVIMIENTO DE CARGAS  ABRIL-JUNIO 2021 Vs. 2022</t>
  </si>
  <si>
    <t xml:space="preserve">    SECCIÓN DE ESTADÍSTICA</t>
  </si>
  <si>
    <t>COMPARATIVO DE CARGAS  POR TIPOS  2021 VS 2022</t>
  </si>
  <si>
    <t>IMPORTACIÓN</t>
  </si>
  <si>
    <t>Variación Absoluta</t>
  </si>
  <si>
    <t>Variación Porcentual</t>
  </si>
  <si>
    <t>TEUs DE IMPORTACIÓN</t>
  </si>
  <si>
    <t>TOTAL DE IMPORTACIÓN</t>
  </si>
  <si>
    <t>TEUs DE EXPORTACIÓN</t>
  </si>
  <si>
    <t>TOTAL DE EXPORTACIÓN</t>
  </si>
  <si>
    <t>TEUs EN TRÁNSITO</t>
  </si>
  <si>
    <t>TOTAL IMPORTACIÓN</t>
  </si>
  <si>
    <t>TOTAL EXPORTACIÓN</t>
  </si>
  <si>
    <t xml:space="preserve">TOTAL TRÁNSITO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</si>
</sst>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-yyyy"/>
    <numFmt numFmtId="165" formatCode="_(* #,##0_);_(* \(#,##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b/>
      <sz val="9"/>
      <name val="Cambria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Cambria"/>
      <family val="1"/>
    </font>
    <font>
      <b/>
      <sz val="12"/>
      <color theme="1"/>
      <name val="Calibri Light"/>
      <family val="1"/>
      <scheme val="major"/>
    </font>
    <font>
      <b/>
      <sz val="11"/>
      <color theme="1"/>
      <name val="Cambria"/>
      <family val="1"/>
    </font>
    <font>
      <b/>
      <sz val="11"/>
      <color theme="1"/>
      <name val="Calibri Light"/>
      <family val="2"/>
      <scheme val="major"/>
    </font>
    <font>
      <b/>
      <sz val="14"/>
      <color theme="3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2"/>
      <color theme="3"/>
      <name val="Calibri Light"/>
      <family val="1"/>
      <scheme val="maj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 Light"/>
      <family val="1"/>
      <scheme val="major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b/>
      <sz val="8"/>
      <name val="Calibri Light"/>
      <family val="2"/>
      <scheme val="major"/>
    </font>
    <font>
      <sz val="8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 Light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34">
    <xf numFmtId="0" fontId="0" fillId="0" borderId="0" xfId="0"/>
    <xf numFmtId="0" fontId="6" fillId="3" borderId="4" xfId="0" applyFont="1" applyFill="1" applyBorder="1" applyAlignment="1" applyProtection="1">
      <alignment horizontal="left" wrapText="1"/>
    </xf>
    <xf numFmtId="3" fontId="7" fillId="0" borderId="5" xfId="1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7" xfId="1" applyNumberFormat="1" applyFont="1" applyFill="1" applyBorder="1" applyAlignment="1">
      <alignment horizontal="center"/>
    </xf>
    <xf numFmtId="0" fontId="6" fillId="3" borderId="4" xfId="0" applyFont="1" applyFill="1" applyBorder="1" applyAlignment="1" applyProtection="1">
      <alignment horizontal="left"/>
    </xf>
    <xf numFmtId="3" fontId="7" fillId="0" borderId="0" xfId="1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9" fillId="3" borderId="5" xfId="0" applyFont="1" applyFill="1" applyBorder="1" applyAlignment="1" applyProtection="1">
      <alignment horizontal="left" vertical="center" wrapText="1"/>
    </xf>
    <xf numFmtId="3" fontId="11" fillId="0" borderId="5" xfId="4" applyNumberFormat="1" applyFont="1" applyBorder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8" fillId="0" borderId="0" xfId="0" applyFont="1" applyAlignment="1">
      <alignment horizontal="center"/>
    </xf>
    <xf numFmtId="0" fontId="17" fillId="0" borderId="0" xfId="0" applyFont="1" applyBorder="1" applyAlignment="1" applyProtection="1"/>
    <xf numFmtId="0" fontId="20" fillId="0" borderId="0" xfId="0" applyFont="1"/>
    <xf numFmtId="3" fontId="22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4" fillId="3" borderId="4" xfId="0" applyFont="1" applyFill="1" applyBorder="1" applyAlignment="1">
      <alignment horizontal="center"/>
    </xf>
    <xf numFmtId="3" fontId="24" fillId="3" borderId="5" xfId="0" applyNumberFormat="1" applyFont="1" applyFill="1" applyBorder="1" applyAlignment="1" applyProtection="1">
      <alignment horizontal="center" wrapText="1"/>
    </xf>
    <xf numFmtId="3" fontId="24" fillId="3" borderId="5" xfId="0" applyNumberFormat="1" applyFont="1" applyFill="1" applyBorder="1" applyAlignment="1" applyProtection="1">
      <alignment horizontal="center"/>
    </xf>
    <xf numFmtId="3" fontId="20" fillId="0" borderId="5" xfId="0" applyNumberFormat="1" applyFont="1" applyBorder="1" applyAlignment="1">
      <alignment horizontal="center"/>
    </xf>
    <xf numFmtId="0" fontId="25" fillId="3" borderId="5" xfId="0" applyFont="1" applyFill="1" applyBorder="1" applyAlignment="1" applyProtection="1">
      <alignment horizontal="center" wrapText="1"/>
    </xf>
    <xf numFmtId="0" fontId="25" fillId="3" borderId="16" xfId="0" applyFont="1" applyFill="1" applyBorder="1" applyAlignment="1" applyProtection="1">
      <alignment horizontal="center" wrapText="1"/>
    </xf>
    <xf numFmtId="0" fontId="25" fillId="3" borderId="5" xfId="0" applyFont="1" applyFill="1" applyBorder="1" applyAlignment="1" applyProtection="1">
      <alignment horizontal="center"/>
    </xf>
    <xf numFmtId="0" fontId="25" fillId="3" borderId="5" xfId="0" applyFont="1" applyFill="1" applyBorder="1" applyAlignment="1" applyProtection="1">
      <alignment horizontal="center" vertical="center" wrapText="1"/>
    </xf>
    <xf numFmtId="0" fontId="26" fillId="0" borderId="5" xfId="0" applyFont="1" applyBorder="1" applyAlignment="1">
      <alignment horizontal="center"/>
    </xf>
    <xf numFmtId="3" fontId="24" fillId="3" borderId="5" xfId="0" applyNumberFormat="1" applyFont="1" applyFill="1" applyBorder="1" applyAlignment="1" applyProtection="1">
      <alignment horizontal="center" vertical="center" wrapText="1"/>
    </xf>
    <xf numFmtId="3" fontId="25" fillId="3" borderId="5" xfId="0" applyNumberFormat="1" applyFont="1" applyFill="1" applyBorder="1" applyAlignment="1" applyProtection="1">
      <alignment horizontal="center" wrapText="1"/>
    </xf>
    <xf numFmtId="3" fontId="25" fillId="3" borderId="16" xfId="0" applyNumberFormat="1" applyFont="1" applyFill="1" applyBorder="1" applyAlignment="1" applyProtection="1">
      <alignment horizontal="center" wrapText="1"/>
    </xf>
    <xf numFmtId="3" fontId="25" fillId="3" borderId="5" xfId="0" applyNumberFormat="1" applyFont="1" applyFill="1" applyBorder="1" applyAlignment="1" applyProtection="1">
      <alignment horizontal="center"/>
    </xf>
    <xf numFmtId="3" fontId="25" fillId="3" borderId="5" xfId="0" applyNumberFormat="1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/>
    </xf>
    <xf numFmtId="3" fontId="24" fillId="3" borderId="5" xfId="0" applyNumberFormat="1" applyFont="1" applyFill="1" applyBorder="1" applyAlignment="1">
      <alignment horizontal="center"/>
    </xf>
    <xf numFmtId="3" fontId="24" fillId="3" borderId="5" xfId="7" applyNumberFormat="1" applyFont="1" applyFill="1" applyBorder="1" applyAlignment="1">
      <alignment horizontal="center"/>
    </xf>
    <xf numFmtId="3" fontId="24" fillId="3" borderId="5" xfId="6" applyNumberFormat="1" applyFont="1" applyFill="1" applyBorder="1" applyAlignment="1" applyProtection="1">
      <alignment horizontal="center"/>
    </xf>
    <xf numFmtId="3" fontId="24" fillId="3" borderId="5" xfId="7" applyNumberFormat="1" applyFont="1" applyFill="1" applyBorder="1" applyAlignment="1">
      <alignment horizontal="center" vertical="top"/>
    </xf>
    <xf numFmtId="0" fontId="25" fillId="3" borderId="4" xfId="0" applyFont="1" applyFill="1" applyBorder="1" applyAlignment="1" applyProtection="1">
      <alignment horizontal="center"/>
    </xf>
    <xf numFmtId="165" fontId="25" fillId="3" borderId="5" xfId="6" applyNumberFormat="1" applyFont="1" applyFill="1" applyBorder="1" applyAlignment="1" applyProtection="1">
      <alignment horizontal="center"/>
    </xf>
    <xf numFmtId="0" fontId="24" fillId="3" borderId="5" xfId="0" applyFont="1" applyFill="1" applyBorder="1" applyAlignment="1">
      <alignment horizontal="center"/>
    </xf>
    <xf numFmtId="0" fontId="27" fillId="3" borderId="0" xfId="0" applyFont="1" applyFill="1" applyBorder="1" applyAlignment="1" applyProtection="1">
      <alignment horizontal="center"/>
    </xf>
    <xf numFmtId="165" fontId="27" fillId="3" borderId="0" xfId="6" applyNumberFormat="1" applyFont="1" applyFill="1" applyBorder="1" applyAlignment="1" applyProtection="1">
      <alignment horizontal="center"/>
    </xf>
    <xf numFmtId="3" fontId="27" fillId="3" borderId="0" xfId="0" applyNumberFormat="1" applyFont="1" applyFill="1" applyBorder="1" applyAlignment="1">
      <alignment horizontal="center"/>
    </xf>
    <xf numFmtId="3" fontId="27" fillId="3" borderId="0" xfId="6" applyNumberFormat="1" applyFont="1" applyFill="1" applyBorder="1" applyAlignment="1" applyProtection="1">
      <alignment horizontal="center"/>
    </xf>
    <xf numFmtId="3" fontId="28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10" fontId="24" fillId="3" borderId="6" xfId="6" applyNumberFormat="1" applyFont="1" applyFill="1" applyBorder="1" applyAlignment="1" applyProtection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 applyProtection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wrapText="1"/>
    </xf>
    <xf numFmtId="3" fontId="24" fillId="3" borderId="5" xfId="6" applyNumberFormat="1" applyFont="1" applyFill="1" applyBorder="1" applyAlignment="1" applyProtection="1">
      <alignment horizontal="center" vertical="center" wrapText="1"/>
    </xf>
    <xf numFmtId="0" fontId="30" fillId="3" borderId="4" xfId="0" applyFont="1" applyFill="1" applyBorder="1" applyAlignment="1" applyProtection="1">
      <alignment horizontal="center" vertical="center" wrapText="1"/>
    </xf>
    <xf numFmtId="165" fontId="30" fillId="3" borderId="5" xfId="6" applyNumberFormat="1" applyFont="1" applyFill="1" applyBorder="1" applyAlignment="1" applyProtection="1">
      <alignment horizontal="center" vertical="center" wrapText="1"/>
    </xf>
    <xf numFmtId="3" fontId="31" fillId="0" borderId="5" xfId="0" applyNumberFormat="1" applyFont="1" applyBorder="1" applyAlignment="1">
      <alignment horizontal="center"/>
    </xf>
    <xf numFmtId="3" fontId="0" fillId="5" borderId="5" xfId="0" applyNumberFormat="1" applyFont="1" applyFill="1" applyBorder="1" applyAlignment="1">
      <alignment horizontal="center" wrapText="1"/>
    </xf>
    <xf numFmtId="3" fontId="0" fillId="5" borderId="5" xfId="0" applyNumberFormat="1" applyFont="1" applyFill="1" applyBorder="1" applyAlignment="1">
      <alignment horizontal="center"/>
    </xf>
    <xf numFmtId="9" fontId="0" fillId="5" borderId="5" xfId="0" applyNumberFormat="1" applyFont="1" applyFill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3" borderId="5" xfId="0" applyNumberFormat="1" applyFont="1" applyFill="1" applyBorder="1" applyAlignment="1">
      <alignment horizontal="center" wrapText="1"/>
    </xf>
    <xf numFmtId="3" fontId="0" fillId="3" borderId="5" xfId="0" applyNumberFormat="1" applyFont="1" applyFill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5" xfId="0" applyFont="1" applyFill="1" applyBorder="1" applyAlignment="1">
      <alignment horizontal="left" wrapText="1"/>
    </xf>
    <xf numFmtId="3" fontId="34" fillId="3" borderId="5" xfId="0" applyNumberFormat="1" applyFont="1" applyFill="1" applyBorder="1" applyAlignment="1">
      <alignment horizontal="center"/>
    </xf>
    <xf numFmtId="14" fontId="0" fillId="0" borderId="5" xfId="0" applyNumberFormat="1" applyFont="1" applyBorder="1" applyAlignment="1">
      <alignment horizontal="left"/>
    </xf>
    <xf numFmtId="14" fontId="0" fillId="3" borderId="5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3" fontId="22" fillId="0" borderId="5" xfId="0" applyNumberFormat="1" applyFont="1" applyFill="1" applyBorder="1" applyAlignment="1">
      <alignment horizontal="center"/>
    </xf>
    <xf numFmtId="10" fontId="22" fillId="0" borderId="5" xfId="0" applyNumberFormat="1" applyFont="1" applyFill="1" applyBorder="1" applyAlignment="1">
      <alignment horizontal="center"/>
    </xf>
    <xf numFmtId="3" fontId="35" fillId="0" borderId="5" xfId="0" applyNumberFormat="1" applyFont="1" applyFill="1" applyBorder="1" applyAlignment="1">
      <alignment horizontal="center"/>
    </xf>
    <xf numFmtId="3" fontId="0" fillId="0" borderId="5" xfId="0" applyNumberFormat="1" applyFont="1" applyFill="1" applyBorder="1"/>
    <xf numFmtId="0" fontId="35" fillId="0" borderId="5" xfId="0" applyFont="1" applyFill="1" applyBorder="1" applyAlignment="1">
      <alignment horizontal="left" wrapText="1"/>
    </xf>
    <xf numFmtId="0" fontId="35" fillId="0" borderId="5" xfId="0" applyFont="1" applyFill="1" applyBorder="1"/>
    <xf numFmtId="0" fontId="22" fillId="0" borderId="5" xfId="0" applyFont="1" applyFill="1" applyBorder="1"/>
    <xf numFmtId="0" fontId="35" fillId="3" borderId="5" xfId="0" applyFont="1" applyFill="1" applyBorder="1"/>
    <xf numFmtId="0" fontId="0" fillId="0" borderId="5" xfId="0" applyFont="1" applyBorder="1" applyAlignment="1">
      <alignment horizontal="center"/>
    </xf>
    <xf numFmtId="0" fontId="35" fillId="3" borderId="4" xfId="0" applyFont="1" applyFill="1" applyBorder="1" applyAlignment="1">
      <alignment horizontal="center" wrapText="1"/>
    </xf>
    <xf numFmtId="3" fontId="22" fillId="3" borderId="5" xfId="0" applyNumberFormat="1" applyFont="1" applyFill="1" applyBorder="1" applyAlignment="1">
      <alignment horizontal="center" wrapText="1"/>
    </xf>
    <xf numFmtId="3" fontId="22" fillId="3" borderId="5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3" fontId="22" fillId="3" borderId="5" xfId="5" applyNumberFormat="1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3" fontId="35" fillId="3" borderId="9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3" fontId="22" fillId="3" borderId="5" xfId="6" applyNumberFormat="1" applyFont="1" applyFill="1" applyBorder="1" applyAlignment="1">
      <alignment horizontal="center"/>
    </xf>
    <xf numFmtId="1" fontId="22" fillId="3" borderId="5" xfId="6" applyNumberFormat="1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3" fontId="22" fillId="3" borderId="0" xfId="0" applyNumberFormat="1" applyFont="1" applyFill="1" applyBorder="1" applyAlignment="1">
      <alignment horizontal="center"/>
    </xf>
    <xf numFmtId="9" fontId="2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 wrapText="1"/>
    </xf>
    <xf numFmtId="3" fontId="1" fillId="0" borderId="21" xfId="0" applyNumberFormat="1" applyFont="1" applyBorder="1" applyAlignment="1">
      <alignment horizontal="center" vertical="center" wrapText="1"/>
    </xf>
    <xf numFmtId="9" fontId="1" fillId="0" borderId="21" xfId="2" applyFont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left" wrapText="1"/>
    </xf>
    <xf numFmtId="3" fontId="22" fillId="4" borderId="9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>
      <alignment horizontal="center"/>
    </xf>
    <xf numFmtId="9" fontId="1" fillId="3" borderId="6" xfId="2" applyFont="1" applyFill="1" applyBorder="1" applyAlignment="1">
      <alignment horizontal="center"/>
    </xf>
    <xf numFmtId="3" fontId="1" fillId="4" borderId="5" xfId="0" applyNumberFormat="1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3" fontId="1" fillId="4" borderId="16" xfId="0" applyNumberFormat="1" applyFont="1" applyFill="1" applyBorder="1" applyAlignment="1" applyProtection="1">
      <alignment horizontal="center"/>
    </xf>
    <xf numFmtId="0" fontId="37" fillId="0" borderId="0" xfId="0" applyFont="1"/>
    <xf numFmtId="3" fontId="3" fillId="6" borderId="20" xfId="0" applyNumberFormat="1" applyFont="1" applyFill="1" applyBorder="1" applyAlignment="1">
      <alignment horizontal="center" vertical="center"/>
    </xf>
    <xf numFmtId="0" fontId="3" fillId="9" borderId="20" xfId="3" applyFont="1" applyFill="1" applyBorder="1" applyAlignment="1">
      <alignment horizontal="center" vertical="top" wrapText="1"/>
    </xf>
    <xf numFmtId="0" fontId="3" fillId="9" borderId="21" xfId="3" applyFont="1" applyFill="1" applyBorder="1" applyAlignment="1">
      <alignment horizontal="center" vertical="top" wrapText="1"/>
    </xf>
    <xf numFmtId="0" fontId="3" fillId="9" borderId="13" xfId="3" applyFont="1" applyFill="1" applyBorder="1" applyAlignment="1">
      <alignment horizontal="center"/>
    </xf>
    <xf numFmtId="0" fontId="3" fillId="9" borderId="14" xfId="3" applyFont="1" applyFill="1" applyBorder="1" applyAlignment="1">
      <alignment horizontal="center"/>
    </xf>
    <xf numFmtId="0" fontId="3" fillId="6" borderId="20" xfId="0" applyFont="1" applyFill="1" applyBorder="1" applyAlignment="1">
      <alignment horizontal="left" vertical="top" wrapText="1"/>
    </xf>
    <xf numFmtId="3" fontId="3" fillId="6" borderId="21" xfId="0" applyNumberFormat="1" applyFont="1" applyFill="1" applyBorder="1" applyAlignment="1">
      <alignment horizontal="center" vertical="center" wrapText="1"/>
    </xf>
    <xf numFmtId="9" fontId="3" fillId="6" borderId="21" xfId="2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3" fillId="10" borderId="17" xfId="0" applyFont="1" applyFill="1" applyBorder="1" applyAlignment="1" applyProtection="1">
      <alignment horizontal="center"/>
    </xf>
    <xf numFmtId="3" fontId="3" fillId="6" borderId="5" xfId="0" applyNumberFormat="1" applyFont="1" applyFill="1" applyBorder="1" applyAlignment="1">
      <alignment horizontal="center"/>
    </xf>
    <xf numFmtId="9" fontId="3" fillId="6" borderId="6" xfId="2" applyFont="1" applyFill="1" applyBorder="1" applyAlignment="1">
      <alignment horizontal="center"/>
    </xf>
    <xf numFmtId="0" fontId="3" fillId="9" borderId="12" xfId="3" applyFont="1" applyFill="1" applyBorder="1" applyAlignment="1">
      <alignment horizontal="center"/>
    </xf>
    <xf numFmtId="0" fontId="3" fillId="9" borderId="1" xfId="3" applyFont="1" applyFill="1" applyBorder="1" applyAlignment="1" applyProtection="1">
      <alignment horizontal="center" wrapText="1"/>
    </xf>
    <xf numFmtId="0" fontId="3" fillId="9" borderId="2" xfId="3" applyFont="1" applyFill="1" applyBorder="1" applyAlignment="1" applyProtection="1">
      <alignment horizontal="center" wrapText="1"/>
    </xf>
    <xf numFmtId="0" fontId="3" fillId="9" borderId="2" xfId="3" applyFont="1" applyFill="1" applyBorder="1" applyAlignment="1" applyProtection="1">
      <alignment horizontal="center"/>
    </xf>
    <xf numFmtId="0" fontId="3" fillId="9" borderId="3" xfId="3" applyFont="1" applyFill="1" applyBorder="1" applyAlignment="1" applyProtection="1">
      <alignment horizontal="center"/>
    </xf>
    <xf numFmtId="0" fontId="12" fillId="10" borderId="8" xfId="0" applyFont="1" applyFill="1" applyBorder="1" applyAlignment="1" applyProtection="1">
      <alignment horizontal="left"/>
    </xf>
    <xf numFmtId="3" fontId="12" fillId="10" borderId="9" xfId="0" applyNumberFormat="1" applyFont="1" applyFill="1" applyBorder="1" applyAlignment="1" applyProtection="1">
      <alignment horizontal="center"/>
    </xf>
    <xf numFmtId="3" fontId="12" fillId="10" borderId="10" xfId="0" applyNumberFormat="1" applyFont="1" applyFill="1" applyBorder="1" applyAlignment="1" applyProtection="1">
      <alignment horizontal="center"/>
    </xf>
    <xf numFmtId="3" fontId="8" fillId="6" borderId="6" xfId="0" applyNumberFormat="1" applyFont="1" applyFill="1" applyBorder="1" applyAlignment="1">
      <alignment horizontal="center"/>
    </xf>
    <xf numFmtId="0" fontId="3" fillId="9" borderId="5" xfId="3" applyFont="1" applyFill="1" applyBorder="1" applyAlignment="1" applyProtection="1">
      <alignment horizontal="center" wrapText="1"/>
    </xf>
    <xf numFmtId="0" fontId="3" fillId="9" borderId="5" xfId="0" applyFont="1" applyFill="1" applyBorder="1" applyAlignment="1">
      <alignment horizontal="center"/>
    </xf>
    <xf numFmtId="0" fontId="6" fillId="3" borderId="5" xfId="0" applyFont="1" applyFill="1" applyBorder="1" applyAlignment="1" applyProtection="1">
      <alignment horizontal="left" wrapText="1"/>
    </xf>
    <xf numFmtId="0" fontId="0" fillId="0" borderId="5" xfId="0" applyBorder="1" applyAlignment="1">
      <alignment horizontal="center"/>
    </xf>
    <xf numFmtId="0" fontId="6" fillId="3" borderId="5" xfId="0" applyFont="1" applyFill="1" applyBorder="1" applyAlignment="1" applyProtection="1">
      <alignment horizontal="left"/>
    </xf>
    <xf numFmtId="0" fontId="12" fillId="10" borderId="5" xfId="0" applyFont="1" applyFill="1" applyBorder="1" applyAlignment="1" applyProtection="1">
      <alignment horizontal="left"/>
    </xf>
    <xf numFmtId="0" fontId="0" fillId="3" borderId="22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/>
    </xf>
    <xf numFmtId="0" fontId="5" fillId="4" borderId="5" xfId="0" applyFont="1" applyFill="1" applyBorder="1" applyAlignment="1" applyProtection="1">
      <alignment horizontal="center" wrapText="1"/>
    </xf>
    <xf numFmtId="0" fontId="5" fillId="4" borderId="5" xfId="0" applyFont="1" applyFill="1" applyBorder="1" applyAlignment="1" applyProtection="1">
      <alignment horizontal="center"/>
    </xf>
    <xf numFmtId="0" fontId="35" fillId="8" borderId="24" xfId="0" applyFont="1" applyFill="1" applyBorder="1" applyAlignment="1">
      <alignment horizontal="center"/>
    </xf>
    <xf numFmtId="3" fontId="35" fillId="8" borderId="25" xfId="0" applyNumberFormat="1" applyFont="1" applyFill="1" applyBorder="1" applyAlignment="1">
      <alignment horizontal="center"/>
    </xf>
    <xf numFmtId="0" fontId="35" fillId="9" borderId="5" xfId="0" applyFont="1" applyFill="1" applyBorder="1" applyAlignment="1">
      <alignment horizontal="center" wrapText="1"/>
    </xf>
    <xf numFmtId="0" fontId="35" fillId="9" borderId="5" xfId="0" applyFont="1" applyFill="1" applyBorder="1" applyAlignment="1">
      <alignment horizontal="center"/>
    </xf>
    <xf numFmtId="0" fontId="35" fillId="9" borderId="5" xfId="0" applyNumberFormat="1" applyFont="1" applyFill="1" applyBorder="1" applyAlignment="1">
      <alignment horizontal="center"/>
    </xf>
    <xf numFmtId="0" fontId="35" fillId="6" borderId="5" xfId="0" applyFont="1" applyFill="1" applyBorder="1" applyAlignment="1">
      <alignment horizontal="center" wrapText="1"/>
    </xf>
    <xf numFmtId="0" fontId="35" fillId="6" borderId="5" xfId="0" applyFont="1" applyFill="1" applyBorder="1" applyAlignment="1">
      <alignment horizontal="center"/>
    </xf>
    <xf numFmtId="0" fontId="3" fillId="6" borderId="5" xfId="0" applyFont="1" applyFill="1" applyBorder="1"/>
    <xf numFmtId="9" fontId="3" fillId="6" borderId="5" xfId="2" applyFont="1" applyFill="1" applyBorder="1" applyAlignment="1">
      <alignment horizontal="center"/>
    </xf>
    <xf numFmtId="0" fontId="3" fillId="9" borderId="5" xfId="0" applyFont="1" applyFill="1" applyBorder="1"/>
    <xf numFmtId="0" fontId="0" fillId="0" borderId="0" xfId="0" applyFont="1"/>
    <xf numFmtId="164" fontId="3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" fillId="8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 vertical="center" wrapText="1"/>
    </xf>
    <xf numFmtId="9" fontId="3" fillId="6" borderId="5" xfId="0" applyNumberFormat="1" applyFont="1" applyFill="1" applyBorder="1" applyAlignment="1">
      <alignment horizontal="center"/>
    </xf>
    <xf numFmtId="0" fontId="32" fillId="9" borderId="5" xfId="0" applyFont="1" applyFill="1" applyBorder="1" applyAlignment="1">
      <alignment horizontal="center"/>
    </xf>
    <xf numFmtId="0" fontId="33" fillId="9" borderId="5" xfId="0" applyFont="1" applyFill="1" applyBorder="1" applyAlignment="1">
      <alignment horizontal="center"/>
    </xf>
    <xf numFmtId="3" fontId="3" fillId="8" borderId="5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3" fontId="0" fillId="0" borderId="5" xfId="0" applyNumberFormat="1" applyBorder="1" applyAlignment="1">
      <alignment horizontal="center"/>
    </xf>
    <xf numFmtId="9" fontId="0" fillId="0" borderId="5" xfId="2" applyFont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23" fillId="9" borderId="2" xfId="0" applyFont="1" applyFill="1" applyBorder="1" applyAlignment="1" applyProtection="1">
      <alignment horizontal="center" wrapText="1"/>
    </xf>
    <xf numFmtId="0" fontId="23" fillId="9" borderId="2" xfId="0" applyFont="1" applyFill="1" applyBorder="1" applyAlignment="1" applyProtection="1">
      <alignment horizontal="center"/>
    </xf>
    <xf numFmtId="0" fontId="23" fillId="8" borderId="8" xfId="0" applyFont="1" applyFill="1" applyBorder="1" applyAlignment="1" applyProtection="1">
      <alignment horizontal="center"/>
    </xf>
    <xf numFmtId="3" fontId="23" fillId="8" borderId="9" xfId="0" applyNumberFormat="1" applyFont="1" applyFill="1" applyBorder="1" applyAlignment="1">
      <alignment horizontal="center"/>
    </xf>
    <xf numFmtId="0" fontId="23" fillId="6" borderId="4" xfId="0" applyFont="1" applyFill="1" applyBorder="1" applyAlignment="1">
      <alignment horizontal="center"/>
    </xf>
    <xf numFmtId="3" fontId="23" fillId="6" borderId="5" xfId="0" applyNumberFormat="1" applyFont="1" applyFill="1" applyBorder="1" applyAlignment="1" applyProtection="1">
      <alignment horizontal="center" wrapText="1"/>
    </xf>
    <xf numFmtId="0" fontId="23" fillId="6" borderId="4" xfId="0" applyFont="1" applyFill="1" applyBorder="1" applyAlignment="1" applyProtection="1">
      <alignment horizontal="center"/>
    </xf>
    <xf numFmtId="3" fontId="23" fillId="6" borderId="5" xfId="6" applyNumberFormat="1" applyFont="1" applyFill="1" applyBorder="1" applyAlignment="1" applyProtection="1">
      <alignment horizontal="center"/>
    </xf>
    <xf numFmtId="0" fontId="23" fillId="9" borderId="1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 applyProtection="1">
      <alignment horizontal="center" vertical="center" wrapText="1"/>
    </xf>
    <xf numFmtId="0" fontId="23" fillId="9" borderId="3" xfId="0" applyFont="1" applyFill="1" applyBorder="1" applyAlignment="1" applyProtection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 applyProtection="1">
      <alignment horizontal="center" vertical="center" wrapText="1"/>
    </xf>
    <xf numFmtId="0" fontId="23" fillId="9" borderId="4" xfId="0" applyFont="1" applyFill="1" applyBorder="1" applyAlignment="1" applyProtection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3" fontId="29" fillId="8" borderId="5" xfId="0" applyNumberFormat="1" applyFont="1" applyFill="1" applyBorder="1" applyAlignment="1" applyProtection="1">
      <alignment horizontal="center" vertical="center" wrapText="1"/>
    </xf>
    <xf numFmtId="0" fontId="23" fillId="8" borderId="4" xfId="0" applyFont="1" applyFill="1" applyBorder="1" applyAlignment="1" applyProtection="1">
      <alignment horizontal="center" vertical="center" wrapText="1"/>
    </xf>
    <xf numFmtId="0" fontId="12" fillId="11" borderId="5" xfId="0" applyFont="1" applyFill="1" applyBorder="1" applyAlignment="1" applyProtection="1">
      <alignment horizontal="left"/>
    </xf>
    <xf numFmtId="0" fontId="38" fillId="6" borderId="2" xfId="0" applyFont="1" applyFill="1" applyBorder="1" applyAlignment="1" applyProtection="1">
      <alignment horizontal="center" wrapText="1"/>
    </xf>
    <xf numFmtId="0" fontId="38" fillId="6" borderId="2" xfId="0" applyFont="1" applyFill="1" applyBorder="1" applyAlignment="1" applyProtection="1">
      <alignment horizontal="center"/>
    </xf>
    <xf numFmtId="0" fontId="23" fillId="6" borderId="2" xfId="0" applyFont="1" applyFill="1" applyBorder="1" applyAlignment="1" applyProtection="1">
      <alignment horizontal="center" wrapText="1"/>
    </xf>
    <xf numFmtId="0" fontId="23" fillId="6" borderId="2" xfId="0" applyFont="1" applyFill="1" applyBorder="1" applyAlignment="1" applyProtection="1">
      <alignment horizontal="center"/>
    </xf>
    <xf numFmtId="3" fontId="23" fillId="6" borderId="2" xfId="0" applyNumberFormat="1" applyFont="1" applyFill="1" applyBorder="1" applyAlignment="1" applyProtection="1">
      <alignment horizontal="center" wrapText="1"/>
    </xf>
    <xf numFmtId="9" fontId="24" fillId="3" borderId="6" xfId="6" applyNumberFormat="1" applyFont="1" applyFill="1" applyBorder="1" applyAlignment="1" applyProtection="1">
      <alignment horizontal="center" vertical="center" wrapText="1"/>
    </xf>
    <xf numFmtId="3" fontId="23" fillId="6" borderId="9" xfId="6" applyNumberFormat="1" applyFont="1" applyFill="1" applyBorder="1" applyAlignment="1" applyProtection="1">
      <alignment horizontal="center" vertical="center" wrapText="1"/>
    </xf>
    <xf numFmtId="0" fontId="23" fillId="6" borderId="8" xfId="0" applyFont="1" applyFill="1" applyBorder="1" applyAlignment="1" applyProtection="1">
      <alignment horizontal="center" vertical="center" wrapText="1"/>
    </xf>
    <xf numFmtId="3" fontId="28" fillId="6" borderId="5" xfId="0" applyNumberFormat="1" applyFont="1" applyFill="1" applyBorder="1" applyAlignment="1" applyProtection="1">
      <alignment horizontal="center" vertical="center" wrapText="1"/>
    </xf>
    <xf numFmtId="9" fontId="28" fillId="6" borderId="6" xfId="6" applyNumberFormat="1" applyFont="1" applyFill="1" applyBorder="1" applyAlignment="1" applyProtection="1">
      <alignment horizontal="center" vertical="center" wrapText="1"/>
    </xf>
    <xf numFmtId="3" fontId="29" fillId="6" borderId="5" xfId="0" applyNumberFormat="1" applyFont="1" applyFill="1" applyBorder="1" applyAlignment="1" applyProtection="1">
      <alignment horizontal="center" vertical="center" wrapText="1"/>
    </xf>
    <xf numFmtId="3" fontId="29" fillId="6" borderId="5" xfId="6" applyNumberFormat="1" applyFont="1" applyFill="1" applyBorder="1" applyAlignment="1" applyProtection="1">
      <alignment horizontal="center" vertical="center" wrapText="1"/>
    </xf>
    <xf numFmtId="0" fontId="0" fillId="9" borderId="5" xfId="0" applyFill="1" applyBorder="1"/>
    <xf numFmtId="3" fontId="29" fillId="7" borderId="5" xfId="6" applyNumberFormat="1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3" fontId="23" fillId="6" borderId="5" xfId="0" applyNumberFormat="1" applyFont="1" applyFill="1" applyBorder="1" applyAlignment="1" applyProtection="1">
      <alignment horizontal="center" vertical="center" wrapText="1"/>
    </xf>
    <xf numFmtId="3" fontId="28" fillId="7" borderId="5" xfId="0" applyNumberFormat="1" applyFont="1" applyFill="1" applyBorder="1" applyAlignment="1" applyProtection="1">
      <alignment horizontal="center" vertical="center" wrapText="1"/>
    </xf>
    <xf numFmtId="9" fontId="28" fillId="7" borderId="6" xfId="6" applyNumberFormat="1" applyFont="1" applyFill="1" applyBorder="1" applyAlignment="1" applyProtection="1">
      <alignment horizontal="center" vertical="center" wrapText="1"/>
    </xf>
    <xf numFmtId="3" fontId="0" fillId="7" borderId="5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9" borderId="17" xfId="3" applyFont="1" applyFill="1" applyBorder="1" applyAlignment="1">
      <alignment horizontal="center" vertical="top" wrapText="1"/>
    </xf>
    <xf numFmtId="0" fontId="3" fillId="9" borderId="18" xfId="3" applyFont="1" applyFill="1" applyBorder="1" applyAlignment="1">
      <alignment horizontal="center" vertical="top" wrapText="1"/>
    </xf>
    <xf numFmtId="0" fontId="3" fillId="9" borderId="19" xfId="3" applyFont="1" applyFill="1" applyBorder="1" applyAlignment="1">
      <alignment horizontal="center" vertical="top" wrapText="1"/>
    </xf>
    <xf numFmtId="0" fontId="35" fillId="9" borderId="3" xfId="0" applyFont="1" applyFill="1" applyBorder="1" applyAlignment="1">
      <alignment horizontal="center"/>
    </xf>
    <xf numFmtId="0" fontId="35" fillId="9" borderId="6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 wrapText="1"/>
    </xf>
    <xf numFmtId="0" fontId="35" fillId="9" borderId="4" xfId="0" applyFont="1" applyFill="1" applyBorder="1" applyAlignment="1">
      <alignment horizontal="center" wrapText="1"/>
    </xf>
    <xf numFmtId="0" fontId="35" fillId="9" borderId="13" xfId="0" applyFont="1" applyFill="1" applyBorder="1" applyAlignment="1">
      <alignment horizontal="center" wrapText="1"/>
    </xf>
    <xf numFmtId="0" fontId="35" fillId="9" borderId="23" xfId="0" applyFont="1" applyFill="1" applyBorder="1" applyAlignment="1">
      <alignment horizontal="center" wrapText="1"/>
    </xf>
    <xf numFmtId="0" fontId="35" fillId="9" borderId="2" xfId="0" applyFont="1" applyFill="1" applyBorder="1" applyAlignment="1">
      <alignment horizontal="center"/>
    </xf>
    <xf numFmtId="0" fontId="35" fillId="9" borderId="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3" fillId="0" borderId="26" xfId="0" applyFont="1" applyBorder="1" applyAlignment="1">
      <alignment horizontal="center"/>
    </xf>
  </cellXfs>
  <cellStyles count="8">
    <cellStyle name="Comma 2" xfId="6"/>
    <cellStyle name="Millares" xfId="1" builtinId="3"/>
    <cellStyle name="Millares 10" xfId="5"/>
    <cellStyle name="Millares 2" xfId="7"/>
    <cellStyle name="Neutral" xfId="3" builtinId="28"/>
    <cellStyle name="Normal" xfId="0" builtinId="0"/>
    <cellStyle name="Normal_PASJERO" xfId="4"/>
    <cellStyle name="Porcentaje" xfId="2" builtinId="5"/>
  </cellStyles>
  <dxfs count="0"/>
  <tableStyles count="0" defaultTableStyle="TableStyleMedium2" defaultPivotStyle="PivotStyleLight16"/>
  <colors>
    <mruColors>
      <color rgb="FFFDF9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latin typeface="+mn-lt"/>
              </a:rPr>
              <a:t>COMPARATIVO</a:t>
            </a:r>
            <a:r>
              <a:rPr lang="es-DO" sz="1100" baseline="0">
                <a:latin typeface="+mn-lt"/>
              </a:rPr>
              <a:t> DE EMBARCACIONES POR TIPOS 2021 Vs 2022 </a:t>
            </a:r>
            <a:endParaRPr lang="es-DO" sz="1100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471293814076265E-2"/>
          <c:y val="0.14012565358464049"/>
          <c:w val="0.90928484976398738"/>
          <c:h val="0.562890445780891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EMBARCACIONES!$B$48</c:f>
              <c:strCache>
                <c:ptCount val="1"/>
                <c:pt idx="0">
                  <c:v>CARGUEROS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EMBARCACIONES!$C$48:$D$48</c:f>
              <c:numCache>
                <c:formatCode>#,##0</c:formatCode>
                <c:ptCount val="2"/>
                <c:pt idx="0">
                  <c:v>716</c:v>
                </c:pt>
                <c:pt idx="1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3-428E-999D-1C581EAC5F5D}"/>
            </c:ext>
          </c:extLst>
        </c:ser>
        <c:ser>
          <c:idx val="1"/>
          <c:order val="1"/>
          <c:tx>
            <c:strRef>
              <c:f>EMBARCACIONES!$B$49</c:f>
              <c:strCache>
                <c:ptCount val="1"/>
                <c:pt idx="0">
                  <c:v>GRANELEROS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EMBARCACIONES!$C$49:$D$49</c:f>
              <c:numCache>
                <c:formatCode>#,##0</c:formatCode>
                <c:ptCount val="2"/>
                <c:pt idx="0">
                  <c:v>74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3-428E-999D-1C581EAC5F5D}"/>
            </c:ext>
          </c:extLst>
        </c:ser>
        <c:ser>
          <c:idx val="2"/>
          <c:order val="2"/>
          <c:tx>
            <c:strRef>
              <c:f>EMBARCACIONES!$B$50</c:f>
              <c:strCache>
                <c:ptCount val="1"/>
                <c:pt idx="0">
                  <c:v>TANQUEROS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EMBARCACIONES!$C$50:$D$50</c:f>
              <c:numCache>
                <c:formatCode>#,##0</c:formatCode>
                <c:ptCount val="2"/>
                <c:pt idx="0">
                  <c:v>178</c:v>
                </c:pt>
                <c:pt idx="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3-428E-999D-1C581EAC5F5D}"/>
            </c:ext>
          </c:extLst>
        </c:ser>
        <c:ser>
          <c:idx val="3"/>
          <c:order val="3"/>
          <c:tx>
            <c:strRef>
              <c:f>EMBARCACIONES!$B$51</c:f>
              <c:strCache>
                <c:ptCount val="1"/>
                <c:pt idx="0">
                  <c:v>CRUCEROS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EMBARCACIONES!$C$51:$D$51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3-428E-999D-1C581EAC5F5D}"/>
            </c:ext>
          </c:extLst>
        </c:ser>
        <c:ser>
          <c:idx val="4"/>
          <c:order val="4"/>
          <c:tx>
            <c:strRef>
              <c:f>EMBARCACIONES!$B$52</c:f>
              <c:strCache>
                <c:ptCount val="1"/>
                <c:pt idx="0">
                  <c:v>PESQUEROS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EMBARCACIONES!$C$52:$D$52</c:f>
              <c:numCache>
                <c:formatCode>#,##0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93-428E-999D-1C581EAC5F5D}"/>
            </c:ext>
          </c:extLst>
        </c:ser>
        <c:ser>
          <c:idx val="5"/>
          <c:order val="5"/>
          <c:tx>
            <c:strRef>
              <c:f>EMBARCACIONES!$B$53</c:f>
              <c:strCache>
                <c:ptCount val="1"/>
                <c:pt idx="0">
                  <c:v>REMOLCADORES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EMBARCACIONES!$C$53:$D$53</c:f>
              <c:numCache>
                <c:formatCode>#,##0</c:formatCode>
                <c:ptCount val="2"/>
                <c:pt idx="0">
                  <c:v>42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93-428E-999D-1C581EAC5F5D}"/>
            </c:ext>
          </c:extLst>
        </c:ser>
        <c:ser>
          <c:idx val="6"/>
          <c:order val="6"/>
          <c:tx>
            <c:strRef>
              <c:f>EMBARCACIONES!$B$54</c:f>
              <c:strCache>
                <c:ptCount val="1"/>
                <c:pt idx="0">
                  <c:v>BARCAZAS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EMBARCACIONES!$C$54:$D$54</c:f>
              <c:numCache>
                <c:formatCode>#,##0</c:formatCode>
                <c:ptCount val="2"/>
                <c:pt idx="0">
                  <c:v>83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93-428E-999D-1C581EAC5F5D}"/>
            </c:ext>
          </c:extLst>
        </c:ser>
        <c:ser>
          <c:idx val="7"/>
          <c:order val="7"/>
          <c:tx>
            <c:strRef>
              <c:f>EMBARCACIONES!$B$55</c:f>
              <c:strCache>
                <c:ptCount val="1"/>
                <c:pt idx="0">
                  <c:v>YATES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EMBARCACIONES!$C$55:$D$55</c:f>
              <c:numCache>
                <c:formatCode>#,##0</c:formatCode>
                <c:ptCount val="2"/>
                <c:pt idx="0">
                  <c:v>96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93-428E-999D-1C581EAC5F5D}"/>
            </c:ext>
          </c:extLst>
        </c:ser>
        <c:ser>
          <c:idx val="8"/>
          <c:order val="8"/>
          <c:tx>
            <c:strRef>
              <c:f>EMBARCACIONES!$B$56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accent3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EMBARCACIONES!$C$56:$D$56</c:f>
              <c:numCache>
                <c:formatCode>#,##0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93-428E-999D-1C581EAC5F5D}"/>
            </c:ext>
          </c:extLst>
        </c:ser>
        <c:ser>
          <c:idx val="9"/>
          <c:order val="9"/>
          <c:tx>
            <c:strRef>
              <c:f>EMBARCACIONES!$B$57</c:f>
              <c:strCache>
                <c:ptCount val="1"/>
                <c:pt idx="0">
                  <c:v>FERRIE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EMBARCACIONES!$C$47:$D$47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EMBARCACIONES!$C$57:$D$57</c:f>
              <c:numCache>
                <c:formatCode>#,##0</c:formatCode>
                <c:ptCount val="2"/>
                <c:pt idx="0">
                  <c:v>39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93-428E-999D-1C581EAC5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514144223"/>
        <c:axId val="1514142559"/>
        <c:axId val="0"/>
      </c:bar3DChart>
      <c:catAx>
        <c:axId val="151414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14142559"/>
        <c:crosses val="autoZero"/>
        <c:auto val="1"/>
        <c:lblAlgn val="ctr"/>
        <c:lblOffset val="100"/>
        <c:noMultiLvlLbl val="0"/>
      </c:catAx>
      <c:valAx>
        <c:axId val="151414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14144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37844492667365E-2"/>
          <c:y val="0.84120610907888493"/>
          <c:w val="0.82499235757433864"/>
          <c:h val="0.15879389092111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i="0"/>
              <a:t>comparativo</a:t>
            </a:r>
            <a:r>
              <a:rPr lang="es-DO" sz="1100" b="1" i="0" baseline="0"/>
              <a:t> de cargas 2021 vs 2022</a:t>
            </a:r>
            <a:endParaRPr lang="es-DO" sz="1100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FA-4B51-8BAD-D53B7CED7802}"/>
                </c:ext>
              </c:extLst>
            </c:dLbl>
            <c:dLbl>
              <c:idx val="1"/>
              <c:layout>
                <c:manualLayout>
                  <c:x val="1.666666666666656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FA-4B51-8BAD-D53B7CED78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CARGAS!$C$73:$D$73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CARGAS!$I$74:$J$74</c:f>
              <c:numCache>
                <c:formatCode>#,##0</c:formatCode>
                <c:ptCount val="2"/>
                <c:pt idx="0">
                  <c:v>9117128</c:v>
                </c:pt>
                <c:pt idx="1">
                  <c:v>8794610.4299999997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A-4B51-8BAD-D53B7CED78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789754767"/>
        <c:axId val="789755599"/>
        <c:axId val="0"/>
      </c:bar3DChart>
      <c:catAx>
        <c:axId val="78975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89755599"/>
        <c:crosses val="autoZero"/>
        <c:auto val="1"/>
        <c:lblAlgn val="ctr"/>
        <c:lblOffset val="100"/>
        <c:noMultiLvlLbl val="0"/>
      </c:catAx>
      <c:valAx>
        <c:axId val="78975559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8975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MOVIMIENTO</a:t>
            </a:r>
            <a:r>
              <a:rPr lang="es-DO" sz="1100" b="1" baseline="0">
                <a:latin typeface="+mn-lt"/>
              </a:rPr>
              <a:t> DE CARGAS  TRIMESTRE ABRIL-JUNIO 2021 Vs 2022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CARGAS!$I$44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CARGAS!$H$45:$H$47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CARGAS!$I$45:$I$47</c:f>
              <c:numCache>
                <c:formatCode>#,##0</c:formatCode>
                <c:ptCount val="3"/>
                <c:pt idx="0">
                  <c:v>5998138</c:v>
                </c:pt>
                <c:pt idx="1">
                  <c:v>1347435</c:v>
                </c:pt>
                <c:pt idx="2">
                  <c:v>1771555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3-4A13-8FBD-1C387DEFD0E7}"/>
            </c:ext>
          </c:extLst>
        </c:ser>
        <c:ser>
          <c:idx val="1"/>
          <c:order val="1"/>
          <c:tx>
            <c:strRef>
              <c:f>CARGAS!$J$44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CARGAS!$H$45:$H$47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CARGAS!$J$45:$J$47</c:f>
              <c:numCache>
                <c:formatCode>#,##0</c:formatCode>
                <c:ptCount val="3"/>
                <c:pt idx="0">
                  <c:v>5507590.8899999997</c:v>
                </c:pt>
                <c:pt idx="1">
                  <c:v>1731372.54</c:v>
                </c:pt>
                <c:pt idx="2">
                  <c:v>1555647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3-4A13-8FBD-1C387DEFD0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92435007"/>
        <c:axId val="892435839"/>
      </c:barChart>
      <c:catAx>
        <c:axId val="89243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92435839"/>
        <c:crosses val="autoZero"/>
        <c:auto val="1"/>
        <c:lblAlgn val="ctr"/>
        <c:lblOffset val="100"/>
        <c:noMultiLvlLbl val="0"/>
      </c:catAx>
      <c:valAx>
        <c:axId val="8924358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89243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>
                <a:solidFill>
                  <a:schemeClr val="tx1"/>
                </a:solidFill>
                <a:latin typeface="+mn-lt"/>
              </a:rPr>
              <a:t>CANTIDAD</a:t>
            </a:r>
            <a:r>
              <a:rPr lang="es-DO" sz="1050" b="1" baseline="0">
                <a:solidFill>
                  <a:schemeClr val="tx1"/>
                </a:solidFill>
                <a:latin typeface="+mn-lt"/>
              </a:rPr>
              <a:t> DE  CRUCEROS  POR PUERTOS ABRIL-JUNIO 2022</a:t>
            </a:r>
            <a:endParaRPr lang="es-DO" sz="1050" b="1">
              <a:solidFill>
                <a:schemeClr val="tx1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765266686246811E-2"/>
          <c:y val="0.13853148306956681"/>
          <c:w val="0.63221773122054237"/>
          <c:h val="0.784906577271900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[1]Hoja1!$C$79</c:f>
              <c:strCache>
                <c:ptCount val="1"/>
                <c:pt idx="0">
                  <c:v>AMBER COVE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[1]Hoja1!$D$79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9-45D6-B2F3-0CEA7030E8A3}"/>
            </c:ext>
          </c:extLst>
        </c:ser>
        <c:ser>
          <c:idx val="1"/>
          <c:order val="1"/>
          <c:tx>
            <c:strRef>
              <c:f>[1]Hoja1!$C$80</c:f>
              <c:strCache>
                <c:ptCount val="1"/>
                <c:pt idx="0">
                  <c:v>CAP CANA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9-45D6-B2F3-0CEA7030E8A3}"/>
            </c:ext>
          </c:extLst>
        </c:ser>
        <c:ser>
          <c:idx val="2"/>
          <c:order val="2"/>
          <c:tx>
            <c:strRef>
              <c:f>[1]Hoja1!$C$81</c:f>
              <c:strCache>
                <c:ptCount val="1"/>
                <c:pt idx="0">
                  <c:v>LA ROMANA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[1]Hoja1!$D$81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9-45D6-B2F3-0CEA7030E8A3}"/>
            </c:ext>
          </c:extLst>
        </c:ser>
        <c:ser>
          <c:idx val="3"/>
          <c:order val="3"/>
          <c:tx>
            <c:strRef>
              <c:f>[1]Hoja1!$C$82</c:f>
              <c:strCache>
                <c:ptCount val="1"/>
                <c:pt idx="0">
                  <c:v>PUERTO  PLATA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9-45D6-B2F3-0CEA7030E8A3}"/>
            </c:ext>
          </c:extLst>
        </c:ser>
        <c:ser>
          <c:idx val="4"/>
          <c:order val="4"/>
          <c:tx>
            <c:strRef>
              <c:f>[1]Hoja1!$C$83</c:f>
              <c:strCache>
                <c:ptCount val="1"/>
                <c:pt idx="0">
                  <c:v>SANTA BARBARA (SAMANA)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[1]Hoja1!$D$83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9-45D6-B2F3-0CEA7030E8A3}"/>
            </c:ext>
          </c:extLst>
        </c:ser>
        <c:ser>
          <c:idx val="5"/>
          <c:order val="5"/>
          <c:tx>
            <c:strRef>
              <c:f>[1]Hoja1!$C$84</c:f>
              <c:strCache>
                <c:ptCount val="1"/>
                <c:pt idx="0">
                  <c:v>TAINO BAY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[1]Hoja1!$D$84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9-45D6-B2F3-0CEA7030E8A3}"/>
            </c:ext>
          </c:extLst>
        </c:ser>
        <c:ser>
          <c:idx val="6"/>
          <c:order val="6"/>
          <c:tx>
            <c:strRef>
              <c:f>[1]Hoja1!$C$85</c:f>
              <c:strCache>
                <c:ptCount val="1"/>
                <c:pt idx="0">
                  <c:v>SANTO DOMINGO (CRUCERO)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69-45D6-B2F3-0CEA7030E8A3}"/>
            </c:ext>
          </c:extLst>
        </c:ser>
        <c:ser>
          <c:idx val="7"/>
          <c:order val="7"/>
          <c:tx>
            <c:strRef>
              <c:f>[1]Hoja1!$C$86</c:f>
              <c:strCache>
                <c:ptCount val="1"/>
                <c:pt idx="0">
                  <c:v>SANTO MOMINGO FERRY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[1]Hoja1!$D$86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69-45D6-B2F3-0CEA7030E8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324520463"/>
        <c:axId val="1324517967"/>
        <c:axId val="0"/>
      </c:bar3DChart>
      <c:catAx>
        <c:axId val="13245204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24517967"/>
        <c:crosses val="autoZero"/>
        <c:auto val="1"/>
        <c:lblAlgn val="ctr"/>
        <c:lblOffset val="100"/>
        <c:noMultiLvlLbl val="0"/>
      </c:catAx>
      <c:valAx>
        <c:axId val="132451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452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>
                <a:latin typeface="+mn-lt"/>
              </a:rPr>
              <a:t>CLASIFICACIÓN</a:t>
            </a:r>
            <a:r>
              <a:rPr lang="es-DO" sz="1050" baseline="0">
                <a:latin typeface="+mn-lt"/>
              </a:rPr>
              <a:t> DE PASAJEROS ABRIL-JUNIO 2022</a:t>
            </a:r>
            <a:endParaRPr lang="es-DO" sz="1050">
              <a:latin typeface="+mn-lt"/>
            </a:endParaRPr>
          </a:p>
        </c:rich>
      </c:tx>
      <c:layout>
        <c:manualLayout>
          <c:xMode val="edge"/>
          <c:yMode val="edge"/>
          <c:x val="0.26191299593704154"/>
          <c:y val="5.0377833753148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68756796415425"/>
          <c:y val="0.13811211098612672"/>
          <c:w val="0.84596062992125987"/>
          <c:h val="0.698271726450860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D31-493F-9A82-E6E51D65FEE0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D31-493F-9A82-E6E51D65FEE0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D31-493F-9A82-E6E51D65FEE0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CRUCEROS!#REF!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D31-493F-9A82-E6E51D65F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783590495"/>
        <c:axId val="1783584255"/>
        <c:axId val="0"/>
      </c:bar3DChart>
      <c:catAx>
        <c:axId val="17835904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3584255"/>
        <c:crosses val="autoZero"/>
        <c:auto val="1"/>
        <c:lblAlgn val="ctr"/>
        <c:lblOffset val="100"/>
        <c:noMultiLvlLbl val="0"/>
      </c:catAx>
      <c:valAx>
        <c:axId val="17835842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8359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04697287063626"/>
          <c:y val="0.20011873830632632"/>
          <c:w val="0.21652145312469884"/>
          <c:h val="0.226701838592594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050" b="1"/>
              <a:t>COMPARATIVO</a:t>
            </a:r>
            <a:r>
              <a:rPr lang="es-DO" sz="1050" b="1" baseline="0"/>
              <a:t> DE CRUCERISTAS POR PUERTOS </a:t>
            </a:r>
            <a:endParaRPr lang="es-DO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CRUCEROS!$C$12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CRUCEROS!$B$13:$B$22</c:f>
              <c:strCache>
                <c:ptCount val="10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PUERTO PLATA</c:v>
                </c:pt>
                <c:pt idx="4">
                  <c:v>SANTA BARBARA</c:v>
                </c:pt>
                <c:pt idx="5">
                  <c:v>TAINO BAY</c:v>
                </c:pt>
                <c:pt idx="6">
                  <c:v>ISLA CATALINA</c:v>
                </c:pt>
                <c:pt idx="7">
                  <c:v>ISLA SAONA</c:v>
                </c:pt>
                <c:pt idx="8">
                  <c:v>SANTO DOMINGO </c:v>
                </c:pt>
                <c:pt idx="9">
                  <c:v>SANTO DOMINGO (FERRY)</c:v>
                </c:pt>
              </c:strCache>
            </c:strRef>
          </c:cat>
          <c:val>
            <c:numRef>
              <c:f>CRUCEROS!$C$13:$C$22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3-4FA8-BAEB-D9E4E7532045}"/>
            </c:ext>
          </c:extLst>
        </c:ser>
        <c:ser>
          <c:idx val="1"/>
          <c:order val="1"/>
          <c:tx>
            <c:strRef>
              <c:f>CRUCEROS!$D$12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9"/>
              <c:layout>
                <c:manualLayout>
                  <c:x val="7.2222222222222215E-2"/>
                  <c:y val="-1.85183362496354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236001749781271E-2"/>
                      <c:h val="3.69677748614756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BF3-4FA8-BAEB-D9E4E7532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CRUCEROS!$B$13:$B$22</c:f>
              <c:strCache>
                <c:ptCount val="10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PUERTO PLATA</c:v>
                </c:pt>
                <c:pt idx="4">
                  <c:v>SANTA BARBARA</c:v>
                </c:pt>
                <c:pt idx="5">
                  <c:v>TAINO BAY</c:v>
                </c:pt>
                <c:pt idx="6">
                  <c:v>ISLA CATALINA</c:v>
                </c:pt>
                <c:pt idx="7">
                  <c:v>ISLA SAONA</c:v>
                </c:pt>
                <c:pt idx="8">
                  <c:v>SANTO DOMINGO </c:v>
                </c:pt>
                <c:pt idx="9">
                  <c:v>SANTO DOMINGO (FERRY)</c:v>
                </c:pt>
              </c:strCache>
            </c:strRef>
          </c:cat>
          <c:val>
            <c:numRef>
              <c:f>CRUCEROS!$D$13:$D$22</c:f>
              <c:numCache>
                <c:formatCode>#,##0</c:formatCode>
                <c:ptCount val="10"/>
                <c:pt idx="0">
                  <c:v>134286</c:v>
                </c:pt>
                <c:pt idx="1">
                  <c:v>0</c:v>
                </c:pt>
                <c:pt idx="2">
                  <c:v>27536</c:v>
                </c:pt>
                <c:pt idx="3">
                  <c:v>0</c:v>
                </c:pt>
                <c:pt idx="4">
                  <c:v>1359</c:v>
                </c:pt>
                <c:pt idx="5">
                  <c:v>46470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3-4FA8-BAEB-D9E4E7532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79460015"/>
        <c:axId val="1779461679"/>
        <c:axId val="0"/>
      </c:bar3DChart>
      <c:catAx>
        <c:axId val="177946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461679"/>
        <c:crosses val="autoZero"/>
        <c:auto val="1"/>
        <c:lblAlgn val="ctr"/>
        <c:lblOffset val="100"/>
        <c:noMultiLvlLbl val="0"/>
      </c:catAx>
      <c:valAx>
        <c:axId val="17794616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7946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MOVIMIENTO DE PASAJEROS ABRIL-JUNIO 2022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CRUCEROS!$B$64</c:f>
              <c:strCache>
                <c:ptCount val="1"/>
                <c:pt idx="0">
                  <c:v>PASAJEROS DE ENTRADA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CRUCEROS!$B$65</c:f>
              <c:numCache>
                <c:formatCode>#,##0</c:formatCode>
                <c:ptCount val="1"/>
                <c:pt idx="0">
                  <c:v>57791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E-4D3C-83FE-4803057DC1C3}"/>
            </c:ext>
          </c:extLst>
        </c:ser>
        <c:ser>
          <c:idx val="1"/>
          <c:order val="1"/>
          <c:tx>
            <c:strRef>
              <c:f>CRUCEROS!$C$64</c:f>
              <c:strCache>
                <c:ptCount val="1"/>
                <c:pt idx="0">
                  <c:v>PASAJEROS TRÁNSITO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CRUCEROS!$C$65</c:f>
              <c:numCache>
                <c:formatCode>#,##0</c:formatCode>
                <c:ptCount val="1"/>
                <c:pt idx="0">
                  <c:v>166990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E-4D3C-83FE-4803057DC1C3}"/>
            </c:ext>
          </c:extLst>
        </c:ser>
        <c:ser>
          <c:idx val="2"/>
          <c:order val="2"/>
          <c:tx>
            <c:strRef>
              <c:f>CRUCEROS!$D$64</c:f>
              <c:strCache>
                <c:ptCount val="1"/>
                <c:pt idx="0">
                  <c:v>TRIPULACIÓN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CRUCEROS!$D$65</c:f>
              <c:numCache>
                <c:formatCode>#,##0</c:formatCode>
                <c:ptCount val="1"/>
                <c:pt idx="0">
                  <c:v>94136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E-4D3C-83FE-4803057DC1C3}"/>
            </c:ext>
          </c:extLst>
        </c:ser>
        <c:ser>
          <c:idx val="3"/>
          <c:order val="3"/>
          <c:tx>
            <c:strRef>
              <c:f>CRUCEROS!$E$64</c:f>
              <c:strCache>
                <c:ptCount val="1"/>
                <c:pt idx="0">
                  <c:v>PASAJEROS DE SALIDA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CRUCEROS!$E$65</c:f>
              <c:numCache>
                <c:formatCode>#,##0</c:formatCode>
                <c:ptCount val="1"/>
                <c:pt idx="0">
                  <c:v>14788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E-4D3C-83FE-4803057DC1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71686591"/>
        <c:axId val="1871687423"/>
      </c:barChart>
      <c:catAx>
        <c:axId val="187168659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71687423"/>
        <c:crosses val="autoZero"/>
        <c:auto val="1"/>
        <c:lblAlgn val="ctr"/>
        <c:lblOffset val="100"/>
        <c:noMultiLvlLbl val="0"/>
      </c:catAx>
      <c:valAx>
        <c:axId val="18716874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168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Cantidad</a:t>
            </a:r>
            <a:r>
              <a:rPr lang="es-DO" b="1" baseline="0"/>
              <a:t> de Embarcaciones por Puertos Abril-Junio 2022 </a:t>
            </a:r>
            <a:endParaRPr lang="es-DO" b="1"/>
          </a:p>
        </c:rich>
      </c:tx>
      <c:layout>
        <c:manualLayout>
          <c:xMode val="edge"/>
          <c:yMode val="edge"/>
          <c:x val="0.14578323270879362"/>
          <c:y val="1.5936251647216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2598866400743094E-2"/>
          <c:y val="0.10720123131747852"/>
          <c:w val="0.73609247643781028"/>
          <c:h val="0.81984825933534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EMBARCACIONES!$A$102</c:f>
              <c:strCache>
                <c:ptCount val="1"/>
                <c:pt idx="0">
                  <c:v>AMBE COVE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EMBARCACIONES!$B$102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D-4D69-9F3C-BCA2F3E0D43E}"/>
            </c:ext>
          </c:extLst>
        </c:ser>
        <c:ser>
          <c:idx val="1"/>
          <c:order val="1"/>
          <c:tx>
            <c:strRef>
              <c:f>EMBARCACIONES!$A$103</c:f>
              <c:strCache>
                <c:ptCount val="1"/>
                <c:pt idx="0">
                  <c:v>ARROYO BARRIL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D-4D69-9F3C-BCA2F3E0D43E}"/>
            </c:ext>
          </c:extLst>
        </c:ser>
        <c:ser>
          <c:idx val="2"/>
          <c:order val="2"/>
          <c:tx>
            <c:strRef>
              <c:f>EMBARCACIONES!$A$104</c:f>
              <c:strCache>
                <c:ptCount val="1"/>
                <c:pt idx="0">
                  <c:v>AZUA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D-4D69-9F3C-BCA2F3E0D43E}"/>
            </c:ext>
          </c:extLst>
        </c:ser>
        <c:ser>
          <c:idx val="3"/>
          <c:order val="3"/>
          <c:tx>
            <c:strRef>
              <c:f>EMBARCACIONES!$A$105</c:f>
              <c:strCache>
                <c:ptCount val="1"/>
                <c:pt idx="0">
                  <c:v>BARAHONA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EMBARCACIONES!$B$105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0D-4D69-9F3C-BCA2F3E0D43E}"/>
            </c:ext>
          </c:extLst>
        </c:ser>
        <c:ser>
          <c:idx val="4"/>
          <c:order val="4"/>
          <c:tx>
            <c:strRef>
              <c:f>EMBARCACIONES!$A$106</c:f>
              <c:strCache>
                <c:ptCount val="1"/>
                <c:pt idx="0">
                  <c:v>BOCA CHICA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EMBARCACIONES!$B$106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0D-4D69-9F3C-BCA2F3E0D43E}"/>
            </c:ext>
          </c:extLst>
        </c:ser>
        <c:ser>
          <c:idx val="5"/>
          <c:order val="5"/>
          <c:tx>
            <c:strRef>
              <c:f>EMBARCACIONES!$A$107</c:f>
              <c:strCache>
                <c:ptCount val="1"/>
                <c:pt idx="0">
                  <c:v>BAHIA DE CALDERAS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0D-4D69-9F3C-BCA2F3E0D43E}"/>
            </c:ext>
          </c:extLst>
        </c:ser>
        <c:ser>
          <c:idx val="6"/>
          <c:order val="6"/>
          <c:tx>
            <c:strRef>
              <c:f>EMBARCACIONES!$A$108</c:f>
              <c:strCache>
                <c:ptCount val="1"/>
                <c:pt idx="0">
                  <c:v>CAP CANA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0D-4D69-9F3C-BCA2F3E0D43E}"/>
            </c:ext>
          </c:extLst>
        </c:ser>
        <c:ser>
          <c:idx val="7"/>
          <c:order val="7"/>
          <c:tx>
            <c:strRef>
              <c:f>EMBARCACIONES!$A$109</c:f>
              <c:strCache>
                <c:ptCount val="1"/>
                <c:pt idx="0">
                  <c:v>TAINO BAY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EMBARCACIONES!$B$109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0D-4D69-9F3C-BCA2F3E0D43E}"/>
            </c:ext>
          </c:extLst>
        </c:ser>
        <c:ser>
          <c:idx val="8"/>
          <c:order val="8"/>
          <c:tx>
            <c:strRef>
              <c:f>EMBARCACIONES!$A$110</c:f>
              <c:strCache>
                <c:ptCount val="1"/>
                <c:pt idx="0">
                  <c:v>CAUCEDO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EMBARCACIONES!$B$110</c:f>
              <c:numCache>
                <c:formatCode>General</c:formatCode>
                <c:ptCount val="1"/>
                <c:pt idx="0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0D-4D69-9F3C-BCA2F3E0D43E}"/>
            </c:ext>
          </c:extLst>
        </c:ser>
        <c:ser>
          <c:idx val="9"/>
          <c:order val="9"/>
          <c:tx>
            <c:strRef>
              <c:f>EMBARCACIONES!$A$111</c:f>
              <c:strCache>
                <c:ptCount val="1"/>
                <c:pt idx="0">
                  <c:v>LA CANA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EMBARCACIONES!$B$111</c:f>
              <c:numCache>
                <c:formatCode>General</c:formatCode>
                <c:ptCount val="1"/>
                <c:pt idx="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0D-4D69-9F3C-BCA2F3E0D43E}"/>
            </c:ext>
          </c:extLst>
        </c:ser>
        <c:ser>
          <c:idx val="10"/>
          <c:order val="10"/>
          <c:tx>
            <c:strRef>
              <c:f>EMBARCACIONES!$A$112</c:f>
              <c:strCache>
                <c:ptCount val="1"/>
                <c:pt idx="0">
                  <c:v>LA ROMANA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EMBARCACIONES!$B$112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0D-4D69-9F3C-BCA2F3E0D43E}"/>
            </c:ext>
          </c:extLst>
        </c:ser>
        <c:ser>
          <c:idx val="11"/>
          <c:order val="11"/>
          <c:tx>
            <c:strRef>
              <c:f>EMBARCACIONES!$A$113</c:f>
              <c:strCache>
                <c:ptCount val="1"/>
                <c:pt idx="0">
                  <c:v>LUPERON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EMBARCACIONES!$B$113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0D-4D69-9F3C-BCA2F3E0D43E}"/>
            </c:ext>
          </c:extLst>
        </c:ser>
        <c:ser>
          <c:idx val="12"/>
          <c:order val="12"/>
          <c:tx>
            <c:strRef>
              <c:f>EMBARCACIONES!$A$114</c:f>
              <c:strCache>
                <c:ptCount val="1"/>
                <c:pt idx="0">
                  <c:v>MANZANILLO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EMBARCACIONES!$B$114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0D-4D69-9F3C-BCA2F3E0D43E}"/>
            </c:ext>
          </c:extLst>
        </c:ser>
        <c:ser>
          <c:idx val="13"/>
          <c:order val="13"/>
          <c:tx>
            <c:strRef>
              <c:f>EMBARCACIONES!$A$115</c:f>
              <c:strCache>
                <c:ptCount val="1"/>
                <c:pt idx="0">
                  <c:v>PEDERNALES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0D-4D69-9F3C-BCA2F3E0D43E}"/>
            </c:ext>
          </c:extLst>
        </c:ser>
        <c:ser>
          <c:idx val="14"/>
          <c:order val="14"/>
          <c:tx>
            <c:strRef>
              <c:f>EMBARCACIONES!$A$116</c:f>
              <c:strCache>
                <c:ptCount val="1"/>
                <c:pt idx="0">
                  <c:v>ISLAS CATALINA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0D-4D69-9F3C-BCA2F3E0D43E}"/>
            </c:ext>
          </c:extLst>
        </c:ser>
        <c:ser>
          <c:idx val="15"/>
          <c:order val="15"/>
          <c:tx>
            <c:strRef>
              <c:f>EMBARCACIONES!$A$117</c:f>
              <c:strCache>
                <c:ptCount val="1"/>
                <c:pt idx="0">
                  <c:v>PLAZA MARINA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30D-4D69-9F3C-BCA2F3E0D43E}"/>
            </c:ext>
          </c:extLst>
        </c:ser>
        <c:ser>
          <c:idx val="16"/>
          <c:order val="16"/>
          <c:tx>
            <c:strRef>
              <c:f>EMBARCACIONES!$A$118</c:f>
              <c:strCache>
                <c:ptCount val="1"/>
                <c:pt idx="0">
                  <c:v>PUERTO PLATA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EMBARCACIONES!$B$118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0D-4D69-9F3C-BCA2F3E0D43E}"/>
            </c:ext>
          </c:extLst>
        </c:ser>
        <c:ser>
          <c:idx val="17"/>
          <c:order val="17"/>
          <c:tx>
            <c:strRef>
              <c:f>EMBARCACIONES!$A$119</c:f>
              <c:strCache>
                <c:ptCount val="1"/>
                <c:pt idx="0">
                  <c:v>PUNTA CATALINA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EMBARCACIONES!$B$119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30D-4D69-9F3C-BCA2F3E0D43E}"/>
            </c:ext>
          </c:extLst>
        </c:ser>
        <c:ser>
          <c:idx val="18"/>
          <c:order val="18"/>
          <c:tx>
            <c:strRef>
              <c:f>EMBARCACIONES!$A$120</c:f>
              <c:strCache>
                <c:ptCount val="1"/>
                <c:pt idx="0">
                  <c:v>RIO HAINA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EMBARCACIONES!$B$120</c:f>
              <c:numCache>
                <c:formatCode>General</c:formatCode>
                <c:ptCount val="1"/>
                <c:pt idx="0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0D-4D69-9F3C-BCA2F3E0D43E}"/>
            </c:ext>
          </c:extLst>
        </c:ser>
        <c:ser>
          <c:idx val="19"/>
          <c:order val="19"/>
          <c:tx>
            <c:strRef>
              <c:f>EMBARCACIONES!$A$121</c:f>
              <c:strCache>
                <c:ptCount val="1"/>
                <c:pt idx="0">
                  <c:v>SAN PEDRO DE MACORÍS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EMBARCACIONES!$B$121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30D-4D69-9F3C-BCA2F3E0D43E}"/>
            </c:ext>
          </c:extLst>
        </c:ser>
        <c:ser>
          <c:idx val="20"/>
          <c:order val="20"/>
          <c:tx>
            <c:strRef>
              <c:f>EMBARCACIONES!$A$122</c:f>
              <c:strCache>
                <c:ptCount val="1"/>
                <c:pt idx="0">
                  <c:v>SANTA BÁRBARA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EMBARCACIONES!$B$122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30D-4D69-9F3C-BCA2F3E0D43E}"/>
            </c:ext>
          </c:extLst>
        </c:ser>
        <c:ser>
          <c:idx val="21"/>
          <c:order val="21"/>
          <c:tx>
            <c:strRef>
              <c:f>EMBARCACIONES!$A$123</c:f>
              <c:strCache>
                <c:ptCount val="1"/>
                <c:pt idx="0">
                  <c:v>SANTO DOMINGO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EMBARCACIONES!$B$123</c:f>
              <c:numCache>
                <c:formatCode>General</c:formatCode>
                <c:ptCount val="1"/>
                <c:pt idx="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0D-4D69-9F3C-BCA2F3E0D4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44999631"/>
        <c:axId val="1645002127"/>
      </c:barChart>
      <c:catAx>
        <c:axId val="16449996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45002127"/>
        <c:crosses val="autoZero"/>
        <c:auto val="1"/>
        <c:lblAlgn val="ctr"/>
        <c:lblOffset val="100"/>
        <c:noMultiLvlLbl val="0"/>
      </c:catAx>
      <c:valAx>
        <c:axId val="16450021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499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41649322485349"/>
          <c:y val="0.16659080624326347"/>
          <c:w val="0.23279607609122796"/>
          <c:h val="0.77586749932120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Comparativo</a:t>
            </a:r>
            <a:r>
              <a:rPr lang="es-DO" b="1" baseline="0"/>
              <a:t> de Embarcaciones </a:t>
            </a:r>
            <a:r>
              <a:rPr lang="es-DO" sz="1100" b="1" baseline="0">
                <a:latin typeface="+mn-lt"/>
              </a:rPr>
              <a:t>AÑO</a:t>
            </a:r>
            <a:r>
              <a:rPr lang="es-DO" b="1" baseline="0"/>
              <a:t> </a:t>
            </a:r>
            <a:r>
              <a:rPr lang="es-DO" sz="1100" b="1" baseline="0"/>
              <a:t>2021 Vs 2022 </a:t>
            </a:r>
            <a:endParaRPr lang="es-DO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84343919633503E-2"/>
          <c:y val="0.12239655615478916"/>
          <c:w val="0.94743131216073295"/>
          <c:h val="0.716583059567885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EMBARCACIONES!$B$80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4316101663004359E-2"/>
                  <c:y val="-7.246378878916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3F-4DC6-AEE6-51CD6B81BF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EMBARCACIONES!$B$81:$B$90</c:f>
              <c:numCache>
                <c:formatCode>#,##0</c:formatCode>
                <c:ptCount val="10"/>
                <c:pt idx="0">
                  <c:v>716</c:v>
                </c:pt>
                <c:pt idx="1">
                  <c:v>74</c:v>
                </c:pt>
                <c:pt idx="2">
                  <c:v>178</c:v>
                </c:pt>
                <c:pt idx="3">
                  <c:v>0</c:v>
                </c:pt>
                <c:pt idx="4">
                  <c:v>4</c:v>
                </c:pt>
                <c:pt idx="5">
                  <c:v>42</c:v>
                </c:pt>
                <c:pt idx="6">
                  <c:v>83</c:v>
                </c:pt>
                <c:pt idx="7">
                  <c:v>96</c:v>
                </c:pt>
                <c:pt idx="8">
                  <c:v>6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F-4DC6-AEE6-51CD6B81BF25}"/>
            </c:ext>
          </c:extLst>
        </c:ser>
        <c:ser>
          <c:idx val="1"/>
          <c:order val="1"/>
          <c:tx>
            <c:strRef>
              <c:f>EMBARCACIONES!$C$80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263418052503261E-3"/>
                  <c:y val="1.4492757757833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3F-4DC6-AEE6-51CD6B81BF25}"/>
                </c:ext>
              </c:extLst>
            </c:dLbl>
            <c:dLbl>
              <c:idx val="2"/>
              <c:layout>
                <c:manualLayout>
                  <c:x val="1.6210734442002831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3F-4DC6-AEE6-51CD6B81BF25}"/>
                </c:ext>
              </c:extLst>
            </c:dLbl>
            <c:dLbl>
              <c:idx val="5"/>
              <c:layout>
                <c:manualLayout>
                  <c:x val="4.7449593680162468E-3"/>
                  <c:y val="8.8300220750551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3F-4DC6-AEE6-51CD6B81BF25}"/>
                </c:ext>
              </c:extLst>
            </c:dLbl>
            <c:dLbl>
              <c:idx val="6"/>
              <c:layout>
                <c:manualLayout>
                  <c:x val="4.05268361050065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3F-4DC6-AEE6-51CD6B81BF25}"/>
                </c:ext>
              </c:extLst>
            </c:dLbl>
            <c:dLbl>
              <c:idx val="7"/>
              <c:layout>
                <c:manualLayout>
                  <c:x val="1.8879049031082978E-2"/>
                  <c:y val="-8.948545861297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53F-4DC6-AEE6-51CD6B81BF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EMBARCACIONES!$C$81:$C$90</c:f>
              <c:numCache>
                <c:formatCode>#,##0</c:formatCode>
                <c:ptCount val="10"/>
                <c:pt idx="0">
                  <c:v>762</c:v>
                </c:pt>
                <c:pt idx="1">
                  <c:v>66</c:v>
                </c:pt>
                <c:pt idx="2">
                  <c:v>199</c:v>
                </c:pt>
                <c:pt idx="3">
                  <c:v>75</c:v>
                </c:pt>
                <c:pt idx="4">
                  <c:v>3</c:v>
                </c:pt>
                <c:pt idx="5">
                  <c:v>30</c:v>
                </c:pt>
                <c:pt idx="6">
                  <c:v>30</c:v>
                </c:pt>
                <c:pt idx="7">
                  <c:v>124</c:v>
                </c:pt>
                <c:pt idx="8">
                  <c:v>3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F-4DC6-AEE6-51CD6B81BF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1641413807"/>
        <c:axId val="1641402575"/>
        <c:axId val="0"/>
      </c:bar3DChart>
      <c:catAx>
        <c:axId val="1641413807"/>
        <c:scaling>
          <c:orientation val="minMax"/>
        </c:scaling>
        <c:delete val="1"/>
        <c:axPos val="b"/>
        <c:majorTickMark val="none"/>
        <c:minorTickMark val="none"/>
        <c:tickLblPos val="nextTo"/>
        <c:crossAx val="1641402575"/>
        <c:crosses val="autoZero"/>
        <c:auto val="1"/>
        <c:lblAlgn val="ctr"/>
        <c:lblOffset val="100"/>
        <c:noMultiLvlLbl val="0"/>
      </c:catAx>
      <c:valAx>
        <c:axId val="16414025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641413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CANTIDAD DE EMBARCACIONES POR TIPOS ABRIL-JUNIO 2022</a:t>
            </a:r>
          </a:p>
        </c:rich>
      </c:tx>
      <c:layout>
        <c:manualLayout>
          <c:xMode val="edge"/>
          <c:yMode val="edge"/>
          <c:x val="0.17548867057228432"/>
          <c:y val="7.1253067336214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2128514056224897E-2"/>
          <c:y val="0.13361904761904761"/>
          <c:w val="0.83005454890427854"/>
          <c:h val="0.80860867391576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EMBARCACIONES!$A$133</c:f>
              <c:strCache>
                <c:ptCount val="1"/>
                <c:pt idx="0">
                  <c:v>CARGUEROS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EMBARCACIONES!$B$133</c:f>
              <c:numCache>
                <c:formatCode>General</c:formatCode>
                <c:ptCount val="1"/>
                <c:pt idx="0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2-4B73-BB18-920E2FEA2B01}"/>
            </c:ext>
          </c:extLst>
        </c:ser>
        <c:ser>
          <c:idx val="1"/>
          <c:order val="1"/>
          <c:tx>
            <c:strRef>
              <c:f>EMBARCACIONES!$A$134</c:f>
              <c:strCache>
                <c:ptCount val="1"/>
                <c:pt idx="0">
                  <c:v>GRANELEROS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EMBARCACIONES!$B$134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2-4B73-BB18-920E2FEA2B01}"/>
            </c:ext>
          </c:extLst>
        </c:ser>
        <c:ser>
          <c:idx val="2"/>
          <c:order val="2"/>
          <c:tx>
            <c:strRef>
              <c:f>EMBARCACIONES!$A$135</c:f>
              <c:strCache>
                <c:ptCount val="1"/>
                <c:pt idx="0">
                  <c:v>TANQUEROS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EMBARCACIONES!$B$135</c:f>
              <c:numCache>
                <c:formatCode>General</c:formatCode>
                <c:ptCount val="1"/>
                <c:pt idx="0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2-4B73-BB18-920E2FEA2B01}"/>
            </c:ext>
          </c:extLst>
        </c:ser>
        <c:ser>
          <c:idx val="3"/>
          <c:order val="3"/>
          <c:tx>
            <c:strRef>
              <c:f>EMBARCACIONES!$A$136</c:f>
              <c:strCache>
                <c:ptCount val="1"/>
                <c:pt idx="0">
                  <c:v>CRUCEROS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EMBARCACIONES!$B$136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B2-4B73-BB18-920E2FEA2B01}"/>
            </c:ext>
          </c:extLst>
        </c:ser>
        <c:ser>
          <c:idx val="4"/>
          <c:order val="4"/>
          <c:tx>
            <c:strRef>
              <c:f>EMBARCACIONES!$A$137</c:f>
              <c:strCache>
                <c:ptCount val="1"/>
                <c:pt idx="0">
                  <c:v>PESQUEROS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EMBARCACIONES!$B$137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B2-4B73-BB18-920E2FEA2B01}"/>
            </c:ext>
          </c:extLst>
        </c:ser>
        <c:ser>
          <c:idx val="5"/>
          <c:order val="5"/>
          <c:tx>
            <c:strRef>
              <c:f>EMBARCACIONES!$A$138</c:f>
              <c:strCache>
                <c:ptCount val="1"/>
                <c:pt idx="0">
                  <c:v>REMOLCADORES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EMBARCACIONES!$B$138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B2-4B73-BB18-920E2FEA2B01}"/>
            </c:ext>
          </c:extLst>
        </c:ser>
        <c:ser>
          <c:idx val="6"/>
          <c:order val="6"/>
          <c:tx>
            <c:strRef>
              <c:f>EMBARCACIONES!$A$139</c:f>
              <c:strCache>
                <c:ptCount val="1"/>
                <c:pt idx="0">
                  <c:v>BARCAZAS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EMBARCACIONES!$B$139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B2-4B73-BB18-920E2FEA2B01}"/>
            </c:ext>
          </c:extLst>
        </c:ser>
        <c:ser>
          <c:idx val="7"/>
          <c:order val="7"/>
          <c:tx>
            <c:strRef>
              <c:f>EMBARCACIONES!$A$140</c:f>
              <c:strCache>
                <c:ptCount val="1"/>
                <c:pt idx="0">
                  <c:v>YATES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EMBARCACIONES!$B$140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B2-4B73-BB18-920E2FEA2B01}"/>
            </c:ext>
          </c:extLst>
        </c:ser>
        <c:ser>
          <c:idx val="8"/>
          <c:order val="8"/>
          <c:tx>
            <c:strRef>
              <c:f>EMBARCACIONES!$A$141</c:f>
              <c:strCache>
                <c:ptCount val="1"/>
                <c:pt idx="0">
                  <c:v>DRAGAS /OTROS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EMBARCACIONES!$B$141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B2-4B73-BB18-920E2FEA2B01}"/>
            </c:ext>
          </c:extLst>
        </c:ser>
        <c:ser>
          <c:idx val="9"/>
          <c:order val="9"/>
          <c:tx>
            <c:strRef>
              <c:f>EMBARCACIONES!$A$142</c:f>
              <c:strCache>
                <c:ptCount val="1"/>
                <c:pt idx="0">
                  <c:v>FERRIE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EMBARCACIONES!$B$142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B2-4B73-BB18-920E2FEA2B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1092191"/>
        <c:axId val="1741075967"/>
      </c:barChart>
      <c:catAx>
        <c:axId val="17410921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41075967"/>
        <c:crosses val="autoZero"/>
        <c:auto val="1"/>
        <c:lblAlgn val="ctr"/>
        <c:lblOffset val="100"/>
        <c:noMultiLvlLbl val="0"/>
      </c:catAx>
      <c:valAx>
        <c:axId val="174107596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41092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TRÁFICO</a:t>
            </a:r>
            <a:r>
              <a:rPr lang="es-DO" b="1" baseline="0"/>
              <a:t> DE EMBARCACIONES POR PUERTOS  AÑO 2021 Vs 2022 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926182607040637E-2"/>
          <c:y val="0.10092514844391272"/>
          <c:w val="0.91608579438197713"/>
          <c:h val="0.674296282758308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'TRAFICO DE EMBARCACIONES'!$C$13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5.98802301098228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EA-47D4-898D-DF6279CFB5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'TRAFICO DE EMBARCACIONES'!$B$14:$B$34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Taino bay</c:v>
                </c:pt>
                <c:pt idx="11">
                  <c:v>Luperón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San Pedro M.</c:v>
                </c:pt>
                <c:pt idx="19">
                  <c:v>Santa Barbará</c:v>
                </c:pt>
                <c:pt idx="20">
                  <c:v>Santo Domingo</c:v>
                </c:pt>
              </c:strCache>
            </c:strRef>
          </c:cat>
          <c:val>
            <c:numRef>
              <c:f>'TRAFICO DE EMBARCACIONES'!$C$14:$C$34</c:f>
              <c:numCache>
                <c:formatCode>#,##0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17</c:v>
                </c:pt>
                <c:pt idx="4">
                  <c:v>23</c:v>
                </c:pt>
                <c:pt idx="5">
                  <c:v>8</c:v>
                </c:pt>
                <c:pt idx="6">
                  <c:v>0</c:v>
                </c:pt>
                <c:pt idx="7">
                  <c:v>248</c:v>
                </c:pt>
                <c:pt idx="8">
                  <c:v>65</c:v>
                </c:pt>
                <c:pt idx="9">
                  <c:v>19</c:v>
                </c:pt>
                <c:pt idx="10">
                  <c:v>0</c:v>
                </c:pt>
                <c:pt idx="11">
                  <c:v>86</c:v>
                </c:pt>
                <c:pt idx="12">
                  <c:v>20</c:v>
                </c:pt>
                <c:pt idx="13">
                  <c:v>2</c:v>
                </c:pt>
                <c:pt idx="14">
                  <c:v>12</c:v>
                </c:pt>
                <c:pt idx="15">
                  <c:v>109</c:v>
                </c:pt>
                <c:pt idx="16">
                  <c:v>8</c:v>
                </c:pt>
                <c:pt idx="17">
                  <c:v>432</c:v>
                </c:pt>
                <c:pt idx="18">
                  <c:v>24</c:v>
                </c:pt>
                <c:pt idx="19">
                  <c:v>53</c:v>
                </c:pt>
                <c:pt idx="2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A-47D4-898D-DF6279CFB577}"/>
            </c:ext>
          </c:extLst>
        </c:ser>
        <c:ser>
          <c:idx val="1"/>
          <c:order val="1"/>
          <c:tx>
            <c:strRef>
              <c:f>'TRAFICO DE EMBARCACIONES'!$D$13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1.70122275385433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EA-47D4-898D-DF6279CFB577}"/>
                </c:ext>
              </c:extLst>
            </c:dLbl>
            <c:dLbl>
              <c:idx val="9"/>
              <c:layout>
                <c:manualLayout>
                  <c:x val="7.9840306813097148E-3"/>
                  <c:y val="-8.163263557070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EA-47D4-898D-DF6279CFB577}"/>
                </c:ext>
              </c:extLst>
            </c:dLbl>
            <c:dLbl>
              <c:idx val="12"/>
              <c:layout>
                <c:manualLayout>
                  <c:x val="5.9880230109822857E-3"/>
                  <c:y val="-5.4421757047135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EA-47D4-898D-DF6279CFB577}"/>
                </c:ext>
              </c:extLst>
            </c:dLbl>
            <c:dLbl>
              <c:idx val="17"/>
              <c:layout>
                <c:manualLayout>
                  <c:x val="-1.99600767032742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EA-47D4-898D-DF6279CFB5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'TRAFICO DE EMBARCACIONES'!$B$14:$B$34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Taino bay</c:v>
                </c:pt>
                <c:pt idx="11">
                  <c:v>Luperón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San Pedro M.</c:v>
                </c:pt>
                <c:pt idx="19">
                  <c:v>Santa Barbará</c:v>
                </c:pt>
                <c:pt idx="20">
                  <c:v>Santo Domingo</c:v>
                </c:pt>
              </c:strCache>
            </c:strRef>
          </c:cat>
          <c:val>
            <c:numRef>
              <c:f>'TRAFICO DE EMBARCACIONES'!$D$14:$D$34</c:f>
              <c:numCache>
                <c:formatCode>#,##0</c:formatCode>
                <c:ptCount val="21"/>
                <c:pt idx="0">
                  <c:v>37</c:v>
                </c:pt>
                <c:pt idx="1">
                  <c:v>4</c:v>
                </c:pt>
                <c:pt idx="2">
                  <c:v>9</c:v>
                </c:pt>
                <c:pt idx="3">
                  <c:v>17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255</c:v>
                </c:pt>
                <c:pt idx="8">
                  <c:v>77</c:v>
                </c:pt>
                <c:pt idx="9">
                  <c:v>27</c:v>
                </c:pt>
                <c:pt idx="10">
                  <c:v>28</c:v>
                </c:pt>
                <c:pt idx="11">
                  <c:v>71</c:v>
                </c:pt>
                <c:pt idx="12">
                  <c:v>28</c:v>
                </c:pt>
                <c:pt idx="13">
                  <c:v>2</c:v>
                </c:pt>
                <c:pt idx="14">
                  <c:v>10</c:v>
                </c:pt>
                <c:pt idx="15">
                  <c:v>105</c:v>
                </c:pt>
                <c:pt idx="16">
                  <c:v>6</c:v>
                </c:pt>
                <c:pt idx="17">
                  <c:v>419</c:v>
                </c:pt>
                <c:pt idx="18">
                  <c:v>28</c:v>
                </c:pt>
                <c:pt idx="19">
                  <c:v>55</c:v>
                </c:pt>
                <c:pt idx="2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A-47D4-898D-DF6279CFB5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1783575519"/>
        <c:axId val="1783575935"/>
        <c:axId val="0"/>
      </c:bar3DChart>
      <c:catAx>
        <c:axId val="178357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83575935"/>
        <c:crosses val="autoZero"/>
        <c:auto val="1"/>
        <c:lblAlgn val="ctr"/>
        <c:lblOffset val="100"/>
        <c:noMultiLvlLbl val="0"/>
      </c:catAx>
      <c:valAx>
        <c:axId val="178357593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83575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050" b="1">
                <a:solidFill>
                  <a:schemeClr val="tx1"/>
                </a:solidFill>
                <a:latin typeface="+mn-lt"/>
              </a:rPr>
              <a:t>MOVIMIENTO</a:t>
            </a:r>
            <a:r>
              <a:rPr lang="es-DO" sz="1050" b="1" baseline="0">
                <a:solidFill>
                  <a:schemeClr val="tx1"/>
                </a:solidFill>
                <a:latin typeface="+mn-lt"/>
              </a:rPr>
              <a:t> DE CONTENEDORES DE IMPORTACÓN, EXPORTACIÓN  Y TRÁNSITO 2021 Vs 2022</a:t>
            </a:r>
            <a:endParaRPr lang="es-DO" sz="1050" b="1">
              <a:solidFill>
                <a:schemeClr val="tx1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9949784757917923E-2"/>
          <c:y val="0.18324782468094064"/>
          <c:w val="0.86629494098047866"/>
          <c:h val="0.640254495408704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CONTENEDORES!$D$67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CONTENEDORES!$C$68:$C$70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CONTENEDORES!$D$68:$D$70</c:f>
              <c:numCache>
                <c:formatCode>#,##0</c:formatCode>
                <c:ptCount val="3"/>
                <c:pt idx="0">
                  <c:v>187954</c:v>
                </c:pt>
                <c:pt idx="1">
                  <c:v>163822</c:v>
                </c:pt>
                <c:pt idx="2">
                  <c:v>178476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E-4833-83F1-460586C86B95}"/>
            </c:ext>
          </c:extLst>
        </c:ser>
        <c:ser>
          <c:idx val="1"/>
          <c:order val="1"/>
          <c:tx>
            <c:strRef>
              <c:f>CONTENEDORES!$E$67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CONTENEDORES!$C$68:$C$70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CONTENEDORES!$E$68:$E$70</c:f>
              <c:numCache>
                <c:formatCode>#,##0</c:formatCode>
                <c:ptCount val="3"/>
                <c:pt idx="0">
                  <c:v>185878</c:v>
                </c:pt>
                <c:pt idx="1">
                  <c:v>167837</c:v>
                </c:pt>
                <c:pt idx="2">
                  <c:v>213110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E-4833-83F1-460586C86B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2585888"/>
        <c:axId val="1612589216"/>
      </c:barChart>
      <c:catAx>
        <c:axId val="16125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2589216"/>
        <c:crosses val="autoZero"/>
        <c:auto val="1"/>
        <c:lblAlgn val="ctr"/>
        <c:lblOffset val="100"/>
        <c:noMultiLvlLbl val="0"/>
      </c:catAx>
      <c:valAx>
        <c:axId val="1612589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61258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862121665171598"/>
          <c:y val="0.9126069986237394"/>
          <c:w val="0.22544574333271633"/>
          <c:h val="6.4470365273108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baseline="0">
                <a:solidFill>
                  <a:schemeClr val="tx1"/>
                </a:solidFill>
                <a:latin typeface="+mn-lt"/>
              </a:rPr>
              <a:t>MOVIMIENTO  DE CONTENEDORES POR PUERTOS ABRIL-JUNIO 2022 </a:t>
            </a:r>
            <a:endParaRPr lang="es-DO" sz="1100" b="1">
              <a:solidFill>
                <a:schemeClr val="tx1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CONTENEDORES!$K$11</c:f>
              <c:strCache>
                <c:ptCount val="1"/>
                <c:pt idx="0">
                  <c:v>CAUCEDO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5977003171869969E-3"/>
                  <c:y val="-3.4985422740524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44-4B60-AD7F-916433767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CONTENEDORES!$K$12</c:f>
              <c:numCache>
                <c:formatCode>#,##0</c:formatCode>
                <c:ptCount val="1"/>
                <c:pt idx="0">
                  <c:v>383670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4-4B60-AD7F-91643376769E}"/>
            </c:ext>
          </c:extLst>
        </c:ser>
        <c:ser>
          <c:idx val="1"/>
          <c:order val="1"/>
          <c:tx>
            <c:strRef>
              <c:f>CONTENEDORES!$L$11</c:f>
              <c:strCache>
                <c:ptCount val="1"/>
                <c:pt idx="0">
                  <c:v>MANZANILLO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494250792967503E-2"/>
                  <c:y val="-3.1098153547133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44-4B60-AD7F-916433767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CONTENEDORES!$L$12</c:f>
              <c:numCache>
                <c:formatCode>#,##0</c:formatCode>
                <c:ptCount val="1"/>
                <c:pt idx="0">
                  <c:v>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4-4B60-AD7F-91643376769E}"/>
            </c:ext>
          </c:extLst>
        </c:ser>
        <c:ser>
          <c:idx val="2"/>
          <c:order val="2"/>
          <c:tx>
            <c:strRef>
              <c:f>CONTENEDORES!$M$11</c:f>
              <c:strCache>
                <c:ptCount val="1"/>
                <c:pt idx="0">
                  <c:v>PUERTO  PLATA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988501585934672E-3"/>
                  <c:y val="-2.3323615160349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44-4B60-AD7F-916433767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CONTENEDORES!$M$12</c:f>
              <c:numCache>
                <c:formatCode>#,##0</c:formatCode>
                <c:ptCount val="1"/>
                <c:pt idx="0">
                  <c:v>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4-4B60-AD7F-91643376769E}"/>
            </c:ext>
          </c:extLst>
        </c:ser>
        <c:ser>
          <c:idx val="3"/>
          <c:order val="3"/>
          <c:tx>
            <c:strRef>
              <c:f>CONTENEDORES!$N$11</c:f>
              <c:strCache>
                <c:ptCount val="1"/>
                <c:pt idx="0">
                  <c:v>RIO HAINA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5977003171870185E-3"/>
                  <c:y val="-3.498542274052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44-4B60-AD7F-916433767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CONTENEDORES!$N$12</c:f>
              <c:numCache>
                <c:formatCode>#,##0</c:formatCode>
                <c:ptCount val="1"/>
                <c:pt idx="0">
                  <c:v>144998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4-4B60-AD7F-91643376769E}"/>
            </c:ext>
          </c:extLst>
        </c:ser>
        <c:ser>
          <c:idx val="4"/>
          <c:order val="4"/>
          <c:tx>
            <c:strRef>
              <c:f>CONTENEDORES!$O$11</c:f>
              <c:strCache>
                <c:ptCount val="1"/>
                <c:pt idx="0">
                  <c:v>SANTO DOMINGO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9885052061715617E-2"/>
                  <c:y val="-3.498542274052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44-4B60-AD7F-916433767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CONTENEDORES!$O$12</c:f>
              <c:numCache>
                <c:formatCode>#,##0</c:formatCode>
                <c:ptCount val="1"/>
                <c:pt idx="0">
                  <c:v>24982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4-4B60-AD7F-9164337676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5872512"/>
        <c:axId val="1615882496"/>
        <c:axId val="0"/>
      </c:bar3DChart>
      <c:catAx>
        <c:axId val="1615872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15882496"/>
        <c:crosses val="autoZero"/>
        <c:auto val="1"/>
        <c:lblAlgn val="ctr"/>
        <c:lblOffset val="100"/>
        <c:noMultiLvlLbl val="0"/>
      </c:catAx>
      <c:valAx>
        <c:axId val="1615882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1587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>
                <a:solidFill>
                  <a:schemeClr val="tx1"/>
                </a:solidFill>
                <a:latin typeface="+mn-lt"/>
              </a:rPr>
              <a:t>totAL DE CONTENEDORES</a:t>
            </a:r>
            <a:r>
              <a:rPr lang="es-DO" sz="1050" b="1" baseline="0">
                <a:solidFill>
                  <a:schemeClr val="tx1"/>
                </a:solidFill>
                <a:latin typeface="+mn-lt"/>
              </a:rPr>
              <a:t> DE IMPORTACIÓN, EXPORTACIÓN Y TRÁNSITO  ABRIL-JUNIO 2022</a:t>
            </a:r>
            <a:endParaRPr lang="es-DO" sz="1050" b="1">
              <a:solidFill>
                <a:schemeClr val="tx1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CONTENEDORES!$B$94:$B$96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CONTENEDORES!$C$94:$C$96</c:f>
              <c:numCache>
                <c:formatCode>#,##0</c:formatCode>
                <c:ptCount val="3"/>
                <c:pt idx="0">
                  <c:v>185878</c:v>
                </c:pt>
                <c:pt idx="1">
                  <c:v>167837</c:v>
                </c:pt>
                <c:pt idx="2">
                  <c:v>213110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1-4C21-9F8D-1F8B8ABB00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619959584"/>
        <c:axId val="1619964992"/>
      </c:barChart>
      <c:catAx>
        <c:axId val="161995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9964992"/>
        <c:crosses val="autoZero"/>
        <c:auto val="1"/>
        <c:lblAlgn val="ctr"/>
        <c:lblOffset val="100"/>
        <c:noMultiLvlLbl val="0"/>
      </c:catAx>
      <c:valAx>
        <c:axId val="16199649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1995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MOVIMIENTO</a:t>
            </a:r>
            <a:r>
              <a:rPr lang="es-DO" sz="1100" b="1" baseline="0">
                <a:latin typeface="+mn-lt"/>
              </a:rPr>
              <a:t> DE CARGAS IMPORTACIÓN, EXPORTACIÓN Y TRÁNSITO 2021 Vs 2022</a:t>
            </a:r>
            <a:endParaRPr lang="es-DO" sz="1100" b="1">
              <a:latin typeface="+mn-lt"/>
            </a:endParaRPr>
          </a:p>
        </c:rich>
      </c:tx>
      <c:layout>
        <c:manualLayout>
          <c:xMode val="edge"/>
          <c:yMode val="edge"/>
          <c:x val="0.11493481067309583"/>
          <c:y val="2.3323615160349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CARGAS!$B$102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33236151603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1B-4F0C-998F-3F5F09C07B2E}"/>
                </c:ext>
              </c:extLst>
            </c:dLbl>
            <c:dLbl>
              <c:idx val="1"/>
              <c:layout>
                <c:manualLayout>
                  <c:x val="0"/>
                  <c:y val="-3.1098153547133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1B-4F0C-998F-3F5F09C07B2E}"/>
                </c:ext>
              </c:extLst>
            </c:dLbl>
            <c:dLbl>
              <c:idx val="2"/>
              <c:layout>
                <c:manualLayout>
                  <c:x val="-7.9622677730939374E-17"/>
                  <c:y val="-3.4985422740524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1B-4F0C-998F-3F5F09C07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CARGAS!$C$101:$E$101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CARGAS!$C$102:$E$102</c:f>
              <c:numCache>
                <c:formatCode>#,##0</c:formatCode>
                <c:ptCount val="3"/>
                <c:pt idx="0">
                  <c:v>5998138</c:v>
                </c:pt>
                <c:pt idx="1">
                  <c:v>1347435</c:v>
                </c:pt>
                <c:pt idx="2">
                  <c:v>1771555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B-4F0C-998F-3F5F09C07B2E}"/>
            </c:ext>
          </c:extLst>
        </c:ser>
        <c:ser>
          <c:idx val="1"/>
          <c:order val="1"/>
          <c:tx>
            <c:strRef>
              <c:f>CARGAS!$B$103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6058631921824105E-2"/>
                  <c:y val="-4.2759961127308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1B-4F0C-998F-3F5F09C07B2E}"/>
                </c:ext>
              </c:extLst>
            </c:dLbl>
            <c:dLbl>
              <c:idx val="1"/>
              <c:layout>
                <c:manualLayout>
                  <c:x val="0"/>
                  <c:y val="-2.3323615160349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1B-4F0C-998F-3F5F09C07B2E}"/>
                </c:ext>
              </c:extLst>
            </c:dLbl>
            <c:dLbl>
              <c:idx val="2"/>
              <c:layout>
                <c:manualLayout>
                  <c:x val="2.1715526601520086E-2"/>
                  <c:y val="-3.109815354713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1B-4F0C-998F-3F5F09C07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CARGAS!$C$101:$E$101</c:f>
              <c:strCache>
                <c:ptCount val="3"/>
                <c:pt idx="0">
                  <c:v>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CARGAS!$C$103:$E$103</c:f>
              <c:numCache>
                <c:formatCode>#,##0</c:formatCode>
                <c:ptCount val="3"/>
                <c:pt idx="0">
                  <c:v>5507590.8899999997</c:v>
                </c:pt>
                <c:pt idx="1">
                  <c:v>1731372.54</c:v>
                </c:pt>
                <c:pt idx="2">
                  <c:v>1555647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B-4F0C-998F-3F5F09C07B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35221263"/>
        <c:axId val="535221679"/>
        <c:axId val="0"/>
      </c:bar3DChart>
      <c:catAx>
        <c:axId val="53522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5221679"/>
        <c:crosses val="autoZero"/>
        <c:auto val="1"/>
        <c:lblAlgn val="ctr"/>
        <c:lblOffset val="100"/>
        <c:noMultiLvlLbl val="0"/>
      </c:catAx>
      <c:valAx>
        <c:axId val="53522167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35221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3</xdr:row>
      <xdr:rowOff>95250</xdr:rowOff>
    </xdr:from>
    <xdr:to>
      <xdr:col>7</xdr:col>
      <xdr:colOff>342900</xdr:colOff>
      <xdr:row>8</xdr:row>
      <xdr:rowOff>0</xdr:rowOff>
    </xdr:to>
    <xdr:pic>
      <xdr:nvPicPr>
        <xdr:cNvPr id="2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6750"/>
          <a:ext cx="169545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38</xdr:row>
      <xdr:rowOff>19050</xdr:rowOff>
    </xdr:from>
    <xdr:to>
      <xdr:col>3</xdr:col>
      <xdr:colOff>923925</xdr:colOff>
      <xdr:row>42</xdr:row>
      <xdr:rowOff>0</xdr:rowOff>
    </xdr:to>
    <xdr:pic>
      <xdr:nvPicPr>
        <xdr:cNvPr id="3" name="8 Imagen" descr="Logotipo&#10;&#10;Descripción generada automáticamente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7524750"/>
          <a:ext cx="1438275" cy="74295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58</xdr:row>
      <xdr:rowOff>85725</xdr:rowOff>
    </xdr:from>
    <xdr:to>
      <xdr:col>6</xdr:col>
      <xdr:colOff>228600</xdr:colOff>
      <xdr:row>72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123823</xdr:colOff>
      <xdr:row>99</xdr:row>
      <xdr:rowOff>180975</xdr:rowOff>
    </xdr:from>
    <xdr:to>
      <xdr:col>8</xdr:col>
      <xdr:colOff>209549</xdr:colOff>
      <xdr:row>124</xdr:row>
      <xdr:rowOff>19050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114301</xdr:colOff>
      <xdr:row>78</xdr:row>
      <xdr:rowOff>19050</xdr:rowOff>
    </xdr:from>
    <xdr:to>
      <xdr:col>8</xdr:col>
      <xdr:colOff>200025</xdr:colOff>
      <xdr:row>93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143</xdr:row>
      <xdr:rowOff>57149</xdr:rowOff>
    </xdr:from>
    <xdr:to>
      <xdr:col>4</xdr:col>
      <xdr:colOff>657224</xdr:colOff>
      <xdr:row>166</xdr:row>
      <xdr:rowOff>66674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771526</xdr:colOff>
      <xdr:row>2</xdr:row>
      <xdr:rowOff>85725</xdr:rowOff>
    </xdr:from>
    <xdr:to>
      <xdr:col>4</xdr:col>
      <xdr:colOff>228601</xdr:colOff>
      <xdr:row>6</xdr:row>
      <xdr:rowOff>180975</xdr:rowOff>
    </xdr:to>
    <xdr:pic>
      <xdr:nvPicPr>
        <xdr:cNvPr id="3" name="10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1" y="466725"/>
          <a:ext cx="1524000" cy="857250"/>
        </a:xfrm>
        <a:prstGeom prst="rect">
          <a:avLst/>
        </a:prstGeom>
      </xdr:spPr>
    </xdr:pic>
    <xdr:clientData/>
  </xdr:twoCellAnchor>
  <xdr:twoCellAnchor>
    <xdr:from>
      <xdr:col>6</xdr:col>
      <xdr:colOff>419099</xdr:colOff>
      <xdr:row>11</xdr:row>
      <xdr:rowOff>123824</xdr:rowOff>
    </xdr:from>
    <xdr:to>
      <xdr:col>14</xdr:col>
      <xdr:colOff>685800</xdr:colOff>
      <xdr:row>34</xdr:row>
      <xdr:rowOff>190500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9526</xdr:rowOff>
    </xdr:from>
    <xdr:to>
      <xdr:col>5</xdr:col>
      <xdr:colOff>266700</xdr:colOff>
      <xdr:row>4</xdr:row>
      <xdr:rowOff>142876</xdr:rowOff>
    </xdr:to>
    <xdr:pic>
      <xdr:nvPicPr>
        <xdr:cNvPr id="4" name="3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9526"/>
          <a:ext cx="175260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35</xdr:row>
      <xdr:rowOff>133350</xdr:rowOff>
    </xdr:from>
    <xdr:to>
      <xdr:col>5</xdr:col>
      <xdr:colOff>266700</xdr:colOff>
      <xdr:row>39</xdr:row>
      <xdr:rowOff>190499</xdr:rowOff>
    </xdr:to>
    <xdr:pic>
      <xdr:nvPicPr>
        <xdr:cNvPr id="5" name="5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6953250"/>
          <a:ext cx="1666875" cy="819149"/>
        </a:xfrm>
        <a:prstGeom prst="rect">
          <a:avLst/>
        </a:prstGeom>
      </xdr:spPr>
    </xdr:pic>
    <xdr:clientData/>
  </xdr:twoCellAnchor>
  <xdr:twoCellAnchor>
    <xdr:from>
      <xdr:col>1</xdr:col>
      <xdr:colOff>733424</xdr:colOff>
      <xdr:row>71</xdr:row>
      <xdr:rowOff>9524</xdr:rowOff>
    </xdr:from>
    <xdr:to>
      <xdr:col>5</xdr:col>
      <xdr:colOff>904874</xdr:colOff>
      <xdr:row>88</xdr:row>
      <xdr:rowOff>95249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12</xdr:row>
      <xdr:rowOff>95249</xdr:rowOff>
    </xdr:from>
    <xdr:to>
      <xdr:col>15</xdr:col>
      <xdr:colOff>561975</xdr:colOff>
      <xdr:row>32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96</xdr:row>
      <xdr:rowOff>47625</xdr:rowOff>
    </xdr:from>
    <xdr:to>
      <xdr:col>4</xdr:col>
      <xdr:colOff>600075</xdr:colOff>
      <xdr:row>113</xdr:row>
      <xdr:rowOff>180975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2</xdr:row>
      <xdr:rowOff>133350</xdr:rowOff>
    </xdr:from>
    <xdr:to>
      <xdr:col>9</xdr:col>
      <xdr:colOff>1085850</xdr:colOff>
      <xdr:row>6</xdr:row>
      <xdr:rowOff>190499</xdr:rowOff>
    </xdr:to>
    <xdr:pic>
      <xdr:nvPicPr>
        <xdr:cNvPr id="2" name="4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1466850"/>
          <a:ext cx="1666875" cy="819149"/>
        </a:xfrm>
        <a:prstGeom prst="rect">
          <a:avLst/>
        </a:prstGeom>
      </xdr:spPr>
    </xdr:pic>
    <xdr:clientData/>
  </xdr:twoCellAnchor>
  <xdr:twoCellAnchor editAs="oneCell">
    <xdr:from>
      <xdr:col>2</xdr:col>
      <xdr:colOff>1085850</xdr:colOff>
      <xdr:row>65</xdr:row>
      <xdr:rowOff>104775</xdr:rowOff>
    </xdr:from>
    <xdr:to>
      <xdr:col>4</xdr:col>
      <xdr:colOff>314325</xdr:colOff>
      <xdr:row>69</xdr:row>
      <xdr:rowOff>171449</xdr:rowOff>
    </xdr:to>
    <xdr:pic>
      <xdr:nvPicPr>
        <xdr:cNvPr id="3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14249400"/>
          <a:ext cx="1666875" cy="838199"/>
        </a:xfrm>
        <a:prstGeom prst="rect">
          <a:avLst/>
        </a:prstGeom>
      </xdr:spPr>
    </xdr:pic>
    <xdr:clientData/>
  </xdr:twoCellAnchor>
  <xdr:oneCellAnchor>
    <xdr:from>
      <xdr:col>2</xdr:col>
      <xdr:colOff>1209675</xdr:colOff>
      <xdr:row>33</xdr:row>
      <xdr:rowOff>180975</xdr:rowOff>
    </xdr:from>
    <xdr:ext cx="1666875" cy="752474"/>
    <xdr:pic>
      <xdr:nvPicPr>
        <xdr:cNvPr id="4" name="6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7800975"/>
          <a:ext cx="1666875" cy="752474"/>
        </a:xfrm>
        <a:prstGeom prst="rect">
          <a:avLst/>
        </a:prstGeom>
      </xdr:spPr>
    </xdr:pic>
    <xdr:clientData/>
  </xdr:oneCellAnchor>
  <xdr:twoCellAnchor>
    <xdr:from>
      <xdr:col>1</xdr:col>
      <xdr:colOff>428625</xdr:colOff>
      <xdr:row>103</xdr:row>
      <xdr:rowOff>133349</xdr:rowOff>
    </xdr:from>
    <xdr:to>
      <xdr:col>5</xdr:col>
      <xdr:colOff>952500</xdr:colOff>
      <xdr:row>120</xdr:row>
      <xdr:rowOff>161924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347662</xdr:colOff>
      <xdr:row>75</xdr:row>
      <xdr:rowOff>38099</xdr:rowOff>
    </xdr:from>
    <xdr:to>
      <xdr:col>11</xdr:col>
      <xdr:colOff>214312</xdr:colOff>
      <xdr:row>91</xdr:row>
      <xdr:rowOff>57149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333374</xdr:colOff>
      <xdr:row>47</xdr:row>
      <xdr:rowOff>47625</xdr:rowOff>
    </xdr:from>
    <xdr:to>
      <xdr:col>12</xdr:col>
      <xdr:colOff>114299</xdr:colOff>
      <xdr:row>62</xdr:row>
      <xdr:rowOff>152400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2</xdr:row>
      <xdr:rowOff>104774</xdr:rowOff>
    </xdr:from>
    <xdr:to>
      <xdr:col>3</xdr:col>
      <xdr:colOff>1123950</xdr:colOff>
      <xdr:row>6</xdr:row>
      <xdr:rowOff>190499</xdr:rowOff>
    </xdr:to>
    <xdr:pic>
      <xdr:nvPicPr>
        <xdr:cNvPr id="8" name="2 Imagen" descr="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85774"/>
          <a:ext cx="1666875" cy="847725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104</xdr:row>
      <xdr:rowOff>38100</xdr:rowOff>
    </xdr:from>
    <xdr:to>
      <xdr:col>4</xdr:col>
      <xdr:colOff>123824</xdr:colOff>
      <xdr:row>124</xdr:row>
      <xdr:rowOff>76200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1085849</xdr:colOff>
      <xdr:row>92</xdr:row>
      <xdr:rowOff>0</xdr:rowOff>
    </xdr:from>
    <xdr:to>
      <xdr:col>5</xdr:col>
      <xdr:colOff>19050</xdr:colOff>
      <xdr:row>92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23</xdr:row>
      <xdr:rowOff>114300</xdr:rowOff>
    </xdr:from>
    <xdr:to>
      <xdr:col>5</xdr:col>
      <xdr:colOff>895350</xdr:colOff>
      <xdr:row>44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66</xdr:row>
      <xdr:rowOff>142874</xdr:rowOff>
    </xdr:from>
    <xdr:to>
      <xdr:col>4</xdr:col>
      <xdr:colOff>1447800</xdr:colOff>
      <xdr:row>87</xdr:row>
      <xdr:rowOff>133349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1.11\dbpd\Plantilla\IDER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79">
          <cell r="C79" t="str">
            <v>AMBER COVE</v>
          </cell>
          <cell r="D79">
            <v>37</v>
          </cell>
        </row>
        <row r="80">
          <cell r="C80" t="str">
            <v>CAP CANA</v>
          </cell>
          <cell r="D80">
            <v>0</v>
          </cell>
        </row>
        <row r="81">
          <cell r="C81" t="str">
            <v>LA ROMANA</v>
          </cell>
          <cell r="D81">
            <v>9</v>
          </cell>
        </row>
        <row r="82">
          <cell r="C82" t="str">
            <v>PUERTO  PLATA</v>
          </cell>
          <cell r="D82">
            <v>0</v>
          </cell>
        </row>
        <row r="83">
          <cell r="C83" t="str">
            <v>SANTA BARBARA (SAMANA)</v>
          </cell>
          <cell r="D83">
            <v>1</v>
          </cell>
        </row>
        <row r="84">
          <cell r="C84" t="str">
            <v>TAINO BAY</v>
          </cell>
          <cell r="D84">
            <v>28</v>
          </cell>
        </row>
        <row r="85">
          <cell r="C85" t="str">
            <v>SANTO DOMINGO (CRUCERO)</v>
          </cell>
          <cell r="D85">
            <v>0</v>
          </cell>
        </row>
        <row r="86">
          <cell r="C86" t="str">
            <v>SANTO MOMINGO FERRY</v>
          </cell>
          <cell r="D86">
            <v>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9:N143"/>
  <sheetViews>
    <sheetView tabSelected="1" view="pageBreakPreview" zoomScale="60" zoomScaleNormal="100" workbookViewId="0">
      <selection activeCell="K112" sqref="K112"/>
    </sheetView>
  </sheetViews>
  <sheetFormatPr baseColWidth="10" defaultRowHeight="15" x14ac:dyDescent="0.25"/>
  <cols>
    <col min="1" max="1" width="29.42578125" customWidth="1"/>
    <col min="2" max="2" width="24.42578125" customWidth="1"/>
    <col min="3" max="3" width="14.85546875" customWidth="1"/>
    <col min="4" max="4" width="15.5703125" customWidth="1"/>
    <col min="5" max="5" width="15.28515625" customWidth="1"/>
    <col min="6" max="6" width="14.42578125" customWidth="1"/>
    <col min="7" max="7" width="13" customWidth="1"/>
    <col min="8" max="8" width="15.140625" customWidth="1"/>
    <col min="11" max="11" width="17.28515625" customWidth="1"/>
    <col min="13" max="13" width="13.140625" customWidth="1"/>
  </cols>
  <sheetData>
    <row r="9" spans="1:14" x14ac:dyDescent="0.25">
      <c r="A9" s="157"/>
      <c r="B9" s="213" t="s">
        <v>113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4" x14ac:dyDescent="0.25">
      <c r="A10" s="157"/>
      <c r="B10" s="213" t="s">
        <v>114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4" x14ac:dyDescent="0.25">
      <c r="A11" s="213" t="s">
        <v>115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4" ht="15.75" thickBot="1" x14ac:dyDescent="0.3">
      <c r="A12" s="157"/>
      <c r="B12" s="216" t="s">
        <v>102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</row>
    <row r="13" spans="1:14" x14ac:dyDescent="0.25">
      <c r="B13" s="128" t="s">
        <v>0</v>
      </c>
      <c r="C13" s="129" t="s">
        <v>1</v>
      </c>
      <c r="D13" s="129" t="s">
        <v>2</v>
      </c>
      <c r="E13" s="129" t="s">
        <v>3</v>
      </c>
      <c r="F13" s="129" t="s">
        <v>4</v>
      </c>
      <c r="G13" s="129" t="s">
        <v>5</v>
      </c>
      <c r="H13" s="130" t="s">
        <v>6</v>
      </c>
      <c r="I13" s="130" t="s">
        <v>7</v>
      </c>
      <c r="J13" s="130" t="s">
        <v>8</v>
      </c>
      <c r="K13" s="130" t="s">
        <v>9</v>
      </c>
      <c r="L13" s="130" t="s">
        <v>10</v>
      </c>
      <c r="M13" s="131" t="s">
        <v>11</v>
      </c>
    </row>
    <row r="14" spans="1:14" x14ac:dyDescent="0.25">
      <c r="B14" s="1" t="s">
        <v>12</v>
      </c>
      <c r="C14" s="2">
        <v>0</v>
      </c>
      <c r="D14" s="2">
        <v>0</v>
      </c>
      <c r="E14" s="2">
        <v>0</v>
      </c>
      <c r="F14" s="2">
        <v>37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3">
        <f>SUM(C14:L14)</f>
        <v>37</v>
      </c>
      <c r="N14" s="4"/>
    </row>
    <row r="15" spans="1:14" ht="21.75" customHeight="1" x14ac:dyDescent="0.25">
      <c r="B15" s="1" t="s">
        <v>13</v>
      </c>
      <c r="C15" s="2">
        <v>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3">
        <f t="shared" ref="M15:M35" si="0">SUM(C15:L15)</f>
        <v>4</v>
      </c>
      <c r="N15" s="4"/>
    </row>
    <row r="16" spans="1:14" x14ac:dyDescent="0.25">
      <c r="B16" s="1" t="s">
        <v>14</v>
      </c>
      <c r="C16" s="2">
        <v>0</v>
      </c>
      <c r="D16" s="2">
        <v>2</v>
      </c>
      <c r="E16" s="2">
        <v>5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3">
        <f t="shared" si="0"/>
        <v>9</v>
      </c>
      <c r="N16" s="4"/>
    </row>
    <row r="17" spans="2:14" x14ac:dyDescent="0.25">
      <c r="B17" s="1" t="s">
        <v>15</v>
      </c>
      <c r="C17" s="2">
        <v>3</v>
      </c>
      <c r="D17" s="2">
        <v>2</v>
      </c>
      <c r="E17" s="2">
        <v>0</v>
      </c>
      <c r="F17" s="2">
        <v>0</v>
      </c>
      <c r="G17" s="2">
        <v>0</v>
      </c>
      <c r="H17" s="2">
        <v>5</v>
      </c>
      <c r="I17" s="2">
        <v>7</v>
      </c>
      <c r="J17" s="2">
        <v>0</v>
      </c>
      <c r="K17" s="2">
        <v>0</v>
      </c>
      <c r="L17" s="2">
        <v>0</v>
      </c>
      <c r="M17" s="3">
        <f t="shared" si="0"/>
        <v>17</v>
      </c>
      <c r="N17" s="6"/>
    </row>
    <row r="18" spans="2:14" ht="18" customHeight="1" x14ac:dyDescent="0.25">
      <c r="B18" s="1" t="s">
        <v>16</v>
      </c>
      <c r="C18" s="2">
        <v>15</v>
      </c>
      <c r="D18" s="2">
        <v>0</v>
      </c>
      <c r="E18" s="2">
        <v>6</v>
      </c>
      <c r="F18" s="2">
        <v>0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0</v>
      </c>
      <c r="M18" s="3">
        <f t="shared" si="0"/>
        <v>25</v>
      </c>
      <c r="N18" s="6"/>
    </row>
    <row r="19" spans="2:14" ht="16.5" customHeight="1" x14ac:dyDescent="0.25">
      <c r="B19" s="1" t="s">
        <v>17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  <c r="L19" s="2">
        <v>0</v>
      </c>
      <c r="M19" s="3">
        <f t="shared" si="0"/>
        <v>7</v>
      </c>
      <c r="N19" s="6"/>
    </row>
    <row r="20" spans="2:14" x14ac:dyDescent="0.25">
      <c r="B20" s="1" t="s">
        <v>18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3">
        <f t="shared" si="0"/>
        <v>0</v>
      </c>
    </row>
    <row r="21" spans="2:14" x14ac:dyDescent="0.25">
      <c r="B21" s="1" t="s">
        <v>19</v>
      </c>
      <c r="C21" s="2">
        <v>0</v>
      </c>
      <c r="D21" s="2">
        <v>0</v>
      </c>
      <c r="E21" s="2">
        <v>0</v>
      </c>
      <c r="F21" s="2">
        <v>28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3">
        <f t="shared" si="0"/>
        <v>28</v>
      </c>
      <c r="N21" s="6"/>
    </row>
    <row r="22" spans="2:14" x14ac:dyDescent="0.25">
      <c r="B22" s="1" t="s">
        <v>20</v>
      </c>
      <c r="C22" s="2">
        <v>255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3">
        <f t="shared" si="0"/>
        <v>255</v>
      </c>
      <c r="N22" s="4"/>
    </row>
    <row r="23" spans="2:14" x14ac:dyDescent="0.25">
      <c r="B23" s="1" t="s">
        <v>21</v>
      </c>
      <c r="C23" s="2">
        <v>0</v>
      </c>
      <c r="D23" s="2">
        <v>0</v>
      </c>
      <c r="E23" s="2">
        <v>77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3">
        <f t="shared" si="0"/>
        <v>77</v>
      </c>
      <c r="N23" s="4"/>
    </row>
    <row r="24" spans="2:14" x14ac:dyDescent="0.25">
      <c r="B24" s="1" t="s">
        <v>22</v>
      </c>
      <c r="C24" s="2">
        <v>3</v>
      </c>
      <c r="D24" s="2">
        <v>0</v>
      </c>
      <c r="E24" s="2">
        <v>10</v>
      </c>
      <c r="F24" s="2">
        <v>9</v>
      </c>
      <c r="G24" s="2">
        <v>0</v>
      </c>
      <c r="H24" s="2">
        <v>2</v>
      </c>
      <c r="I24" s="2">
        <v>2</v>
      </c>
      <c r="J24" s="2">
        <v>1</v>
      </c>
      <c r="K24" s="2">
        <v>0</v>
      </c>
      <c r="L24" s="2">
        <v>0</v>
      </c>
      <c r="M24" s="3">
        <f t="shared" si="0"/>
        <v>27</v>
      </c>
      <c r="N24" s="4"/>
    </row>
    <row r="25" spans="2:14" x14ac:dyDescent="0.25">
      <c r="B25" s="1" t="s">
        <v>23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71</v>
      </c>
      <c r="K25" s="2">
        <v>0</v>
      </c>
      <c r="L25" s="2">
        <v>0</v>
      </c>
      <c r="M25" s="3">
        <f t="shared" si="0"/>
        <v>71</v>
      </c>
      <c r="N25" s="4"/>
    </row>
    <row r="26" spans="2:14" x14ac:dyDescent="0.25">
      <c r="B26" s="5" t="s">
        <v>24</v>
      </c>
      <c r="C26" s="2">
        <v>19</v>
      </c>
      <c r="D26" s="2">
        <v>5</v>
      </c>
      <c r="E26" s="2">
        <v>0</v>
      </c>
      <c r="F26" s="2">
        <v>0</v>
      </c>
      <c r="G26" s="2">
        <v>0</v>
      </c>
      <c r="H26" s="2">
        <v>2</v>
      </c>
      <c r="I26" s="2">
        <v>2</v>
      </c>
      <c r="J26" s="2">
        <v>0</v>
      </c>
      <c r="K26" s="2">
        <v>0</v>
      </c>
      <c r="L26" s="2">
        <v>0</v>
      </c>
      <c r="M26" s="3">
        <f t="shared" si="0"/>
        <v>28</v>
      </c>
    </row>
    <row r="27" spans="2:14" x14ac:dyDescent="0.25">
      <c r="B27" s="5" t="s">
        <v>25</v>
      </c>
      <c r="C27" s="2"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3">
        <f t="shared" si="0"/>
        <v>2</v>
      </c>
      <c r="N27" s="4"/>
    </row>
    <row r="28" spans="2:14" x14ac:dyDescent="0.25">
      <c r="B28" s="5" t="s">
        <v>26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3">
        <f t="shared" si="0"/>
        <v>0</v>
      </c>
    </row>
    <row r="29" spans="2:14" x14ac:dyDescent="0.25">
      <c r="B29" s="5" t="s">
        <v>27</v>
      </c>
      <c r="C29" s="2">
        <v>7</v>
      </c>
      <c r="D29" s="2">
        <v>0</v>
      </c>
      <c r="E29" s="2">
        <v>0</v>
      </c>
      <c r="F29" s="2">
        <v>0</v>
      </c>
      <c r="G29" s="2">
        <v>0</v>
      </c>
      <c r="H29" s="2">
        <v>2</v>
      </c>
      <c r="I29" s="2">
        <v>1</v>
      </c>
      <c r="J29" s="2">
        <v>0</v>
      </c>
      <c r="K29" s="2">
        <v>0</v>
      </c>
      <c r="L29" s="2">
        <v>0</v>
      </c>
      <c r="M29" s="3">
        <f t="shared" si="0"/>
        <v>10</v>
      </c>
      <c r="N29" s="4"/>
    </row>
    <row r="30" spans="2:14" x14ac:dyDescent="0.25">
      <c r="B30" s="5" t="s">
        <v>28</v>
      </c>
      <c r="C30" s="2">
        <v>85</v>
      </c>
      <c r="D30" s="2">
        <v>8</v>
      </c>
      <c r="E30" s="2">
        <v>0</v>
      </c>
      <c r="F30" s="2">
        <v>0</v>
      </c>
      <c r="G30" s="2">
        <v>0</v>
      </c>
      <c r="H30" s="2">
        <v>5</v>
      </c>
      <c r="I30" s="2">
        <v>5</v>
      </c>
      <c r="J30" s="2">
        <v>2</v>
      </c>
      <c r="K30" s="2">
        <v>0</v>
      </c>
      <c r="L30" s="2">
        <v>0</v>
      </c>
      <c r="M30" s="3">
        <f t="shared" si="0"/>
        <v>105</v>
      </c>
    </row>
    <row r="31" spans="2:14" x14ac:dyDescent="0.25">
      <c r="B31" s="5" t="s">
        <v>29</v>
      </c>
      <c r="C31" s="2">
        <v>0</v>
      </c>
      <c r="D31" s="2">
        <v>6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3">
        <f t="shared" si="0"/>
        <v>6</v>
      </c>
      <c r="N31" s="4"/>
    </row>
    <row r="32" spans="2:14" x14ac:dyDescent="0.25">
      <c r="B32" s="1" t="s">
        <v>31</v>
      </c>
      <c r="C32" s="2">
        <v>281</v>
      </c>
      <c r="D32" s="2">
        <v>43</v>
      </c>
      <c r="E32" s="2">
        <v>80</v>
      </c>
      <c r="F32" s="7">
        <v>0</v>
      </c>
      <c r="G32" s="7">
        <v>0</v>
      </c>
      <c r="H32" s="7">
        <v>8</v>
      </c>
      <c r="I32" s="7">
        <v>7</v>
      </c>
      <c r="J32" s="7">
        <v>0</v>
      </c>
      <c r="K32" s="7">
        <v>0</v>
      </c>
      <c r="L32" s="7">
        <v>0</v>
      </c>
      <c r="M32" s="3">
        <f t="shared" si="0"/>
        <v>419</v>
      </c>
    </row>
    <row r="33" spans="2:14" ht="19.5" customHeight="1" x14ac:dyDescent="0.25">
      <c r="B33" s="1" t="s">
        <v>32</v>
      </c>
      <c r="C33" s="2">
        <v>7</v>
      </c>
      <c r="D33" s="2">
        <v>0</v>
      </c>
      <c r="E33" s="2">
        <v>19</v>
      </c>
      <c r="F33" s="2">
        <v>0</v>
      </c>
      <c r="G33" s="2">
        <v>0</v>
      </c>
      <c r="H33" s="2">
        <v>1</v>
      </c>
      <c r="I33" s="2">
        <v>1</v>
      </c>
      <c r="J33" s="2">
        <v>0</v>
      </c>
      <c r="K33" s="2">
        <v>0</v>
      </c>
      <c r="L33" s="2">
        <v>0</v>
      </c>
      <c r="M33" s="3">
        <f t="shared" si="0"/>
        <v>28</v>
      </c>
      <c r="N33" s="4"/>
    </row>
    <row r="34" spans="2:14" x14ac:dyDescent="0.25">
      <c r="B34" s="8" t="s">
        <v>33</v>
      </c>
      <c r="C34" s="2">
        <v>3</v>
      </c>
      <c r="D34" s="2">
        <v>0</v>
      </c>
      <c r="E34" s="2">
        <v>0</v>
      </c>
      <c r="F34" s="2">
        <v>1</v>
      </c>
      <c r="G34" s="2">
        <v>3</v>
      </c>
      <c r="H34" s="2">
        <v>1</v>
      </c>
      <c r="I34" s="2">
        <v>1</v>
      </c>
      <c r="J34" s="2">
        <v>46</v>
      </c>
      <c r="K34" s="2">
        <v>0</v>
      </c>
      <c r="L34" s="2">
        <v>0</v>
      </c>
      <c r="M34" s="3">
        <f t="shared" si="0"/>
        <v>55</v>
      </c>
    </row>
    <row r="35" spans="2:14" ht="18.75" customHeight="1" x14ac:dyDescent="0.25">
      <c r="B35" s="8" t="s">
        <v>34</v>
      </c>
      <c r="C35" s="2">
        <v>73</v>
      </c>
      <c r="D35" s="2">
        <v>0</v>
      </c>
      <c r="E35" s="2">
        <v>2</v>
      </c>
      <c r="F35" s="9">
        <v>0</v>
      </c>
      <c r="G35" s="2">
        <v>0</v>
      </c>
      <c r="H35" s="2">
        <v>0</v>
      </c>
      <c r="I35" s="2">
        <v>0</v>
      </c>
      <c r="J35" s="2">
        <v>4</v>
      </c>
      <c r="K35" s="2">
        <v>3</v>
      </c>
      <c r="L35" s="2">
        <v>37</v>
      </c>
      <c r="M35" s="3">
        <f t="shared" si="0"/>
        <v>119</v>
      </c>
    </row>
    <row r="36" spans="2:14" ht="15.75" thickBot="1" x14ac:dyDescent="0.3">
      <c r="B36" s="132" t="s">
        <v>35</v>
      </c>
      <c r="C36" s="133">
        <f t="shared" ref="C36:L36" si="1">SUM(C14:C35)</f>
        <v>762</v>
      </c>
      <c r="D36" s="133">
        <f t="shared" si="1"/>
        <v>66</v>
      </c>
      <c r="E36" s="133">
        <f t="shared" si="1"/>
        <v>199</v>
      </c>
      <c r="F36" s="133">
        <f t="shared" si="1"/>
        <v>75</v>
      </c>
      <c r="G36" s="133">
        <f t="shared" si="1"/>
        <v>3</v>
      </c>
      <c r="H36" s="133">
        <f t="shared" si="1"/>
        <v>30</v>
      </c>
      <c r="I36" s="133">
        <f t="shared" si="1"/>
        <v>30</v>
      </c>
      <c r="J36" s="133">
        <f t="shared" si="1"/>
        <v>124</v>
      </c>
      <c r="K36" s="133">
        <f t="shared" si="1"/>
        <v>3</v>
      </c>
      <c r="L36" s="134">
        <f t="shared" si="1"/>
        <v>37</v>
      </c>
      <c r="M36" s="135">
        <f>SUM(C36:L36)</f>
        <v>1329</v>
      </c>
      <c r="N36" s="114"/>
    </row>
    <row r="43" spans="2:14" x14ac:dyDescent="0.25">
      <c r="B43" s="217" t="s">
        <v>116</v>
      </c>
      <c r="C43" s="217"/>
      <c r="D43" s="217"/>
      <c r="E43" s="217"/>
      <c r="F43" s="217"/>
      <c r="G43" s="10"/>
      <c r="H43" s="10"/>
      <c r="I43" s="10"/>
      <c r="J43" s="10"/>
      <c r="K43" s="10"/>
      <c r="L43" s="10"/>
      <c r="M43" s="10"/>
    </row>
    <row r="44" spans="2:14" x14ac:dyDescent="0.25">
      <c r="B44" s="217" t="s">
        <v>62</v>
      </c>
      <c r="C44" s="217"/>
      <c r="D44" s="217"/>
      <c r="E44" s="217"/>
      <c r="F44" s="217"/>
      <c r="G44" s="10"/>
      <c r="H44" s="10"/>
      <c r="I44" s="10"/>
      <c r="J44" s="10"/>
      <c r="K44" s="10"/>
      <c r="L44" s="10"/>
      <c r="M44" s="10"/>
    </row>
    <row r="45" spans="2:14" x14ac:dyDescent="0.25">
      <c r="B45" s="217" t="s">
        <v>117</v>
      </c>
      <c r="C45" s="217"/>
      <c r="D45" s="217"/>
      <c r="E45" s="217"/>
      <c r="F45" s="217"/>
      <c r="G45" s="10"/>
      <c r="H45" s="10"/>
      <c r="I45" s="10"/>
      <c r="J45" s="10"/>
      <c r="K45" s="10"/>
      <c r="L45" s="10"/>
      <c r="M45" s="10"/>
    </row>
    <row r="46" spans="2:14" ht="15.75" thickBot="1" x14ac:dyDescent="0.3">
      <c r="B46" s="218" t="s">
        <v>104</v>
      </c>
      <c r="C46" s="218"/>
      <c r="D46" s="218"/>
      <c r="E46" s="218"/>
      <c r="F46" s="218"/>
      <c r="G46" s="10"/>
      <c r="H46" s="10"/>
      <c r="I46" s="10"/>
      <c r="J46" s="10"/>
      <c r="K46" s="10"/>
      <c r="L46" s="10"/>
      <c r="M46" s="10"/>
    </row>
    <row r="47" spans="2:14" x14ac:dyDescent="0.25">
      <c r="B47" s="127" t="s">
        <v>109</v>
      </c>
      <c r="C47" s="118">
        <v>2021</v>
      </c>
      <c r="D47" s="118">
        <v>2022</v>
      </c>
      <c r="E47" s="118" t="s">
        <v>37</v>
      </c>
      <c r="F47" s="119" t="s">
        <v>38</v>
      </c>
    </row>
    <row r="48" spans="2:14" ht="15.75" thickBot="1" x14ac:dyDescent="0.3">
      <c r="B48" s="106" t="s">
        <v>1</v>
      </c>
      <c r="C48" s="107">
        <v>716</v>
      </c>
      <c r="D48" s="107">
        <v>762</v>
      </c>
      <c r="E48" s="108">
        <f>D48-C48</f>
        <v>46</v>
      </c>
      <c r="F48" s="109">
        <f>E48/D48</f>
        <v>6.0367454068241469E-2</v>
      </c>
    </row>
    <row r="49" spans="2:6" x14ac:dyDescent="0.25">
      <c r="B49" s="106" t="s">
        <v>2</v>
      </c>
      <c r="C49" s="110">
        <v>74</v>
      </c>
      <c r="D49" s="110">
        <v>66</v>
      </c>
      <c r="E49" s="108">
        <f t="shared" ref="E49:E58" si="2">D49-C49</f>
        <v>-8</v>
      </c>
      <c r="F49" s="109">
        <f t="shared" ref="F49:F58" si="3">E49/D49</f>
        <v>-0.12121212121212122</v>
      </c>
    </row>
    <row r="50" spans="2:6" x14ac:dyDescent="0.25">
      <c r="B50" s="106" t="s">
        <v>3</v>
      </c>
      <c r="C50" s="110">
        <v>178</v>
      </c>
      <c r="D50" s="110">
        <v>199</v>
      </c>
      <c r="E50" s="108">
        <f t="shared" si="2"/>
        <v>21</v>
      </c>
      <c r="F50" s="109">
        <f t="shared" si="3"/>
        <v>0.10552763819095477</v>
      </c>
    </row>
    <row r="51" spans="2:6" x14ac:dyDescent="0.25">
      <c r="B51" s="106" t="s">
        <v>4</v>
      </c>
      <c r="C51" s="110">
        <v>0</v>
      </c>
      <c r="D51" s="110">
        <v>75</v>
      </c>
      <c r="E51" s="108">
        <f t="shared" si="2"/>
        <v>75</v>
      </c>
      <c r="F51" s="109">
        <f t="shared" si="3"/>
        <v>1</v>
      </c>
    </row>
    <row r="52" spans="2:6" x14ac:dyDescent="0.25">
      <c r="B52" s="106" t="s">
        <v>5</v>
      </c>
      <c r="C52" s="110">
        <v>4</v>
      </c>
      <c r="D52" s="110">
        <v>3</v>
      </c>
      <c r="E52" s="108">
        <f t="shared" si="2"/>
        <v>-1</v>
      </c>
      <c r="F52" s="109">
        <f t="shared" si="3"/>
        <v>-0.33333333333333331</v>
      </c>
    </row>
    <row r="53" spans="2:6" x14ac:dyDescent="0.25">
      <c r="B53" s="111" t="s">
        <v>6</v>
      </c>
      <c r="C53" s="110">
        <v>42</v>
      </c>
      <c r="D53" s="110">
        <v>30</v>
      </c>
      <c r="E53" s="108">
        <f t="shared" si="2"/>
        <v>-12</v>
      </c>
      <c r="F53" s="109">
        <f t="shared" si="3"/>
        <v>-0.4</v>
      </c>
    </row>
    <row r="54" spans="2:6" x14ac:dyDescent="0.25">
      <c r="B54" s="111" t="s">
        <v>7</v>
      </c>
      <c r="C54" s="110">
        <v>83</v>
      </c>
      <c r="D54" s="110">
        <v>30</v>
      </c>
      <c r="E54" s="108">
        <f t="shared" si="2"/>
        <v>-53</v>
      </c>
      <c r="F54" s="109">
        <f t="shared" si="3"/>
        <v>-1.7666666666666666</v>
      </c>
    </row>
    <row r="55" spans="2:6" x14ac:dyDescent="0.25">
      <c r="B55" s="111" t="s">
        <v>8</v>
      </c>
      <c r="C55" s="110">
        <v>96</v>
      </c>
      <c r="D55" s="110">
        <v>124</v>
      </c>
      <c r="E55" s="108">
        <f t="shared" si="2"/>
        <v>28</v>
      </c>
      <c r="F55" s="109">
        <f t="shared" si="3"/>
        <v>0.22580645161290322</v>
      </c>
    </row>
    <row r="56" spans="2:6" x14ac:dyDescent="0.25">
      <c r="B56" s="111" t="s">
        <v>39</v>
      </c>
      <c r="C56" s="110">
        <v>6</v>
      </c>
      <c r="D56" s="110">
        <v>3</v>
      </c>
      <c r="E56" s="108">
        <f t="shared" si="2"/>
        <v>-3</v>
      </c>
      <c r="F56" s="109">
        <f t="shared" si="3"/>
        <v>-1</v>
      </c>
    </row>
    <row r="57" spans="2:6" ht="15.75" thickBot="1" x14ac:dyDescent="0.3">
      <c r="B57" s="112" t="s">
        <v>10</v>
      </c>
      <c r="C57" s="113">
        <v>39</v>
      </c>
      <c r="D57" s="113">
        <v>37</v>
      </c>
      <c r="E57" s="108">
        <f t="shared" si="2"/>
        <v>-2</v>
      </c>
      <c r="F57" s="109">
        <f t="shared" si="3"/>
        <v>-5.4054054054054057E-2</v>
      </c>
    </row>
    <row r="58" spans="2:6" ht="15.75" thickBot="1" x14ac:dyDescent="0.3">
      <c r="B58" s="124" t="s">
        <v>40</v>
      </c>
      <c r="C58" s="125">
        <f>SUM(C48:C57)</f>
        <v>1238</v>
      </c>
      <c r="D58" s="125">
        <f>SUM(D48:D57)</f>
        <v>1329</v>
      </c>
      <c r="E58" s="125">
        <f t="shared" si="2"/>
        <v>91</v>
      </c>
      <c r="F58" s="126">
        <f t="shared" si="3"/>
        <v>6.847253574115876E-2</v>
      </c>
    </row>
    <row r="79" spans="2:3" ht="15.75" thickBot="1" x14ac:dyDescent="0.3"/>
    <row r="80" spans="2:3" x14ac:dyDescent="0.25">
      <c r="B80" s="118">
        <v>2021</v>
      </c>
      <c r="C80" s="118">
        <v>2022</v>
      </c>
    </row>
    <row r="81" spans="2:3" ht="15.75" thickBot="1" x14ac:dyDescent="0.3">
      <c r="B81" s="107">
        <v>716</v>
      </c>
      <c r="C81" s="107">
        <v>762</v>
      </c>
    </row>
    <row r="82" spans="2:3" x14ac:dyDescent="0.25">
      <c r="B82" s="110">
        <v>74</v>
      </c>
      <c r="C82" s="110">
        <v>66</v>
      </c>
    </row>
    <row r="83" spans="2:3" x14ac:dyDescent="0.25">
      <c r="B83" s="110">
        <v>178</v>
      </c>
      <c r="C83" s="110">
        <v>199</v>
      </c>
    </row>
    <row r="84" spans="2:3" x14ac:dyDescent="0.25">
      <c r="B84" s="110">
        <v>0</v>
      </c>
      <c r="C84" s="110">
        <v>75</v>
      </c>
    </row>
    <row r="85" spans="2:3" x14ac:dyDescent="0.25">
      <c r="B85" s="110">
        <v>4</v>
      </c>
      <c r="C85" s="110">
        <v>3</v>
      </c>
    </row>
    <row r="86" spans="2:3" x14ac:dyDescent="0.25">
      <c r="B86" s="110">
        <v>42</v>
      </c>
      <c r="C86" s="110">
        <v>30</v>
      </c>
    </row>
    <row r="87" spans="2:3" x14ac:dyDescent="0.25">
      <c r="B87" s="110">
        <v>83</v>
      </c>
      <c r="C87" s="110">
        <v>30</v>
      </c>
    </row>
    <row r="88" spans="2:3" x14ac:dyDescent="0.25">
      <c r="B88" s="110">
        <v>96</v>
      </c>
      <c r="C88" s="110">
        <v>124</v>
      </c>
    </row>
    <row r="89" spans="2:3" x14ac:dyDescent="0.25">
      <c r="B89" s="110">
        <v>6</v>
      </c>
      <c r="C89" s="110">
        <v>3</v>
      </c>
    </row>
    <row r="90" spans="2:3" x14ac:dyDescent="0.25">
      <c r="B90" s="113">
        <v>39</v>
      </c>
      <c r="C90" s="113">
        <v>37</v>
      </c>
    </row>
    <row r="91" spans="2:3" x14ac:dyDescent="0.25">
      <c r="B91" s="125">
        <f>SUM(B81:B90)</f>
        <v>1238</v>
      </c>
      <c r="C91" s="125">
        <f>SUM(C81:C90)</f>
        <v>1329</v>
      </c>
    </row>
    <row r="99" spans="1:3" x14ac:dyDescent="0.25">
      <c r="A99" s="215"/>
      <c r="B99" s="215"/>
      <c r="C99" s="215"/>
    </row>
    <row r="101" spans="1:3" ht="23.25" customHeight="1" x14ac:dyDescent="0.25">
      <c r="A101" s="136" t="s">
        <v>0</v>
      </c>
      <c r="B101" s="137" t="s">
        <v>11</v>
      </c>
    </row>
    <row r="102" spans="1:3" x14ac:dyDescent="0.25">
      <c r="A102" s="138" t="s">
        <v>12</v>
      </c>
      <c r="B102" s="139">
        <v>37</v>
      </c>
    </row>
    <row r="103" spans="1:3" ht="19.5" customHeight="1" x14ac:dyDescent="0.25">
      <c r="A103" s="138" t="s">
        <v>13</v>
      </c>
      <c r="B103" s="139">
        <v>4</v>
      </c>
    </row>
    <row r="104" spans="1:3" x14ac:dyDescent="0.25">
      <c r="A104" s="138" t="s">
        <v>14</v>
      </c>
      <c r="B104" s="139">
        <v>9</v>
      </c>
    </row>
    <row r="105" spans="1:3" x14ac:dyDescent="0.25">
      <c r="A105" s="138" t="s">
        <v>15</v>
      </c>
      <c r="B105" s="139">
        <v>17</v>
      </c>
    </row>
    <row r="106" spans="1:3" ht="18" customHeight="1" x14ac:dyDescent="0.25">
      <c r="A106" s="138" t="s">
        <v>16</v>
      </c>
      <c r="B106" s="139">
        <v>25</v>
      </c>
    </row>
    <row r="107" spans="1:3" ht="18.75" customHeight="1" x14ac:dyDescent="0.25">
      <c r="A107" s="138" t="s">
        <v>17</v>
      </c>
      <c r="B107" s="139">
        <v>7</v>
      </c>
    </row>
    <row r="108" spans="1:3" x14ac:dyDescent="0.25">
      <c r="A108" s="138" t="s">
        <v>18</v>
      </c>
      <c r="B108" s="139">
        <v>0</v>
      </c>
    </row>
    <row r="109" spans="1:3" x14ac:dyDescent="0.25">
      <c r="A109" s="138" t="s">
        <v>19</v>
      </c>
      <c r="B109" s="139">
        <v>28</v>
      </c>
    </row>
    <row r="110" spans="1:3" x14ac:dyDescent="0.25">
      <c r="A110" s="138" t="s">
        <v>20</v>
      </c>
      <c r="B110" s="139">
        <v>255</v>
      </c>
    </row>
    <row r="111" spans="1:3" x14ac:dyDescent="0.25">
      <c r="A111" s="138" t="s">
        <v>21</v>
      </c>
      <c r="B111" s="139">
        <v>77</v>
      </c>
    </row>
    <row r="112" spans="1:3" x14ac:dyDescent="0.25">
      <c r="A112" s="138" t="s">
        <v>22</v>
      </c>
      <c r="B112" s="139">
        <v>27</v>
      </c>
    </row>
    <row r="113" spans="1:2" x14ac:dyDescent="0.25">
      <c r="A113" s="138" t="s">
        <v>23</v>
      </c>
      <c r="B113" s="139">
        <v>71</v>
      </c>
    </row>
    <row r="114" spans="1:2" x14ac:dyDescent="0.25">
      <c r="A114" s="140" t="s">
        <v>24</v>
      </c>
      <c r="B114" s="139">
        <v>28</v>
      </c>
    </row>
    <row r="115" spans="1:2" x14ac:dyDescent="0.25">
      <c r="A115" s="140" t="s">
        <v>25</v>
      </c>
      <c r="B115" s="139">
        <v>2</v>
      </c>
    </row>
    <row r="116" spans="1:2" x14ac:dyDescent="0.25">
      <c r="A116" s="140" t="s">
        <v>26</v>
      </c>
      <c r="B116" s="139">
        <v>0</v>
      </c>
    </row>
    <row r="117" spans="1:2" x14ac:dyDescent="0.25">
      <c r="A117" s="140" t="s">
        <v>27</v>
      </c>
      <c r="B117" s="139">
        <v>10</v>
      </c>
    </row>
    <row r="118" spans="1:2" x14ac:dyDescent="0.25">
      <c r="A118" s="140" t="s">
        <v>28</v>
      </c>
      <c r="B118" s="139">
        <v>105</v>
      </c>
    </row>
    <row r="119" spans="1:2" x14ac:dyDescent="0.25">
      <c r="A119" s="140" t="s">
        <v>29</v>
      </c>
      <c r="B119" s="139">
        <v>6</v>
      </c>
    </row>
    <row r="120" spans="1:2" x14ac:dyDescent="0.25">
      <c r="A120" s="138" t="s">
        <v>31</v>
      </c>
      <c r="B120" s="139">
        <v>419</v>
      </c>
    </row>
    <row r="121" spans="1:2" ht="18" customHeight="1" x14ac:dyDescent="0.25">
      <c r="A121" s="138" t="s">
        <v>32</v>
      </c>
      <c r="B121" s="139">
        <v>28</v>
      </c>
    </row>
    <row r="122" spans="1:2" ht="16.5" customHeight="1" x14ac:dyDescent="0.25">
      <c r="A122" s="8" t="s">
        <v>33</v>
      </c>
      <c r="B122" s="139">
        <v>55</v>
      </c>
    </row>
    <row r="123" spans="1:2" ht="18.75" customHeight="1" x14ac:dyDescent="0.25">
      <c r="A123" s="8" t="s">
        <v>34</v>
      </c>
      <c r="B123" s="139">
        <v>119</v>
      </c>
    </row>
    <row r="124" spans="1:2" x14ac:dyDescent="0.25">
      <c r="A124" s="141" t="s">
        <v>35</v>
      </c>
      <c r="B124" s="125">
        <f>SUM(B102:B123)</f>
        <v>1329</v>
      </c>
    </row>
    <row r="125" spans="1:2" x14ac:dyDescent="0.25">
      <c r="B125" s="51"/>
    </row>
    <row r="132" spans="1:2" x14ac:dyDescent="0.25">
      <c r="A132" s="214" t="s">
        <v>107</v>
      </c>
      <c r="B132" s="214"/>
    </row>
    <row r="133" spans="1:2" x14ac:dyDescent="0.25">
      <c r="A133" s="144" t="s">
        <v>1</v>
      </c>
      <c r="B133" s="71">
        <v>762</v>
      </c>
    </row>
    <row r="134" spans="1:2" x14ac:dyDescent="0.25">
      <c r="A134" s="144" t="s">
        <v>2</v>
      </c>
      <c r="B134" s="71">
        <v>66</v>
      </c>
    </row>
    <row r="135" spans="1:2" x14ac:dyDescent="0.25">
      <c r="A135" s="145" t="s">
        <v>3</v>
      </c>
      <c r="B135" s="71">
        <v>199</v>
      </c>
    </row>
    <row r="136" spans="1:2" x14ac:dyDescent="0.25">
      <c r="A136" s="145" t="s">
        <v>4</v>
      </c>
      <c r="B136" s="71">
        <v>75</v>
      </c>
    </row>
    <row r="137" spans="1:2" x14ac:dyDescent="0.25">
      <c r="A137" s="145" t="s">
        <v>5</v>
      </c>
      <c r="B137" s="71">
        <v>3</v>
      </c>
    </row>
    <row r="138" spans="1:2" x14ac:dyDescent="0.25">
      <c r="A138" s="146" t="s">
        <v>6</v>
      </c>
      <c r="B138" s="71">
        <v>30</v>
      </c>
    </row>
    <row r="139" spans="1:2" x14ac:dyDescent="0.25">
      <c r="A139" s="146" t="s">
        <v>7</v>
      </c>
      <c r="B139" s="71">
        <v>30</v>
      </c>
    </row>
    <row r="140" spans="1:2" x14ac:dyDescent="0.25">
      <c r="A140" s="146" t="s">
        <v>8</v>
      </c>
      <c r="B140" s="71">
        <v>124</v>
      </c>
    </row>
    <row r="141" spans="1:2" x14ac:dyDescent="0.25">
      <c r="A141" s="146" t="s">
        <v>9</v>
      </c>
      <c r="B141" s="71">
        <v>3</v>
      </c>
    </row>
    <row r="142" spans="1:2" x14ac:dyDescent="0.25">
      <c r="A142" s="146" t="s">
        <v>10</v>
      </c>
      <c r="B142" s="71">
        <v>37</v>
      </c>
    </row>
    <row r="143" spans="1:2" x14ac:dyDescent="0.25">
      <c r="A143" s="146" t="s">
        <v>11</v>
      </c>
      <c r="B143" s="70">
        <f>SUM(B133:B142)</f>
        <v>1329</v>
      </c>
    </row>
  </sheetData>
  <mergeCells count="10">
    <mergeCell ref="B9:M9"/>
    <mergeCell ref="A132:B132"/>
    <mergeCell ref="A99:C99"/>
    <mergeCell ref="A11:N11"/>
    <mergeCell ref="B12:M12"/>
    <mergeCell ref="B10:M10"/>
    <mergeCell ref="B43:F43"/>
    <mergeCell ref="B44:F44"/>
    <mergeCell ref="B45:F45"/>
    <mergeCell ref="B46:F46"/>
  </mergeCells>
  <pageMargins left="0.7" right="0.7" top="0.75" bottom="0.75" header="0.3" footer="0.3"/>
  <pageSetup scale="43" orientation="portrait" verticalDpi="0" r:id="rId1"/>
  <rowBreaks count="1" manualBreakCount="1">
    <brk id="97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8:F35"/>
  <sheetViews>
    <sheetView view="pageBreakPreview" zoomScale="60" zoomScaleNormal="100" workbookViewId="0">
      <selection activeCell="R24" sqref="R24"/>
    </sheetView>
  </sheetViews>
  <sheetFormatPr baseColWidth="10" defaultRowHeight="15" x14ac:dyDescent="0.25"/>
  <cols>
    <col min="2" max="2" width="20.42578125" customWidth="1"/>
    <col min="3" max="3" width="15.5703125" customWidth="1"/>
    <col min="4" max="4" width="15.42578125" customWidth="1"/>
    <col min="5" max="5" width="15.85546875" customWidth="1"/>
    <col min="6" max="6" width="16.28515625" customWidth="1"/>
  </cols>
  <sheetData>
    <row r="8" spans="2:6" x14ac:dyDescent="0.25">
      <c r="B8" s="157"/>
      <c r="C8" s="157"/>
      <c r="D8" s="76" t="s">
        <v>118</v>
      </c>
      <c r="E8" s="157"/>
      <c r="F8" s="157"/>
    </row>
    <row r="9" spans="2:6" x14ac:dyDescent="0.25">
      <c r="B9" s="157"/>
      <c r="C9" s="157"/>
      <c r="D9" s="76" t="s">
        <v>119</v>
      </c>
      <c r="E9" s="157"/>
      <c r="F9" s="157"/>
    </row>
    <row r="10" spans="2:6" x14ac:dyDescent="0.25">
      <c r="B10" s="157"/>
      <c r="C10" s="157"/>
      <c r="D10" s="158" t="s">
        <v>120</v>
      </c>
      <c r="E10" s="157"/>
      <c r="F10" s="157"/>
    </row>
    <row r="11" spans="2:6" ht="15.75" thickBot="1" x14ac:dyDescent="0.3">
      <c r="B11" s="157"/>
      <c r="C11" s="157"/>
      <c r="D11" s="158" t="s">
        <v>105</v>
      </c>
      <c r="E11" s="157"/>
      <c r="F11" s="157"/>
    </row>
    <row r="12" spans="2:6" ht="15.75" thickBot="1" x14ac:dyDescent="0.3">
      <c r="B12" s="219" t="s">
        <v>36</v>
      </c>
      <c r="C12" s="220"/>
      <c r="D12" s="220"/>
      <c r="E12" s="220"/>
      <c r="F12" s="221"/>
    </row>
    <row r="13" spans="2:6" ht="15.75" thickBot="1" x14ac:dyDescent="0.3">
      <c r="B13" s="116"/>
      <c r="C13" s="117">
        <v>2021</v>
      </c>
      <c r="D13" s="117">
        <v>2022</v>
      </c>
      <c r="E13" s="118" t="s">
        <v>37</v>
      </c>
      <c r="F13" s="119" t="s">
        <v>38</v>
      </c>
    </row>
    <row r="14" spans="2:6" ht="15.75" thickBot="1" x14ac:dyDescent="0.3">
      <c r="B14" s="142" t="s">
        <v>41</v>
      </c>
      <c r="C14" s="104">
        <v>0</v>
      </c>
      <c r="D14" s="104">
        <v>37</v>
      </c>
      <c r="E14" s="104">
        <f>D14-C14</f>
        <v>37</v>
      </c>
      <c r="F14" s="105">
        <f>E14/D14</f>
        <v>1</v>
      </c>
    </row>
    <row r="15" spans="2:6" ht="15.75" thickBot="1" x14ac:dyDescent="0.3">
      <c r="B15" s="103" t="s">
        <v>42</v>
      </c>
      <c r="C15" s="104">
        <v>3</v>
      </c>
      <c r="D15" s="104">
        <v>4</v>
      </c>
      <c r="E15" s="104">
        <f t="shared" ref="E15:E35" si="0">D15-C15</f>
        <v>1</v>
      </c>
      <c r="F15" s="105">
        <f t="shared" ref="F15:F35" si="1">E15/D15</f>
        <v>0.25</v>
      </c>
    </row>
    <row r="16" spans="2:6" ht="15.75" thickBot="1" x14ac:dyDescent="0.3">
      <c r="B16" s="103" t="s">
        <v>43</v>
      </c>
      <c r="C16" s="104">
        <v>7</v>
      </c>
      <c r="D16" s="104">
        <v>9</v>
      </c>
      <c r="E16" s="104">
        <f t="shared" si="0"/>
        <v>2</v>
      </c>
      <c r="F16" s="105">
        <f t="shared" si="1"/>
        <v>0.22222222222222221</v>
      </c>
    </row>
    <row r="17" spans="2:6" ht="15.75" thickBot="1" x14ac:dyDescent="0.3">
      <c r="B17" s="103" t="s">
        <v>44</v>
      </c>
      <c r="C17" s="104">
        <v>17</v>
      </c>
      <c r="D17" s="104">
        <v>17</v>
      </c>
      <c r="E17" s="104">
        <f t="shared" si="0"/>
        <v>0</v>
      </c>
      <c r="F17" s="105">
        <f t="shared" si="1"/>
        <v>0</v>
      </c>
    </row>
    <row r="18" spans="2:6" ht="15.75" thickBot="1" x14ac:dyDescent="0.3">
      <c r="B18" s="103" t="s">
        <v>45</v>
      </c>
      <c r="C18" s="104">
        <v>23</v>
      </c>
      <c r="D18" s="104">
        <v>25</v>
      </c>
      <c r="E18" s="104">
        <f t="shared" si="0"/>
        <v>2</v>
      </c>
      <c r="F18" s="105">
        <f t="shared" si="1"/>
        <v>0.08</v>
      </c>
    </row>
    <row r="19" spans="2:6" ht="15.75" thickBot="1" x14ac:dyDescent="0.3">
      <c r="B19" s="103" t="s">
        <v>46</v>
      </c>
      <c r="C19" s="104">
        <v>8</v>
      </c>
      <c r="D19" s="104">
        <v>7</v>
      </c>
      <c r="E19" s="104">
        <f t="shared" si="0"/>
        <v>-1</v>
      </c>
      <c r="F19" s="105">
        <f t="shared" si="1"/>
        <v>-0.14285714285714285</v>
      </c>
    </row>
    <row r="20" spans="2:6" ht="15.75" thickBot="1" x14ac:dyDescent="0.3">
      <c r="B20" s="103" t="s">
        <v>47</v>
      </c>
      <c r="C20" s="104">
        <v>0</v>
      </c>
      <c r="D20" s="104">
        <v>0</v>
      </c>
      <c r="E20" s="104">
        <f t="shared" si="0"/>
        <v>0</v>
      </c>
      <c r="F20" s="105">
        <v>0</v>
      </c>
    </row>
    <row r="21" spans="2:6" ht="15.75" thickBot="1" x14ac:dyDescent="0.3">
      <c r="B21" s="103" t="s">
        <v>48</v>
      </c>
      <c r="C21" s="104">
        <v>248</v>
      </c>
      <c r="D21" s="104">
        <v>255</v>
      </c>
      <c r="E21" s="104">
        <f t="shared" si="0"/>
        <v>7</v>
      </c>
      <c r="F21" s="105">
        <f t="shared" si="1"/>
        <v>2.7450980392156862E-2</v>
      </c>
    </row>
    <row r="22" spans="2:6" ht="15.75" thickBot="1" x14ac:dyDescent="0.3">
      <c r="B22" s="103" t="s">
        <v>49</v>
      </c>
      <c r="C22" s="104">
        <v>65</v>
      </c>
      <c r="D22" s="104">
        <v>77</v>
      </c>
      <c r="E22" s="104">
        <f t="shared" si="0"/>
        <v>12</v>
      </c>
      <c r="F22" s="105">
        <f t="shared" si="1"/>
        <v>0.15584415584415584</v>
      </c>
    </row>
    <row r="23" spans="2:6" ht="15.75" thickBot="1" x14ac:dyDescent="0.3">
      <c r="B23" s="103" t="s">
        <v>50</v>
      </c>
      <c r="C23" s="104">
        <v>19</v>
      </c>
      <c r="D23" s="104">
        <v>27</v>
      </c>
      <c r="E23" s="104">
        <f t="shared" si="0"/>
        <v>8</v>
      </c>
      <c r="F23" s="105">
        <f t="shared" si="1"/>
        <v>0.29629629629629628</v>
      </c>
    </row>
    <row r="24" spans="2:6" ht="15.75" thickBot="1" x14ac:dyDescent="0.3">
      <c r="B24" s="143" t="s">
        <v>51</v>
      </c>
      <c r="C24" s="104">
        <v>0</v>
      </c>
      <c r="D24" s="104">
        <v>28</v>
      </c>
      <c r="E24" s="104">
        <f t="shared" si="0"/>
        <v>28</v>
      </c>
      <c r="F24" s="105">
        <f t="shared" si="1"/>
        <v>1</v>
      </c>
    </row>
    <row r="25" spans="2:6" ht="15.75" thickBot="1" x14ac:dyDescent="0.3">
      <c r="B25" s="103" t="s">
        <v>52</v>
      </c>
      <c r="C25" s="104">
        <v>86</v>
      </c>
      <c r="D25" s="104">
        <v>71</v>
      </c>
      <c r="E25" s="104">
        <f t="shared" si="0"/>
        <v>-15</v>
      </c>
      <c r="F25" s="105">
        <f t="shared" si="1"/>
        <v>-0.21126760563380281</v>
      </c>
    </row>
    <row r="26" spans="2:6" ht="15.75" thickBot="1" x14ac:dyDescent="0.3">
      <c r="B26" s="103" t="s">
        <v>53</v>
      </c>
      <c r="C26" s="104">
        <v>20</v>
      </c>
      <c r="D26" s="104">
        <v>28</v>
      </c>
      <c r="E26" s="104">
        <f t="shared" si="0"/>
        <v>8</v>
      </c>
      <c r="F26" s="105">
        <f t="shared" si="1"/>
        <v>0.2857142857142857</v>
      </c>
    </row>
    <row r="27" spans="2:6" ht="15.75" thickBot="1" x14ac:dyDescent="0.3">
      <c r="B27" s="103" t="s">
        <v>54</v>
      </c>
      <c r="C27" s="104">
        <v>2</v>
      </c>
      <c r="D27" s="104">
        <v>2</v>
      </c>
      <c r="E27" s="104">
        <f t="shared" si="0"/>
        <v>0</v>
      </c>
      <c r="F27" s="105">
        <f t="shared" si="1"/>
        <v>0</v>
      </c>
    </row>
    <row r="28" spans="2:6" ht="15.75" thickBot="1" x14ac:dyDescent="0.3">
      <c r="B28" s="103" t="s">
        <v>55</v>
      </c>
      <c r="C28" s="104">
        <v>12</v>
      </c>
      <c r="D28" s="104">
        <v>10</v>
      </c>
      <c r="E28" s="104">
        <f t="shared" si="0"/>
        <v>-2</v>
      </c>
      <c r="F28" s="105">
        <f t="shared" si="1"/>
        <v>-0.2</v>
      </c>
    </row>
    <row r="29" spans="2:6" ht="15.75" thickBot="1" x14ac:dyDescent="0.3">
      <c r="B29" s="103" t="s">
        <v>56</v>
      </c>
      <c r="C29" s="104">
        <v>109</v>
      </c>
      <c r="D29" s="104">
        <v>105</v>
      </c>
      <c r="E29" s="104">
        <f t="shared" si="0"/>
        <v>-4</v>
      </c>
      <c r="F29" s="105">
        <f t="shared" si="1"/>
        <v>-3.8095238095238099E-2</v>
      </c>
    </row>
    <row r="30" spans="2:6" ht="15.75" thickBot="1" x14ac:dyDescent="0.3">
      <c r="B30" s="103" t="s">
        <v>57</v>
      </c>
      <c r="C30" s="104">
        <v>8</v>
      </c>
      <c r="D30" s="104">
        <v>6</v>
      </c>
      <c r="E30" s="104">
        <f t="shared" si="0"/>
        <v>-2</v>
      </c>
      <c r="F30" s="105">
        <f t="shared" si="1"/>
        <v>-0.33333333333333331</v>
      </c>
    </row>
    <row r="31" spans="2:6" ht="15.75" thickBot="1" x14ac:dyDescent="0.3">
      <c r="B31" s="103" t="s">
        <v>58</v>
      </c>
      <c r="C31" s="104">
        <v>432</v>
      </c>
      <c r="D31" s="104">
        <v>419</v>
      </c>
      <c r="E31" s="104">
        <f t="shared" si="0"/>
        <v>-13</v>
      </c>
      <c r="F31" s="105">
        <f t="shared" si="1"/>
        <v>-3.1026252983293555E-2</v>
      </c>
    </row>
    <row r="32" spans="2:6" ht="15.75" thickBot="1" x14ac:dyDescent="0.3">
      <c r="B32" s="103" t="s">
        <v>59</v>
      </c>
      <c r="C32" s="104">
        <v>24</v>
      </c>
      <c r="D32" s="104">
        <v>28</v>
      </c>
      <c r="E32" s="104">
        <f t="shared" si="0"/>
        <v>4</v>
      </c>
      <c r="F32" s="105">
        <f t="shared" si="1"/>
        <v>0.14285714285714285</v>
      </c>
    </row>
    <row r="33" spans="2:6" ht="15.75" thickBot="1" x14ac:dyDescent="0.3">
      <c r="B33" s="103" t="s">
        <v>60</v>
      </c>
      <c r="C33" s="104">
        <v>53</v>
      </c>
      <c r="D33" s="104">
        <v>55</v>
      </c>
      <c r="E33" s="104">
        <f t="shared" si="0"/>
        <v>2</v>
      </c>
      <c r="F33" s="105">
        <f t="shared" si="1"/>
        <v>3.6363636363636362E-2</v>
      </c>
    </row>
    <row r="34" spans="2:6" ht="15.75" thickBot="1" x14ac:dyDescent="0.3">
      <c r="B34" s="143" t="s">
        <v>61</v>
      </c>
      <c r="C34" s="104">
        <v>102</v>
      </c>
      <c r="D34" s="104">
        <v>119</v>
      </c>
      <c r="E34" s="104">
        <f t="shared" si="0"/>
        <v>17</v>
      </c>
      <c r="F34" s="105">
        <f t="shared" si="1"/>
        <v>0.14285714285714285</v>
      </c>
    </row>
    <row r="35" spans="2:6" ht="15.75" thickBot="1" x14ac:dyDescent="0.3">
      <c r="B35" s="120" t="s">
        <v>40</v>
      </c>
      <c r="C35" s="115">
        <f>SUM(C14:C34)</f>
        <v>1238</v>
      </c>
      <c r="D35" s="115">
        <f>SUM(D14:D34)</f>
        <v>1329</v>
      </c>
      <c r="E35" s="121">
        <f t="shared" si="0"/>
        <v>91</v>
      </c>
      <c r="F35" s="122">
        <f t="shared" si="1"/>
        <v>6.847253574115876E-2</v>
      </c>
    </row>
  </sheetData>
  <mergeCells count="1">
    <mergeCell ref="B12:F12"/>
  </mergeCells>
  <pageMargins left="0.7" right="0.7" top="0.75" bottom="0.75" header="0.3" footer="0.3"/>
  <pageSetup scale="4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O96"/>
  <sheetViews>
    <sheetView view="pageBreakPreview" zoomScale="60" zoomScaleNormal="100" workbookViewId="0">
      <selection activeCell="I41" sqref="I41"/>
    </sheetView>
  </sheetViews>
  <sheetFormatPr baseColWidth="10" defaultRowHeight="15" x14ac:dyDescent="0.25"/>
  <cols>
    <col min="2" max="2" width="24" customWidth="1"/>
    <col min="3" max="3" width="19" customWidth="1"/>
    <col min="4" max="4" width="15.85546875" customWidth="1"/>
    <col min="5" max="5" width="17.7109375" customWidth="1"/>
    <col min="6" max="6" width="18.140625" customWidth="1"/>
    <col min="7" max="7" width="19.28515625" customWidth="1"/>
    <col min="8" max="8" width="17.5703125" customWidth="1"/>
    <col min="10" max="11" width="11.42578125" customWidth="1"/>
    <col min="12" max="12" width="12.5703125" customWidth="1"/>
    <col min="13" max="13" width="15" customWidth="1"/>
    <col min="14" max="14" width="12.140625" customWidth="1"/>
    <col min="15" max="15" width="18" customWidth="1"/>
  </cols>
  <sheetData>
    <row r="6" spans="2:15" ht="18.75" x14ac:dyDescent="0.3">
      <c r="D6" s="11"/>
      <c r="E6" s="76" t="s">
        <v>121</v>
      </c>
      <c r="F6" s="11"/>
      <c r="G6" s="12"/>
      <c r="H6" s="12"/>
    </row>
    <row r="7" spans="2:15" x14ac:dyDescent="0.25">
      <c r="D7" s="11"/>
      <c r="E7" s="76" t="s">
        <v>122</v>
      </c>
      <c r="F7" s="11"/>
    </row>
    <row r="8" spans="2:15" ht="15.75" x14ac:dyDescent="0.25">
      <c r="D8" s="157"/>
      <c r="E8" s="159" t="s">
        <v>114</v>
      </c>
      <c r="F8" s="157"/>
      <c r="G8" s="14"/>
      <c r="H8" s="14"/>
    </row>
    <row r="9" spans="2:15" ht="15.75" x14ac:dyDescent="0.25">
      <c r="D9" s="157"/>
      <c r="E9" s="160" t="s">
        <v>63</v>
      </c>
      <c r="F9" s="157"/>
      <c r="G9" s="16"/>
      <c r="H9" s="16"/>
    </row>
    <row r="10" spans="2:15" ht="16.5" thickBot="1" x14ac:dyDescent="0.3">
      <c r="C10" s="17"/>
      <c r="D10" s="157"/>
      <c r="E10" s="161" t="s">
        <v>107</v>
      </c>
      <c r="F10" s="157"/>
      <c r="G10" s="18"/>
      <c r="H10" s="18"/>
    </row>
    <row r="11" spans="2:15" ht="15" customHeight="1" x14ac:dyDescent="0.25">
      <c r="B11" s="224" t="s">
        <v>137</v>
      </c>
      <c r="C11" s="226" t="s">
        <v>20</v>
      </c>
      <c r="D11" s="226" t="s">
        <v>24</v>
      </c>
      <c r="E11" s="226" t="s">
        <v>64</v>
      </c>
      <c r="F11" s="226" t="s">
        <v>31</v>
      </c>
      <c r="G11" s="228" t="s">
        <v>34</v>
      </c>
      <c r="H11" s="222" t="s">
        <v>11</v>
      </c>
      <c r="K11" s="156" t="s">
        <v>20</v>
      </c>
      <c r="L11" s="156" t="s">
        <v>24</v>
      </c>
      <c r="M11" s="156" t="s">
        <v>64</v>
      </c>
      <c r="N11" s="156" t="s">
        <v>31</v>
      </c>
      <c r="O11" s="156" t="s">
        <v>34</v>
      </c>
    </row>
    <row r="12" spans="2:15" x14ac:dyDescent="0.25">
      <c r="B12" s="225"/>
      <c r="C12" s="227"/>
      <c r="D12" s="227"/>
      <c r="E12" s="227"/>
      <c r="F12" s="227"/>
      <c r="G12" s="229"/>
      <c r="H12" s="223"/>
      <c r="K12" s="22">
        <v>383670</v>
      </c>
      <c r="L12" s="22">
        <v>3904</v>
      </c>
      <c r="M12" s="22">
        <v>9271</v>
      </c>
      <c r="N12" s="22">
        <v>144998</v>
      </c>
      <c r="O12" s="22">
        <v>24982</v>
      </c>
    </row>
    <row r="13" spans="2:15" x14ac:dyDescent="0.25">
      <c r="B13" s="86" t="s">
        <v>65</v>
      </c>
      <c r="C13" s="87">
        <v>91761</v>
      </c>
      <c r="D13" s="85">
        <v>16</v>
      </c>
      <c r="E13" s="87">
        <v>1974</v>
      </c>
      <c r="F13" s="87">
        <v>68773</v>
      </c>
      <c r="G13" s="88">
        <v>7196</v>
      </c>
      <c r="H13" s="89">
        <f>SUM(C13:G13)</f>
        <v>169720</v>
      </c>
    </row>
    <row r="14" spans="2:15" x14ac:dyDescent="0.25">
      <c r="B14" s="90" t="s">
        <v>66</v>
      </c>
      <c r="C14" s="91">
        <v>922</v>
      </c>
      <c r="D14" s="91">
        <v>1878</v>
      </c>
      <c r="E14" s="91">
        <v>1741</v>
      </c>
      <c r="F14" s="91">
        <v>5918</v>
      </c>
      <c r="G14" s="91">
        <v>5699</v>
      </c>
      <c r="H14" s="89">
        <f>SUM(C14:G14)</f>
        <v>16158</v>
      </c>
    </row>
    <row r="15" spans="2:15" ht="15.75" thickBot="1" x14ac:dyDescent="0.3">
      <c r="B15" s="92" t="s">
        <v>138</v>
      </c>
      <c r="C15" s="93">
        <f>SUM(C13:C14)</f>
        <v>92683</v>
      </c>
      <c r="D15" s="93">
        <f t="shared" ref="D15:G15" si="0">SUM(D13:D14)</f>
        <v>1894</v>
      </c>
      <c r="E15" s="93">
        <f t="shared" si="0"/>
        <v>3715</v>
      </c>
      <c r="F15" s="93">
        <f t="shared" si="0"/>
        <v>74691</v>
      </c>
      <c r="G15" s="93">
        <f t="shared" si="0"/>
        <v>12895</v>
      </c>
      <c r="H15" s="93">
        <f>SUM(C15:G15)</f>
        <v>185878</v>
      </c>
    </row>
    <row r="16" spans="2:15" ht="15.75" thickBot="1" x14ac:dyDescent="0.3">
      <c r="B16" s="94"/>
      <c r="C16" s="94"/>
      <c r="D16" s="94"/>
      <c r="E16" s="94"/>
      <c r="F16" s="94"/>
      <c r="G16" s="94"/>
      <c r="H16" s="94"/>
    </row>
    <row r="17" spans="2:8" x14ac:dyDescent="0.25">
      <c r="B17" s="224" t="s">
        <v>139</v>
      </c>
      <c r="C17" s="226" t="s">
        <v>20</v>
      </c>
      <c r="D17" s="226" t="s">
        <v>24</v>
      </c>
      <c r="E17" s="226" t="s">
        <v>64</v>
      </c>
      <c r="F17" s="226" t="s">
        <v>31</v>
      </c>
      <c r="G17" s="228" t="s">
        <v>34</v>
      </c>
      <c r="H17" s="222" t="s">
        <v>11</v>
      </c>
    </row>
    <row r="18" spans="2:8" x14ac:dyDescent="0.25">
      <c r="B18" s="225"/>
      <c r="C18" s="227"/>
      <c r="D18" s="227"/>
      <c r="E18" s="227"/>
      <c r="F18" s="227"/>
      <c r="G18" s="229"/>
      <c r="H18" s="223"/>
    </row>
    <row r="19" spans="2:8" x14ac:dyDescent="0.25">
      <c r="B19" s="90" t="s">
        <v>65</v>
      </c>
      <c r="C19" s="91">
        <v>30757</v>
      </c>
      <c r="D19" s="91">
        <v>1316</v>
      </c>
      <c r="E19" s="91">
        <v>4696</v>
      </c>
      <c r="F19" s="91">
        <v>24981</v>
      </c>
      <c r="G19" s="91">
        <v>9080</v>
      </c>
      <c r="H19" s="89">
        <f>SUM(C19:G19)</f>
        <v>70830</v>
      </c>
    </row>
    <row r="20" spans="2:8" x14ac:dyDescent="0.25">
      <c r="B20" s="90" t="s">
        <v>66</v>
      </c>
      <c r="C20" s="91">
        <v>58869</v>
      </c>
      <c r="D20" s="85">
        <v>694</v>
      </c>
      <c r="E20" s="91">
        <v>328</v>
      </c>
      <c r="F20" s="91">
        <v>34109</v>
      </c>
      <c r="G20" s="91">
        <v>3007</v>
      </c>
      <c r="H20" s="89">
        <f>SUM(C20:G20)</f>
        <v>97007</v>
      </c>
    </row>
    <row r="21" spans="2:8" ht="15.75" thickBot="1" x14ac:dyDescent="0.3">
      <c r="B21" s="92" t="s">
        <v>140</v>
      </c>
      <c r="C21" s="93">
        <f>SUM(C19:C20)</f>
        <v>89626</v>
      </c>
      <c r="D21" s="93">
        <f t="shared" ref="D21:G21" si="1">SUM(D19:D20)</f>
        <v>2010</v>
      </c>
      <c r="E21" s="93">
        <f t="shared" si="1"/>
        <v>5024</v>
      </c>
      <c r="F21" s="93">
        <f t="shared" si="1"/>
        <v>59090</v>
      </c>
      <c r="G21" s="93">
        <f t="shared" si="1"/>
        <v>12087</v>
      </c>
      <c r="H21" s="93">
        <f>SUM(C21:G21)</f>
        <v>167837</v>
      </c>
    </row>
    <row r="22" spans="2:8" ht="15.75" thickBot="1" x14ac:dyDescent="0.3">
      <c r="B22" s="94"/>
      <c r="C22" s="94"/>
      <c r="D22" s="94"/>
      <c r="E22" s="94"/>
      <c r="F22" s="94"/>
      <c r="G22" s="94"/>
      <c r="H22" s="94"/>
    </row>
    <row r="23" spans="2:8" x14ac:dyDescent="0.25">
      <c r="B23" s="224" t="s">
        <v>141</v>
      </c>
      <c r="C23" s="226" t="s">
        <v>20</v>
      </c>
      <c r="D23" s="226" t="s">
        <v>24</v>
      </c>
      <c r="E23" s="226" t="s">
        <v>64</v>
      </c>
      <c r="F23" s="226" t="s">
        <v>31</v>
      </c>
      <c r="G23" s="228" t="s">
        <v>34</v>
      </c>
      <c r="H23" s="222" t="s">
        <v>11</v>
      </c>
    </row>
    <row r="24" spans="2:8" x14ac:dyDescent="0.25">
      <c r="B24" s="225"/>
      <c r="C24" s="227"/>
      <c r="D24" s="227"/>
      <c r="E24" s="227"/>
      <c r="F24" s="227"/>
      <c r="G24" s="229"/>
      <c r="H24" s="223"/>
    </row>
    <row r="25" spans="2:8" x14ac:dyDescent="0.25">
      <c r="B25" s="90" t="s">
        <v>65</v>
      </c>
      <c r="C25" s="91">
        <v>72796</v>
      </c>
      <c r="D25" s="91">
        <v>0</v>
      </c>
      <c r="E25" s="95">
        <v>56</v>
      </c>
      <c r="F25" s="91">
        <v>4723</v>
      </c>
      <c r="G25" s="91">
        <v>0</v>
      </c>
      <c r="H25" s="89">
        <f>SUM(C25:G25)</f>
        <v>77575</v>
      </c>
    </row>
    <row r="26" spans="2:8" x14ac:dyDescent="0.25">
      <c r="B26" s="90" t="s">
        <v>66</v>
      </c>
      <c r="C26" s="88">
        <v>24410</v>
      </c>
      <c r="D26" s="91">
        <v>0</v>
      </c>
      <c r="E26" s="96">
        <v>0</v>
      </c>
      <c r="F26" s="95">
        <v>0</v>
      </c>
      <c r="G26" s="91">
        <v>0</v>
      </c>
      <c r="H26" s="89">
        <f>SUM(C26:G26)</f>
        <v>24410</v>
      </c>
    </row>
    <row r="27" spans="2:8" x14ac:dyDescent="0.25">
      <c r="B27" s="97" t="s">
        <v>67</v>
      </c>
      <c r="C27" s="98">
        <f>SUM(C25:C26)</f>
        <v>97206</v>
      </c>
      <c r="D27" s="98">
        <f t="shared" ref="D27:H27" si="2">SUM(D25:D26)</f>
        <v>0</v>
      </c>
      <c r="E27" s="98">
        <f t="shared" si="2"/>
        <v>56</v>
      </c>
      <c r="F27" s="98">
        <f t="shared" si="2"/>
        <v>4723</v>
      </c>
      <c r="G27" s="98">
        <f t="shared" si="2"/>
        <v>0</v>
      </c>
      <c r="H27" s="98">
        <f t="shared" si="2"/>
        <v>101985</v>
      </c>
    </row>
    <row r="28" spans="2:8" x14ac:dyDescent="0.25">
      <c r="B28" s="90" t="s">
        <v>65</v>
      </c>
      <c r="C28" s="91">
        <v>77668</v>
      </c>
      <c r="D28" s="91">
        <f>SUM(D25:D27)</f>
        <v>0</v>
      </c>
      <c r="E28" s="95">
        <v>476</v>
      </c>
      <c r="F28" s="95">
        <v>6494</v>
      </c>
      <c r="G28" s="91">
        <v>0</v>
      </c>
      <c r="H28" s="89">
        <f>SUM(C28:G28)</f>
        <v>84638</v>
      </c>
    </row>
    <row r="29" spans="2:8" x14ac:dyDescent="0.25">
      <c r="B29" s="90" t="s">
        <v>66</v>
      </c>
      <c r="C29" s="91">
        <v>26487</v>
      </c>
      <c r="D29" s="91">
        <v>0</v>
      </c>
      <c r="E29" s="95">
        <v>0</v>
      </c>
      <c r="F29" s="95">
        <v>0</v>
      </c>
      <c r="G29" s="91">
        <v>0</v>
      </c>
      <c r="H29" s="89">
        <f>SUM(C29:G29)</f>
        <v>26487</v>
      </c>
    </row>
    <row r="30" spans="2:8" x14ac:dyDescent="0.25">
      <c r="B30" s="97" t="s">
        <v>68</v>
      </c>
      <c r="C30" s="98">
        <f>SUM(C28:C29)</f>
        <v>104155</v>
      </c>
      <c r="D30" s="98">
        <f t="shared" ref="D30:H30" si="3">SUM(D28:D29)</f>
        <v>0</v>
      </c>
      <c r="E30" s="98">
        <f t="shared" si="3"/>
        <v>476</v>
      </c>
      <c r="F30" s="98">
        <f t="shared" si="3"/>
        <v>6494</v>
      </c>
      <c r="G30" s="98">
        <f t="shared" si="3"/>
        <v>0</v>
      </c>
      <c r="H30" s="98">
        <f t="shared" si="3"/>
        <v>111125</v>
      </c>
    </row>
    <row r="31" spans="2:8" ht="15.75" thickBot="1" x14ac:dyDescent="0.3">
      <c r="B31" s="92" t="s">
        <v>141</v>
      </c>
      <c r="C31" s="93">
        <f>C27+C30</f>
        <v>201361</v>
      </c>
      <c r="D31" s="93">
        <f t="shared" ref="D31:H31" si="4">D27+D30</f>
        <v>0</v>
      </c>
      <c r="E31" s="93">
        <f t="shared" si="4"/>
        <v>532</v>
      </c>
      <c r="F31" s="93">
        <f t="shared" si="4"/>
        <v>11217</v>
      </c>
      <c r="G31" s="93">
        <f t="shared" si="4"/>
        <v>0</v>
      </c>
      <c r="H31" s="93">
        <f t="shared" si="4"/>
        <v>213110</v>
      </c>
    </row>
    <row r="32" spans="2:8" ht="15.75" thickBot="1" x14ac:dyDescent="0.3">
      <c r="B32" s="99"/>
      <c r="C32" s="100"/>
      <c r="D32" s="100"/>
      <c r="E32" s="100"/>
      <c r="F32" s="100"/>
      <c r="G32" s="100"/>
      <c r="H32" s="94"/>
    </row>
    <row r="33" spans="2:8" ht="15.75" thickBot="1" x14ac:dyDescent="0.3">
      <c r="B33" s="147" t="s">
        <v>11</v>
      </c>
      <c r="C33" s="148">
        <f>C15+C21+C31</f>
        <v>383670</v>
      </c>
      <c r="D33" s="148">
        <f t="shared" ref="D33:H33" si="5">D15+D21+D31</f>
        <v>3904</v>
      </c>
      <c r="E33" s="148">
        <f t="shared" si="5"/>
        <v>9271</v>
      </c>
      <c r="F33" s="148">
        <f t="shared" si="5"/>
        <v>144998</v>
      </c>
      <c r="G33" s="148">
        <f t="shared" si="5"/>
        <v>24982</v>
      </c>
      <c r="H33" s="148">
        <f t="shared" si="5"/>
        <v>566825</v>
      </c>
    </row>
    <row r="34" spans="2:8" x14ac:dyDescent="0.25">
      <c r="B34" s="19" t="s">
        <v>69</v>
      </c>
    </row>
    <row r="41" spans="2:8" ht="15.75" x14ac:dyDescent="0.25">
      <c r="B41" s="230" t="s">
        <v>106</v>
      </c>
      <c r="C41" s="230"/>
      <c r="D41" s="230"/>
      <c r="E41" s="230"/>
      <c r="F41" s="230"/>
      <c r="G41" s="230"/>
      <c r="H41" s="230"/>
    </row>
    <row r="42" spans="2:8" ht="30" x14ac:dyDescent="0.25">
      <c r="C42" s="149" t="s">
        <v>137</v>
      </c>
      <c r="D42" s="150">
        <v>2021</v>
      </c>
      <c r="E42" s="151">
        <v>2022</v>
      </c>
      <c r="F42" s="150" t="s">
        <v>70</v>
      </c>
      <c r="G42" s="150" t="s">
        <v>71</v>
      </c>
    </row>
    <row r="43" spans="2:8" x14ac:dyDescent="0.25">
      <c r="C43" s="81" t="s">
        <v>65</v>
      </c>
      <c r="D43" s="77">
        <v>166711</v>
      </c>
      <c r="E43" s="77">
        <v>169720</v>
      </c>
      <c r="F43" s="77">
        <f>E43-D43</f>
        <v>3009</v>
      </c>
      <c r="G43" s="101">
        <f>F43/E43</f>
        <v>1.772920103700212E-2</v>
      </c>
    </row>
    <row r="44" spans="2:8" x14ac:dyDescent="0.25">
      <c r="C44" s="82" t="s">
        <v>66</v>
      </c>
      <c r="D44" s="77">
        <v>21243</v>
      </c>
      <c r="E44" s="77">
        <v>16158</v>
      </c>
      <c r="F44" s="77">
        <f t="shared" ref="F44:F45" si="6">E44-D44</f>
        <v>-5085</v>
      </c>
      <c r="G44" s="101">
        <f t="shared" ref="G44:G45" si="7">F44/E44</f>
        <v>-0.31470479019680653</v>
      </c>
    </row>
    <row r="45" spans="2:8" x14ac:dyDescent="0.25">
      <c r="C45" s="82" t="s">
        <v>72</v>
      </c>
      <c r="D45" s="79">
        <v>187954</v>
      </c>
      <c r="E45" s="79">
        <f>SUM(E43:E44)</f>
        <v>185878</v>
      </c>
      <c r="F45" s="77">
        <f t="shared" si="6"/>
        <v>-2076</v>
      </c>
      <c r="G45" s="101">
        <f t="shared" si="7"/>
        <v>-1.1168615973918376E-2</v>
      </c>
    </row>
    <row r="46" spans="2:8" x14ac:dyDescent="0.25">
      <c r="C46" s="83"/>
      <c r="D46" s="80"/>
      <c r="E46" s="80"/>
      <c r="F46" s="77"/>
      <c r="G46" s="78"/>
    </row>
    <row r="47" spans="2:8" ht="30" x14ac:dyDescent="0.25">
      <c r="C47" s="149" t="s">
        <v>139</v>
      </c>
      <c r="D47" s="151">
        <v>2021</v>
      </c>
      <c r="E47" s="151">
        <v>2022</v>
      </c>
      <c r="F47" s="150" t="s">
        <v>70</v>
      </c>
      <c r="G47" s="150" t="s">
        <v>71</v>
      </c>
    </row>
    <row r="48" spans="2:8" x14ac:dyDescent="0.25">
      <c r="C48" s="82" t="s">
        <v>65</v>
      </c>
      <c r="D48" s="77">
        <v>73457</v>
      </c>
      <c r="E48" s="77">
        <v>70830</v>
      </c>
      <c r="F48" s="77">
        <f>E48-D48</f>
        <v>-2627</v>
      </c>
      <c r="G48" s="101">
        <f>F48/E48</f>
        <v>-3.7088804179020191E-2</v>
      </c>
    </row>
    <row r="49" spans="2:8" x14ac:dyDescent="0.25">
      <c r="C49" s="82" t="s">
        <v>66</v>
      </c>
      <c r="D49" s="77">
        <v>90365</v>
      </c>
      <c r="E49" s="77">
        <v>97007</v>
      </c>
      <c r="F49" s="77">
        <f t="shared" ref="F49:F50" si="8">E49-D49</f>
        <v>6642</v>
      </c>
      <c r="G49" s="101">
        <f t="shared" ref="G49:G50" si="9">F49/E49</f>
        <v>6.8469285721648954E-2</v>
      </c>
    </row>
    <row r="50" spans="2:8" x14ac:dyDescent="0.25">
      <c r="B50" s="11"/>
      <c r="C50" s="82" t="s">
        <v>73</v>
      </c>
      <c r="D50" s="79">
        <v>163822</v>
      </c>
      <c r="E50" s="79">
        <f>SUM(E48:E49)</f>
        <v>167837</v>
      </c>
      <c r="F50" s="77">
        <f t="shared" si="8"/>
        <v>4015</v>
      </c>
      <c r="G50" s="101">
        <f t="shared" si="9"/>
        <v>2.3922019578519634E-2</v>
      </c>
      <c r="H50" s="11"/>
    </row>
    <row r="51" spans="2:8" x14ac:dyDescent="0.25">
      <c r="C51" s="83"/>
      <c r="D51" s="80"/>
      <c r="E51" s="80"/>
      <c r="F51" s="77"/>
      <c r="G51" s="78"/>
    </row>
    <row r="52" spans="2:8" x14ac:dyDescent="0.25">
      <c r="C52" s="152" t="s">
        <v>141</v>
      </c>
      <c r="D52" s="152">
        <v>2021</v>
      </c>
      <c r="E52" s="152">
        <v>2022</v>
      </c>
      <c r="F52" s="153" t="s">
        <v>70</v>
      </c>
      <c r="G52" s="153" t="s">
        <v>71</v>
      </c>
    </row>
    <row r="53" spans="2:8" x14ac:dyDescent="0.25">
      <c r="C53" s="82" t="s">
        <v>65</v>
      </c>
      <c r="D53" s="77">
        <v>70967</v>
      </c>
      <c r="E53" s="77">
        <v>77575</v>
      </c>
      <c r="F53" s="77">
        <f>E53-D53</f>
        <v>6608</v>
      </c>
      <c r="G53" s="101">
        <f>F53/E53</f>
        <v>8.5182081856268133E-2</v>
      </c>
    </row>
    <row r="54" spans="2:8" x14ac:dyDescent="0.25">
      <c r="C54" s="82" t="s">
        <v>66</v>
      </c>
      <c r="D54" s="77">
        <v>19507</v>
      </c>
      <c r="E54" s="77">
        <v>24410</v>
      </c>
      <c r="F54" s="77">
        <f t="shared" ref="F54:F59" si="10">E54-D54</f>
        <v>4903</v>
      </c>
      <c r="G54" s="101">
        <f t="shared" ref="G54:G59" si="11">F54/E54</f>
        <v>0.20086030315444489</v>
      </c>
    </row>
    <row r="55" spans="2:8" x14ac:dyDescent="0.25">
      <c r="B55" s="11"/>
      <c r="C55" s="82" t="s">
        <v>67</v>
      </c>
      <c r="D55" s="79">
        <v>90474</v>
      </c>
      <c r="E55" s="79">
        <f>SUM(E53:E54)</f>
        <v>101985</v>
      </c>
      <c r="F55" s="77">
        <f t="shared" si="10"/>
        <v>11511</v>
      </c>
      <c r="G55" s="101">
        <f t="shared" si="11"/>
        <v>0.11286953963818208</v>
      </c>
      <c r="H55" s="11"/>
    </row>
    <row r="56" spans="2:8" x14ac:dyDescent="0.25">
      <c r="C56" s="82" t="s">
        <v>65</v>
      </c>
      <c r="D56" s="77">
        <v>63357</v>
      </c>
      <c r="E56" s="77">
        <v>84638</v>
      </c>
      <c r="F56" s="77">
        <f t="shared" si="10"/>
        <v>21281</v>
      </c>
      <c r="G56" s="101">
        <f t="shared" si="11"/>
        <v>0.25143552541411657</v>
      </c>
    </row>
    <row r="57" spans="2:8" x14ac:dyDescent="0.25">
      <c r="C57" s="82" t="s">
        <v>66</v>
      </c>
      <c r="D57" s="77">
        <v>24645</v>
      </c>
      <c r="E57" s="77">
        <v>26487</v>
      </c>
      <c r="F57" s="77">
        <f t="shared" si="10"/>
        <v>1842</v>
      </c>
      <c r="G57" s="101">
        <f t="shared" si="11"/>
        <v>6.9543549665873824E-2</v>
      </c>
    </row>
    <row r="58" spans="2:8" x14ac:dyDescent="0.25">
      <c r="C58" s="82" t="s">
        <v>68</v>
      </c>
      <c r="D58" s="79">
        <v>88002</v>
      </c>
      <c r="E58" s="79">
        <f>SUM(E56:E57)</f>
        <v>111125</v>
      </c>
      <c r="F58" s="77">
        <f t="shared" si="10"/>
        <v>23123</v>
      </c>
      <c r="G58" s="101">
        <f t="shared" si="11"/>
        <v>0.20808098987626547</v>
      </c>
    </row>
    <row r="59" spans="2:8" x14ac:dyDescent="0.25">
      <c r="C59" s="82" t="s">
        <v>141</v>
      </c>
      <c r="D59" s="79">
        <v>178476</v>
      </c>
      <c r="E59" s="79">
        <f>E55+E58</f>
        <v>213110</v>
      </c>
      <c r="F59" s="77">
        <f t="shared" si="10"/>
        <v>34634</v>
      </c>
      <c r="G59" s="101">
        <f t="shared" si="11"/>
        <v>0.16251700999483834</v>
      </c>
    </row>
    <row r="60" spans="2:8" x14ac:dyDescent="0.25">
      <c r="B60" s="11"/>
      <c r="C60" s="84"/>
      <c r="D60" s="20"/>
      <c r="E60" s="20"/>
      <c r="F60" s="77"/>
      <c r="G60" s="78"/>
      <c r="H60" s="11"/>
    </row>
    <row r="61" spans="2:8" x14ac:dyDescent="0.25">
      <c r="C61" s="154" t="s">
        <v>11</v>
      </c>
      <c r="D61" s="125">
        <f>D45+D50+D59</f>
        <v>530252</v>
      </c>
      <c r="E61" s="125">
        <f t="shared" ref="E61:G61" si="12">E45+E50+E59</f>
        <v>566825</v>
      </c>
      <c r="F61" s="125">
        <f t="shared" si="12"/>
        <v>36573</v>
      </c>
      <c r="G61" s="155">
        <f t="shared" si="12"/>
        <v>0.1752704135994396</v>
      </c>
    </row>
    <row r="67" spans="3:6" x14ac:dyDescent="0.25">
      <c r="C67" s="123" t="s">
        <v>101</v>
      </c>
      <c r="D67" s="123">
        <v>2021</v>
      </c>
      <c r="E67" s="123">
        <v>2022</v>
      </c>
      <c r="F67" s="23"/>
    </row>
    <row r="68" spans="3:6" x14ac:dyDescent="0.25">
      <c r="C68" s="21" t="s">
        <v>111</v>
      </c>
      <c r="D68" s="22">
        <v>187954</v>
      </c>
      <c r="E68" s="22">
        <v>185878</v>
      </c>
    </row>
    <row r="69" spans="3:6" x14ac:dyDescent="0.25">
      <c r="C69" s="21" t="s">
        <v>112</v>
      </c>
      <c r="D69" s="22">
        <v>163822</v>
      </c>
      <c r="E69" s="22">
        <v>167837</v>
      </c>
    </row>
    <row r="70" spans="3:6" x14ac:dyDescent="0.25">
      <c r="C70" s="21" t="s">
        <v>110</v>
      </c>
      <c r="D70" s="22">
        <v>178476</v>
      </c>
      <c r="E70" s="22">
        <v>213110</v>
      </c>
    </row>
    <row r="71" spans="3:6" x14ac:dyDescent="0.25">
      <c r="C71" s="102" t="s">
        <v>11</v>
      </c>
      <c r="D71" s="22">
        <f>SUM(D68:D70)</f>
        <v>530252</v>
      </c>
      <c r="E71" s="22">
        <f>SUM(E68:E70)</f>
        <v>566825</v>
      </c>
    </row>
    <row r="94" spans="2:3" x14ac:dyDescent="0.25">
      <c r="B94" s="21" t="s">
        <v>111</v>
      </c>
      <c r="C94" s="22">
        <v>185878</v>
      </c>
    </row>
    <row r="95" spans="2:3" x14ac:dyDescent="0.25">
      <c r="B95" s="21" t="s">
        <v>112</v>
      </c>
      <c r="C95" s="22">
        <v>167837</v>
      </c>
    </row>
    <row r="96" spans="2:3" x14ac:dyDescent="0.25">
      <c r="B96" s="21" t="s">
        <v>110</v>
      </c>
      <c r="C96" s="22">
        <v>213110</v>
      </c>
    </row>
  </sheetData>
  <mergeCells count="22">
    <mergeCell ref="H23:H24"/>
    <mergeCell ref="B41:H41"/>
    <mergeCell ref="B23:B24"/>
    <mergeCell ref="C23:C24"/>
    <mergeCell ref="D23:D24"/>
    <mergeCell ref="E23:E24"/>
    <mergeCell ref="F23:F24"/>
    <mergeCell ref="G23:G24"/>
    <mergeCell ref="H11:H12"/>
    <mergeCell ref="B17:B18"/>
    <mergeCell ref="C17:C18"/>
    <mergeCell ref="D17:D18"/>
    <mergeCell ref="E17:E18"/>
    <mergeCell ref="F17:F18"/>
    <mergeCell ref="G17:G18"/>
    <mergeCell ref="H17:H18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scale="36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8:U103"/>
  <sheetViews>
    <sheetView view="pageBreakPreview" zoomScale="60" zoomScaleNormal="100" workbookViewId="0">
      <selection activeCell="H34" sqref="H34"/>
    </sheetView>
  </sheetViews>
  <sheetFormatPr baseColWidth="10" defaultRowHeight="15" x14ac:dyDescent="0.25"/>
  <cols>
    <col min="2" max="2" width="22.28515625" customWidth="1"/>
    <col min="3" max="4" width="18.28515625" customWidth="1"/>
    <col min="5" max="5" width="21" customWidth="1"/>
    <col min="6" max="6" width="22.42578125" customWidth="1"/>
    <col min="7" max="7" width="12.85546875" customWidth="1"/>
    <col min="8" max="8" width="14.5703125" customWidth="1"/>
    <col min="9" max="9" width="17.42578125" customWidth="1"/>
    <col min="10" max="10" width="16.42578125" customWidth="1"/>
    <col min="11" max="11" width="12.42578125" customWidth="1"/>
    <col min="13" max="13" width="12.7109375" customWidth="1"/>
    <col min="15" max="15" width="12.28515625" customWidth="1"/>
    <col min="16" max="16" width="15.140625" customWidth="1"/>
    <col min="18" max="18" width="15.28515625" customWidth="1"/>
    <col min="20" max="20" width="11.85546875" customWidth="1"/>
  </cols>
  <sheetData>
    <row r="8" spans="2:21" x14ac:dyDescent="0.25">
      <c r="B8" s="213" t="s">
        <v>126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</row>
    <row r="9" spans="2:21" x14ac:dyDescent="0.25">
      <c r="B9" s="213" t="s">
        <v>119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</row>
    <row r="10" spans="2:21" ht="15.75" x14ac:dyDescent="0.25">
      <c r="B10" s="231" t="s">
        <v>74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</row>
    <row r="11" spans="2:21" ht="16.5" thickBot="1" x14ac:dyDescent="0.3">
      <c r="B11" s="232" t="s">
        <v>102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</row>
    <row r="12" spans="2:21" ht="23.25" x14ac:dyDescent="0.25">
      <c r="B12" s="175" t="s">
        <v>134</v>
      </c>
      <c r="C12" s="176" t="s">
        <v>14</v>
      </c>
      <c r="D12" s="176" t="s">
        <v>13</v>
      </c>
      <c r="E12" s="176" t="s">
        <v>15</v>
      </c>
      <c r="F12" s="176" t="s">
        <v>16</v>
      </c>
      <c r="G12" s="176" t="s">
        <v>75</v>
      </c>
      <c r="H12" s="176" t="s">
        <v>20</v>
      </c>
      <c r="I12" s="176" t="s">
        <v>21</v>
      </c>
      <c r="J12" s="176" t="s">
        <v>22</v>
      </c>
      <c r="K12" s="177" t="s">
        <v>24</v>
      </c>
      <c r="L12" s="177" t="s">
        <v>25</v>
      </c>
      <c r="M12" s="177" t="s">
        <v>27</v>
      </c>
      <c r="N12" s="177" t="s">
        <v>76</v>
      </c>
      <c r="O12" s="177" t="s">
        <v>28</v>
      </c>
      <c r="P12" s="176" t="s">
        <v>29</v>
      </c>
      <c r="Q12" s="176" t="s">
        <v>31</v>
      </c>
      <c r="R12" s="176" t="s">
        <v>32</v>
      </c>
      <c r="S12" s="176" t="s">
        <v>33</v>
      </c>
      <c r="T12" s="176" t="s">
        <v>34</v>
      </c>
      <c r="U12" s="137" t="s">
        <v>11</v>
      </c>
    </row>
    <row r="13" spans="2:21" x14ac:dyDescent="0.25">
      <c r="B13" s="24" t="s">
        <v>77</v>
      </c>
      <c r="C13" s="25">
        <v>0</v>
      </c>
      <c r="D13" s="25">
        <v>211</v>
      </c>
      <c r="E13" s="25">
        <v>0</v>
      </c>
      <c r="F13" s="25">
        <v>6685</v>
      </c>
      <c r="G13" s="25">
        <v>0</v>
      </c>
      <c r="H13" s="25">
        <v>43299</v>
      </c>
      <c r="I13" s="25">
        <v>0</v>
      </c>
      <c r="J13" s="25">
        <v>0</v>
      </c>
      <c r="K13" s="26">
        <v>820</v>
      </c>
      <c r="L13" s="26">
        <v>0</v>
      </c>
      <c r="M13" s="26">
        <v>15290.35</v>
      </c>
      <c r="N13" s="26">
        <v>0</v>
      </c>
      <c r="O13" s="26">
        <v>10406</v>
      </c>
      <c r="P13" s="25">
        <v>0</v>
      </c>
      <c r="Q13" s="25">
        <v>431975</v>
      </c>
      <c r="R13" s="25">
        <v>0</v>
      </c>
      <c r="S13" s="25">
        <v>1</v>
      </c>
      <c r="T13" s="25">
        <v>256827</v>
      </c>
      <c r="U13" s="27">
        <f>SUM(C13:T13)</f>
        <v>765514.35</v>
      </c>
    </row>
    <row r="14" spans="2:21" x14ac:dyDescent="0.25">
      <c r="B14" s="24" t="s">
        <v>78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1134017</v>
      </c>
      <c r="I14" s="25">
        <v>0</v>
      </c>
      <c r="J14" s="25">
        <v>0</v>
      </c>
      <c r="K14" s="26">
        <v>258</v>
      </c>
      <c r="L14" s="26">
        <v>0</v>
      </c>
      <c r="M14" s="26">
        <v>0</v>
      </c>
      <c r="N14" s="26">
        <v>0</v>
      </c>
      <c r="O14" s="26">
        <v>10499</v>
      </c>
      <c r="P14" s="25">
        <v>0</v>
      </c>
      <c r="Q14" s="25">
        <v>467079</v>
      </c>
      <c r="R14" s="25">
        <v>0</v>
      </c>
      <c r="S14" s="25">
        <v>0</v>
      </c>
      <c r="T14" s="25">
        <v>9026</v>
      </c>
      <c r="U14" s="27">
        <f>SUM(C14:T14)</f>
        <v>1620879</v>
      </c>
    </row>
    <row r="15" spans="2:21" x14ac:dyDescent="0.25">
      <c r="B15" s="24" t="s">
        <v>79</v>
      </c>
      <c r="C15" s="25">
        <v>82865</v>
      </c>
      <c r="D15" s="25">
        <v>0</v>
      </c>
      <c r="E15" s="25">
        <v>21500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6">
        <v>179327</v>
      </c>
      <c r="L15" s="26">
        <v>0</v>
      </c>
      <c r="M15" s="26">
        <v>0</v>
      </c>
      <c r="N15" s="26">
        <v>0</v>
      </c>
      <c r="O15" s="26">
        <v>224339</v>
      </c>
      <c r="P15" s="25">
        <v>246484</v>
      </c>
      <c r="Q15" s="25">
        <v>710392</v>
      </c>
      <c r="R15" s="25">
        <v>7260</v>
      </c>
      <c r="S15" s="25">
        <v>0</v>
      </c>
      <c r="T15" s="25">
        <v>0</v>
      </c>
      <c r="U15" s="27">
        <f>SUM(C15:T15)</f>
        <v>1472167</v>
      </c>
    </row>
    <row r="16" spans="2:21" x14ac:dyDescent="0.25">
      <c r="B16" s="24" t="s">
        <v>80</v>
      </c>
      <c r="C16" s="25">
        <v>11806</v>
      </c>
      <c r="D16" s="25">
        <v>0</v>
      </c>
      <c r="E16" s="25">
        <v>0</v>
      </c>
      <c r="F16" s="25">
        <v>252021</v>
      </c>
      <c r="G16" s="25">
        <v>0</v>
      </c>
      <c r="H16" s="25">
        <v>0</v>
      </c>
      <c r="I16" s="25">
        <v>525164</v>
      </c>
      <c r="J16" s="25">
        <v>23881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5">
        <v>0</v>
      </c>
      <c r="Q16" s="25">
        <v>673439</v>
      </c>
      <c r="R16" s="25">
        <v>80922.539999999994</v>
      </c>
      <c r="S16" s="25">
        <v>0</v>
      </c>
      <c r="T16" s="25">
        <v>81797</v>
      </c>
      <c r="U16" s="27">
        <f>SUM(C16:T16)</f>
        <v>1649030.54</v>
      </c>
    </row>
    <row r="17" spans="2:21" x14ac:dyDescent="0.25">
      <c r="B17" s="180" t="s">
        <v>142</v>
      </c>
      <c r="C17" s="181">
        <f>SUM(C13:C16)</f>
        <v>94671</v>
      </c>
      <c r="D17" s="181">
        <f t="shared" ref="D17:T17" si="0">SUM(D13:D16)</f>
        <v>211</v>
      </c>
      <c r="E17" s="181">
        <f t="shared" si="0"/>
        <v>21500</v>
      </c>
      <c r="F17" s="181">
        <f t="shared" si="0"/>
        <v>258706</v>
      </c>
      <c r="G17" s="181">
        <f t="shared" si="0"/>
        <v>0</v>
      </c>
      <c r="H17" s="181">
        <f t="shared" si="0"/>
        <v>1177316</v>
      </c>
      <c r="I17" s="181">
        <f t="shared" si="0"/>
        <v>525164</v>
      </c>
      <c r="J17" s="181">
        <f t="shared" si="0"/>
        <v>23881</v>
      </c>
      <c r="K17" s="181">
        <f t="shared" si="0"/>
        <v>180405</v>
      </c>
      <c r="L17" s="181">
        <f t="shared" si="0"/>
        <v>0</v>
      </c>
      <c r="M17" s="181">
        <f t="shared" si="0"/>
        <v>15290.35</v>
      </c>
      <c r="N17" s="181">
        <f t="shared" si="0"/>
        <v>0</v>
      </c>
      <c r="O17" s="181">
        <f t="shared" si="0"/>
        <v>245244</v>
      </c>
      <c r="P17" s="181">
        <f t="shared" si="0"/>
        <v>246484</v>
      </c>
      <c r="Q17" s="181">
        <f t="shared" si="0"/>
        <v>2282885</v>
      </c>
      <c r="R17" s="181">
        <f t="shared" si="0"/>
        <v>88182.54</v>
      </c>
      <c r="S17" s="181">
        <f t="shared" si="0"/>
        <v>1</v>
      </c>
      <c r="T17" s="181">
        <f t="shared" si="0"/>
        <v>347650</v>
      </c>
      <c r="U17" s="181">
        <f>SUM(C17:T17)</f>
        <v>5507590.8899999997</v>
      </c>
    </row>
    <row r="18" spans="2:21" ht="15.75" thickBot="1" x14ac:dyDescent="0.3">
      <c r="B18" s="24"/>
      <c r="C18" s="28"/>
      <c r="D18" s="28"/>
      <c r="E18" s="28"/>
      <c r="F18" s="28"/>
      <c r="G18" s="28"/>
      <c r="H18" s="28"/>
      <c r="I18" s="29"/>
      <c r="J18" s="28"/>
      <c r="K18" s="30"/>
      <c r="L18" s="30"/>
      <c r="M18" s="30"/>
      <c r="N18" s="30"/>
      <c r="O18" s="30"/>
      <c r="P18" s="28"/>
      <c r="Q18" s="28"/>
      <c r="R18" s="28"/>
      <c r="S18" s="31"/>
      <c r="T18" s="31"/>
      <c r="U18" s="32"/>
    </row>
    <row r="19" spans="2:21" ht="23.25" x14ac:dyDescent="0.25">
      <c r="B19" s="180" t="s">
        <v>112</v>
      </c>
      <c r="C19" s="194" t="s">
        <v>14</v>
      </c>
      <c r="D19" s="194" t="s">
        <v>13</v>
      </c>
      <c r="E19" s="194" t="s">
        <v>15</v>
      </c>
      <c r="F19" s="194" t="s">
        <v>16</v>
      </c>
      <c r="G19" s="194" t="s">
        <v>75</v>
      </c>
      <c r="H19" s="194" t="s">
        <v>20</v>
      </c>
      <c r="I19" s="194" t="s">
        <v>21</v>
      </c>
      <c r="J19" s="194" t="s">
        <v>22</v>
      </c>
      <c r="K19" s="195" t="s">
        <v>24</v>
      </c>
      <c r="L19" s="195" t="s">
        <v>25</v>
      </c>
      <c r="M19" s="195" t="s">
        <v>27</v>
      </c>
      <c r="N19" s="195" t="s">
        <v>76</v>
      </c>
      <c r="O19" s="195" t="s">
        <v>28</v>
      </c>
      <c r="P19" s="194" t="s">
        <v>29</v>
      </c>
      <c r="Q19" s="194" t="s">
        <v>31</v>
      </c>
      <c r="R19" s="194" t="s">
        <v>32</v>
      </c>
      <c r="S19" s="194" t="s">
        <v>33</v>
      </c>
      <c r="T19" s="194" t="s">
        <v>34</v>
      </c>
      <c r="U19" s="123" t="s">
        <v>11</v>
      </c>
    </row>
    <row r="20" spans="2:21" x14ac:dyDescent="0.25">
      <c r="B20" s="24" t="s">
        <v>77</v>
      </c>
      <c r="C20" s="25">
        <v>0</v>
      </c>
      <c r="D20" s="25">
        <v>0</v>
      </c>
      <c r="E20" s="25">
        <v>0</v>
      </c>
      <c r="F20" s="25">
        <v>14464</v>
      </c>
      <c r="G20" s="25">
        <v>0</v>
      </c>
      <c r="H20" s="25">
        <v>0</v>
      </c>
      <c r="I20" s="25">
        <v>2</v>
      </c>
      <c r="J20" s="25">
        <v>0</v>
      </c>
      <c r="K20" s="26">
        <v>27558</v>
      </c>
      <c r="L20" s="26">
        <v>0</v>
      </c>
      <c r="M20" s="26">
        <v>0</v>
      </c>
      <c r="N20" s="26">
        <v>0</v>
      </c>
      <c r="O20" s="26">
        <v>16683</v>
      </c>
      <c r="P20" s="25">
        <v>9</v>
      </c>
      <c r="Q20" s="25">
        <v>74462</v>
      </c>
      <c r="R20" s="25">
        <v>39366</v>
      </c>
      <c r="S20" s="25">
        <v>10</v>
      </c>
      <c r="T20" s="33">
        <v>15613</v>
      </c>
      <c r="U20" s="27">
        <f>SUM(C20:T20)</f>
        <v>188167</v>
      </c>
    </row>
    <row r="21" spans="2:21" x14ac:dyDescent="0.25">
      <c r="B21" s="24" t="s">
        <v>78</v>
      </c>
      <c r="C21" s="25">
        <v>0</v>
      </c>
      <c r="D21" s="25">
        <v>0</v>
      </c>
      <c r="E21" s="25">
        <v>0</v>
      </c>
      <c r="F21" s="25">
        <v>4564</v>
      </c>
      <c r="G21" s="25">
        <v>0</v>
      </c>
      <c r="H21" s="25">
        <v>404178</v>
      </c>
      <c r="I21" s="25">
        <v>0</v>
      </c>
      <c r="J21" s="25">
        <v>0</v>
      </c>
      <c r="K21" s="26">
        <v>15453</v>
      </c>
      <c r="L21" s="26">
        <v>0</v>
      </c>
      <c r="M21" s="26">
        <v>0</v>
      </c>
      <c r="N21" s="26">
        <v>0</v>
      </c>
      <c r="O21" s="26">
        <v>29549</v>
      </c>
      <c r="P21" s="25">
        <v>0</v>
      </c>
      <c r="Q21" s="25">
        <v>188932</v>
      </c>
      <c r="R21" s="25">
        <v>0</v>
      </c>
      <c r="S21" s="33">
        <v>0</v>
      </c>
      <c r="T21" s="33">
        <v>74380</v>
      </c>
      <c r="U21" s="27">
        <f>SUM(C21:T21)</f>
        <v>717056</v>
      </c>
    </row>
    <row r="22" spans="2:21" x14ac:dyDescent="0.25">
      <c r="B22" s="24" t="s">
        <v>79</v>
      </c>
      <c r="C22" s="25">
        <v>0</v>
      </c>
      <c r="D22" s="25">
        <v>0</v>
      </c>
      <c r="E22" s="25">
        <v>62730</v>
      </c>
      <c r="F22" s="25">
        <v>60356</v>
      </c>
      <c r="G22" s="25">
        <v>0</v>
      </c>
      <c r="H22" s="25">
        <v>0</v>
      </c>
      <c r="I22" s="25">
        <v>0</v>
      </c>
      <c r="J22" s="25">
        <v>48361</v>
      </c>
      <c r="K22" s="26">
        <v>0</v>
      </c>
      <c r="L22" s="26">
        <v>0</v>
      </c>
      <c r="M22" s="26">
        <v>0</v>
      </c>
      <c r="N22" s="26">
        <v>0</v>
      </c>
      <c r="O22" s="26">
        <v>52242</v>
      </c>
      <c r="P22" s="25">
        <v>58119</v>
      </c>
      <c r="Q22" s="25">
        <v>57134</v>
      </c>
      <c r="R22" s="25">
        <v>0</v>
      </c>
      <c r="S22" s="33">
        <v>0</v>
      </c>
      <c r="T22" s="33">
        <v>3548</v>
      </c>
      <c r="U22" s="27">
        <f>SUM(C22:T22)</f>
        <v>342490</v>
      </c>
    </row>
    <row r="23" spans="2:21" ht="15.75" thickBot="1" x14ac:dyDescent="0.3">
      <c r="B23" s="24" t="s">
        <v>80</v>
      </c>
      <c r="C23" s="25">
        <v>0</v>
      </c>
      <c r="D23" s="25">
        <v>0</v>
      </c>
      <c r="E23" s="25">
        <v>4609</v>
      </c>
      <c r="F23" s="25"/>
      <c r="G23" s="25">
        <v>0</v>
      </c>
      <c r="H23" s="25">
        <v>0</v>
      </c>
      <c r="I23" s="25">
        <v>333376</v>
      </c>
      <c r="J23" s="25">
        <v>23192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5">
        <v>0</v>
      </c>
      <c r="Q23" s="25">
        <v>117282</v>
      </c>
      <c r="R23" s="25">
        <v>5200.5400000000009</v>
      </c>
      <c r="S23" s="33">
        <v>0</v>
      </c>
      <c r="T23" s="33">
        <v>0</v>
      </c>
      <c r="U23" s="27">
        <f>SUM(C23:T23)</f>
        <v>483659.54</v>
      </c>
    </row>
    <row r="24" spans="2:21" x14ac:dyDescent="0.25">
      <c r="B24" s="180" t="s">
        <v>143</v>
      </c>
      <c r="C24" s="198">
        <f>SUM(C20:C23)</f>
        <v>0</v>
      </c>
      <c r="D24" s="198">
        <f t="shared" ref="D24:U24" si="1">SUM(D20:D23)</f>
        <v>0</v>
      </c>
      <c r="E24" s="198">
        <f t="shared" si="1"/>
        <v>67339</v>
      </c>
      <c r="F24" s="198">
        <f t="shared" si="1"/>
        <v>79384</v>
      </c>
      <c r="G24" s="198">
        <f t="shared" si="1"/>
        <v>0</v>
      </c>
      <c r="H24" s="198">
        <f t="shared" si="1"/>
        <v>404178</v>
      </c>
      <c r="I24" s="198">
        <f t="shared" si="1"/>
        <v>333378</v>
      </c>
      <c r="J24" s="198">
        <f t="shared" si="1"/>
        <v>71553</v>
      </c>
      <c r="K24" s="198">
        <f t="shared" si="1"/>
        <v>43011</v>
      </c>
      <c r="L24" s="198">
        <f t="shared" si="1"/>
        <v>0</v>
      </c>
      <c r="M24" s="198">
        <f t="shared" si="1"/>
        <v>0</v>
      </c>
      <c r="N24" s="198">
        <f t="shared" si="1"/>
        <v>0</v>
      </c>
      <c r="O24" s="198">
        <f t="shared" si="1"/>
        <v>98474</v>
      </c>
      <c r="P24" s="198">
        <f t="shared" si="1"/>
        <v>58128</v>
      </c>
      <c r="Q24" s="198">
        <f t="shared" si="1"/>
        <v>437810</v>
      </c>
      <c r="R24" s="198">
        <f t="shared" si="1"/>
        <v>44566.54</v>
      </c>
      <c r="S24" s="198">
        <f t="shared" si="1"/>
        <v>10</v>
      </c>
      <c r="T24" s="198">
        <f t="shared" si="1"/>
        <v>93541</v>
      </c>
      <c r="U24" s="198">
        <f t="shared" si="1"/>
        <v>1731372.54</v>
      </c>
    </row>
    <row r="25" spans="2:21" ht="15.75" thickBot="1" x14ac:dyDescent="0.3">
      <c r="B25" s="24"/>
      <c r="C25" s="28"/>
      <c r="D25" s="28"/>
      <c r="E25" s="34"/>
      <c r="F25" s="28"/>
      <c r="G25" s="28"/>
      <c r="H25" s="34"/>
      <c r="I25" s="35"/>
      <c r="J25" s="34"/>
      <c r="K25" s="36"/>
      <c r="L25" s="36"/>
      <c r="M25" s="36"/>
      <c r="N25" s="36"/>
      <c r="O25" s="36"/>
      <c r="P25" s="28"/>
      <c r="Q25" s="34"/>
      <c r="R25" s="34"/>
      <c r="S25" s="31"/>
      <c r="T25" s="37"/>
      <c r="U25" s="32"/>
    </row>
    <row r="26" spans="2:21" ht="23.25" x14ac:dyDescent="0.25">
      <c r="B26" s="182" t="s">
        <v>110</v>
      </c>
      <c r="C26" s="196" t="s">
        <v>14</v>
      </c>
      <c r="D26" s="196" t="s">
        <v>13</v>
      </c>
      <c r="E26" s="196" t="s">
        <v>15</v>
      </c>
      <c r="F26" s="196" t="s">
        <v>16</v>
      </c>
      <c r="G26" s="196" t="s">
        <v>75</v>
      </c>
      <c r="H26" s="196" t="s">
        <v>20</v>
      </c>
      <c r="I26" s="196" t="s">
        <v>21</v>
      </c>
      <c r="J26" s="196" t="s">
        <v>22</v>
      </c>
      <c r="K26" s="197" t="s">
        <v>24</v>
      </c>
      <c r="L26" s="197" t="s">
        <v>25</v>
      </c>
      <c r="M26" s="197" t="s">
        <v>27</v>
      </c>
      <c r="N26" s="197" t="s">
        <v>76</v>
      </c>
      <c r="O26" s="197" t="s">
        <v>28</v>
      </c>
      <c r="P26" s="196" t="s">
        <v>29</v>
      </c>
      <c r="Q26" s="196" t="s">
        <v>31</v>
      </c>
      <c r="R26" s="196" t="s">
        <v>32</v>
      </c>
      <c r="S26" s="196" t="s">
        <v>33</v>
      </c>
      <c r="T26" s="196" t="s">
        <v>34</v>
      </c>
      <c r="U26" s="123" t="s">
        <v>11</v>
      </c>
    </row>
    <row r="27" spans="2:21" x14ac:dyDescent="0.25">
      <c r="B27" s="38" t="s">
        <v>67</v>
      </c>
      <c r="C27" s="39">
        <v>0</v>
      </c>
      <c r="D27" s="39">
        <v>0</v>
      </c>
      <c r="E27" s="40">
        <v>0</v>
      </c>
      <c r="F27" s="40">
        <v>98</v>
      </c>
      <c r="G27" s="40">
        <v>0</v>
      </c>
      <c r="H27" s="40">
        <v>541915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186</v>
      </c>
      <c r="P27" s="40">
        <v>0</v>
      </c>
      <c r="Q27" s="40">
        <v>74675</v>
      </c>
      <c r="R27" s="39">
        <v>0</v>
      </c>
      <c r="S27" s="41">
        <v>0</v>
      </c>
      <c r="T27" s="39">
        <v>12125</v>
      </c>
      <c r="U27" s="27">
        <f>SUM(C27:T27)</f>
        <v>628999</v>
      </c>
    </row>
    <row r="28" spans="2:21" x14ac:dyDescent="0.25">
      <c r="B28" s="38" t="s">
        <v>83</v>
      </c>
      <c r="C28" s="39">
        <v>0</v>
      </c>
      <c r="D28" s="39">
        <v>0</v>
      </c>
      <c r="E28" s="40">
        <v>0</v>
      </c>
      <c r="F28" s="40">
        <v>157</v>
      </c>
      <c r="G28" s="40">
        <v>0</v>
      </c>
      <c r="H28" s="40">
        <v>854906</v>
      </c>
      <c r="I28" s="40">
        <v>0</v>
      </c>
      <c r="J28" s="40">
        <v>0</v>
      </c>
      <c r="K28" s="42">
        <v>0</v>
      </c>
      <c r="L28" s="40">
        <v>0</v>
      </c>
      <c r="M28" s="40">
        <v>0</v>
      </c>
      <c r="N28" s="40">
        <v>0</v>
      </c>
      <c r="O28" s="40">
        <v>5865</v>
      </c>
      <c r="P28" s="40">
        <v>0</v>
      </c>
      <c r="Q28" s="40">
        <v>65720</v>
      </c>
      <c r="R28" s="39">
        <v>0</v>
      </c>
      <c r="S28" s="41">
        <v>0</v>
      </c>
      <c r="T28" s="39">
        <v>0</v>
      </c>
      <c r="U28" s="27">
        <f>SUM(C28:T28)</f>
        <v>926648</v>
      </c>
    </row>
    <row r="29" spans="2:21" x14ac:dyDescent="0.25">
      <c r="B29" s="182" t="s">
        <v>144</v>
      </c>
      <c r="C29" s="183">
        <f>SUM(C27:C28)</f>
        <v>0</v>
      </c>
      <c r="D29" s="183">
        <f t="shared" ref="D29:U29" si="2">SUM(D27:D28)</f>
        <v>0</v>
      </c>
      <c r="E29" s="183">
        <f t="shared" si="2"/>
        <v>0</v>
      </c>
      <c r="F29" s="183">
        <f t="shared" si="2"/>
        <v>255</v>
      </c>
      <c r="G29" s="183">
        <f t="shared" si="2"/>
        <v>0</v>
      </c>
      <c r="H29" s="183">
        <f t="shared" si="2"/>
        <v>1396821</v>
      </c>
      <c r="I29" s="183">
        <f t="shared" si="2"/>
        <v>0</v>
      </c>
      <c r="J29" s="183">
        <f t="shared" si="2"/>
        <v>0</v>
      </c>
      <c r="K29" s="183">
        <f t="shared" si="2"/>
        <v>0</v>
      </c>
      <c r="L29" s="183">
        <f t="shared" si="2"/>
        <v>0</v>
      </c>
      <c r="M29" s="183">
        <f t="shared" si="2"/>
        <v>0</v>
      </c>
      <c r="N29" s="183">
        <f t="shared" si="2"/>
        <v>0</v>
      </c>
      <c r="O29" s="183">
        <f t="shared" si="2"/>
        <v>6051</v>
      </c>
      <c r="P29" s="183">
        <f t="shared" si="2"/>
        <v>0</v>
      </c>
      <c r="Q29" s="183">
        <f t="shared" si="2"/>
        <v>140395</v>
      </c>
      <c r="R29" s="183">
        <f t="shared" si="2"/>
        <v>0</v>
      </c>
      <c r="S29" s="183">
        <f t="shared" si="2"/>
        <v>0</v>
      </c>
      <c r="T29" s="183">
        <f t="shared" si="2"/>
        <v>12125</v>
      </c>
      <c r="U29" s="183">
        <f t="shared" si="2"/>
        <v>1555647</v>
      </c>
    </row>
    <row r="30" spans="2:21" x14ac:dyDescent="0.25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5"/>
      <c r="U30" s="32"/>
    </row>
    <row r="31" spans="2:21" ht="15.75" thickBot="1" x14ac:dyDescent="0.3">
      <c r="B31" s="178" t="s">
        <v>85</v>
      </c>
      <c r="C31" s="179">
        <f>C17+C24+C29</f>
        <v>94671</v>
      </c>
      <c r="D31" s="179">
        <f t="shared" ref="D31:U31" si="3">D17+D24+D29</f>
        <v>211</v>
      </c>
      <c r="E31" s="179">
        <f t="shared" si="3"/>
        <v>88839</v>
      </c>
      <c r="F31" s="179">
        <f t="shared" si="3"/>
        <v>338345</v>
      </c>
      <c r="G31" s="179">
        <f t="shared" si="3"/>
        <v>0</v>
      </c>
      <c r="H31" s="179">
        <f t="shared" si="3"/>
        <v>2978315</v>
      </c>
      <c r="I31" s="179">
        <f t="shared" si="3"/>
        <v>858542</v>
      </c>
      <c r="J31" s="179">
        <f t="shared" si="3"/>
        <v>95434</v>
      </c>
      <c r="K31" s="179">
        <f t="shared" si="3"/>
        <v>223416</v>
      </c>
      <c r="L31" s="179">
        <f t="shared" si="3"/>
        <v>0</v>
      </c>
      <c r="M31" s="179">
        <f t="shared" si="3"/>
        <v>15290.35</v>
      </c>
      <c r="N31" s="179">
        <f t="shared" si="3"/>
        <v>0</v>
      </c>
      <c r="O31" s="179">
        <f t="shared" si="3"/>
        <v>349769</v>
      </c>
      <c r="P31" s="179">
        <f t="shared" si="3"/>
        <v>304612</v>
      </c>
      <c r="Q31" s="179">
        <f t="shared" si="3"/>
        <v>2861090</v>
      </c>
      <c r="R31" s="179">
        <f t="shared" si="3"/>
        <v>132749.07999999999</v>
      </c>
      <c r="S31" s="179">
        <f t="shared" si="3"/>
        <v>11</v>
      </c>
      <c r="T31" s="179">
        <f t="shared" si="3"/>
        <v>453316</v>
      </c>
      <c r="U31" s="179">
        <f t="shared" si="3"/>
        <v>8794610.4299999997</v>
      </c>
    </row>
    <row r="32" spans="2:21" x14ac:dyDescent="0.25">
      <c r="B32" s="46" t="s">
        <v>86</v>
      </c>
      <c r="C32" s="47"/>
      <c r="D32" s="47"/>
      <c r="E32" s="48"/>
      <c r="F32" s="49"/>
      <c r="G32" s="49"/>
      <c r="H32" s="47"/>
      <c r="I32" s="47"/>
      <c r="J32" s="47"/>
      <c r="K32" s="49"/>
      <c r="L32" s="49"/>
      <c r="M32" s="49"/>
      <c r="N32" s="49"/>
      <c r="O32" s="49"/>
      <c r="P32" s="47"/>
      <c r="Q32" s="49"/>
      <c r="R32" s="47"/>
      <c r="S32" s="50"/>
      <c r="T32" s="47"/>
    </row>
    <row r="33" spans="2:20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2:20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2:20" x14ac:dyDescent="0.25">
      <c r="B35" s="51"/>
      <c r="C35" s="51"/>
      <c r="D35" s="51"/>
      <c r="E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spans="2:20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2:20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2:20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2:20" x14ac:dyDescent="0.25">
      <c r="B39" s="217" t="s">
        <v>121</v>
      </c>
      <c r="C39" s="217"/>
      <c r="D39" s="217"/>
      <c r="E39" s="217"/>
      <c r="F39" s="217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2:20" x14ac:dyDescent="0.25">
      <c r="B40" s="217" t="s">
        <v>133</v>
      </c>
      <c r="C40" s="217"/>
      <c r="D40" s="217"/>
      <c r="E40" s="217"/>
      <c r="F40" s="217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spans="2:20" x14ac:dyDescent="0.25">
      <c r="B41" s="217" t="s">
        <v>132</v>
      </c>
      <c r="C41" s="217"/>
      <c r="D41" s="217"/>
      <c r="E41" s="217"/>
      <c r="F41" s="217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2:20" ht="15.75" thickBot="1" x14ac:dyDescent="0.3">
      <c r="B42" s="218" t="s">
        <v>103</v>
      </c>
      <c r="C42" s="218"/>
      <c r="D42" s="218"/>
      <c r="E42" s="218"/>
      <c r="F42" s="218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2:20" x14ac:dyDescent="0.25">
      <c r="B43" s="184" t="s">
        <v>134</v>
      </c>
      <c r="C43" s="185">
        <v>2021</v>
      </c>
      <c r="D43" s="185">
        <v>2022</v>
      </c>
      <c r="E43" s="185" t="s">
        <v>87</v>
      </c>
      <c r="F43" s="186" t="s">
        <v>88</v>
      </c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2:20" x14ac:dyDescent="0.25">
      <c r="B44" s="52" t="s">
        <v>77</v>
      </c>
      <c r="C44" s="33">
        <v>605409</v>
      </c>
      <c r="D44" s="33">
        <v>765231.35</v>
      </c>
      <c r="E44" s="33">
        <f>D44-C44</f>
        <v>159822.34999999998</v>
      </c>
      <c r="F44" s="199">
        <f>E44/D44</f>
        <v>0.2088549430182127</v>
      </c>
      <c r="G44" s="51"/>
      <c r="H44" s="168"/>
      <c r="I44" s="168">
        <v>2021</v>
      </c>
      <c r="J44" s="168">
        <v>2022</v>
      </c>
      <c r="K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2:20" x14ac:dyDescent="0.25">
      <c r="B45" s="52" t="s">
        <v>78</v>
      </c>
      <c r="C45" s="33">
        <v>1472278</v>
      </c>
      <c r="D45" s="33">
        <v>1620879</v>
      </c>
      <c r="E45" s="33">
        <f t="shared" ref="E45:E48" si="4">D45-C45</f>
        <v>148601</v>
      </c>
      <c r="F45" s="199">
        <f t="shared" ref="F45:F48" si="5">E45/D45</f>
        <v>9.1679267854047092E-2</v>
      </c>
      <c r="G45" s="51"/>
      <c r="H45" s="139" t="s">
        <v>134</v>
      </c>
      <c r="I45" s="172">
        <v>5998138</v>
      </c>
      <c r="J45" s="172">
        <v>5507590.8899999997</v>
      </c>
      <c r="K45" s="51"/>
      <c r="L45" s="51"/>
      <c r="M45" s="51"/>
      <c r="N45" s="51"/>
      <c r="O45" s="51"/>
      <c r="P45" s="51"/>
      <c r="Q45" s="51"/>
      <c r="R45" s="51"/>
      <c r="S45" s="51"/>
      <c r="T45" s="51"/>
    </row>
    <row r="46" spans="2:20" x14ac:dyDescent="0.25">
      <c r="B46" s="52" t="s">
        <v>79</v>
      </c>
      <c r="C46" s="33">
        <v>1822712</v>
      </c>
      <c r="D46" s="33">
        <v>1472450</v>
      </c>
      <c r="E46" s="33">
        <f t="shared" si="4"/>
        <v>-350262</v>
      </c>
      <c r="F46" s="199">
        <f t="shared" si="5"/>
        <v>-0.23787700770824136</v>
      </c>
      <c r="G46" s="51"/>
      <c r="H46" s="139" t="s">
        <v>112</v>
      </c>
      <c r="I46" s="172">
        <v>1347435</v>
      </c>
      <c r="J46" s="172">
        <v>1731372.54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2:20" x14ac:dyDescent="0.25">
      <c r="B47" s="52" t="s">
        <v>80</v>
      </c>
      <c r="C47" s="33">
        <v>2097739</v>
      </c>
      <c r="D47" s="33">
        <v>1649030.5399999998</v>
      </c>
      <c r="E47" s="33">
        <f t="shared" si="4"/>
        <v>-448708.4600000002</v>
      </c>
      <c r="F47" s="199">
        <f t="shared" si="5"/>
        <v>-0.2721043965626011</v>
      </c>
      <c r="G47" s="51"/>
      <c r="H47" s="139" t="s">
        <v>110</v>
      </c>
      <c r="I47" s="172">
        <v>1771555</v>
      </c>
      <c r="J47" s="172">
        <v>1555647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2:20" x14ac:dyDescent="0.25">
      <c r="B48" s="190" t="s">
        <v>81</v>
      </c>
      <c r="C48" s="191">
        <v>5998138</v>
      </c>
      <c r="D48" s="204">
        <f>SUM(D44:D47)</f>
        <v>5507590.8899999997</v>
      </c>
      <c r="E48" s="202">
        <f t="shared" si="4"/>
        <v>-490547.11000000034</v>
      </c>
      <c r="F48" s="203">
        <f t="shared" si="5"/>
        <v>-8.9067456134164738E-2</v>
      </c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2:20" ht="15.75" thickBot="1" x14ac:dyDescent="0.3">
      <c r="B49" s="54"/>
      <c r="C49" s="55"/>
      <c r="D49" s="55"/>
      <c r="E49" s="33"/>
      <c r="F49" s="53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2:20" x14ac:dyDescent="0.25">
      <c r="B50" s="187" t="s">
        <v>112</v>
      </c>
      <c r="C50" s="188">
        <v>2021</v>
      </c>
      <c r="D50" s="188">
        <v>2022</v>
      </c>
      <c r="E50" s="185" t="s">
        <v>87</v>
      </c>
      <c r="F50" s="186" t="s">
        <v>88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2:20" x14ac:dyDescent="0.25">
      <c r="B51" s="52" t="s">
        <v>77</v>
      </c>
      <c r="C51" s="33">
        <v>198243</v>
      </c>
      <c r="D51" s="33">
        <v>188167</v>
      </c>
      <c r="E51" s="33">
        <f>D51-C51</f>
        <v>-10076</v>
      </c>
      <c r="F51" s="199">
        <f>E51/D51</f>
        <v>-5.3548177948311869E-2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2:20" x14ac:dyDescent="0.25">
      <c r="B52" s="52" t="s">
        <v>78</v>
      </c>
      <c r="C52" s="33">
        <v>653639</v>
      </c>
      <c r="D52" s="33">
        <v>717056</v>
      </c>
      <c r="E52" s="33">
        <f t="shared" ref="E52:E55" si="6">D52-C52</f>
        <v>63417</v>
      </c>
      <c r="F52" s="199">
        <f t="shared" ref="F52:F55" si="7">E52/D52</f>
        <v>8.8440791235273111E-2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</row>
    <row r="53" spans="2:20" x14ac:dyDescent="0.25">
      <c r="B53" s="52" t="s">
        <v>79</v>
      </c>
      <c r="C53" s="33">
        <v>159228</v>
      </c>
      <c r="D53" s="33">
        <v>342490</v>
      </c>
      <c r="E53" s="33">
        <f t="shared" si="6"/>
        <v>183262</v>
      </c>
      <c r="F53" s="199">
        <f t="shared" si="7"/>
        <v>0.53508715582936728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2:20" x14ac:dyDescent="0.25">
      <c r="B54" s="52" t="s">
        <v>80</v>
      </c>
      <c r="C54" s="33">
        <v>336325</v>
      </c>
      <c r="D54" s="33">
        <v>483659.54</v>
      </c>
      <c r="E54" s="33">
        <f t="shared" si="6"/>
        <v>147334.53999999998</v>
      </c>
      <c r="F54" s="199">
        <f t="shared" si="7"/>
        <v>0.30462448854001717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spans="2:20" x14ac:dyDescent="0.25">
      <c r="B55" s="208" t="s">
        <v>82</v>
      </c>
      <c r="C55" s="209">
        <v>1347435</v>
      </c>
      <c r="D55" s="209">
        <f>SUM(D51:D54)</f>
        <v>1731372.54</v>
      </c>
      <c r="E55" s="202">
        <f t="shared" si="6"/>
        <v>383937.54000000004</v>
      </c>
      <c r="F55" s="203">
        <f t="shared" si="7"/>
        <v>0.22175328020392424</v>
      </c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  <row r="56" spans="2:20" ht="15.75" thickBot="1" x14ac:dyDescent="0.3">
      <c r="B56" s="54"/>
      <c r="C56" s="55"/>
      <c r="D56" s="55"/>
      <c r="E56" s="33"/>
      <c r="F56" s="53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</row>
    <row r="57" spans="2:20" x14ac:dyDescent="0.25">
      <c r="B57" s="189" t="s">
        <v>110</v>
      </c>
      <c r="C57" s="188">
        <v>2021</v>
      </c>
      <c r="D57" s="188">
        <v>2022</v>
      </c>
      <c r="E57" s="185" t="s">
        <v>87</v>
      </c>
      <c r="F57" s="186" t="s">
        <v>88</v>
      </c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  <row r="58" spans="2:20" x14ac:dyDescent="0.25">
      <c r="B58" s="56" t="s">
        <v>67</v>
      </c>
      <c r="C58" s="57">
        <v>893413</v>
      </c>
      <c r="D58" s="57">
        <v>628999</v>
      </c>
      <c r="E58" s="33">
        <f>D58-C58</f>
        <v>-264414</v>
      </c>
      <c r="F58" s="199">
        <f>E58/D58</f>
        <v>-0.42037268739695932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</row>
    <row r="59" spans="2:20" x14ac:dyDescent="0.25">
      <c r="B59" s="56" t="s">
        <v>83</v>
      </c>
      <c r="C59" s="57">
        <v>878142</v>
      </c>
      <c r="D59" s="57">
        <v>926648</v>
      </c>
      <c r="E59" s="33">
        <f t="shared" ref="E59:E60" si="8">D59-C59</f>
        <v>48506</v>
      </c>
      <c r="F59" s="199">
        <f t="shared" ref="F59:F60" si="9">E59/D59</f>
        <v>5.2345658761471452E-2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2:20" x14ac:dyDescent="0.25">
      <c r="B60" s="192" t="s">
        <v>84</v>
      </c>
      <c r="C60" s="205">
        <f>SUM(C58:C59)</f>
        <v>1771555</v>
      </c>
      <c r="D60" s="207">
        <f>SUM(D58:D59)</f>
        <v>1555647</v>
      </c>
      <c r="E60" s="210">
        <f t="shared" si="8"/>
        <v>-215908</v>
      </c>
      <c r="F60" s="211">
        <f t="shared" si="9"/>
        <v>-0.13878984114005299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</row>
    <row r="61" spans="2:20" x14ac:dyDescent="0.25">
      <c r="B61" s="58"/>
      <c r="C61" s="59"/>
      <c r="D61" s="59"/>
      <c r="E61" s="33"/>
      <c r="F61" s="199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</row>
    <row r="62" spans="2:20" ht="15.75" thickBot="1" x14ac:dyDescent="0.3">
      <c r="B62" s="201" t="s">
        <v>85</v>
      </c>
      <c r="C62" s="200">
        <f>C48+C55+C60</f>
        <v>9117128</v>
      </c>
      <c r="D62" s="200">
        <f>D48+D55+D60</f>
        <v>8794610.4299999997</v>
      </c>
      <c r="E62" s="202">
        <f>D62-C62</f>
        <v>-322517.5700000003</v>
      </c>
      <c r="F62" s="203">
        <f>E62/D62</f>
        <v>-3.6672183784268009E-2</v>
      </c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</row>
    <row r="63" spans="2:20" x14ac:dyDescent="0.25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</row>
    <row r="64" spans="2:20" ht="15.75" x14ac:dyDescent="0.25">
      <c r="B64" s="51"/>
      <c r="C64" s="51"/>
      <c r="D64" s="13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</row>
    <row r="65" spans="1:20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</row>
    <row r="66" spans="1:20" ht="15.75" x14ac:dyDescent="0.25">
      <c r="B66" s="51"/>
      <c r="C66" s="51"/>
      <c r="D66" s="15"/>
      <c r="E66" s="51"/>
      <c r="F66" s="51"/>
      <c r="G66" s="51"/>
    </row>
    <row r="71" spans="1:20" x14ac:dyDescent="0.25">
      <c r="A71" s="213" t="s">
        <v>131</v>
      </c>
      <c r="B71" s="213"/>
      <c r="C71" s="213"/>
      <c r="D71" s="213"/>
      <c r="E71" s="213"/>
      <c r="F71" s="213"/>
      <c r="G71" s="213"/>
    </row>
    <row r="72" spans="1:20" x14ac:dyDescent="0.25">
      <c r="C72" s="11"/>
      <c r="D72" s="11"/>
      <c r="E72" s="11"/>
    </row>
    <row r="73" spans="1:20" x14ac:dyDescent="0.25">
      <c r="B73" s="137" t="s">
        <v>94</v>
      </c>
      <c r="C73" s="137">
        <v>2021</v>
      </c>
      <c r="D73" s="137">
        <v>2022</v>
      </c>
      <c r="E73" s="137" t="s">
        <v>87</v>
      </c>
      <c r="F73" s="137" t="s">
        <v>130</v>
      </c>
      <c r="I73" s="168">
        <v>2021</v>
      </c>
      <c r="J73" s="168">
        <v>2022</v>
      </c>
    </row>
    <row r="74" spans="1:20" x14ac:dyDescent="0.25">
      <c r="B74" s="138" t="s">
        <v>13</v>
      </c>
      <c r="C74" s="172">
        <v>0</v>
      </c>
      <c r="D74" s="172">
        <v>211</v>
      </c>
      <c r="E74" s="172">
        <f>D74-C74</f>
        <v>211</v>
      </c>
      <c r="F74" s="173">
        <f>E74/D74</f>
        <v>1</v>
      </c>
      <c r="I74" s="212">
        <v>9117128</v>
      </c>
      <c r="J74" s="212">
        <v>8794610.4299999997</v>
      </c>
    </row>
    <row r="75" spans="1:20" x14ac:dyDescent="0.25">
      <c r="B75" s="138" t="s">
        <v>14</v>
      </c>
      <c r="C75" s="172">
        <v>75481</v>
      </c>
      <c r="D75" s="172">
        <v>94671</v>
      </c>
      <c r="E75" s="172">
        <f t="shared" ref="E75:E93" si="10">D75-C75</f>
        <v>19190</v>
      </c>
      <c r="F75" s="173">
        <f t="shared" ref="F75:F93" si="11">E75/D75</f>
        <v>0.20270198899346156</v>
      </c>
    </row>
    <row r="76" spans="1:20" x14ac:dyDescent="0.25">
      <c r="B76" s="138" t="s">
        <v>15</v>
      </c>
      <c r="C76" s="174">
        <v>131222</v>
      </c>
      <c r="D76" s="172">
        <v>88839</v>
      </c>
      <c r="E76" s="172">
        <f t="shared" si="10"/>
        <v>-42383</v>
      </c>
      <c r="F76" s="173">
        <f t="shared" si="11"/>
        <v>-0.47707650919078332</v>
      </c>
    </row>
    <row r="77" spans="1:20" x14ac:dyDescent="0.25">
      <c r="B77" s="138" t="s">
        <v>16</v>
      </c>
      <c r="C77" s="172">
        <v>522829</v>
      </c>
      <c r="D77" s="172">
        <v>338345</v>
      </c>
      <c r="E77" s="172">
        <f t="shared" si="10"/>
        <v>-184484</v>
      </c>
      <c r="F77" s="173">
        <f t="shared" si="11"/>
        <v>-0.54525410453826717</v>
      </c>
    </row>
    <row r="78" spans="1:20" x14ac:dyDescent="0.25">
      <c r="B78" s="138" t="s">
        <v>17</v>
      </c>
      <c r="C78" s="172">
        <v>0</v>
      </c>
      <c r="D78" s="172">
        <v>0</v>
      </c>
      <c r="E78" s="172">
        <f t="shared" si="10"/>
        <v>0</v>
      </c>
      <c r="F78" s="173">
        <v>0</v>
      </c>
    </row>
    <row r="79" spans="1:20" x14ac:dyDescent="0.25">
      <c r="B79" s="138" t="s">
        <v>18</v>
      </c>
      <c r="C79" s="172">
        <v>0</v>
      </c>
      <c r="D79" s="172">
        <v>0</v>
      </c>
      <c r="E79" s="172">
        <f t="shared" si="10"/>
        <v>0</v>
      </c>
      <c r="F79" s="173">
        <v>0</v>
      </c>
    </row>
    <row r="80" spans="1:20" x14ac:dyDescent="0.25">
      <c r="B80" s="138" t="s">
        <v>20</v>
      </c>
      <c r="C80" s="172">
        <v>2941812</v>
      </c>
      <c r="D80" s="172">
        <v>2978315</v>
      </c>
      <c r="E80" s="172">
        <f t="shared" si="10"/>
        <v>36503</v>
      </c>
      <c r="F80" s="173">
        <f t="shared" si="11"/>
        <v>1.2256258992081093E-2</v>
      </c>
    </row>
    <row r="81" spans="2:6" x14ac:dyDescent="0.25">
      <c r="B81" s="138" t="s">
        <v>21</v>
      </c>
      <c r="C81" s="172">
        <v>683711</v>
      </c>
      <c r="D81" s="172">
        <v>858542</v>
      </c>
      <c r="E81" s="172">
        <f t="shared" si="10"/>
        <v>174831</v>
      </c>
      <c r="F81" s="173">
        <f t="shared" si="11"/>
        <v>0.20363709637967625</v>
      </c>
    </row>
    <row r="82" spans="2:6" x14ac:dyDescent="0.25">
      <c r="B82" s="138" t="s">
        <v>22</v>
      </c>
      <c r="C82" s="172">
        <v>105775</v>
      </c>
      <c r="D82" s="172">
        <v>95434</v>
      </c>
      <c r="E82" s="172">
        <f t="shared" si="10"/>
        <v>-10341</v>
      </c>
      <c r="F82" s="173">
        <f t="shared" si="11"/>
        <v>-0.10835760839952219</v>
      </c>
    </row>
    <row r="83" spans="2:6" x14ac:dyDescent="0.25">
      <c r="B83" s="138" t="s">
        <v>23</v>
      </c>
      <c r="C83" s="172">
        <v>0</v>
      </c>
      <c r="D83" s="172">
        <v>0</v>
      </c>
      <c r="E83" s="172">
        <f t="shared" si="10"/>
        <v>0</v>
      </c>
      <c r="F83" s="173">
        <v>0</v>
      </c>
    </row>
    <row r="84" spans="2:6" x14ac:dyDescent="0.25">
      <c r="B84" s="140" t="s">
        <v>24</v>
      </c>
      <c r="C84" s="172">
        <v>114982</v>
      </c>
      <c r="D84" s="172">
        <v>223416</v>
      </c>
      <c r="E84" s="172">
        <f t="shared" si="10"/>
        <v>108434</v>
      </c>
      <c r="F84" s="173">
        <f t="shared" si="11"/>
        <v>0.48534572277724064</v>
      </c>
    </row>
    <row r="85" spans="2:6" x14ac:dyDescent="0.25">
      <c r="B85" s="140" t="s">
        <v>25</v>
      </c>
      <c r="C85" s="172">
        <v>18800</v>
      </c>
      <c r="D85" s="172">
        <v>0</v>
      </c>
      <c r="E85" s="172">
        <f t="shared" si="10"/>
        <v>-18800</v>
      </c>
      <c r="F85" s="173">
        <v>0</v>
      </c>
    </row>
    <row r="86" spans="2:6" x14ac:dyDescent="0.25">
      <c r="B86" s="140" t="s">
        <v>27</v>
      </c>
      <c r="C86" s="172">
        <v>68939</v>
      </c>
      <c r="D86" s="172">
        <v>15290.35</v>
      </c>
      <c r="E86" s="172">
        <f t="shared" si="10"/>
        <v>-53648.65</v>
      </c>
      <c r="F86" s="173">
        <f t="shared" si="11"/>
        <v>-3.5086606912202796</v>
      </c>
    </row>
    <row r="87" spans="2:6" x14ac:dyDescent="0.25">
      <c r="B87" s="140" t="s">
        <v>28</v>
      </c>
      <c r="C87" s="172">
        <v>304744</v>
      </c>
      <c r="D87" s="172">
        <v>349769</v>
      </c>
      <c r="E87" s="172">
        <f t="shared" si="10"/>
        <v>45025</v>
      </c>
      <c r="F87" s="173">
        <f t="shared" si="11"/>
        <v>0.12872781750240872</v>
      </c>
    </row>
    <row r="88" spans="2:6" x14ac:dyDescent="0.25">
      <c r="B88" s="140" t="s">
        <v>31</v>
      </c>
      <c r="C88" s="172">
        <v>3353125</v>
      </c>
      <c r="D88" s="172">
        <v>2861090</v>
      </c>
      <c r="E88" s="172">
        <f t="shared" si="10"/>
        <v>-492035</v>
      </c>
      <c r="F88" s="173">
        <f t="shared" si="11"/>
        <v>-0.17197466699754291</v>
      </c>
    </row>
    <row r="89" spans="2:6" x14ac:dyDescent="0.25">
      <c r="B89" s="140" t="s">
        <v>29</v>
      </c>
      <c r="C89" s="172">
        <v>420059</v>
      </c>
      <c r="D89" s="172">
        <v>304612</v>
      </c>
      <c r="E89" s="172">
        <f t="shared" si="10"/>
        <v>-115447</v>
      </c>
      <c r="F89" s="173">
        <f t="shared" si="11"/>
        <v>-0.37899688784420837</v>
      </c>
    </row>
    <row r="90" spans="2:6" ht="15.75" customHeight="1" x14ac:dyDescent="0.25">
      <c r="B90" s="138" t="s">
        <v>32</v>
      </c>
      <c r="C90" s="172">
        <v>161357</v>
      </c>
      <c r="D90" s="172">
        <v>132749.07999999999</v>
      </c>
      <c r="E90" s="172">
        <f t="shared" si="10"/>
        <v>-28607.920000000013</v>
      </c>
      <c r="F90" s="173">
        <f t="shared" si="11"/>
        <v>-0.21550371573196603</v>
      </c>
    </row>
    <row r="91" spans="2:6" x14ac:dyDescent="0.25">
      <c r="B91" s="8" t="s">
        <v>33</v>
      </c>
      <c r="C91" s="172">
        <v>0</v>
      </c>
      <c r="D91" s="172">
        <v>11</v>
      </c>
      <c r="E91" s="172">
        <f t="shared" si="10"/>
        <v>11</v>
      </c>
      <c r="F91" s="173">
        <f t="shared" si="11"/>
        <v>1</v>
      </c>
    </row>
    <row r="92" spans="2:6" x14ac:dyDescent="0.25">
      <c r="B92" s="8" t="s">
        <v>34</v>
      </c>
      <c r="C92" s="172">
        <v>214292</v>
      </c>
      <c r="D92" s="172">
        <v>453316</v>
      </c>
      <c r="E92" s="172">
        <f t="shared" si="10"/>
        <v>239024</v>
      </c>
      <c r="F92" s="173">
        <f t="shared" si="11"/>
        <v>0.52727898419645458</v>
      </c>
    </row>
    <row r="93" spans="2:6" x14ac:dyDescent="0.25">
      <c r="B93" s="193" t="s">
        <v>85</v>
      </c>
      <c r="C93" s="125">
        <f>SUM(C74:C92)</f>
        <v>9117128</v>
      </c>
      <c r="D93" s="125">
        <f>SUM(D74:D92)</f>
        <v>8794610.4299999997</v>
      </c>
      <c r="E93" s="125">
        <f t="shared" si="10"/>
        <v>-322517.5700000003</v>
      </c>
      <c r="F93" s="155">
        <f t="shared" si="11"/>
        <v>-3.6672183784268009E-2</v>
      </c>
    </row>
    <row r="98" spans="2:6" x14ac:dyDescent="0.25">
      <c r="B98" s="51"/>
      <c r="C98" s="51"/>
      <c r="D98" s="51"/>
      <c r="E98" s="51"/>
    </row>
    <row r="101" spans="2:6" x14ac:dyDescent="0.25">
      <c r="B101" s="206"/>
      <c r="C101" s="137" t="s">
        <v>134</v>
      </c>
      <c r="D101" s="137" t="s">
        <v>112</v>
      </c>
      <c r="E101" s="137" t="s">
        <v>110</v>
      </c>
      <c r="F101" s="137" t="s">
        <v>11</v>
      </c>
    </row>
    <row r="102" spans="2:6" x14ac:dyDescent="0.25">
      <c r="B102" s="71">
        <v>2021</v>
      </c>
      <c r="C102" s="60">
        <v>5998138</v>
      </c>
      <c r="D102" s="60">
        <v>1347435</v>
      </c>
      <c r="E102" s="60">
        <v>1771555</v>
      </c>
      <c r="F102" s="22">
        <f>SUM(C102:E102)</f>
        <v>9117128</v>
      </c>
    </row>
    <row r="103" spans="2:6" x14ac:dyDescent="0.25">
      <c r="B103" s="71">
        <v>2022</v>
      </c>
      <c r="C103" s="60">
        <v>5507590.8899999997</v>
      </c>
      <c r="D103" s="60">
        <v>1731372.54</v>
      </c>
      <c r="E103" s="60">
        <v>1555647</v>
      </c>
      <c r="F103" s="22">
        <f>SUM(C103:E103)</f>
        <v>8794610.4299999997</v>
      </c>
    </row>
  </sheetData>
  <mergeCells count="9">
    <mergeCell ref="A71:G71"/>
    <mergeCell ref="B8:U8"/>
    <mergeCell ref="B9:U9"/>
    <mergeCell ref="B42:F42"/>
    <mergeCell ref="B10:U10"/>
    <mergeCell ref="B41:F41"/>
    <mergeCell ref="B40:F40"/>
    <mergeCell ref="B39:F39"/>
    <mergeCell ref="B11:U11"/>
  </mergeCells>
  <pageMargins left="0.7" right="0.7" top="0.75" bottom="0.75" header="0.3" footer="0.3"/>
  <pageSetup scale="2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8:L104"/>
  <sheetViews>
    <sheetView view="pageBreakPreview" zoomScale="60" zoomScaleNormal="100" workbookViewId="0">
      <selection activeCell="G10" sqref="G10"/>
    </sheetView>
  </sheetViews>
  <sheetFormatPr baseColWidth="10" defaultRowHeight="15" x14ac:dyDescent="0.25"/>
  <cols>
    <col min="1" max="1" width="16.7109375" customWidth="1"/>
    <col min="2" max="2" width="27.28515625" customWidth="1"/>
    <col min="3" max="3" width="24.7109375" customWidth="1"/>
    <col min="4" max="4" width="21" customWidth="1"/>
    <col min="5" max="5" width="22" customWidth="1"/>
    <col min="6" max="6" width="16" customWidth="1"/>
    <col min="7" max="7" width="29" bestFit="1" customWidth="1"/>
  </cols>
  <sheetData>
    <row r="8" spans="2:6" x14ac:dyDescent="0.25">
      <c r="B8" s="213" t="s">
        <v>126</v>
      </c>
      <c r="C8" s="213"/>
      <c r="D8" s="213"/>
      <c r="E8" s="213"/>
      <c r="F8" s="213"/>
    </row>
    <row r="9" spans="2:6" x14ac:dyDescent="0.25">
      <c r="B9" s="213" t="s">
        <v>114</v>
      </c>
      <c r="C9" s="213"/>
      <c r="D9" s="213"/>
      <c r="E9" s="213"/>
      <c r="F9" s="213"/>
    </row>
    <row r="10" spans="2:6" x14ac:dyDescent="0.25">
      <c r="B10" s="213" t="s">
        <v>127</v>
      </c>
      <c r="C10" s="213"/>
      <c r="D10" s="213"/>
      <c r="E10" s="213"/>
      <c r="F10" s="213"/>
    </row>
    <row r="11" spans="2:6" x14ac:dyDescent="0.25">
      <c r="B11" s="213" t="s">
        <v>108</v>
      </c>
      <c r="C11" s="213"/>
      <c r="D11" s="213"/>
      <c r="E11" s="213"/>
      <c r="F11" s="213"/>
    </row>
    <row r="12" spans="2:6" ht="28.5" x14ac:dyDescent="0.25">
      <c r="B12" s="137"/>
      <c r="C12" s="163">
        <v>2021</v>
      </c>
      <c r="D12" s="163">
        <v>2022</v>
      </c>
      <c r="E12" s="163" t="s">
        <v>135</v>
      </c>
      <c r="F12" s="163" t="s">
        <v>136</v>
      </c>
    </row>
    <row r="13" spans="2:6" x14ac:dyDescent="0.25">
      <c r="B13" s="72" t="s">
        <v>89</v>
      </c>
      <c r="C13" s="61">
        <v>0</v>
      </c>
      <c r="D13" s="68">
        <v>134286</v>
      </c>
      <c r="E13" s="62">
        <f>D13-C13</f>
        <v>134286</v>
      </c>
      <c r="F13" s="63">
        <f>E13/D13</f>
        <v>1</v>
      </c>
    </row>
    <row r="14" spans="2:6" x14ac:dyDescent="0.25">
      <c r="B14" s="72" t="s">
        <v>18</v>
      </c>
      <c r="C14" s="61">
        <v>0</v>
      </c>
      <c r="D14" s="61">
        <v>0</v>
      </c>
      <c r="E14" s="62">
        <f t="shared" ref="E14:E23" si="0">D14-C14</f>
        <v>0</v>
      </c>
      <c r="F14" s="63">
        <v>0</v>
      </c>
    </row>
    <row r="15" spans="2:6" x14ac:dyDescent="0.25">
      <c r="B15" s="72" t="s">
        <v>22</v>
      </c>
      <c r="C15" s="61">
        <v>0</v>
      </c>
      <c r="D15" s="64">
        <v>27536</v>
      </c>
      <c r="E15" s="62">
        <f t="shared" si="0"/>
        <v>27536</v>
      </c>
      <c r="F15" s="63">
        <f t="shared" ref="F15:F23" si="1">E15/D15</f>
        <v>1</v>
      </c>
    </row>
    <row r="16" spans="2:6" x14ac:dyDescent="0.25">
      <c r="B16" s="72" t="s">
        <v>28</v>
      </c>
      <c r="C16" s="61">
        <v>0</v>
      </c>
      <c r="D16" s="61">
        <v>0</v>
      </c>
      <c r="E16" s="62">
        <f t="shared" si="0"/>
        <v>0</v>
      </c>
      <c r="F16" s="63">
        <v>0</v>
      </c>
    </row>
    <row r="17" spans="2:6" x14ac:dyDescent="0.25">
      <c r="B17" s="72" t="s">
        <v>90</v>
      </c>
      <c r="C17" s="61">
        <v>0</v>
      </c>
      <c r="D17" s="61">
        <v>1359</v>
      </c>
      <c r="E17" s="62">
        <f t="shared" si="0"/>
        <v>1359</v>
      </c>
      <c r="F17" s="63">
        <f t="shared" si="1"/>
        <v>1</v>
      </c>
    </row>
    <row r="18" spans="2:6" x14ac:dyDescent="0.25">
      <c r="B18" s="72" t="s">
        <v>19</v>
      </c>
      <c r="C18" s="65">
        <v>0</v>
      </c>
      <c r="D18" s="65">
        <v>46470</v>
      </c>
      <c r="E18" s="62">
        <f t="shared" si="0"/>
        <v>46470</v>
      </c>
      <c r="F18" s="63">
        <f t="shared" si="1"/>
        <v>1</v>
      </c>
    </row>
    <row r="19" spans="2:6" x14ac:dyDescent="0.25">
      <c r="B19" s="72" t="s">
        <v>91</v>
      </c>
      <c r="C19" s="61">
        <v>0</v>
      </c>
      <c r="D19" s="61">
        <v>0</v>
      </c>
      <c r="E19" s="62">
        <f t="shared" si="0"/>
        <v>0</v>
      </c>
      <c r="F19" s="63">
        <v>0</v>
      </c>
    </row>
    <row r="20" spans="2:6" x14ac:dyDescent="0.25">
      <c r="B20" s="72" t="s">
        <v>30</v>
      </c>
      <c r="C20" s="61">
        <v>0</v>
      </c>
      <c r="D20" s="61">
        <v>0</v>
      </c>
      <c r="E20" s="62">
        <f t="shared" si="0"/>
        <v>0</v>
      </c>
      <c r="F20" s="63">
        <v>0</v>
      </c>
    </row>
    <row r="21" spans="2:6" ht="17.25" customHeight="1" x14ac:dyDescent="0.25">
      <c r="B21" s="72" t="s">
        <v>92</v>
      </c>
      <c r="C21" s="61">
        <v>0</v>
      </c>
      <c r="D21" s="61">
        <v>0</v>
      </c>
      <c r="E21" s="62">
        <f t="shared" si="0"/>
        <v>0</v>
      </c>
      <c r="F21" s="63">
        <v>0</v>
      </c>
    </row>
    <row r="22" spans="2:6" ht="18.75" customHeight="1" x14ac:dyDescent="0.25">
      <c r="B22" s="72" t="s">
        <v>93</v>
      </c>
      <c r="C22" s="73">
        <v>18707</v>
      </c>
      <c r="D22" s="61">
        <v>15130</v>
      </c>
      <c r="E22" s="62">
        <f t="shared" si="0"/>
        <v>-3577</v>
      </c>
      <c r="F22" s="63">
        <f t="shared" si="1"/>
        <v>-0.23641771315267679</v>
      </c>
    </row>
    <row r="23" spans="2:6" x14ac:dyDescent="0.25">
      <c r="B23" s="123" t="s">
        <v>11</v>
      </c>
      <c r="C23" s="125">
        <f>SUM(C13:C22)</f>
        <v>18707</v>
      </c>
      <c r="D23" s="125">
        <f>SUM(D13:D22)</f>
        <v>224781</v>
      </c>
      <c r="E23" s="125">
        <f t="shared" si="0"/>
        <v>206074</v>
      </c>
      <c r="F23" s="164">
        <f t="shared" si="1"/>
        <v>0.91677677383764644</v>
      </c>
    </row>
    <row r="50" spans="2:12" x14ac:dyDescent="0.25">
      <c r="B50" s="213" t="s">
        <v>128</v>
      </c>
      <c r="C50" s="213"/>
      <c r="D50" s="213"/>
      <c r="E50" s="213"/>
      <c r="F50" s="213"/>
      <c r="G50" s="213"/>
    </row>
    <row r="51" spans="2:12" x14ac:dyDescent="0.25">
      <c r="B51" s="233" t="s">
        <v>107</v>
      </c>
      <c r="C51" s="233"/>
      <c r="D51" s="233"/>
      <c r="E51" s="233"/>
      <c r="F51" s="233"/>
      <c r="G51" s="233"/>
    </row>
    <row r="52" spans="2:12" x14ac:dyDescent="0.25">
      <c r="B52" s="165" t="s">
        <v>94</v>
      </c>
      <c r="C52" s="166" t="s">
        <v>125</v>
      </c>
      <c r="D52" s="166" t="s">
        <v>124</v>
      </c>
      <c r="E52" s="166" t="s">
        <v>11</v>
      </c>
      <c r="F52" s="166" t="s">
        <v>123</v>
      </c>
      <c r="G52" s="166" t="s">
        <v>95</v>
      </c>
    </row>
    <row r="53" spans="2:12" x14ac:dyDescent="0.25">
      <c r="B53" s="74" t="s">
        <v>96</v>
      </c>
      <c r="C53" s="64">
        <v>35578</v>
      </c>
      <c r="D53" s="68">
        <v>98708</v>
      </c>
      <c r="E53" s="68">
        <f>SUM(C53:D53)</f>
        <v>134286</v>
      </c>
      <c r="F53" s="64">
        <v>47356</v>
      </c>
      <c r="G53" s="64">
        <v>81</v>
      </c>
    </row>
    <row r="54" spans="2:12" x14ac:dyDescent="0.25">
      <c r="B54" s="74" t="s">
        <v>18</v>
      </c>
      <c r="C54" s="64">
        <v>0</v>
      </c>
      <c r="D54" s="64">
        <v>0</v>
      </c>
      <c r="E54" s="68">
        <v>0</v>
      </c>
      <c r="F54" s="64">
        <v>0</v>
      </c>
      <c r="G54" s="64">
        <v>0</v>
      </c>
    </row>
    <row r="55" spans="2:12" x14ac:dyDescent="0.25">
      <c r="B55" s="74" t="s">
        <v>22</v>
      </c>
      <c r="C55" s="64">
        <v>4750</v>
      </c>
      <c r="D55" s="64">
        <v>22786</v>
      </c>
      <c r="E55" s="68">
        <f>SUM(C55:D55)</f>
        <v>27536</v>
      </c>
      <c r="F55" s="64">
        <v>10829</v>
      </c>
      <c r="G55" s="64">
        <v>1349</v>
      </c>
    </row>
    <row r="56" spans="2:12" x14ac:dyDescent="0.25">
      <c r="B56" s="74" t="s">
        <v>90</v>
      </c>
      <c r="C56" s="64">
        <v>0</v>
      </c>
      <c r="D56" s="64">
        <v>1359</v>
      </c>
      <c r="E56" s="68">
        <f>SUM(C56:D56)</f>
        <v>1359</v>
      </c>
      <c r="F56" s="64">
        <v>807</v>
      </c>
      <c r="G56" s="64">
        <v>0</v>
      </c>
    </row>
    <row r="57" spans="2:12" x14ac:dyDescent="0.25">
      <c r="B57" s="75" t="s">
        <v>19</v>
      </c>
      <c r="C57" s="69">
        <v>2333</v>
      </c>
      <c r="D57" s="69">
        <v>44137</v>
      </c>
      <c r="E57" s="66">
        <f>SUM(C57:D57)</f>
        <v>46470</v>
      </c>
      <c r="F57" s="69">
        <v>31336</v>
      </c>
      <c r="G57" s="69">
        <v>22</v>
      </c>
    </row>
    <row r="58" spans="2:12" x14ac:dyDescent="0.25">
      <c r="B58" s="74" t="s">
        <v>34</v>
      </c>
      <c r="C58" s="64">
        <v>0</v>
      </c>
      <c r="D58" s="68">
        <v>0</v>
      </c>
      <c r="E58" s="68">
        <v>0</v>
      </c>
      <c r="F58" s="64">
        <v>0</v>
      </c>
      <c r="G58" s="64">
        <v>0</v>
      </c>
    </row>
    <row r="59" spans="2:12" x14ac:dyDescent="0.25">
      <c r="B59" s="74" t="s">
        <v>97</v>
      </c>
      <c r="C59" s="64">
        <v>15130</v>
      </c>
      <c r="D59" s="68">
        <v>0</v>
      </c>
      <c r="E59" s="68">
        <v>28466</v>
      </c>
      <c r="F59" s="64">
        <v>3808</v>
      </c>
      <c r="G59" s="64">
        <v>13336</v>
      </c>
      <c r="L59" t="s">
        <v>129</v>
      </c>
    </row>
    <row r="60" spans="2:12" x14ac:dyDescent="0.25">
      <c r="B60" s="67"/>
      <c r="C60" s="64"/>
      <c r="D60" s="68"/>
      <c r="E60" s="68"/>
      <c r="F60" s="64"/>
      <c r="G60" s="64"/>
    </row>
    <row r="61" spans="2:12" x14ac:dyDescent="0.25">
      <c r="B61" s="162" t="s">
        <v>11</v>
      </c>
      <c r="C61" s="167">
        <f>SUM(C53:C60)</f>
        <v>57791</v>
      </c>
      <c r="D61" s="167">
        <f>SUM(D53:D60)</f>
        <v>166990</v>
      </c>
      <c r="E61" s="167">
        <f>SUM(E53:E60)</f>
        <v>238117</v>
      </c>
      <c r="F61" s="167">
        <f>SUM(F53:F60)</f>
        <v>94136</v>
      </c>
      <c r="G61" s="167">
        <f>SUM(G53:G60)</f>
        <v>14788</v>
      </c>
    </row>
    <row r="64" spans="2:12" x14ac:dyDescent="0.25">
      <c r="B64" s="166" t="s">
        <v>125</v>
      </c>
      <c r="C64" s="166" t="s">
        <v>124</v>
      </c>
      <c r="D64" s="166" t="s">
        <v>123</v>
      </c>
      <c r="E64" s="166" t="s">
        <v>95</v>
      </c>
    </row>
    <row r="65" spans="2:5" x14ac:dyDescent="0.25">
      <c r="B65" s="172">
        <v>57791</v>
      </c>
      <c r="C65" s="172">
        <v>166990</v>
      </c>
      <c r="D65" s="172">
        <v>94136</v>
      </c>
      <c r="E65" s="172">
        <v>14788</v>
      </c>
    </row>
    <row r="95" spans="2:3" x14ac:dyDescent="0.25">
      <c r="B95" s="213" t="s">
        <v>107</v>
      </c>
      <c r="C95" s="213"/>
    </row>
    <row r="96" spans="2:3" x14ac:dyDescent="0.25">
      <c r="B96" s="171" t="s">
        <v>89</v>
      </c>
      <c r="C96" s="168">
        <v>37</v>
      </c>
    </row>
    <row r="97" spans="2:3" x14ac:dyDescent="0.25">
      <c r="B97" s="169" t="s">
        <v>18</v>
      </c>
      <c r="C97" s="21">
        <v>0</v>
      </c>
    </row>
    <row r="98" spans="2:3" x14ac:dyDescent="0.25">
      <c r="B98" s="169" t="s">
        <v>22</v>
      </c>
      <c r="C98" s="21">
        <v>9</v>
      </c>
    </row>
    <row r="99" spans="2:3" x14ac:dyDescent="0.25">
      <c r="B99" s="169" t="s">
        <v>64</v>
      </c>
      <c r="C99" s="21">
        <v>0</v>
      </c>
    </row>
    <row r="100" spans="2:3" x14ac:dyDescent="0.25">
      <c r="B100" s="169" t="s">
        <v>98</v>
      </c>
      <c r="C100" s="21">
        <v>1</v>
      </c>
    </row>
    <row r="101" spans="2:3" x14ac:dyDescent="0.25">
      <c r="B101" s="169" t="s">
        <v>19</v>
      </c>
      <c r="C101" s="21">
        <v>28</v>
      </c>
    </row>
    <row r="102" spans="2:3" x14ac:dyDescent="0.25">
      <c r="B102" s="169" t="s">
        <v>99</v>
      </c>
      <c r="C102" s="21">
        <v>0</v>
      </c>
    </row>
    <row r="103" spans="2:3" x14ac:dyDescent="0.25">
      <c r="B103" s="169" t="s">
        <v>100</v>
      </c>
      <c r="C103" s="21">
        <v>37</v>
      </c>
    </row>
    <row r="104" spans="2:3" x14ac:dyDescent="0.25">
      <c r="B104" s="170" t="s">
        <v>11</v>
      </c>
      <c r="C104" s="123">
        <f>SUM(C96:C103)</f>
        <v>112</v>
      </c>
    </row>
  </sheetData>
  <mergeCells count="7">
    <mergeCell ref="B51:G51"/>
    <mergeCell ref="B95:C95"/>
    <mergeCell ref="B8:F8"/>
    <mergeCell ref="B9:F9"/>
    <mergeCell ref="B10:F10"/>
    <mergeCell ref="B11:F11"/>
    <mergeCell ref="B50:G50"/>
  </mergeCells>
  <pageMargins left="0.7" right="0.7" top="0.75" bottom="0.75" header="0.3" footer="0.3"/>
  <pageSetup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EMBARCACIONES</vt:lpstr>
      <vt:lpstr>TRAFICO DE EMBARCACIONES</vt:lpstr>
      <vt:lpstr>CONTENEDORES</vt:lpstr>
      <vt:lpstr>CARGAS</vt:lpstr>
      <vt:lpstr>CRUCEROS</vt:lpstr>
      <vt:lpstr>CRUCEROS!Área_de_impresión</vt:lpstr>
      <vt:lpstr>EMBARCACIONES!Área_de_impresión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2022-07-19T19:46:10Z</cp:lastPrinted>
  <dcterms:created xsi:type="dcterms:W3CDTF">2022-07-14T13:31:05Z</dcterms:created>
  <dcterms:modified xsi:type="dcterms:W3CDTF">2022-07-19T19:52:24Z</dcterms:modified>
</cp:coreProperties>
</file>