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ESTADISTICAS TRIMESTRALES\2022\"/>
    </mc:Choice>
  </mc:AlternateContent>
  <bookViews>
    <workbookView xWindow="0" yWindow="0" windowWidth="28800" windowHeight="12330" activeTab="4"/>
  </bookViews>
  <sheets>
    <sheet name="EMBARCACIONES" sheetId="1" r:id="rId1"/>
    <sheet name="TRAFICO DE EMBARCACIONES" sheetId="6" r:id="rId2"/>
    <sheet name="CONTENEDORES" sheetId="2" r:id="rId3"/>
    <sheet name="CARGAS" sheetId="3" r:id="rId4"/>
    <sheet name="CRUCEROS" sheetId="4" r:id="rId5"/>
  </sheets>
  <externalReferences>
    <externalReference r:id="rId6"/>
  </externalReferences>
  <definedNames>
    <definedName name="_xlnm.Print_Area" localSheetId="4">CRUCEROS!$A$1:$H$74</definedName>
    <definedName name="_xlnm.Print_Area" localSheetId="0">EMBARCACIONES!$A$1:$M$139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3" l="1"/>
  <c r="F98" i="3"/>
  <c r="D55" i="3"/>
  <c r="E55" i="3" s="1"/>
  <c r="F55" i="3" s="1"/>
  <c r="C60" i="3"/>
  <c r="C62" i="3" s="1"/>
  <c r="E59" i="3"/>
  <c r="F59" i="3" s="1"/>
  <c r="E58" i="3"/>
  <c r="F58" i="3" s="1"/>
  <c r="E52" i="3"/>
  <c r="F52" i="3" s="1"/>
  <c r="E53" i="3"/>
  <c r="F53" i="3" s="1"/>
  <c r="E54" i="3"/>
  <c r="F54" i="3" s="1"/>
  <c r="E51" i="3"/>
  <c r="F51" i="3" s="1"/>
  <c r="E45" i="3"/>
  <c r="F45" i="3" s="1"/>
  <c r="E46" i="3"/>
  <c r="F46" i="3" s="1"/>
  <c r="E47" i="3"/>
  <c r="F47" i="3" s="1"/>
  <c r="E44" i="3"/>
  <c r="F44" i="3" s="1"/>
  <c r="D60" i="3"/>
  <c r="D48" i="3"/>
  <c r="D62" i="3" s="1"/>
  <c r="E48" i="3" l="1"/>
  <c r="F48" i="3" s="1"/>
  <c r="E62" i="3"/>
  <c r="F62" i="3" s="1"/>
  <c r="E60" i="3"/>
  <c r="F60" i="3" s="1"/>
  <c r="C93" i="3" l="1"/>
  <c r="D93" i="3" l="1"/>
  <c r="E75" i="3"/>
  <c r="F75" i="3" s="1"/>
  <c r="E76" i="3"/>
  <c r="F76" i="3" s="1"/>
  <c r="E77" i="3"/>
  <c r="F77" i="3" s="1"/>
  <c r="E78" i="3"/>
  <c r="E79" i="3"/>
  <c r="E80" i="3"/>
  <c r="F80" i="3" s="1"/>
  <c r="E81" i="3"/>
  <c r="F81" i="3" s="1"/>
  <c r="E82" i="3"/>
  <c r="F82" i="3" s="1"/>
  <c r="E83" i="3"/>
  <c r="E84" i="3"/>
  <c r="F84" i="3" s="1"/>
  <c r="E85" i="3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74" i="3"/>
  <c r="F74" i="3" s="1"/>
  <c r="E93" i="3" l="1"/>
  <c r="F93" i="3" s="1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C29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C24" i="3"/>
  <c r="U13" i="3"/>
  <c r="U14" i="3"/>
  <c r="U15" i="3"/>
  <c r="U16" i="3"/>
  <c r="U20" i="3"/>
  <c r="U21" i="3"/>
  <c r="U22" i="3"/>
  <c r="U23" i="3"/>
  <c r="U27" i="3"/>
  <c r="U28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C17" i="3"/>
  <c r="K31" i="3" l="1"/>
  <c r="Q31" i="3"/>
  <c r="E31" i="3"/>
  <c r="D31" i="3"/>
  <c r="P31" i="3"/>
  <c r="U29" i="3"/>
  <c r="R31" i="3"/>
  <c r="F31" i="3"/>
  <c r="L31" i="3"/>
  <c r="J31" i="3"/>
  <c r="U24" i="3"/>
  <c r="N31" i="3"/>
  <c r="M31" i="3"/>
  <c r="O31" i="3"/>
  <c r="C31" i="3"/>
  <c r="I31" i="3"/>
  <c r="T31" i="3"/>
  <c r="H31" i="3"/>
  <c r="S31" i="3"/>
  <c r="G31" i="3"/>
  <c r="U17" i="3"/>
  <c r="D35" i="6"/>
  <c r="C35" i="6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C73" i="1"/>
  <c r="B73" i="1"/>
  <c r="B101" i="1"/>
  <c r="B115" i="1"/>
  <c r="E35" i="6" l="1"/>
  <c r="F35" i="6" s="1"/>
  <c r="U31" i="3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48" i="1"/>
  <c r="F48" i="1" s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4" i="1"/>
  <c r="D58" i="1"/>
  <c r="C36" i="1"/>
  <c r="D36" i="1"/>
  <c r="E36" i="1"/>
  <c r="F36" i="1"/>
  <c r="G36" i="1"/>
  <c r="H36" i="1"/>
  <c r="I36" i="1"/>
  <c r="J36" i="1"/>
  <c r="K36" i="1"/>
  <c r="L36" i="1"/>
  <c r="M36" i="1" l="1"/>
  <c r="C58" i="1"/>
  <c r="E58" i="1" s="1"/>
  <c r="F58" i="1" s="1"/>
  <c r="D71" i="2" l="1"/>
  <c r="E71" i="2"/>
  <c r="D61" i="2"/>
  <c r="F54" i="2"/>
  <c r="G54" i="2" s="1"/>
  <c r="F56" i="2"/>
  <c r="G56" i="2" s="1"/>
  <c r="F57" i="2"/>
  <c r="G57" i="2" s="1"/>
  <c r="F53" i="2"/>
  <c r="G53" i="2" s="1"/>
  <c r="F49" i="2"/>
  <c r="G49" i="2" s="1"/>
  <c r="F48" i="2"/>
  <c r="G48" i="2" s="1"/>
  <c r="F44" i="2"/>
  <c r="G44" i="2" s="1"/>
  <c r="F43" i="2"/>
  <c r="G43" i="2" s="1"/>
  <c r="E58" i="2" l="1"/>
  <c r="F58" i="2" s="1"/>
  <c r="G58" i="2" s="1"/>
  <c r="D27" i="2"/>
  <c r="E27" i="2"/>
  <c r="F27" i="2"/>
  <c r="G27" i="2"/>
  <c r="C27" i="2"/>
  <c r="E55" i="2"/>
  <c r="F55" i="2" s="1"/>
  <c r="G55" i="2" s="1"/>
  <c r="E50" i="2"/>
  <c r="F50" i="2" s="1"/>
  <c r="G50" i="2" s="1"/>
  <c r="E45" i="2"/>
  <c r="E30" i="2"/>
  <c r="F30" i="2"/>
  <c r="G30" i="2"/>
  <c r="H25" i="2"/>
  <c r="H26" i="2"/>
  <c r="H29" i="2"/>
  <c r="H19" i="2"/>
  <c r="H20" i="2"/>
  <c r="H13" i="2"/>
  <c r="H14" i="2"/>
  <c r="D15" i="2"/>
  <c r="E15" i="2"/>
  <c r="F15" i="2"/>
  <c r="G15" i="2"/>
  <c r="C15" i="2"/>
  <c r="H15" i="2" s="1"/>
  <c r="D21" i="2"/>
  <c r="E21" i="2"/>
  <c r="F21" i="2"/>
  <c r="G21" i="2"/>
  <c r="C21" i="2"/>
  <c r="H21" i="2" s="1"/>
  <c r="H27" i="2" l="1"/>
  <c r="G31" i="2"/>
  <c r="F31" i="2"/>
  <c r="F33" i="2" s="1"/>
  <c r="E31" i="2"/>
  <c r="E33" i="2" s="1"/>
  <c r="E59" i="2"/>
  <c r="F59" i="2" s="1"/>
  <c r="G59" i="2" s="1"/>
  <c r="F45" i="2"/>
  <c r="G33" i="2"/>
  <c r="D28" i="2"/>
  <c r="C30" i="2"/>
  <c r="C31" i="2" s="1"/>
  <c r="C33" i="2" s="1"/>
  <c r="E61" i="2" l="1"/>
  <c r="F61" i="2"/>
  <c r="G45" i="2"/>
  <c r="G61" i="2" s="1"/>
  <c r="H28" i="2"/>
  <c r="H30" i="2" s="1"/>
  <c r="H31" i="2" s="1"/>
  <c r="D30" i="2"/>
  <c r="D31" i="2" s="1"/>
  <c r="C53" i="4"/>
  <c r="G37" i="4"/>
  <c r="F37" i="4"/>
  <c r="D37" i="4"/>
  <c r="C37" i="4"/>
  <c r="E33" i="4"/>
  <c r="E32" i="4"/>
  <c r="E31" i="4"/>
  <c r="E29" i="4"/>
  <c r="D23" i="4"/>
  <c r="E23" i="4" s="1"/>
  <c r="F23" i="4" s="1"/>
  <c r="C23" i="4"/>
  <c r="E22" i="4"/>
  <c r="F22" i="4" s="1"/>
  <c r="E21" i="4"/>
  <c r="E20" i="4"/>
  <c r="E19" i="4"/>
  <c r="E18" i="4"/>
  <c r="F18" i="4" s="1"/>
  <c r="E17" i="4"/>
  <c r="F17" i="4" s="1"/>
  <c r="E16" i="4"/>
  <c r="E15" i="4"/>
  <c r="F15" i="4" s="1"/>
  <c r="E14" i="4"/>
  <c r="E13" i="4"/>
  <c r="F13" i="4" s="1"/>
  <c r="E37" i="4" l="1"/>
  <c r="D33" i="2"/>
  <c r="H33" i="2"/>
</calcChain>
</file>

<file path=xl/sharedStrings.xml><?xml version="1.0" encoding="utf-8"?>
<sst xmlns="http://schemas.openxmlformats.org/spreadsheetml/2006/main" count="390" uniqueCount="146">
  <si>
    <t>PUERTOS y/o TERMINAL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</si>
  <si>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</si>
  <si>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</si>
  <si>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</si>
  <si>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</si>
  <si>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</si>
  <si>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</si>
  <si>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</si>
  <si>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</si>
  <si>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/OTROS</t>
  </si>
  <si>
    <t>FERRIE</t>
  </si>
  <si>
    <t>TOTAL</t>
  </si>
  <si>
    <t>AMBE COVE</t>
  </si>
  <si>
    <t>ARROYO BARRIL</t>
  </si>
  <si>
    <t>AZUA</t>
  </si>
  <si>
    <t>BARAHONA</t>
  </si>
  <si>
    <t>BOCA CHICA</t>
  </si>
  <si>
    <t>BAHIA DE CALDERAS</t>
  </si>
  <si>
    <t>CAP CANA</t>
  </si>
  <si>
    <t>TAINO BAY</t>
  </si>
  <si>
    <t>CAUCEDO</t>
  </si>
  <si>
    <t>LA CANA</t>
  </si>
  <si>
    <t>LA ROMANA</t>
  </si>
  <si>
    <t xml:space="preserve">LUPERON </t>
  </si>
  <si>
    <t>MANZANILLO</t>
  </si>
  <si>
    <t>PEDERNALES</t>
  </si>
  <si>
    <t>ISLAS CATALINA</t>
  </si>
  <si>
    <t>PLAZA MARINA</t>
  </si>
  <si>
    <t>PUERTO PLATA</t>
  </si>
  <si>
    <t>PUNTA CATALINA</t>
  </si>
  <si>
    <t>ISLA SAONA</t>
  </si>
  <si>
    <t>RIO HAINA</t>
  </si>
  <si>
    <t>SAN PEDRO DE MACORÍS</t>
  </si>
  <si>
    <t>SANTA BÁRBARA</t>
  </si>
  <si>
    <t>SANTO DOMINGO</t>
  </si>
  <si>
    <t xml:space="preserve">TOTAL </t>
  </si>
  <si>
    <t>Embarcaciones</t>
  </si>
  <si>
    <t>V. Absoluta</t>
  </si>
  <si>
    <t>V. Porcentual</t>
  </si>
  <si>
    <t>OTROS</t>
  </si>
  <si>
    <t>Total</t>
  </si>
  <si>
    <t>Amber Cove</t>
  </si>
  <si>
    <t>Arroyo Barril</t>
  </si>
  <si>
    <t>Azua</t>
  </si>
  <si>
    <t>Barahona</t>
  </si>
  <si>
    <t>Boca Chica</t>
  </si>
  <si>
    <t>Calderas</t>
  </si>
  <si>
    <t>Cap Cana</t>
  </si>
  <si>
    <t>Caucedo</t>
  </si>
  <si>
    <t>La Cana</t>
  </si>
  <si>
    <t>La Romana</t>
  </si>
  <si>
    <t>Taino bay</t>
  </si>
  <si>
    <t>Luperón</t>
  </si>
  <si>
    <t>Manzanillo</t>
  </si>
  <si>
    <t>Pedernales</t>
  </si>
  <si>
    <t>Plaza Marina</t>
  </si>
  <si>
    <t>Puerto Plata</t>
  </si>
  <si>
    <t>Punta Catalina</t>
  </si>
  <si>
    <t>Rio Haina</t>
  </si>
  <si>
    <t>San Pedro M.</t>
  </si>
  <si>
    <t>Santa Barbará</t>
  </si>
  <si>
    <t>Santo Domingo</t>
  </si>
  <si>
    <t>SECCION DE ESTADÍSTICA</t>
  </si>
  <si>
    <t>CONTENEDORES POR PUERTOS</t>
  </si>
  <si>
    <t>PUERTO  PLATA</t>
  </si>
  <si>
    <t>CARGADOS</t>
  </si>
  <si>
    <t>VACIOS</t>
  </si>
  <si>
    <t>ENTRADA</t>
  </si>
  <si>
    <t>SALIDA</t>
  </si>
  <si>
    <t>*-Valores Expresados en TEUS</t>
  </si>
  <si>
    <t>valor absoluto</t>
  </si>
  <si>
    <t>valor porcentual</t>
  </si>
  <si>
    <t>TOTAL DE IMP.</t>
  </si>
  <si>
    <t>TOTAL DE EXP.</t>
  </si>
  <si>
    <t>MOVIMIENTO DE CARGAS CLASIFICADAS POR PUERTOS</t>
  </si>
  <si>
    <t>CALDERA BANI</t>
  </si>
  <si>
    <t>LUPERON</t>
  </si>
  <si>
    <t xml:space="preserve"> CARGA GRAL. SUELTA</t>
  </si>
  <si>
    <t xml:space="preserve"> CARGA GRAL. CONT.</t>
  </si>
  <si>
    <t xml:space="preserve"> CARGA GRANEL SOLIDA</t>
  </si>
  <si>
    <t>CARGA GRANEL LIQUIDA</t>
  </si>
  <si>
    <t>TOTAL IMPORTACION</t>
  </si>
  <si>
    <t>TOTAL EXPORTACION</t>
  </si>
  <si>
    <t xml:space="preserve"> SALIDA</t>
  </si>
  <si>
    <t xml:space="preserve">TOTAL TRANSITO </t>
  </si>
  <si>
    <t>TOTAL GENERAL</t>
  </si>
  <si>
    <t>*-Valores Expresados en Toneladas Metricas</t>
  </si>
  <si>
    <t>VARIACION ABSOLUTA</t>
  </si>
  <si>
    <t>VARACION PORCENTUAL</t>
  </si>
  <si>
    <t>AMBER COVE</t>
  </si>
  <si>
    <t>SANTA BARBARA</t>
  </si>
  <si>
    <t>ISLA CATALINA</t>
  </si>
  <si>
    <t xml:space="preserve">SANTO DOMINGO </t>
  </si>
  <si>
    <t>SANTO DOMINGO (FERRY)</t>
  </si>
  <si>
    <t xml:space="preserve">PUERTOS </t>
  </si>
  <si>
    <t>PASAJEROS DE SALIDA</t>
  </si>
  <si>
    <t xml:space="preserve">AMBER COVE </t>
  </si>
  <si>
    <t>SANTO DOMINGO (FERRY</t>
  </si>
  <si>
    <t>SANTA BARBARA (SAMANA)</t>
  </si>
  <si>
    <t>SANTO DOMINGO (CRUCERO)</t>
  </si>
  <si>
    <t>SANTO MOMINGO FERRY</t>
  </si>
  <si>
    <t>CARGAS</t>
  </si>
  <si>
    <t>ABRIL- JUNIO 2022</t>
  </si>
  <si>
    <t xml:space="preserve">          ABRIL -JUNIO  2022</t>
  </si>
  <si>
    <t>ABRIL - JUNIO 2022</t>
  </si>
  <si>
    <t>ABRIL-JUNIO   2021 vs 2022</t>
  </si>
  <si>
    <t xml:space="preserve">COMPARATIVO DE CONTENEDORES ABRIL-JUNIO 2022 </t>
  </si>
  <si>
    <t>ABRIL-JUNIO 2022</t>
  </si>
  <si>
    <t>ABRIL-JUNIO  2021 VS 2022</t>
  </si>
  <si>
    <t>EMBARCACIONES</t>
  </si>
  <si>
    <t>TRÁNSITO</t>
  </si>
  <si>
    <t xml:space="preserve"> IMPORTACIÓN</t>
  </si>
  <si>
    <t>EXPORTACIÓN</t>
  </si>
  <si>
    <t>DIRECCIÓN PLANIFICACIÓN &amp; DESARROLLO</t>
  </si>
  <si>
    <t>SECCIÓN DE ESTADÍSTICA</t>
  </si>
  <si>
    <t xml:space="preserve">                                               MOVIMIENTO DE EMBARCACIONES  ClASIFICADAS  POR  PUERTOS &amp; TERMINALES </t>
  </si>
  <si>
    <t>DIRECCIÓN PLANIFICACIÓN Y DESARROLLO</t>
  </si>
  <si>
    <t>COMPARATIVO DE EMBARCACIONES  2021 Vs 2022</t>
  </si>
  <si>
    <t>DIRECCIÓN  DE PLANIFICACIÓN Y DESARROLLO</t>
  </si>
  <si>
    <t>SECCIÓN ESTADÍSTICA</t>
  </si>
  <si>
    <t>COMPARATIVO TRÁFICO DE EMBARCACIONES POR PUERTOS</t>
  </si>
  <si>
    <t>AUTORIDAD PORTUARIA DOMINICANA</t>
  </si>
  <si>
    <t>DIRECCIÓN DE PLANIFICACIÓN Y DESAROLLO</t>
  </si>
  <si>
    <t>TRIPULACIÓN</t>
  </si>
  <si>
    <t>PASAJEROS TRÁNSITO</t>
  </si>
  <si>
    <t>PASAJEROS DE ENTRADA</t>
  </si>
  <si>
    <t>DIRECCIÓN DE PLANIFICACIÓN Y DESARROLLO</t>
  </si>
  <si>
    <t xml:space="preserve">COMPARATIVO DE CRUCERISTAS POR PUERTOS </t>
  </si>
  <si>
    <t xml:space="preserve">MOVIMIENTO DE PASAJEROS </t>
  </si>
  <si>
    <t xml:space="preserve"> </t>
  </si>
  <si>
    <t>VARIACION PORCENTUAL</t>
  </si>
  <si>
    <t>COMPARATIVO DE MOVIMIENTO DE CARGAS  ABRIL-JUNIO 2021 Vs. 2022</t>
  </si>
  <si>
    <t xml:space="preserve">    SECCIÓN DE ESTADÍSTICA</t>
  </si>
  <si>
    <t>COMPARATIVO DE CARGAS  POR TIPOS  2021 VS 2022</t>
  </si>
  <si>
    <t>IMPORTACIÓN</t>
  </si>
  <si>
    <t>Variación Absoluta</t>
  </si>
  <si>
    <t>Variación Porcentual</t>
  </si>
  <si>
    <t>TEUs DE IMPORTACIÓN</t>
  </si>
  <si>
    <t>TOTAL DE IMPORTACIÓN</t>
  </si>
  <si>
    <t>TEUs DE EXPORTACIÓN</t>
  </si>
  <si>
    <t>TOTAL DE EXPORTACIÓN</t>
  </si>
  <si>
    <t>TEUs EN TRÁNSITO</t>
  </si>
  <si>
    <t>TOTAL IMPORTACIÓN</t>
  </si>
  <si>
    <t>TOTAL EXPORTACIÓN</t>
  </si>
  <si>
    <t xml:space="preserve">TOTAL TRÁNSITO </t>
  </si>
  <si>
    <t xml:space="preserve">AUTORIDAD PORTUARIA DOMINICANA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</si>
</sst>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/>
    <xf numFmtId="9" fontId="0" fillId="0" borderId="0" xfId="1" applyFont="1"/>
  </cellXfs>
  <cellStyles count="5">
    <cellStyle name="Comma 2" xfId="3"/>
    <cellStyle name="Millares 10" xfId="2"/>
    <cellStyle name="Millares 2" xf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DF9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>
                <a:latin typeface="+mn-lt"/>
              </a:rPr>
              <a:t>CLASIFICACIÓN</a:t>
            </a:r>
            <a:r>
              <a:rPr lang="es-DO" sz="1050" baseline="0">
                <a:latin typeface="+mn-lt"/>
              </a:rPr>
              <a:t> DE PASAJEROS ABRIL-JUNIO 2022</a:t>
            </a:r>
            <a:endParaRPr lang="es-DO" sz="1050">
              <a:latin typeface="+mn-lt"/>
            </a:endParaRPr>
          </a:p>
        </c:rich>
      </c:tx>
      <c:layout>
        <c:manualLayout>
          <c:xMode val="edge"/>
          <c:yMode val="edge"/>
          <c:x val="0.26191299593704154"/>
          <c:y val="5.0377833753148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68756796415425"/>
          <c:y val="0.13811211098612672"/>
          <c:w val="0.84596062992125987"/>
          <c:h val="0.698271726450860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CRUCEROS!#REF!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CRUCEROS!#REF!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31-493F-9A82-E6E51D65FEE0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CRUCEROS!#REF!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CRUCEROS!#REF!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D31-493F-9A82-E6E51D65FEE0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CRUCEROS!#REF!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CRUCEROS!#REF!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D31-493F-9A82-E6E51D65FEE0}"/>
            </c:ext>
          </c:extLst>
        </c:ser>
        <c:ser>
          <c:idx val="3"/>
          <c:order val="3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CRUCEROS!#REF!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CRUCEROS!#REF!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D31-493F-9A82-E6E51D65F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783590495"/>
        <c:axId val="1783584255"/>
        <c:axId val="0"/>
      </c:bar3DChart>
      <c:catAx>
        <c:axId val="17835904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3584255"/>
        <c:crosses val="autoZero"/>
        <c:auto val="1"/>
        <c:lblAlgn val="ctr"/>
        <c:lblOffset val="100"/>
        <c:noMultiLvlLbl val="0"/>
      </c:catAx>
      <c:valAx>
        <c:axId val="17835842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83590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04697287063626"/>
          <c:y val="0.20011873830632632"/>
          <c:w val="0.21652145312469884"/>
          <c:h val="0.226701838592594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1085849</xdr:colOff>
      <xdr:row>42</xdr:row>
      <xdr:rowOff>0</xdr:rowOff>
    </xdr:from>
    <xdr:to>
      <xdr:col>5</xdr:col>
      <xdr:colOff>19050</xdr:colOff>
      <xdr:row>42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1.11\dbpd\Plantilla\IDER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79">
          <cell r="C79" t="str">
            <v>AMBER COVE</v>
          </cell>
          <cell r="D79">
            <v>37</v>
          </cell>
        </row>
        <row r="80">
          <cell r="C80" t="str">
            <v>CAP CANA</v>
          </cell>
          <cell r="D80">
            <v>0</v>
          </cell>
        </row>
        <row r="81">
          <cell r="C81" t="str">
            <v>LA ROMANA</v>
          </cell>
          <cell r="D81">
            <v>9</v>
          </cell>
        </row>
        <row r="82">
          <cell r="C82" t="str">
            <v>PUERTO  PLATA</v>
          </cell>
          <cell r="D82">
            <v>0</v>
          </cell>
        </row>
        <row r="83">
          <cell r="C83" t="str">
            <v>SANTA BARBARA (SAMANA)</v>
          </cell>
          <cell r="D83">
            <v>1</v>
          </cell>
        </row>
        <row r="84">
          <cell r="C84" t="str">
            <v>TAINO BAY</v>
          </cell>
          <cell r="D84">
            <v>28</v>
          </cell>
        </row>
        <row r="85">
          <cell r="C85" t="str">
            <v>SANTO DOMINGO (CRUCERO)</v>
          </cell>
          <cell r="D85">
            <v>0</v>
          </cell>
        </row>
        <row r="86">
          <cell r="C86" t="str">
            <v>SANTO MOMINGO FERRY</v>
          </cell>
          <cell r="D86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115"/>
  <sheetViews>
    <sheetView view="pageBreakPreview" zoomScale="60" zoomScaleNormal="100" workbookViewId="0">
      <selection activeCell="A11" sqref="A11:N11"/>
    </sheetView>
  </sheetViews>
  <sheetFormatPr baseColWidth="10" defaultRowHeight="15" x14ac:dyDescent="0.25"/>
  <cols>
    <col min="1" max="1" width="29.42578125" customWidth="1"/>
    <col min="2" max="2" width="24.42578125" customWidth="1"/>
    <col min="3" max="3" width="14.85546875" customWidth="1"/>
    <col min="4" max="4" width="15.5703125" customWidth="1"/>
    <col min="5" max="5" width="15.28515625" customWidth="1"/>
    <col min="6" max="6" width="14.42578125" customWidth="1"/>
    <col min="7" max="7" width="13" customWidth="1"/>
    <col min="8" max="8" width="15.140625" customWidth="1"/>
    <col min="11" max="11" width="17.28515625" customWidth="1"/>
    <col min="13" max="13" width="13.140625" customWidth="1"/>
  </cols>
  <sheetData>
    <row r="8" spans="1:14" x14ac:dyDescent="0.25">
      <c r="B8" t="s">
        <v>145</v>
      </c>
    </row>
    <row r="9" spans="1:14" x14ac:dyDescent="0.25">
      <c r="B9" s="1" t="s">
        <v>113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25">
      <c r="B10" s="1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1" t="s">
        <v>115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B12" s="1" t="s">
        <v>102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  <c r="M13" t="s">
        <v>11</v>
      </c>
    </row>
    <row r="14" spans="1:14" x14ac:dyDescent="0.25">
      <c r="B14" t="s">
        <v>12</v>
      </c>
      <c r="C14">
        <v>0</v>
      </c>
      <c r="D14">
        <v>0</v>
      </c>
      <c r="E14">
        <v>0</v>
      </c>
      <c r="F14">
        <v>37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f>SUM(C14:L14)</f>
        <v>37</v>
      </c>
    </row>
    <row r="15" spans="1:14" ht="21.75" customHeight="1" x14ac:dyDescent="0.25">
      <c r="B15" t="s">
        <v>13</v>
      </c>
      <c r="C15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f t="shared" ref="M15:M35" si="0">SUM(C15:L15)</f>
        <v>4</v>
      </c>
    </row>
    <row r="16" spans="1:14" x14ac:dyDescent="0.25">
      <c r="B16" t="s">
        <v>14</v>
      </c>
      <c r="C16">
        <v>0</v>
      </c>
      <c r="D16">
        <v>2</v>
      </c>
      <c r="E16">
        <v>5</v>
      </c>
      <c r="F16">
        <v>0</v>
      </c>
      <c r="G16">
        <v>0</v>
      </c>
      <c r="H16">
        <v>1</v>
      </c>
      <c r="I16">
        <v>1</v>
      </c>
      <c r="J16">
        <v>0</v>
      </c>
      <c r="K16">
        <v>0</v>
      </c>
      <c r="L16">
        <v>0</v>
      </c>
      <c r="M16">
        <f t="shared" si="0"/>
        <v>9</v>
      </c>
    </row>
    <row r="17" spans="2:13" x14ac:dyDescent="0.25">
      <c r="B17" t="s">
        <v>15</v>
      </c>
      <c r="C17">
        <v>3</v>
      </c>
      <c r="D17">
        <v>2</v>
      </c>
      <c r="E17">
        <v>0</v>
      </c>
      <c r="F17">
        <v>0</v>
      </c>
      <c r="G17">
        <v>0</v>
      </c>
      <c r="H17">
        <v>5</v>
      </c>
      <c r="I17">
        <v>7</v>
      </c>
      <c r="J17">
        <v>0</v>
      </c>
      <c r="K17">
        <v>0</v>
      </c>
      <c r="L17">
        <v>0</v>
      </c>
      <c r="M17">
        <f t="shared" si="0"/>
        <v>17</v>
      </c>
    </row>
    <row r="18" spans="2:13" ht="18" customHeight="1" x14ac:dyDescent="0.25">
      <c r="B18" t="s">
        <v>16</v>
      </c>
      <c r="C18">
        <v>15</v>
      </c>
      <c r="D18">
        <v>0</v>
      </c>
      <c r="E18">
        <v>6</v>
      </c>
      <c r="F18">
        <v>0</v>
      </c>
      <c r="G18">
        <v>0</v>
      </c>
      <c r="H18">
        <v>2</v>
      </c>
      <c r="I18">
        <v>2</v>
      </c>
      <c r="J18">
        <v>0</v>
      </c>
      <c r="K18">
        <v>0</v>
      </c>
      <c r="L18">
        <v>0</v>
      </c>
      <c r="M18">
        <f t="shared" si="0"/>
        <v>25</v>
      </c>
    </row>
    <row r="19" spans="2:13" ht="16.5" customHeight="1" x14ac:dyDescent="0.25">
      <c r="B19" t="s">
        <v>17</v>
      </c>
      <c r="C19">
        <v>5</v>
      </c>
      <c r="D19">
        <v>0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0</v>
      </c>
      <c r="L19">
        <v>0</v>
      </c>
      <c r="M19">
        <f t="shared" si="0"/>
        <v>7</v>
      </c>
    </row>
    <row r="20" spans="2:13" x14ac:dyDescent="0.25">
      <c r="B20" t="s">
        <v>18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f t="shared" si="0"/>
        <v>0</v>
      </c>
    </row>
    <row r="21" spans="2:13" x14ac:dyDescent="0.25">
      <c r="B21" t="s">
        <v>19</v>
      </c>
      <c r="C21">
        <v>0</v>
      </c>
      <c r="D21">
        <v>0</v>
      </c>
      <c r="E21">
        <v>0</v>
      </c>
      <c r="F21">
        <v>28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f t="shared" si="0"/>
        <v>28</v>
      </c>
    </row>
    <row r="22" spans="2:13" x14ac:dyDescent="0.25">
      <c r="B22" t="s">
        <v>20</v>
      </c>
      <c r="C22">
        <v>255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f t="shared" si="0"/>
        <v>255</v>
      </c>
    </row>
    <row r="23" spans="2:13" x14ac:dyDescent="0.25">
      <c r="B23" t="s">
        <v>21</v>
      </c>
      <c r="C23">
        <v>0</v>
      </c>
      <c r="D23">
        <v>0</v>
      </c>
      <c r="E23">
        <v>77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f t="shared" si="0"/>
        <v>77</v>
      </c>
    </row>
    <row r="24" spans="2:13" x14ac:dyDescent="0.25">
      <c r="B24" t="s">
        <v>22</v>
      </c>
      <c r="C24">
        <v>3</v>
      </c>
      <c r="D24">
        <v>0</v>
      </c>
      <c r="E24">
        <v>10</v>
      </c>
      <c r="F24">
        <v>9</v>
      </c>
      <c r="G24">
        <v>0</v>
      </c>
      <c r="H24">
        <v>2</v>
      </c>
      <c r="I24">
        <v>2</v>
      </c>
      <c r="J24">
        <v>1</v>
      </c>
      <c r="K24">
        <v>0</v>
      </c>
      <c r="L24">
        <v>0</v>
      </c>
      <c r="M24">
        <f t="shared" si="0"/>
        <v>27</v>
      </c>
    </row>
    <row r="25" spans="2:13" x14ac:dyDescent="0.25">
      <c r="B25" t="s">
        <v>23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71</v>
      </c>
      <c r="K25">
        <v>0</v>
      </c>
      <c r="L25">
        <v>0</v>
      </c>
      <c r="M25">
        <f t="shared" si="0"/>
        <v>71</v>
      </c>
    </row>
    <row r="26" spans="2:13" x14ac:dyDescent="0.25">
      <c r="B26" t="s">
        <v>24</v>
      </c>
      <c r="C26">
        <v>19</v>
      </c>
      <c r="D26">
        <v>5</v>
      </c>
      <c r="E26">
        <v>0</v>
      </c>
      <c r="F26">
        <v>0</v>
      </c>
      <c r="G26">
        <v>0</v>
      </c>
      <c r="H26">
        <v>2</v>
      </c>
      <c r="I26">
        <v>2</v>
      </c>
      <c r="J26">
        <v>0</v>
      </c>
      <c r="K26">
        <v>0</v>
      </c>
      <c r="L26">
        <v>0</v>
      </c>
      <c r="M26">
        <f t="shared" si="0"/>
        <v>28</v>
      </c>
    </row>
    <row r="27" spans="2:13" x14ac:dyDescent="0.25">
      <c r="B27" t="s">
        <v>25</v>
      </c>
      <c r="C27">
        <v>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f t="shared" si="0"/>
        <v>2</v>
      </c>
    </row>
    <row r="28" spans="2:13" x14ac:dyDescent="0.25">
      <c r="B28" t="s">
        <v>26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f t="shared" si="0"/>
        <v>0</v>
      </c>
    </row>
    <row r="29" spans="2:13" x14ac:dyDescent="0.25">
      <c r="B29" t="s">
        <v>27</v>
      </c>
      <c r="C29">
        <v>7</v>
      </c>
      <c r="D29">
        <v>0</v>
      </c>
      <c r="E29">
        <v>0</v>
      </c>
      <c r="F29">
        <v>0</v>
      </c>
      <c r="G29">
        <v>0</v>
      </c>
      <c r="H29">
        <v>2</v>
      </c>
      <c r="I29">
        <v>1</v>
      </c>
      <c r="J29">
        <v>0</v>
      </c>
      <c r="K29">
        <v>0</v>
      </c>
      <c r="L29">
        <v>0</v>
      </c>
      <c r="M29">
        <f t="shared" si="0"/>
        <v>10</v>
      </c>
    </row>
    <row r="30" spans="2:13" x14ac:dyDescent="0.25">
      <c r="B30" t="s">
        <v>28</v>
      </c>
      <c r="C30">
        <v>85</v>
      </c>
      <c r="D30">
        <v>8</v>
      </c>
      <c r="E30">
        <v>0</v>
      </c>
      <c r="F30">
        <v>0</v>
      </c>
      <c r="G30">
        <v>0</v>
      </c>
      <c r="H30">
        <v>5</v>
      </c>
      <c r="I30">
        <v>5</v>
      </c>
      <c r="J30">
        <v>2</v>
      </c>
      <c r="K30">
        <v>0</v>
      </c>
      <c r="L30">
        <v>0</v>
      </c>
      <c r="M30">
        <f t="shared" si="0"/>
        <v>105</v>
      </c>
    </row>
    <row r="31" spans="2:13" x14ac:dyDescent="0.25">
      <c r="B31" t="s">
        <v>29</v>
      </c>
      <c r="C31">
        <v>0</v>
      </c>
      <c r="D31">
        <v>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f t="shared" si="0"/>
        <v>6</v>
      </c>
    </row>
    <row r="32" spans="2:13" x14ac:dyDescent="0.25">
      <c r="B32" t="s">
        <v>31</v>
      </c>
      <c r="C32">
        <v>281</v>
      </c>
      <c r="D32">
        <v>43</v>
      </c>
      <c r="E32">
        <v>80</v>
      </c>
      <c r="F32">
        <v>0</v>
      </c>
      <c r="G32">
        <v>0</v>
      </c>
      <c r="H32">
        <v>8</v>
      </c>
      <c r="I32">
        <v>7</v>
      </c>
      <c r="J32">
        <v>0</v>
      </c>
      <c r="K32">
        <v>0</v>
      </c>
      <c r="L32">
        <v>0</v>
      </c>
      <c r="M32">
        <f t="shared" si="0"/>
        <v>419</v>
      </c>
    </row>
    <row r="33" spans="2:13" ht="19.5" customHeight="1" x14ac:dyDescent="0.25">
      <c r="B33" t="s">
        <v>32</v>
      </c>
      <c r="C33">
        <v>7</v>
      </c>
      <c r="D33">
        <v>0</v>
      </c>
      <c r="E33">
        <v>19</v>
      </c>
      <c r="F33">
        <v>0</v>
      </c>
      <c r="G33">
        <v>0</v>
      </c>
      <c r="H33">
        <v>1</v>
      </c>
      <c r="I33">
        <v>1</v>
      </c>
      <c r="J33">
        <v>0</v>
      </c>
      <c r="K33">
        <v>0</v>
      </c>
      <c r="L33">
        <v>0</v>
      </c>
      <c r="M33">
        <f t="shared" si="0"/>
        <v>28</v>
      </c>
    </row>
    <row r="34" spans="2:13" x14ac:dyDescent="0.25">
      <c r="B34" t="s">
        <v>33</v>
      </c>
      <c r="C34">
        <v>3</v>
      </c>
      <c r="D34">
        <v>0</v>
      </c>
      <c r="E34">
        <v>0</v>
      </c>
      <c r="F34">
        <v>1</v>
      </c>
      <c r="G34">
        <v>3</v>
      </c>
      <c r="H34">
        <v>1</v>
      </c>
      <c r="I34">
        <v>1</v>
      </c>
      <c r="J34">
        <v>46</v>
      </c>
      <c r="K34">
        <v>0</v>
      </c>
      <c r="L34">
        <v>0</v>
      </c>
      <c r="M34">
        <f t="shared" si="0"/>
        <v>55</v>
      </c>
    </row>
    <row r="35" spans="2:13" ht="18.75" customHeight="1" x14ac:dyDescent="0.25">
      <c r="B35" t="s">
        <v>34</v>
      </c>
      <c r="C35">
        <v>73</v>
      </c>
      <c r="D35">
        <v>0</v>
      </c>
      <c r="E35">
        <v>2</v>
      </c>
      <c r="F35">
        <v>0</v>
      </c>
      <c r="G35">
        <v>0</v>
      </c>
      <c r="H35">
        <v>0</v>
      </c>
      <c r="I35">
        <v>0</v>
      </c>
      <c r="J35">
        <v>4</v>
      </c>
      <c r="K35">
        <v>3</v>
      </c>
      <c r="L35">
        <v>37</v>
      </c>
      <c r="M35">
        <f t="shared" si="0"/>
        <v>119</v>
      </c>
    </row>
    <row r="36" spans="2:13" x14ac:dyDescent="0.25">
      <c r="B36" t="s">
        <v>35</v>
      </c>
      <c r="C36">
        <f t="shared" ref="C36:L36" si="1">SUM(C14:C35)</f>
        <v>762</v>
      </c>
      <c r="D36">
        <f t="shared" si="1"/>
        <v>66</v>
      </c>
      <c r="E36">
        <f t="shared" si="1"/>
        <v>199</v>
      </c>
      <c r="F36">
        <f t="shared" si="1"/>
        <v>75</v>
      </c>
      <c r="G36">
        <f t="shared" si="1"/>
        <v>3</v>
      </c>
      <c r="H36">
        <f t="shared" si="1"/>
        <v>30</v>
      </c>
      <c r="I36">
        <f t="shared" si="1"/>
        <v>30</v>
      </c>
      <c r="J36">
        <f t="shared" si="1"/>
        <v>124</v>
      </c>
      <c r="K36">
        <f t="shared" si="1"/>
        <v>3</v>
      </c>
      <c r="L36">
        <f t="shared" si="1"/>
        <v>37</v>
      </c>
      <c r="M36">
        <f>SUM(C36:L36)</f>
        <v>1329</v>
      </c>
    </row>
    <row r="43" spans="2:13" x14ac:dyDescent="0.25">
      <c r="B43" s="1" t="s">
        <v>116</v>
      </c>
      <c r="C43" s="1"/>
      <c r="D43" s="1"/>
      <c r="E43" s="1"/>
      <c r="F43" s="1"/>
    </row>
    <row r="44" spans="2:13" x14ac:dyDescent="0.25">
      <c r="B44" s="1" t="s">
        <v>62</v>
      </c>
      <c r="C44" s="1"/>
      <c r="D44" s="1"/>
      <c r="E44" s="1"/>
      <c r="F44" s="1"/>
    </row>
    <row r="45" spans="2:13" x14ac:dyDescent="0.25">
      <c r="B45" s="1" t="s">
        <v>117</v>
      </c>
      <c r="C45" s="1"/>
      <c r="D45" s="1"/>
      <c r="E45" s="1"/>
      <c r="F45" s="1"/>
    </row>
    <row r="46" spans="2:13" x14ac:dyDescent="0.25">
      <c r="B46" s="1" t="s">
        <v>104</v>
      </c>
      <c r="C46" s="1"/>
      <c r="D46" s="1"/>
      <c r="E46" s="1"/>
      <c r="F46" s="1"/>
    </row>
    <row r="47" spans="2:13" x14ac:dyDescent="0.25">
      <c r="B47" t="s">
        <v>109</v>
      </c>
      <c r="C47">
        <v>2021</v>
      </c>
      <c r="D47">
        <v>2022</v>
      </c>
      <c r="E47" t="s">
        <v>37</v>
      </c>
      <c r="F47" t="s">
        <v>38</v>
      </c>
    </row>
    <row r="48" spans="2:13" x14ac:dyDescent="0.25">
      <c r="B48" t="s">
        <v>1</v>
      </c>
      <c r="C48">
        <v>716</v>
      </c>
      <c r="D48">
        <v>762</v>
      </c>
      <c r="E48">
        <f>D48-C48</f>
        <v>46</v>
      </c>
      <c r="F48">
        <f>E48/D48</f>
        <v>6.0367454068241469E-2</v>
      </c>
    </row>
    <row r="49" spans="2:6" x14ac:dyDescent="0.25">
      <c r="B49" t="s">
        <v>2</v>
      </c>
      <c r="C49">
        <v>74</v>
      </c>
      <c r="D49">
        <v>66</v>
      </c>
      <c r="E49">
        <f t="shared" ref="E49:E58" si="2">D49-C49</f>
        <v>-8</v>
      </c>
      <c r="F49">
        <f t="shared" ref="F49:F58" si="3">E49/D49</f>
        <v>-0.12121212121212122</v>
      </c>
    </row>
    <row r="50" spans="2:6" x14ac:dyDescent="0.25">
      <c r="B50" t="s">
        <v>3</v>
      </c>
      <c r="C50">
        <v>178</v>
      </c>
      <c r="D50">
        <v>199</v>
      </c>
      <c r="E50">
        <f t="shared" si="2"/>
        <v>21</v>
      </c>
      <c r="F50">
        <f t="shared" si="3"/>
        <v>0.10552763819095477</v>
      </c>
    </row>
    <row r="51" spans="2:6" x14ac:dyDescent="0.25">
      <c r="B51" t="s">
        <v>4</v>
      </c>
      <c r="C51">
        <v>0</v>
      </c>
      <c r="D51">
        <v>75</v>
      </c>
      <c r="E51">
        <f t="shared" si="2"/>
        <v>75</v>
      </c>
      <c r="F51">
        <f t="shared" si="3"/>
        <v>1</v>
      </c>
    </row>
    <row r="52" spans="2:6" x14ac:dyDescent="0.25">
      <c r="B52" t="s">
        <v>5</v>
      </c>
      <c r="C52">
        <v>4</v>
      </c>
      <c r="D52">
        <v>3</v>
      </c>
      <c r="E52">
        <f t="shared" si="2"/>
        <v>-1</v>
      </c>
      <c r="F52">
        <f t="shared" si="3"/>
        <v>-0.33333333333333331</v>
      </c>
    </row>
    <row r="53" spans="2:6" x14ac:dyDescent="0.25">
      <c r="B53" t="s">
        <v>6</v>
      </c>
      <c r="C53">
        <v>42</v>
      </c>
      <c r="D53">
        <v>30</v>
      </c>
      <c r="E53">
        <f t="shared" si="2"/>
        <v>-12</v>
      </c>
      <c r="F53">
        <f t="shared" si="3"/>
        <v>-0.4</v>
      </c>
    </row>
    <row r="54" spans="2:6" x14ac:dyDescent="0.25">
      <c r="B54" t="s">
        <v>7</v>
      </c>
      <c r="C54">
        <v>83</v>
      </c>
      <c r="D54">
        <v>30</v>
      </c>
      <c r="E54">
        <f t="shared" si="2"/>
        <v>-53</v>
      </c>
      <c r="F54">
        <f t="shared" si="3"/>
        <v>-1.7666666666666666</v>
      </c>
    </row>
    <row r="55" spans="2:6" x14ac:dyDescent="0.25">
      <c r="B55" t="s">
        <v>8</v>
      </c>
      <c r="C55">
        <v>96</v>
      </c>
      <c r="D55">
        <v>124</v>
      </c>
      <c r="E55">
        <f t="shared" si="2"/>
        <v>28</v>
      </c>
      <c r="F55">
        <f t="shared" si="3"/>
        <v>0.22580645161290322</v>
      </c>
    </row>
    <row r="56" spans="2:6" x14ac:dyDescent="0.25">
      <c r="B56" t="s">
        <v>39</v>
      </c>
      <c r="C56">
        <v>6</v>
      </c>
      <c r="D56">
        <v>3</v>
      </c>
      <c r="E56">
        <f t="shared" si="2"/>
        <v>-3</v>
      </c>
      <c r="F56">
        <f t="shared" si="3"/>
        <v>-1</v>
      </c>
    </row>
    <row r="57" spans="2:6" x14ac:dyDescent="0.25">
      <c r="B57" t="s">
        <v>10</v>
      </c>
      <c r="C57">
        <v>39</v>
      </c>
      <c r="D57">
        <v>37</v>
      </c>
      <c r="E57">
        <f t="shared" si="2"/>
        <v>-2</v>
      </c>
      <c r="F57">
        <f t="shared" si="3"/>
        <v>-5.4054054054054057E-2</v>
      </c>
    </row>
    <row r="58" spans="2:6" x14ac:dyDescent="0.25">
      <c r="B58" t="s">
        <v>40</v>
      </c>
      <c r="C58">
        <f>SUM(C48:C57)</f>
        <v>1238</v>
      </c>
      <c r="D58">
        <f>SUM(D48:D57)</f>
        <v>1329</v>
      </c>
      <c r="E58">
        <f t="shared" si="2"/>
        <v>91</v>
      </c>
      <c r="F58">
        <f t="shared" si="3"/>
        <v>6.847253574115876E-2</v>
      </c>
    </row>
    <row r="62" spans="2:6" x14ac:dyDescent="0.25">
      <c r="B62">
        <v>2021</v>
      </c>
      <c r="C62">
        <v>2022</v>
      </c>
    </row>
    <row r="63" spans="2:6" x14ac:dyDescent="0.25">
      <c r="B63">
        <v>716</v>
      </c>
      <c r="C63">
        <v>762</v>
      </c>
    </row>
    <row r="64" spans="2:6" x14ac:dyDescent="0.25">
      <c r="B64">
        <v>74</v>
      </c>
      <c r="C64">
        <v>66</v>
      </c>
    </row>
    <row r="65" spans="1:3" x14ac:dyDescent="0.25">
      <c r="B65">
        <v>178</v>
      </c>
      <c r="C65">
        <v>199</v>
      </c>
    </row>
    <row r="66" spans="1:3" x14ac:dyDescent="0.25">
      <c r="B66">
        <v>0</v>
      </c>
      <c r="C66">
        <v>75</v>
      </c>
    </row>
    <row r="67" spans="1:3" x14ac:dyDescent="0.25">
      <c r="B67">
        <v>4</v>
      </c>
      <c r="C67">
        <v>3</v>
      </c>
    </row>
    <row r="68" spans="1:3" x14ac:dyDescent="0.25">
      <c r="B68">
        <v>42</v>
      </c>
      <c r="C68">
        <v>30</v>
      </c>
    </row>
    <row r="69" spans="1:3" x14ac:dyDescent="0.25">
      <c r="B69">
        <v>83</v>
      </c>
      <c r="C69">
        <v>30</v>
      </c>
    </row>
    <row r="70" spans="1:3" x14ac:dyDescent="0.25">
      <c r="B70">
        <v>96</v>
      </c>
      <c r="C70">
        <v>124</v>
      </c>
    </row>
    <row r="71" spans="1:3" x14ac:dyDescent="0.25">
      <c r="B71">
        <v>6</v>
      </c>
      <c r="C71">
        <v>3</v>
      </c>
    </row>
    <row r="72" spans="1:3" x14ac:dyDescent="0.25">
      <c r="B72">
        <v>39</v>
      </c>
      <c r="C72">
        <v>37</v>
      </c>
    </row>
    <row r="73" spans="1:3" x14ac:dyDescent="0.25">
      <c r="B73">
        <f>SUM(B63:B72)</f>
        <v>1238</v>
      </c>
      <c r="C73">
        <f>SUM(C63:C72)</f>
        <v>1329</v>
      </c>
    </row>
    <row r="76" spans="1:3" x14ac:dyDescent="0.25">
      <c r="A76" s="1"/>
      <c r="B76" s="1"/>
      <c r="C76" s="1"/>
    </row>
    <row r="78" spans="1:3" ht="23.25" customHeight="1" x14ac:dyDescent="0.25">
      <c r="A78" t="s">
        <v>0</v>
      </c>
      <c r="B78" t="s">
        <v>11</v>
      </c>
    </row>
    <row r="79" spans="1:3" x14ac:dyDescent="0.25">
      <c r="A79" t="s">
        <v>12</v>
      </c>
      <c r="B79">
        <v>37</v>
      </c>
    </row>
    <row r="80" spans="1:3" ht="19.5" customHeight="1" x14ac:dyDescent="0.25">
      <c r="A80" t="s">
        <v>13</v>
      </c>
      <c r="B80">
        <v>4</v>
      </c>
    </row>
    <row r="81" spans="1:2" x14ac:dyDescent="0.25">
      <c r="A81" t="s">
        <v>14</v>
      </c>
      <c r="B81">
        <v>9</v>
      </c>
    </row>
    <row r="82" spans="1:2" x14ac:dyDescent="0.25">
      <c r="A82" t="s">
        <v>15</v>
      </c>
      <c r="B82">
        <v>17</v>
      </c>
    </row>
    <row r="83" spans="1:2" ht="18" customHeight="1" x14ac:dyDescent="0.25">
      <c r="A83" t="s">
        <v>16</v>
      </c>
      <c r="B83">
        <v>25</v>
      </c>
    </row>
    <row r="84" spans="1:2" ht="18.75" customHeight="1" x14ac:dyDescent="0.25">
      <c r="A84" t="s">
        <v>17</v>
      </c>
      <c r="B84">
        <v>7</v>
      </c>
    </row>
    <row r="85" spans="1:2" x14ac:dyDescent="0.25">
      <c r="A85" t="s">
        <v>18</v>
      </c>
      <c r="B85">
        <v>0</v>
      </c>
    </row>
    <row r="86" spans="1:2" x14ac:dyDescent="0.25">
      <c r="A86" t="s">
        <v>19</v>
      </c>
      <c r="B86">
        <v>28</v>
      </c>
    </row>
    <row r="87" spans="1:2" x14ac:dyDescent="0.25">
      <c r="A87" t="s">
        <v>20</v>
      </c>
      <c r="B87">
        <v>255</v>
      </c>
    </row>
    <row r="88" spans="1:2" x14ac:dyDescent="0.25">
      <c r="A88" t="s">
        <v>21</v>
      </c>
      <c r="B88">
        <v>77</v>
      </c>
    </row>
    <row r="89" spans="1:2" x14ac:dyDescent="0.25">
      <c r="A89" t="s">
        <v>22</v>
      </c>
      <c r="B89">
        <v>27</v>
      </c>
    </row>
    <row r="90" spans="1:2" x14ac:dyDescent="0.25">
      <c r="A90" t="s">
        <v>23</v>
      </c>
      <c r="B90">
        <v>71</v>
      </c>
    </row>
    <row r="91" spans="1:2" x14ac:dyDescent="0.25">
      <c r="A91" t="s">
        <v>24</v>
      </c>
      <c r="B91">
        <v>28</v>
      </c>
    </row>
    <row r="92" spans="1:2" x14ac:dyDescent="0.25">
      <c r="A92" t="s">
        <v>25</v>
      </c>
      <c r="B92">
        <v>2</v>
      </c>
    </row>
    <row r="93" spans="1:2" x14ac:dyDescent="0.25">
      <c r="A93" t="s">
        <v>26</v>
      </c>
      <c r="B93">
        <v>0</v>
      </c>
    </row>
    <row r="94" spans="1:2" x14ac:dyDescent="0.25">
      <c r="A94" t="s">
        <v>27</v>
      </c>
      <c r="B94">
        <v>10</v>
      </c>
    </row>
    <row r="95" spans="1:2" x14ac:dyDescent="0.25">
      <c r="A95" t="s">
        <v>28</v>
      </c>
      <c r="B95">
        <v>105</v>
      </c>
    </row>
    <row r="96" spans="1:2" x14ac:dyDescent="0.25">
      <c r="A96" t="s">
        <v>29</v>
      </c>
      <c r="B96">
        <v>6</v>
      </c>
    </row>
    <row r="97" spans="1:2" x14ac:dyDescent="0.25">
      <c r="A97" t="s">
        <v>31</v>
      </c>
      <c r="B97">
        <v>419</v>
      </c>
    </row>
    <row r="98" spans="1:2" ht="18" customHeight="1" x14ac:dyDescent="0.25">
      <c r="A98" t="s">
        <v>32</v>
      </c>
      <c r="B98">
        <v>28</v>
      </c>
    </row>
    <row r="99" spans="1:2" ht="16.5" customHeight="1" x14ac:dyDescent="0.25">
      <c r="A99" t="s">
        <v>33</v>
      </c>
      <c r="B99">
        <v>55</v>
      </c>
    </row>
    <row r="100" spans="1:2" ht="18.75" customHeight="1" x14ac:dyDescent="0.25">
      <c r="A100" t="s">
        <v>34</v>
      </c>
      <c r="B100">
        <v>119</v>
      </c>
    </row>
    <row r="101" spans="1:2" x14ac:dyDescent="0.25">
      <c r="A101" t="s">
        <v>35</v>
      </c>
      <c r="B101">
        <f>SUM(B79:B100)</f>
        <v>1329</v>
      </c>
    </row>
    <row r="104" spans="1:2" x14ac:dyDescent="0.25">
      <c r="A104" s="1" t="s">
        <v>107</v>
      </c>
      <c r="B104" s="1"/>
    </row>
    <row r="105" spans="1:2" x14ac:dyDescent="0.25">
      <c r="A105" t="s">
        <v>1</v>
      </c>
      <c r="B105">
        <v>762</v>
      </c>
    </row>
    <row r="106" spans="1:2" x14ac:dyDescent="0.25">
      <c r="A106" t="s">
        <v>2</v>
      </c>
      <c r="B106">
        <v>66</v>
      </c>
    </row>
    <row r="107" spans="1:2" x14ac:dyDescent="0.25">
      <c r="A107" t="s">
        <v>3</v>
      </c>
      <c r="B107">
        <v>199</v>
      </c>
    </row>
    <row r="108" spans="1:2" x14ac:dyDescent="0.25">
      <c r="A108" t="s">
        <v>4</v>
      </c>
      <c r="B108">
        <v>75</v>
      </c>
    </row>
    <row r="109" spans="1:2" x14ac:dyDescent="0.25">
      <c r="A109" t="s">
        <v>5</v>
      </c>
      <c r="B109">
        <v>3</v>
      </c>
    </row>
    <row r="110" spans="1:2" x14ac:dyDescent="0.25">
      <c r="A110" t="s">
        <v>6</v>
      </c>
      <c r="B110">
        <v>30</v>
      </c>
    </row>
    <row r="111" spans="1:2" x14ac:dyDescent="0.25">
      <c r="A111" t="s">
        <v>7</v>
      </c>
      <c r="B111">
        <v>30</v>
      </c>
    </row>
    <row r="112" spans="1:2" x14ac:dyDescent="0.25">
      <c r="A112" t="s">
        <v>8</v>
      </c>
      <c r="B112">
        <v>124</v>
      </c>
    </row>
    <row r="113" spans="1:2" x14ac:dyDescent="0.25">
      <c r="A113" t="s">
        <v>9</v>
      </c>
      <c r="B113">
        <v>3</v>
      </c>
    </row>
    <row r="114" spans="1:2" x14ac:dyDescent="0.25">
      <c r="A114" t="s">
        <v>10</v>
      </c>
      <c r="B114">
        <v>37</v>
      </c>
    </row>
    <row r="115" spans="1:2" x14ac:dyDescent="0.25">
      <c r="A115" t="s">
        <v>11</v>
      </c>
      <c r="B115">
        <f>SUM(B105:B114)</f>
        <v>1329</v>
      </c>
    </row>
  </sheetData>
  <mergeCells count="10">
    <mergeCell ref="B9:M9"/>
    <mergeCell ref="A104:B104"/>
    <mergeCell ref="A76:C76"/>
    <mergeCell ref="A11:N11"/>
    <mergeCell ref="B12:M12"/>
    <mergeCell ref="B10:M10"/>
    <mergeCell ref="B43:F43"/>
    <mergeCell ref="B44:F44"/>
    <mergeCell ref="B45:F45"/>
    <mergeCell ref="B46:F46"/>
  </mergeCells>
  <pageMargins left="0.7" right="0.7" top="0.75" bottom="0.75" header="0.3" footer="0.3"/>
  <pageSetup scale="43" orientation="portrait" verticalDpi="0" r:id="rId1"/>
  <rowBreaks count="1" manualBreakCount="1">
    <brk id="74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5"/>
  <sheetViews>
    <sheetView view="pageBreakPreview" zoomScale="60" zoomScaleNormal="100" workbookViewId="0">
      <selection activeCell="N29" sqref="N29"/>
    </sheetView>
  </sheetViews>
  <sheetFormatPr baseColWidth="10" defaultRowHeight="15" x14ac:dyDescent="0.25"/>
  <cols>
    <col min="2" max="2" width="20.42578125" customWidth="1"/>
    <col min="3" max="3" width="15.5703125" customWidth="1"/>
    <col min="4" max="4" width="15.42578125" customWidth="1"/>
    <col min="5" max="5" width="15.85546875" customWidth="1"/>
    <col min="6" max="6" width="16.28515625" customWidth="1"/>
  </cols>
  <sheetData>
    <row r="7" spans="1:6" x14ac:dyDescent="0.25">
      <c r="A7" t="s">
        <v>145</v>
      </c>
    </row>
    <row r="8" spans="1:6" x14ac:dyDescent="0.25">
      <c r="A8" t="s">
        <v>118</v>
      </c>
    </row>
    <row r="9" spans="1:6" x14ac:dyDescent="0.25">
      <c r="A9" t="s">
        <v>119</v>
      </c>
    </row>
    <row r="10" spans="1:6" x14ac:dyDescent="0.25">
      <c r="A10" t="s">
        <v>120</v>
      </c>
    </row>
    <row r="11" spans="1:6" x14ac:dyDescent="0.25">
      <c r="A11" t="s">
        <v>105</v>
      </c>
    </row>
    <row r="12" spans="1:6" x14ac:dyDescent="0.25">
      <c r="B12" s="1" t="s">
        <v>36</v>
      </c>
      <c r="C12" s="1"/>
      <c r="D12" s="1"/>
      <c r="E12" s="1"/>
      <c r="F12" s="1"/>
    </row>
    <row r="13" spans="1:6" x14ac:dyDescent="0.25">
      <c r="C13">
        <v>2021</v>
      </c>
      <c r="D13">
        <v>2022</v>
      </c>
      <c r="E13" t="s">
        <v>37</v>
      </c>
      <c r="F13" t="s">
        <v>38</v>
      </c>
    </row>
    <row r="14" spans="1:6" x14ac:dyDescent="0.25">
      <c r="B14" t="s">
        <v>41</v>
      </c>
      <c r="C14">
        <v>0</v>
      </c>
      <c r="D14">
        <v>37</v>
      </c>
      <c r="E14">
        <f>D14-C14</f>
        <v>37</v>
      </c>
      <c r="F14" s="2">
        <f>E14/D14</f>
        <v>1</v>
      </c>
    </row>
    <row r="15" spans="1:6" x14ac:dyDescent="0.25">
      <c r="B15" t="s">
        <v>42</v>
      </c>
      <c r="C15">
        <v>3</v>
      </c>
      <c r="D15">
        <v>4</v>
      </c>
      <c r="E15">
        <f t="shared" ref="E15:E35" si="0">D15-C15</f>
        <v>1</v>
      </c>
      <c r="F15" s="2">
        <f t="shared" ref="F15:F35" si="1">E15/D15</f>
        <v>0.25</v>
      </c>
    </row>
    <row r="16" spans="1:6" x14ac:dyDescent="0.25">
      <c r="B16" t="s">
        <v>43</v>
      </c>
      <c r="C16">
        <v>7</v>
      </c>
      <c r="D16">
        <v>9</v>
      </c>
      <c r="E16">
        <f t="shared" si="0"/>
        <v>2</v>
      </c>
      <c r="F16" s="2">
        <f t="shared" si="1"/>
        <v>0.22222222222222221</v>
      </c>
    </row>
    <row r="17" spans="2:6" x14ac:dyDescent="0.25">
      <c r="B17" t="s">
        <v>44</v>
      </c>
      <c r="C17">
        <v>17</v>
      </c>
      <c r="D17">
        <v>17</v>
      </c>
      <c r="E17">
        <f t="shared" si="0"/>
        <v>0</v>
      </c>
      <c r="F17" s="2">
        <f t="shared" si="1"/>
        <v>0</v>
      </c>
    </row>
    <row r="18" spans="2:6" x14ac:dyDescent="0.25">
      <c r="B18" t="s">
        <v>45</v>
      </c>
      <c r="C18">
        <v>23</v>
      </c>
      <c r="D18">
        <v>25</v>
      </c>
      <c r="E18">
        <f t="shared" si="0"/>
        <v>2</v>
      </c>
      <c r="F18" s="2">
        <f t="shared" si="1"/>
        <v>0.08</v>
      </c>
    </row>
    <row r="19" spans="2:6" x14ac:dyDescent="0.25">
      <c r="B19" t="s">
        <v>46</v>
      </c>
      <c r="C19">
        <v>8</v>
      </c>
      <c r="D19">
        <v>7</v>
      </c>
      <c r="E19">
        <f t="shared" si="0"/>
        <v>-1</v>
      </c>
      <c r="F19" s="2">
        <f t="shared" si="1"/>
        <v>-0.14285714285714285</v>
      </c>
    </row>
    <row r="20" spans="2:6" x14ac:dyDescent="0.25">
      <c r="B20" t="s">
        <v>47</v>
      </c>
      <c r="C20">
        <v>0</v>
      </c>
      <c r="D20">
        <v>0</v>
      </c>
      <c r="E20">
        <f t="shared" si="0"/>
        <v>0</v>
      </c>
      <c r="F20" s="2">
        <v>0</v>
      </c>
    </row>
    <row r="21" spans="2:6" x14ac:dyDescent="0.25">
      <c r="B21" t="s">
        <v>48</v>
      </c>
      <c r="C21">
        <v>248</v>
      </c>
      <c r="D21">
        <v>255</v>
      </c>
      <c r="E21">
        <f t="shared" si="0"/>
        <v>7</v>
      </c>
      <c r="F21" s="2">
        <f t="shared" si="1"/>
        <v>2.7450980392156862E-2</v>
      </c>
    </row>
    <row r="22" spans="2:6" x14ac:dyDescent="0.25">
      <c r="B22" t="s">
        <v>49</v>
      </c>
      <c r="C22">
        <v>65</v>
      </c>
      <c r="D22">
        <v>77</v>
      </c>
      <c r="E22">
        <f t="shared" si="0"/>
        <v>12</v>
      </c>
      <c r="F22" s="2">
        <f t="shared" si="1"/>
        <v>0.15584415584415584</v>
      </c>
    </row>
    <row r="23" spans="2:6" x14ac:dyDescent="0.25">
      <c r="B23" t="s">
        <v>50</v>
      </c>
      <c r="C23">
        <v>19</v>
      </c>
      <c r="D23">
        <v>27</v>
      </c>
      <c r="E23">
        <f t="shared" si="0"/>
        <v>8</v>
      </c>
      <c r="F23" s="2">
        <f t="shared" si="1"/>
        <v>0.29629629629629628</v>
      </c>
    </row>
    <row r="24" spans="2:6" x14ac:dyDescent="0.25">
      <c r="B24" t="s">
        <v>51</v>
      </c>
      <c r="C24">
        <v>0</v>
      </c>
      <c r="D24">
        <v>28</v>
      </c>
      <c r="E24">
        <f t="shared" si="0"/>
        <v>28</v>
      </c>
      <c r="F24" s="2">
        <f t="shared" si="1"/>
        <v>1</v>
      </c>
    </row>
    <row r="25" spans="2:6" x14ac:dyDescent="0.25">
      <c r="B25" t="s">
        <v>52</v>
      </c>
      <c r="C25">
        <v>86</v>
      </c>
      <c r="D25">
        <v>71</v>
      </c>
      <c r="E25">
        <f t="shared" si="0"/>
        <v>-15</v>
      </c>
      <c r="F25" s="2">
        <f t="shared" si="1"/>
        <v>-0.21126760563380281</v>
      </c>
    </row>
    <row r="26" spans="2:6" x14ac:dyDescent="0.25">
      <c r="B26" t="s">
        <v>53</v>
      </c>
      <c r="C26">
        <v>20</v>
      </c>
      <c r="D26">
        <v>28</v>
      </c>
      <c r="E26">
        <f t="shared" si="0"/>
        <v>8</v>
      </c>
      <c r="F26" s="2">
        <f t="shared" si="1"/>
        <v>0.2857142857142857</v>
      </c>
    </row>
    <row r="27" spans="2:6" x14ac:dyDescent="0.25">
      <c r="B27" t="s">
        <v>54</v>
      </c>
      <c r="C27">
        <v>2</v>
      </c>
      <c r="D27">
        <v>2</v>
      </c>
      <c r="E27">
        <f t="shared" si="0"/>
        <v>0</v>
      </c>
      <c r="F27" s="2">
        <f t="shared" si="1"/>
        <v>0</v>
      </c>
    </row>
    <row r="28" spans="2:6" x14ac:dyDescent="0.25">
      <c r="B28" t="s">
        <v>55</v>
      </c>
      <c r="C28">
        <v>12</v>
      </c>
      <c r="D28">
        <v>10</v>
      </c>
      <c r="E28">
        <f t="shared" si="0"/>
        <v>-2</v>
      </c>
      <c r="F28" s="2">
        <f t="shared" si="1"/>
        <v>-0.2</v>
      </c>
    </row>
    <row r="29" spans="2:6" x14ac:dyDescent="0.25">
      <c r="B29" t="s">
        <v>56</v>
      </c>
      <c r="C29">
        <v>109</v>
      </c>
      <c r="D29">
        <v>105</v>
      </c>
      <c r="E29">
        <f t="shared" si="0"/>
        <v>-4</v>
      </c>
      <c r="F29" s="2">
        <f t="shared" si="1"/>
        <v>-3.8095238095238099E-2</v>
      </c>
    </row>
    <row r="30" spans="2:6" x14ac:dyDescent="0.25">
      <c r="B30" t="s">
        <v>57</v>
      </c>
      <c r="C30">
        <v>8</v>
      </c>
      <c r="D30">
        <v>6</v>
      </c>
      <c r="E30">
        <f t="shared" si="0"/>
        <v>-2</v>
      </c>
      <c r="F30" s="2">
        <f t="shared" si="1"/>
        <v>-0.33333333333333331</v>
      </c>
    </row>
    <row r="31" spans="2:6" x14ac:dyDescent="0.25">
      <c r="B31" t="s">
        <v>58</v>
      </c>
      <c r="C31">
        <v>432</v>
      </c>
      <c r="D31">
        <v>419</v>
      </c>
      <c r="E31">
        <f t="shared" si="0"/>
        <v>-13</v>
      </c>
      <c r="F31" s="2">
        <f t="shared" si="1"/>
        <v>-3.1026252983293555E-2</v>
      </c>
    </row>
    <row r="32" spans="2:6" x14ac:dyDescent="0.25">
      <c r="B32" t="s">
        <v>59</v>
      </c>
      <c r="C32">
        <v>24</v>
      </c>
      <c r="D32">
        <v>28</v>
      </c>
      <c r="E32">
        <f t="shared" si="0"/>
        <v>4</v>
      </c>
      <c r="F32" s="2">
        <f t="shared" si="1"/>
        <v>0.14285714285714285</v>
      </c>
    </row>
    <row r="33" spans="2:6" x14ac:dyDescent="0.25">
      <c r="B33" t="s">
        <v>60</v>
      </c>
      <c r="C33">
        <v>53</v>
      </c>
      <c r="D33">
        <v>55</v>
      </c>
      <c r="E33">
        <f t="shared" si="0"/>
        <v>2</v>
      </c>
      <c r="F33" s="2">
        <f t="shared" si="1"/>
        <v>3.6363636363636362E-2</v>
      </c>
    </row>
    <row r="34" spans="2:6" x14ac:dyDescent="0.25">
      <c r="B34" t="s">
        <v>61</v>
      </c>
      <c r="C34">
        <v>102</v>
      </c>
      <c r="D34">
        <v>119</v>
      </c>
      <c r="E34">
        <f t="shared" si="0"/>
        <v>17</v>
      </c>
      <c r="F34" s="2">
        <f t="shared" si="1"/>
        <v>0.14285714285714285</v>
      </c>
    </row>
    <row r="35" spans="2:6" x14ac:dyDescent="0.25">
      <c r="B35" t="s">
        <v>40</v>
      </c>
      <c r="C35">
        <f>SUM(C14:C34)</f>
        <v>1238</v>
      </c>
      <c r="D35">
        <f>SUM(D14:D34)</f>
        <v>1329</v>
      </c>
      <c r="E35">
        <f t="shared" si="0"/>
        <v>91</v>
      </c>
      <c r="F35" s="2">
        <f t="shared" si="1"/>
        <v>6.847253574115876E-2</v>
      </c>
    </row>
  </sheetData>
  <mergeCells count="1">
    <mergeCell ref="B12:F12"/>
  </mergeCells>
  <pageMargins left="0.7" right="0.7" top="0.75" bottom="0.75" header="0.3" footer="0.3"/>
  <pageSetup scale="4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79"/>
  <sheetViews>
    <sheetView view="pageBreakPreview" topLeftCell="A22" zoomScale="60" zoomScaleNormal="100" workbookViewId="0">
      <selection activeCell="M49" sqref="M49"/>
    </sheetView>
  </sheetViews>
  <sheetFormatPr baseColWidth="10" defaultRowHeight="15" x14ac:dyDescent="0.25"/>
  <cols>
    <col min="2" max="2" width="24" customWidth="1"/>
    <col min="3" max="3" width="19" customWidth="1"/>
    <col min="4" max="4" width="15.85546875" customWidth="1"/>
    <col min="5" max="5" width="17.7109375" customWidth="1"/>
    <col min="6" max="6" width="18.140625" customWidth="1"/>
    <col min="7" max="7" width="19.28515625" customWidth="1"/>
    <col min="8" max="8" width="17.5703125" customWidth="1"/>
    <col min="10" max="10" width="11.42578125" customWidth="1"/>
    <col min="11" max="11" width="12.5703125" customWidth="1"/>
    <col min="12" max="12" width="15" customWidth="1"/>
    <col min="13" max="13" width="12.140625" customWidth="1"/>
    <col min="14" max="14" width="24.7109375" bestFit="1" customWidth="1"/>
  </cols>
  <sheetData>
    <row r="6" spans="2:14" x14ac:dyDescent="0.25">
      <c r="E6" t="s">
        <v>121</v>
      </c>
    </row>
    <row r="7" spans="2:14" x14ac:dyDescent="0.25">
      <c r="E7" t="s">
        <v>122</v>
      </c>
    </row>
    <row r="8" spans="2:14" x14ac:dyDescent="0.25">
      <c r="E8" t="s">
        <v>114</v>
      </c>
    </row>
    <row r="9" spans="2:14" x14ac:dyDescent="0.25">
      <c r="E9" t="s">
        <v>63</v>
      </c>
    </row>
    <row r="10" spans="2:14" x14ac:dyDescent="0.25">
      <c r="E10" t="s">
        <v>107</v>
      </c>
    </row>
    <row r="11" spans="2:14" ht="15" customHeight="1" x14ac:dyDescent="0.25">
      <c r="B11" s="1" t="s">
        <v>137</v>
      </c>
      <c r="C11" s="1" t="s">
        <v>20</v>
      </c>
      <c r="D11" s="1" t="s">
        <v>24</v>
      </c>
      <c r="E11" s="1" t="s">
        <v>64</v>
      </c>
      <c r="F11" s="1" t="s">
        <v>31</v>
      </c>
      <c r="G11" s="1" t="s">
        <v>34</v>
      </c>
      <c r="H11" s="1" t="s">
        <v>11</v>
      </c>
      <c r="J11" t="s">
        <v>20</v>
      </c>
      <c r="K11" t="s">
        <v>24</v>
      </c>
      <c r="L11" t="s">
        <v>64</v>
      </c>
      <c r="M11" t="s">
        <v>31</v>
      </c>
      <c r="N11" t="s">
        <v>34</v>
      </c>
    </row>
    <row r="12" spans="2:14" x14ac:dyDescent="0.25">
      <c r="B12" s="1"/>
      <c r="C12" s="1"/>
      <c r="D12" s="1"/>
      <c r="E12" s="1"/>
      <c r="F12" s="1"/>
      <c r="G12" s="1"/>
      <c r="H12" s="1"/>
      <c r="J12">
        <v>383670</v>
      </c>
      <c r="K12">
        <v>3904</v>
      </c>
      <c r="L12">
        <v>9271</v>
      </c>
      <c r="M12">
        <v>144998</v>
      </c>
      <c r="N12">
        <v>24982</v>
      </c>
    </row>
    <row r="13" spans="2:14" x14ac:dyDescent="0.25">
      <c r="B13" t="s">
        <v>65</v>
      </c>
      <c r="C13">
        <v>91761</v>
      </c>
      <c r="D13">
        <v>16</v>
      </c>
      <c r="E13">
        <v>1974</v>
      </c>
      <c r="F13">
        <v>68773</v>
      </c>
      <c r="G13">
        <v>7196</v>
      </c>
      <c r="H13">
        <f>SUM(C13:G13)</f>
        <v>169720</v>
      </c>
    </row>
    <row r="14" spans="2:14" x14ac:dyDescent="0.25">
      <c r="B14" t="s">
        <v>66</v>
      </c>
      <c r="C14">
        <v>922</v>
      </c>
      <c r="D14">
        <v>1878</v>
      </c>
      <c r="E14">
        <v>1741</v>
      </c>
      <c r="F14">
        <v>5918</v>
      </c>
      <c r="G14">
        <v>5699</v>
      </c>
      <c r="H14">
        <f>SUM(C14:G14)</f>
        <v>16158</v>
      </c>
    </row>
    <row r="15" spans="2:14" x14ac:dyDescent="0.25">
      <c r="B15" t="s">
        <v>138</v>
      </c>
      <c r="C15">
        <f>SUM(C13:C14)</f>
        <v>92683</v>
      </c>
      <c r="D15">
        <f t="shared" ref="D15:G15" si="0">SUM(D13:D14)</f>
        <v>1894</v>
      </c>
      <c r="E15">
        <f t="shared" si="0"/>
        <v>3715</v>
      </c>
      <c r="F15">
        <f t="shared" si="0"/>
        <v>74691</v>
      </c>
      <c r="G15">
        <f t="shared" si="0"/>
        <v>12895</v>
      </c>
      <c r="H15">
        <f>SUM(C15:G15)</f>
        <v>185878</v>
      </c>
    </row>
    <row r="17" spans="2:8" x14ac:dyDescent="0.25">
      <c r="B17" s="1" t="s">
        <v>139</v>
      </c>
      <c r="C17" s="1" t="s">
        <v>20</v>
      </c>
      <c r="D17" s="1" t="s">
        <v>24</v>
      </c>
      <c r="E17" s="1" t="s">
        <v>64</v>
      </c>
      <c r="F17" s="1" t="s">
        <v>31</v>
      </c>
      <c r="G17" s="1" t="s">
        <v>34</v>
      </c>
      <c r="H17" s="1" t="s">
        <v>11</v>
      </c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t="s">
        <v>65</v>
      </c>
      <c r="C19">
        <v>30757</v>
      </c>
      <c r="D19">
        <v>1316</v>
      </c>
      <c r="E19">
        <v>4696</v>
      </c>
      <c r="F19">
        <v>24981</v>
      </c>
      <c r="G19">
        <v>9080</v>
      </c>
      <c r="H19">
        <f>SUM(C19:G19)</f>
        <v>70830</v>
      </c>
    </row>
    <row r="20" spans="2:8" x14ac:dyDescent="0.25">
      <c r="B20" t="s">
        <v>66</v>
      </c>
      <c r="C20">
        <v>58869</v>
      </c>
      <c r="D20">
        <v>694</v>
      </c>
      <c r="E20">
        <v>328</v>
      </c>
      <c r="F20">
        <v>34109</v>
      </c>
      <c r="G20">
        <v>3007</v>
      </c>
      <c r="H20">
        <f>SUM(C20:G20)</f>
        <v>97007</v>
      </c>
    </row>
    <row r="21" spans="2:8" x14ac:dyDescent="0.25">
      <c r="B21" t="s">
        <v>140</v>
      </c>
      <c r="C21">
        <f>SUM(C19:C20)</f>
        <v>89626</v>
      </c>
      <c r="D21">
        <f t="shared" ref="D21:G21" si="1">SUM(D19:D20)</f>
        <v>2010</v>
      </c>
      <c r="E21">
        <f t="shared" si="1"/>
        <v>5024</v>
      </c>
      <c r="F21">
        <f t="shared" si="1"/>
        <v>59090</v>
      </c>
      <c r="G21">
        <f t="shared" si="1"/>
        <v>12087</v>
      </c>
      <c r="H21">
        <f>SUM(C21:G21)</f>
        <v>167837</v>
      </c>
    </row>
    <row r="23" spans="2:8" x14ac:dyDescent="0.25">
      <c r="B23" s="1" t="s">
        <v>141</v>
      </c>
      <c r="C23" s="1" t="s">
        <v>20</v>
      </c>
      <c r="D23" s="1" t="s">
        <v>24</v>
      </c>
      <c r="E23" s="1" t="s">
        <v>64</v>
      </c>
      <c r="F23" s="1" t="s">
        <v>31</v>
      </c>
      <c r="G23" s="1" t="s">
        <v>34</v>
      </c>
      <c r="H23" s="1" t="s">
        <v>11</v>
      </c>
    </row>
    <row r="24" spans="2:8" x14ac:dyDescent="0.25">
      <c r="B24" s="1"/>
      <c r="C24" s="1"/>
      <c r="D24" s="1"/>
      <c r="E24" s="1"/>
      <c r="F24" s="1"/>
      <c r="G24" s="1"/>
      <c r="H24" s="1"/>
    </row>
    <row r="25" spans="2:8" x14ac:dyDescent="0.25">
      <c r="B25" t="s">
        <v>65</v>
      </c>
      <c r="C25">
        <v>72796</v>
      </c>
      <c r="D25">
        <v>0</v>
      </c>
      <c r="E25">
        <v>56</v>
      </c>
      <c r="F25">
        <v>4723</v>
      </c>
      <c r="G25">
        <v>0</v>
      </c>
      <c r="H25">
        <f>SUM(C25:G25)</f>
        <v>77575</v>
      </c>
    </row>
    <row r="26" spans="2:8" x14ac:dyDescent="0.25">
      <c r="B26" t="s">
        <v>66</v>
      </c>
      <c r="C26">
        <v>24410</v>
      </c>
      <c r="D26">
        <v>0</v>
      </c>
      <c r="E26">
        <v>0</v>
      </c>
      <c r="F26">
        <v>0</v>
      </c>
      <c r="G26">
        <v>0</v>
      </c>
      <c r="H26">
        <f>SUM(C26:G26)</f>
        <v>24410</v>
      </c>
    </row>
    <row r="27" spans="2:8" x14ac:dyDescent="0.25">
      <c r="B27" t="s">
        <v>67</v>
      </c>
      <c r="C27">
        <f>SUM(C25:C26)</f>
        <v>97206</v>
      </c>
      <c r="D27">
        <f t="shared" ref="D27:H27" si="2">SUM(D25:D26)</f>
        <v>0</v>
      </c>
      <c r="E27">
        <f t="shared" si="2"/>
        <v>56</v>
      </c>
      <c r="F27">
        <f t="shared" si="2"/>
        <v>4723</v>
      </c>
      <c r="G27">
        <f t="shared" si="2"/>
        <v>0</v>
      </c>
      <c r="H27">
        <f t="shared" si="2"/>
        <v>101985</v>
      </c>
    </row>
    <row r="28" spans="2:8" x14ac:dyDescent="0.25">
      <c r="B28" t="s">
        <v>65</v>
      </c>
      <c r="C28">
        <v>77668</v>
      </c>
      <c r="D28">
        <f>SUM(D25:D27)</f>
        <v>0</v>
      </c>
      <c r="E28">
        <v>476</v>
      </c>
      <c r="F28">
        <v>6494</v>
      </c>
      <c r="G28">
        <v>0</v>
      </c>
      <c r="H28">
        <f>SUM(C28:G28)</f>
        <v>84638</v>
      </c>
    </row>
    <row r="29" spans="2:8" x14ac:dyDescent="0.25">
      <c r="B29" t="s">
        <v>66</v>
      </c>
      <c r="C29">
        <v>26487</v>
      </c>
      <c r="D29">
        <v>0</v>
      </c>
      <c r="E29">
        <v>0</v>
      </c>
      <c r="F29">
        <v>0</v>
      </c>
      <c r="G29">
        <v>0</v>
      </c>
      <c r="H29">
        <f>SUM(C29:G29)</f>
        <v>26487</v>
      </c>
    </row>
    <row r="30" spans="2:8" x14ac:dyDescent="0.25">
      <c r="B30" t="s">
        <v>68</v>
      </c>
      <c r="C30">
        <f>SUM(C28:C29)</f>
        <v>104155</v>
      </c>
      <c r="D30">
        <f t="shared" ref="D30:H30" si="3">SUM(D28:D29)</f>
        <v>0</v>
      </c>
      <c r="E30">
        <f t="shared" si="3"/>
        <v>476</v>
      </c>
      <c r="F30">
        <f t="shared" si="3"/>
        <v>6494</v>
      </c>
      <c r="G30">
        <f t="shared" si="3"/>
        <v>0</v>
      </c>
      <c r="H30">
        <f t="shared" si="3"/>
        <v>111125</v>
      </c>
    </row>
    <row r="31" spans="2:8" x14ac:dyDescent="0.25">
      <c r="B31" t="s">
        <v>141</v>
      </c>
      <c r="C31">
        <f>C27+C30</f>
        <v>201361</v>
      </c>
      <c r="D31">
        <f t="shared" ref="D31:H31" si="4">D27+D30</f>
        <v>0</v>
      </c>
      <c r="E31">
        <f t="shared" si="4"/>
        <v>532</v>
      </c>
      <c r="F31">
        <f t="shared" si="4"/>
        <v>11217</v>
      </c>
      <c r="G31">
        <f t="shared" si="4"/>
        <v>0</v>
      </c>
      <c r="H31">
        <f t="shared" si="4"/>
        <v>213110</v>
      </c>
    </row>
    <row r="33" spans="2:8" x14ac:dyDescent="0.25">
      <c r="B33" t="s">
        <v>11</v>
      </c>
      <c r="C33">
        <f>C15+C21+C31</f>
        <v>383670</v>
      </c>
      <c r="D33">
        <f t="shared" ref="D33:H33" si="5">D15+D21+D31</f>
        <v>3904</v>
      </c>
      <c r="E33">
        <f t="shared" si="5"/>
        <v>9271</v>
      </c>
      <c r="F33">
        <f t="shared" si="5"/>
        <v>144998</v>
      </c>
      <c r="G33">
        <f t="shared" si="5"/>
        <v>24982</v>
      </c>
      <c r="H33">
        <f t="shared" si="5"/>
        <v>566825</v>
      </c>
    </row>
    <row r="34" spans="2:8" x14ac:dyDescent="0.25">
      <c r="B34" t="s">
        <v>69</v>
      </c>
    </row>
    <row r="41" spans="2:8" x14ac:dyDescent="0.25">
      <c r="B41" s="1" t="s">
        <v>106</v>
      </c>
      <c r="C41" s="1"/>
      <c r="D41" s="1"/>
      <c r="E41" s="1"/>
      <c r="F41" s="1"/>
      <c r="G41" s="1"/>
      <c r="H41" s="1"/>
    </row>
    <row r="42" spans="2:8" x14ac:dyDescent="0.25">
      <c r="C42" t="s">
        <v>137</v>
      </c>
      <c r="D42">
        <v>2021</v>
      </c>
      <c r="E42">
        <v>2022</v>
      </c>
      <c r="F42" t="s">
        <v>70</v>
      </c>
      <c r="G42" t="s">
        <v>71</v>
      </c>
    </row>
    <row r="43" spans="2:8" x14ac:dyDescent="0.25">
      <c r="C43" t="s">
        <v>65</v>
      </c>
      <c r="D43">
        <v>166711</v>
      </c>
      <c r="E43">
        <v>169720</v>
      </c>
      <c r="F43">
        <f>E43-D43</f>
        <v>3009</v>
      </c>
      <c r="G43" s="2">
        <f>F43/E43</f>
        <v>1.772920103700212E-2</v>
      </c>
    </row>
    <row r="44" spans="2:8" x14ac:dyDescent="0.25">
      <c r="C44" t="s">
        <v>66</v>
      </c>
      <c r="D44">
        <v>21243</v>
      </c>
      <c r="E44">
        <v>16158</v>
      </c>
      <c r="F44">
        <f t="shared" ref="F44:F45" si="6">E44-D44</f>
        <v>-5085</v>
      </c>
      <c r="G44" s="2">
        <f t="shared" ref="G44:G45" si="7">F44/E44</f>
        <v>-0.31470479019680653</v>
      </c>
    </row>
    <row r="45" spans="2:8" x14ac:dyDescent="0.25">
      <c r="C45" t="s">
        <v>72</v>
      </c>
      <c r="D45">
        <v>187954</v>
      </c>
      <c r="E45">
        <f>SUM(E43:E44)</f>
        <v>185878</v>
      </c>
      <c r="F45">
        <f t="shared" si="6"/>
        <v>-2076</v>
      </c>
      <c r="G45" s="2">
        <f t="shared" si="7"/>
        <v>-1.1168615973918376E-2</v>
      </c>
    </row>
    <row r="46" spans="2:8" x14ac:dyDescent="0.25">
      <c r="G46" s="2"/>
    </row>
    <row r="47" spans="2:8" x14ac:dyDescent="0.25">
      <c r="C47" t="s">
        <v>139</v>
      </c>
      <c r="D47">
        <v>2021</v>
      </c>
      <c r="E47">
        <v>2022</v>
      </c>
      <c r="F47" t="s">
        <v>70</v>
      </c>
      <c r="G47" s="2" t="s">
        <v>71</v>
      </c>
    </row>
    <row r="48" spans="2:8" x14ac:dyDescent="0.25">
      <c r="C48" t="s">
        <v>65</v>
      </c>
      <c r="D48">
        <v>73457</v>
      </c>
      <c r="E48">
        <v>70830</v>
      </c>
      <c r="F48">
        <f>E48-D48</f>
        <v>-2627</v>
      </c>
      <c r="G48" s="2">
        <f>F48/E48</f>
        <v>-3.7088804179020191E-2</v>
      </c>
    </row>
    <row r="49" spans="3:7" x14ac:dyDescent="0.25">
      <c r="C49" t="s">
        <v>66</v>
      </c>
      <c r="D49">
        <v>90365</v>
      </c>
      <c r="E49">
        <v>97007</v>
      </c>
      <c r="F49">
        <f t="shared" ref="F49:F50" si="8">E49-D49</f>
        <v>6642</v>
      </c>
      <c r="G49" s="2">
        <f t="shared" ref="G49:G50" si="9">F49/E49</f>
        <v>6.8469285721648954E-2</v>
      </c>
    </row>
    <row r="50" spans="3:7" x14ac:dyDescent="0.25">
      <c r="C50" t="s">
        <v>73</v>
      </c>
      <c r="D50">
        <v>163822</v>
      </c>
      <c r="E50">
        <f>SUM(E48:E49)</f>
        <v>167837</v>
      </c>
      <c r="F50">
        <f t="shared" si="8"/>
        <v>4015</v>
      </c>
      <c r="G50" s="2">
        <f t="shared" si="9"/>
        <v>2.3922019578519634E-2</v>
      </c>
    </row>
    <row r="51" spans="3:7" x14ac:dyDescent="0.25">
      <c r="G51" s="2"/>
    </row>
    <row r="52" spans="3:7" x14ac:dyDescent="0.25">
      <c r="C52" t="s">
        <v>141</v>
      </c>
      <c r="D52">
        <v>2021</v>
      </c>
      <c r="E52">
        <v>2022</v>
      </c>
      <c r="F52" t="s">
        <v>70</v>
      </c>
      <c r="G52" s="2" t="s">
        <v>71</v>
      </c>
    </row>
    <row r="53" spans="3:7" x14ac:dyDescent="0.25">
      <c r="C53" t="s">
        <v>65</v>
      </c>
      <c r="D53">
        <v>70967</v>
      </c>
      <c r="E53">
        <v>77575</v>
      </c>
      <c r="F53">
        <f>E53-D53</f>
        <v>6608</v>
      </c>
      <c r="G53" s="2">
        <f>F53/E53</f>
        <v>8.5182081856268133E-2</v>
      </c>
    </row>
    <row r="54" spans="3:7" x14ac:dyDescent="0.25">
      <c r="C54" t="s">
        <v>66</v>
      </c>
      <c r="D54">
        <v>19507</v>
      </c>
      <c r="E54">
        <v>24410</v>
      </c>
      <c r="F54">
        <f t="shared" ref="F54:F59" si="10">E54-D54</f>
        <v>4903</v>
      </c>
      <c r="G54" s="2">
        <f t="shared" ref="G54:G59" si="11">F54/E54</f>
        <v>0.20086030315444489</v>
      </c>
    </row>
    <row r="55" spans="3:7" x14ac:dyDescent="0.25">
      <c r="C55" t="s">
        <v>67</v>
      </c>
      <c r="D55">
        <v>90474</v>
      </c>
      <c r="E55">
        <f>SUM(E53:E54)</f>
        <v>101985</v>
      </c>
      <c r="F55">
        <f t="shared" si="10"/>
        <v>11511</v>
      </c>
      <c r="G55" s="2">
        <f t="shared" si="11"/>
        <v>0.11286953963818208</v>
      </c>
    </row>
    <row r="56" spans="3:7" x14ac:dyDescent="0.25">
      <c r="C56" t="s">
        <v>65</v>
      </c>
      <c r="D56">
        <v>63357</v>
      </c>
      <c r="E56">
        <v>84638</v>
      </c>
      <c r="F56">
        <f t="shared" si="10"/>
        <v>21281</v>
      </c>
      <c r="G56" s="2">
        <f t="shared" si="11"/>
        <v>0.25143552541411657</v>
      </c>
    </row>
    <row r="57" spans="3:7" x14ac:dyDescent="0.25">
      <c r="C57" t="s">
        <v>66</v>
      </c>
      <c r="D57">
        <v>24645</v>
      </c>
      <c r="E57">
        <v>26487</v>
      </c>
      <c r="F57">
        <f t="shared" si="10"/>
        <v>1842</v>
      </c>
      <c r="G57" s="2">
        <f t="shared" si="11"/>
        <v>6.9543549665873824E-2</v>
      </c>
    </row>
    <row r="58" spans="3:7" x14ac:dyDescent="0.25">
      <c r="C58" t="s">
        <v>68</v>
      </c>
      <c r="D58">
        <v>88002</v>
      </c>
      <c r="E58">
        <f>SUM(E56:E57)</f>
        <v>111125</v>
      </c>
      <c r="F58">
        <f t="shared" si="10"/>
        <v>23123</v>
      </c>
      <c r="G58" s="2">
        <f t="shared" si="11"/>
        <v>0.20808098987626547</v>
      </c>
    </row>
    <row r="59" spans="3:7" x14ac:dyDescent="0.25">
      <c r="C59" t="s">
        <v>141</v>
      </c>
      <c r="D59">
        <v>178476</v>
      </c>
      <c r="E59">
        <f>E55+E58</f>
        <v>213110</v>
      </c>
      <c r="F59">
        <f t="shared" si="10"/>
        <v>34634</v>
      </c>
      <c r="G59" s="2">
        <f t="shared" si="11"/>
        <v>0.16251700999483834</v>
      </c>
    </row>
    <row r="60" spans="3:7" x14ac:dyDescent="0.25">
      <c r="G60" s="2"/>
    </row>
    <row r="61" spans="3:7" x14ac:dyDescent="0.25">
      <c r="C61" t="s">
        <v>11</v>
      </c>
      <c r="D61">
        <f>D45+D50+D59</f>
        <v>530252</v>
      </c>
      <c r="E61">
        <f t="shared" ref="E61:G61" si="12">E45+E50+E59</f>
        <v>566825</v>
      </c>
      <c r="F61">
        <f t="shared" si="12"/>
        <v>36573</v>
      </c>
      <c r="G61" s="2">
        <f t="shared" si="12"/>
        <v>0.1752704135994396</v>
      </c>
    </row>
    <row r="67" spans="2:5" x14ac:dyDescent="0.25">
      <c r="C67" t="s">
        <v>101</v>
      </c>
      <c r="D67">
        <v>2021</v>
      </c>
      <c r="E67">
        <v>2022</v>
      </c>
    </row>
    <row r="68" spans="2:5" x14ac:dyDescent="0.25">
      <c r="C68" t="s">
        <v>111</v>
      </c>
      <c r="D68">
        <v>187954</v>
      </c>
      <c r="E68">
        <v>185878</v>
      </c>
    </row>
    <row r="69" spans="2:5" x14ac:dyDescent="0.25">
      <c r="C69" t="s">
        <v>112</v>
      </c>
      <c r="D69">
        <v>163822</v>
      </c>
      <c r="E69">
        <v>167837</v>
      </c>
    </row>
    <row r="70" spans="2:5" x14ac:dyDescent="0.25">
      <c r="C70" t="s">
        <v>110</v>
      </c>
      <c r="D70">
        <v>178476</v>
      </c>
      <c r="E70">
        <v>213110</v>
      </c>
    </row>
    <row r="71" spans="2:5" x14ac:dyDescent="0.25">
      <c r="C71" t="s">
        <v>11</v>
      </c>
      <c r="D71">
        <f>SUM(D68:D70)</f>
        <v>530252</v>
      </c>
      <c r="E71">
        <f>SUM(E68:E70)</f>
        <v>566825</v>
      </c>
    </row>
    <row r="77" spans="2:5" x14ac:dyDescent="0.25">
      <c r="B77" t="s">
        <v>111</v>
      </c>
      <c r="C77">
        <v>185878</v>
      </c>
    </row>
    <row r="78" spans="2:5" x14ac:dyDescent="0.25">
      <c r="B78" t="s">
        <v>112</v>
      </c>
      <c r="C78">
        <v>167837</v>
      </c>
    </row>
    <row r="79" spans="2:5" x14ac:dyDescent="0.25">
      <c r="B79" t="s">
        <v>110</v>
      </c>
      <c r="C79">
        <v>213110</v>
      </c>
    </row>
  </sheetData>
  <mergeCells count="22">
    <mergeCell ref="H11:H12"/>
    <mergeCell ref="B17:B18"/>
    <mergeCell ref="C17:C18"/>
    <mergeCell ref="D17:D18"/>
    <mergeCell ref="E17:E18"/>
    <mergeCell ref="F17:F18"/>
    <mergeCell ref="G17:G18"/>
    <mergeCell ref="H17:H18"/>
    <mergeCell ref="B11:B12"/>
    <mergeCell ref="C11:C12"/>
    <mergeCell ref="D11:D12"/>
    <mergeCell ref="E11:E12"/>
    <mergeCell ref="F11:F12"/>
    <mergeCell ref="G11:G12"/>
    <mergeCell ref="H23:H24"/>
    <mergeCell ref="B41:H41"/>
    <mergeCell ref="B23:B24"/>
    <mergeCell ref="C23:C24"/>
    <mergeCell ref="D23:D24"/>
    <mergeCell ref="E23:E24"/>
    <mergeCell ref="F23:F24"/>
    <mergeCell ref="G23:G24"/>
  </mergeCells>
  <pageMargins left="0.7" right="0.7" top="0.75" bottom="0.75" header="0.3" footer="0.3"/>
  <pageSetup scale="3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98"/>
  <sheetViews>
    <sheetView view="pageBreakPreview" topLeftCell="A43" zoomScale="60" zoomScaleNormal="100" workbookViewId="0">
      <selection activeCell="I7" sqref="I7"/>
    </sheetView>
  </sheetViews>
  <sheetFormatPr baseColWidth="10" defaultRowHeight="15" x14ac:dyDescent="0.25"/>
  <cols>
    <col min="2" max="2" width="22.28515625" customWidth="1"/>
    <col min="3" max="4" width="18.28515625" customWidth="1"/>
    <col min="5" max="5" width="21" customWidth="1"/>
    <col min="6" max="6" width="22.42578125" customWidth="1"/>
    <col min="7" max="7" width="12.85546875" customWidth="1"/>
    <col min="8" max="8" width="14.5703125" customWidth="1"/>
    <col min="9" max="9" width="17.42578125" customWidth="1"/>
    <col min="10" max="10" width="16.42578125" customWidth="1"/>
    <col min="11" max="11" width="12.42578125" customWidth="1"/>
    <col min="13" max="13" width="12.7109375" customWidth="1"/>
    <col min="15" max="15" width="12.28515625" customWidth="1"/>
    <col min="16" max="16" width="15.140625" customWidth="1"/>
    <col min="18" max="18" width="15.28515625" customWidth="1"/>
    <col min="20" max="20" width="11.85546875" customWidth="1"/>
  </cols>
  <sheetData>
    <row r="7" spans="2:21" x14ac:dyDescent="0.25">
      <c r="B7" t="s">
        <v>145</v>
      </c>
    </row>
    <row r="8" spans="2:21" x14ac:dyDescent="0.25">
      <c r="B8" s="1" t="s">
        <v>126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x14ac:dyDescent="0.25">
      <c r="B9" s="1" t="s">
        <v>119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x14ac:dyDescent="0.25">
      <c r="B10" s="1" t="s">
        <v>74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x14ac:dyDescent="0.25">
      <c r="B11" s="1" t="s">
        <v>102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x14ac:dyDescent="0.25">
      <c r="B12" t="s">
        <v>134</v>
      </c>
      <c r="C12" t="s">
        <v>14</v>
      </c>
      <c r="D12" t="s">
        <v>13</v>
      </c>
      <c r="E12" t="s">
        <v>15</v>
      </c>
      <c r="F12" t="s">
        <v>16</v>
      </c>
      <c r="G12" t="s">
        <v>75</v>
      </c>
      <c r="H12" t="s">
        <v>20</v>
      </c>
      <c r="I12" t="s">
        <v>21</v>
      </c>
      <c r="J12" t="s">
        <v>22</v>
      </c>
      <c r="K12" t="s">
        <v>24</v>
      </c>
      <c r="L12" t="s">
        <v>25</v>
      </c>
      <c r="M12" t="s">
        <v>27</v>
      </c>
      <c r="N12" t="s">
        <v>76</v>
      </c>
      <c r="O12" t="s">
        <v>28</v>
      </c>
      <c r="P12" t="s">
        <v>29</v>
      </c>
      <c r="Q12" t="s">
        <v>31</v>
      </c>
      <c r="R12" t="s">
        <v>32</v>
      </c>
      <c r="S12" t="s">
        <v>33</v>
      </c>
      <c r="T12" t="s">
        <v>34</v>
      </c>
      <c r="U12" t="s">
        <v>11</v>
      </c>
    </row>
    <row r="13" spans="2:21" x14ac:dyDescent="0.25">
      <c r="B13" t="s">
        <v>77</v>
      </c>
      <c r="C13">
        <v>0</v>
      </c>
      <c r="D13">
        <v>211</v>
      </c>
      <c r="E13">
        <v>0</v>
      </c>
      <c r="F13">
        <v>6685</v>
      </c>
      <c r="G13">
        <v>0</v>
      </c>
      <c r="H13">
        <v>43299</v>
      </c>
      <c r="I13">
        <v>0</v>
      </c>
      <c r="J13">
        <v>0</v>
      </c>
      <c r="K13">
        <v>820</v>
      </c>
      <c r="L13">
        <v>0</v>
      </c>
      <c r="M13">
        <v>15290.35</v>
      </c>
      <c r="N13">
        <v>0</v>
      </c>
      <c r="O13">
        <v>10406</v>
      </c>
      <c r="P13">
        <v>0</v>
      </c>
      <c r="Q13">
        <v>431975</v>
      </c>
      <c r="R13">
        <v>0</v>
      </c>
      <c r="S13">
        <v>1</v>
      </c>
      <c r="T13">
        <v>256827</v>
      </c>
      <c r="U13">
        <f>SUM(C13:T13)</f>
        <v>765514.35</v>
      </c>
    </row>
    <row r="14" spans="2:21" x14ac:dyDescent="0.25">
      <c r="B14" t="s">
        <v>78</v>
      </c>
      <c r="C14">
        <v>0</v>
      </c>
      <c r="D14">
        <v>0</v>
      </c>
      <c r="E14">
        <v>0</v>
      </c>
      <c r="F14">
        <v>0</v>
      </c>
      <c r="G14">
        <v>0</v>
      </c>
      <c r="H14">
        <v>1134017</v>
      </c>
      <c r="I14">
        <v>0</v>
      </c>
      <c r="J14">
        <v>0</v>
      </c>
      <c r="K14">
        <v>258</v>
      </c>
      <c r="L14">
        <v>0</v>
      </c>
      <c r="M14">
        <v>0</v>
      </c>
      <c r="N14">
        <v>0</v>
      </c>
      <c r="O14">
        <v>10499</v>
      </c>
      <c r="P14">
        <v>0</v>
      </c>
      <c r="Q14">
        <v>467079</v>
      </c>
      <c r="R14">
        <v>0</v>
      </c>
      <c r="S14">
        <v>0</v>
      </c>
      <c r="T14">
        <v>9026</v>
      </c>
      <c r="U14">
        <f>SUM(C14:T14)</f>
        <v>1620879</v>
      </c>
    </row>
    <row r="15" spans="2:21" x14ac:dyDescent="0.25">
      <c r="B15" t="s">
        <v>79</v>
      </c>
      <c r="C15">
        <v>82865</v>
      </c>
      <c r="D15">
        <v>0</v>
      </c>
      <c r="E15">
        <v>21500</v>
      </c>
      <c r="F15">
        <v>0</v>
      </c>
      <c r="G15">
        <v>0</v>
      </c>
      <c r="H15">
        <v>0</v>
      </c>
      <c r="I15">
        <v>0</v>
      </c>
      <c r="J15">
        <v>0</v>
      </c>
      <c r="K15">
        <v>179327</v>
      </c>
      <c r="L15">
        <v>0</v>
      </c>
      <c r="M15">
        <v>0</v>
      </c>
      <c r="N15">
        <v>0</v>
      </c>
      <c r="O15">
        <v>224339</v>
      </c>
      <c r="P15">
        <v>246484</v>
      </c>
      <c r="Q15">
        <v>710392</v>
      </c>
      <c r="R15">
        <v>7260</v>
      </c>
      <c r="S15">
        <v>0</v>
      </c>
      <c r="T15">
        <v>0</v>
      </c>
      <c r="U15">
        <f>SUM(C15:T15)</f>
        <v>1472167</v>
      </c>
    </row>
    <row r="16" spans="2:21" x14ac:dyDescent="0.25">
      <c r="B16" t="s">
        <v>80</v>
      </c>
      <c r="C16">
        <v>11806</v>
      </c>
      <c r="D16">
        <v>0</v>
      </c>
      <c r="E16">
        <v>0</v>
      </c>
      <c r="F16">
        <v>252021</v>
      </c>
      <c r="G16">
        <v>0</v>
      </c>
      <c r="H16">
        <v>0</v>
      </c>
      <c r="I16">
        <v>525164</v>
      </c>
      <c r="J16">
        <v>23881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673439</v>
      </c>
      <c r="R16">
        <v>80922.539999999994</v>
      </c>
      <c r="S16">
        <v>0</v>
      </c>
      <c r="T16">
        <v>81797</v>
      </c>
      <c r="U16">
        <f>SUM(C16:T16)</f>
        <v>1649030.54</v>
      </c>
    </row>
    <row r="17" spans="2:21" x14ac:dyDescent="0.25">
      <c r="B17" t="s">
        <v>142</v>
      </c>
      <c r="C17">
        <f>SUM(C13:C16)</f>
        <v>94671</v>
      </c>
      <c r="D17">
        <f t="shared" ref="D17:T17" si="0">SUM(D13:D16)</f>
        <v>211</v>
      </c>
      <c r="E17">
        <f t="shared" si="0"/>
        <v>21500</v>
      </c>
      <c r="F17">
        <f t="shared" si="0"/>
        <v>258706</v>
      </c>
      <c r="G17">
        <f t="shared" si="0"/>
        <v>0</v>
      </c>
      <c r="H17">
        <f t="shared" si="0"/>
        <v>1177316</v>
      </c>
      <c r="I17">
        <f t="shared" si="0"/>
        <v>525164</v>
      </c>
      <c r="J17">
        <f t="shared" si="0"/>
        <v>23881</v>
      </c>
      <c r="K17">
        <f t="shared" si="0"/>
        <v>180405</v>
      </c>
      <c r="L17">
        <f t="shared" si="0"/>
        <v>0</v>
      </c>
      <c r="M17">
        <f t="shared" si="0"/>
        <v>15290.35</v>
      </c>
      <c r="N17">
        <f t="shared" si="0"/>
        <v>0</v>
      </c>
      <c r="O17">
        <f t="shared" si="0"/>
        <v>245244</v>
      </c>
      <c r="P17">
        <f t="shared" si="0"/>
        <v>246484</v>
      </c>
      <c r="Q17">
        <f t="shared" si="0"/>
        <v>2282885</v>
      </c>
      <c r="R17">
        <f t="shared" si="0"/>
        <v>88182.54</v>
      </c>
      <c r="S17">
        <f t="shared" si="0"/>
        <v>1</v>
      </c>
      <c r="T17">
        <f t="shared" si="0"/>
        <v>347650</v>
      </c>
      <c r="U17">
        <f>SUM(C17:T17)</f>
        <v>5507590.8899999997</v>
      </c>
    </row>
    <row r="19" spans="2:21" x14ac:dyDescent="0.25">
      <c r="B19" t="s">
        <v>112</v>
      </c>
      <c r="C19" t="s">
        <v>14</v>
      </c>
      <c r="D19" t="s">
        <v>13</v>
      </c>
      <c r="E19" t="s">
        <v>15</v>
      </c>
      <c r="F19" t="s">
        <v>16</v>
      </c>
      <c r="G19" t="s">
        <v>75</v>
      </c>
      <c r="H19" t="s">
        <v>20</v>
      </c>
      <c r="I19" t="s">
        <v>21</v>
      </c>
      <c r="J19" t="s">
        <v>22</v>
      </c>
      <c r="K19" t="s">
        <v>24</v>
      </c>
      <c r="L19" t="s">
        <v>25</v>
      </c>
      <c r="M19" t="s">
        <v>27</v>
      </c>
      <c r="N19" t="s">
        <v>76</v>
      </c>
      <c r="O19" t="s">
        <v>28</v>
      </c>
      <c r="P19" t="s">
        <v>29</v>
      </c>
      <c r="Q19" t="s">
        <v>31</v>
      </c>
      <c r="R19" t="s">
        <v>32</v>
      </c>
      <c r="S19" t="s">
        <v>33</v>
      </c>
      <c r="T19" t="s">
        <v>34</v>
      </c>
      <c r="U19" t="s">
        <v>11</v>
      </c>
    </row>
    <row r="20" spans="2:21" x14ac:dyDescent="0.25">
      <c r="B20" t="s">
        <v>77</v>
      </c>
      <c r="C20">
        <v>0</v>
      </c>
      <c r="D20">
        <v>0</v>
      </c>
      <c r="E20">
        <v>0</v>
      </c>
      <c r="F20">
        <v>14464</v>
      </c>
      <c r="G20">
        <v>0</v>
      </c>
      <c r="H20">
        <v>0</v>
      </c>
      <c r="I20">
        <v>2</v>
      </c>
      <c r="J20">
        <v>0</v>
      </c>
      <c r="K20">
        <v>27558</v>
      </c>
      <c r="L20">
        <v>0</v>
      </c>
      <c r="M20">
        <v>0</v>
      </c>
      <c r="N20">
        <v>0</v>
      </c>
      <c r="O20">
        <v>16683</v>
      </c>
      <c r="P20">
        <v>9</v>
      </c>
      <c r="Q20">
        <v>74462</v>
      </c>
      <c r="R20">
        <v>39366</v>
      </c>
      <c r="S20">
        <v>10</v>
      </c>
      <c r="T20">
        <v>15613</v>
      </c>
      <c r="U20">
        <f>SUM(C20:T20)</f>
        <v>188167</v>
      </c>
    </row>
    <row r="21" spans="2:21" x14ac:dyDescent="0.25">
      <c r="B21" t="s">
        <v>78</v>
      </c>
      <c r="C21">
        <v>0</v>
      </c>
      <c r="D21">
        <v>0</v>
      </c>
      <c r="E21">
        <v>0</v>
      </c>
      <c r="F21">
        <v>4564</v>
      </c>
      <c r="G21">
        <v>0</v>
      </c>
      <c r="H21">
        <v>404178</v>
      </c>
      <c r="I21">
        <v>0</v>
      </c>
      <c r="J21">
        <v>0</v>
      </c>
      <c r="K21">
        <v>15453</v>
      </c>
      <c r="L21">
        <v>0</v>
      </c>
      <c r="M21">
        <v>0</v>
      </c>
      <c r="N21">
        <v>0</v>
      </c>
      <c r="O21">
        <v>29549</v>
      </c>
      <c r="P21">
        <v>0</v>
      </c>
      <c r="Q21">
        <v>188932</v>
      </c>
      <c r="R21">
        <v>0</v>
      </c>
      <c r="S21">
        <v>0</v>
      </c>
      <c r="T21">
        <v>74380</v>
      </c>
      <c r="U21">
        <f>SUM(C21:T21)</f>
        <v>717056</v>
      </c>
    </row>
    <row r="22" spans="2:21" x14ac:dyDescent="0.25">
      <c r="B22" t="s">
        <v>79</v>
      </c>
      <c r="C22">
        <v>0</v>
      </c>
      <c r="D22">
        <v>0</v>
      </c>
      <c r="E22">
        <v>62730</v>
      </c>
      <c r="F22">
        <v>60356</v>
      </c>
      <c r="G22">
        <v>0</v>
      </c>
      <c r="H22">
        <v>0</v>
      </c>
      <c r="I22">
        <v>0</v>
      </c>
      <c r="J22">
        <v>48361</v>
      </c>
      <c r="K22">
        <v>0</v>
      </c>
      <c r="L22">
        <v>0</v>
      </c>
      <c r="M22">
        <v>0</v>
      </c>
      <c r="N22">
        <v>0</v>
      </c>
      <c r="O22">
        <v>52242</v>
      </c>
      <c r="P22">
        <v>58119</v>
      </c>
      <c r="Q22">
        <v>57134</v>
      </c>
      <c r="R22">
        <v>0</v>
      </c>
      <c r="S22">
        <v>0</v>
      </c>
      <c r="T22">
        <v>3548</v>
      </c>
      <c r="U22">
        <f>SUM(C22:T22)</f>
        <v>342490</v>
      </c>
    </row>
    <row r="23" spans="2:21" x14ac:dyDescent="0.25">
      <c r="B23" t="s">
        <v>80</v>
      </c>
      <c r="C23">
        <v>0</v>
      </c>
      <c r="D23">
        <v>0</v>
      </c>
      <c r="E23">
        <v>4609</v>
      </c>
      <c r="G23">
        <v>0</v>
      </c>
      <c r="H23">
        <v>0</v>
      </c>
      <c r="I23">
        <v>333376</v>
      </c>
      <c r="J23">
        <v>23192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117282</v>
      </c>
      <c r="R23">
        <v>5200.5400000000009</v>
      </c>
      <c r="S23">
        <v>0</v>
      </c>
      <c r="T23">
        <v>0</v>
      </c>
      <c r="U23">
        <f>SUM(C23:T23)</f>
        <v>483659.54</v>
      </c>
    </row>
    <row r="24" spans="2:21" x14ac:dyDescent="0.25">
      <c r="B24" t="s">
        <v>143</v>
      </c>
      <c r="C24">
        <f>SUM(C20:C23)</f>
        <v>0</v>
      </c>
      <c r="D24">
        <f t="shared" ref="D24:U24" si="1">SUM(D20:D23)</f>
        <v>0</v>
      </c>
      <c r="E24">
        <f t="shared" si="1"/>
        <v>67339</v>
      </c>
      <c r="F24">
        <f t="shared" si="1"/>
        <v>79384</v>
      </c>
      <c r="G24">
        <f t="shared" si="1"/>
        <v>0</v>
      </c>
      <c r="H24">
        <f t="shared" si="1"/>
        <v>404178</v>
      </c>
      <c r="I24">
        <f t="shared" si="1"/>
        <v>333378</v>
      </c>
      <c r="J24">
        <f t="shared" si="1"/>
        <v>71553</v>
      </c>
      <c r="K24">
        <f t="shared" si="1"/>
        <v>43011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98474</v>
      </c>
      <c r="P24">
        <f t="shared" si="1"/>
        <v>58128</v>
      </c>
      <c r="Q24">
        <f t="shared" si="1"/>
        <v>437810</v>
      </c>
      <c r="R24">
        <f t="shared" si="1"/>
        <v>44566.54</v>
      </c>
      <c r="S24">
        <f t="shared" si="1"/>
        <v>10</v>
      </c>
      <c r="T24">
        <f t="shared" si="1"/>
        <v>93541</v>
      </c>
      <c r="U24">
        <f t="shared" si="1"/>
        <v>1731372.54</v>
      </c>
    </row>
    <row r="26" spans="2:21" x14ac:dyDescent="0.25">
      <c r="B26" t="s">
        <v>110</v>
      </c>
      <c r="C26" t="s">
        <v>14</v>
      </c>
      <c r="D26" t="s">
        <v>13</v>
      </c>
      <c r="E26" t="s">
        <v>15</v>
      </c>
      <c r="F26" t="s">
        <v>16</v>
      </c>
      <c r="G26" t="s">
        <v>75</v>
      </c>
      <c r="H26" t="s">
        <v>20</v>
      </c>
      <c r="I26" t="s">
        <v>21</v>
      </c>
      <c r="J26" t="s">
        <v>22</v>
      </c>
      <c r="K26" t="s">
        <v>24</v>
      </c>
      <c r="L26" t="s">
        <v>25</v>
      </c>
      <c r="M26" t="s">
        <v>27</v>
      </c>
      <c r="N26" t="s">
        <v>76</v>
      </c>
      <c r="O26" t="s">
        <v>28</v>
      </c>
      <c r="P26" t="s">
        <v>29</v>
      </c>
      <c r="Q26" t="s">
        <v>31</v>
      </c>
      <c r="R26" t="s">
        <v>32</v>
      </c>
      <c r="S26" t="s">
        <v>33</v>
      </c>
      <c r="T26" t="s">
        <v>34</v>
      </c>
      <c r="U26" t="s">
        <v>11</v>
      </c>
    </row>
    <row r="27" spans="2:21" x14ac:dyDescent="0.25">
      <c r="B27" t="s">
        <v>67</v>
      </c>
      <c r="C27">
        <v>0</v>
      </c>
      <c r="D27">
        <v>0</v>
      </c>
      <c r="E27">
        <v>0</v>
      </c>
      <c r="F27">
        <v>98</v>
      </c>
      <c r="G27">
        <v>0</v>
      </c>
      <c r="H27">
        <v>541915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186</v>
      </c>
      <c r="P27">
        <v>0</v>
      </c>
      <c r="Q27">
        <v>74675</v>
      </c>
      <c r="R27">
        <v>0</v>
      </c>
      <c r="S27">
        <v>0</v>
      </c>
      <c r="T27">
        <v>12125</v>
      </c>
      <c r="U27">
        <f>SUM(C27:T27)</f>
        <v>628999</v>
      </c>
    </row>
    <row r="28" spans="2:21" x14ac:dyDescent="0.25">
      <c r="B28" t="s">
        <v>83</v>
      </c>
      <c r="C28">
        <v>0</v>
      </c>
      <c r="D28">
        <v>0</v>
      </c>
      <c r="E28">
        <v>0</v>
      </c>
      <c r="F28">
        <v>157</v>
      </c>
      <c r="G28">
        <v>0</v>
      </c>
      <c r="H28">
        <v>854906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5865</v>
      </c>
      <c r="P28">
        <v>0</v>
      </c>
      <c r="Q28">
        <v>65720</v>
      </c>
      <c r="R28">
        <v>0</v>
      </c>
      <c r="S28">
        <v>0</v>
      </c>
      <c r="T28">
        <v>0</v>
      </c>
      <c r="U28">
        <f>SUM(C28:T28)</f>
        <v>926648</v>
      </c>
    </row>
    <row r="29" spans="2:21" x14ac:dyDescent="0.25">
      <c r="B29" t="s">
        <v>144</v>
      </c>
      <c r="C29">
        <f>SUM(C27:C28)</f>
        <v>0</v>
      </c>
      <c r="D29">
        <f t="shared" ref="D29:U29" si="2">SUM(D27:D28)</f>
        <v>0</v>
      </c>
      <c r="E29">
        <f t="shared" si="2"/>
        <v>0</v>
      </c>
      <c r="F29">
        <f t="shared" si="2"/>
        <v>255</v>
      </c>
      <c r="G29">
        <f t="shared" si="2"/>
        <v>0</v>
      </c>
      <c r="H29">
        <f t="shared" si="2"/>
        <v>1396821</v>
      </c>
      <c r="I29">
        <f t="shared" si="2"/>
        <v>0</v>
      </c>
      <c r="J29">
        <f t="shared" si="2"/>
        <v>0</v>
      </c>
      <c r="K29">
        <f t="shared" si="2"/>
        <v>0</v>
      </c>
      <c r="L29">
        <f t="shared" si="2"/>
        <v>0</v>
      </c>
      <c r="M29">
        <f t="shared" si="2"/>
        <v>0</v>
      </c>
      <c r="N29">
        <f t="shared" si="2"/>
        <v>0</v>
      </c>
      <c r="O29">
        <f t="shared" si="2"/>
        <v>6051</v>
      </c>
      <c r="P29">
        <f t="shared" si="2"/>
        <v>0</v>
      </c>
      <c r="Q29">
        <f t="shared" si="2"/>
        <v>140395</v>
      </c>
      <c r="R29">
        <f t="shared" si="2"/>
        <v>0</v>
      </c>
      <c r="S29">
        <f t="shared" si="2"/>
        <v>0</v>
      </c>
      <c r="T29">
        <f t="shared" si="2"/>
        <v>12125</v>
      </c>
      <c r="U29">
        <f t="shared" si="2"/>
        <v>1555647</v>
      </c>
    </row>
    <row r="31" spans="2:21" x14ac:dyDescent="0.25">
      <c r="B31" t="s">
        <v>85</v>
      </c>
      <c r="C31">
        <f>C17+C24+C29</f>
        <v>94671</v>
      </c>
      <c r="D31">
        <f t="shared" ref="D31:U31" si="3">D17+D24+D29</f>
        <v>211</v>
      </c>
      <c r="E31">
        <f t="shared" si="3"/>
        <v>88839</v>
      </c>
      <c r="F31">
        <f t="shared" si="3"/>
        <v>338345</v>
      </c>
      <c r="G31">
        <f t="shared" si="3"/>
        <v>0</v>
      </c>
      <c r="H31">
        <f t="shared" si="3"/>
        <v>2978315</v>
      </c>
      <c r="I31">
        <f t="shared" si="3"/>
        <v>858542</v>
      </c>
      <c r="J31">
        <f t="shared" si="3"/>
        <v>95434</v>
      </c>
      <c r="K31">
        <f t="shared" si="3"/>
        <v>223416</v>
      </c>
      <c r="L31">
        <f t="shared" si="3"/>
        <v>0</v>
      </c>
      <c r="M31">
        <f t="shared" si="3"/>
        <v>15290.35</v>
      </c>
      <c r="N31">
        <f t="shared" si="3"/>
        <v>0</v>
      </c>
      <c r="O31">
        <f t="shared" si="3"/>
        <v>349769</v>
      </c>
      <c r="P31">
        <f t="shared" si="3"/>
        <v>304612</v>
      </c>
      <c r="Q31">
        <f t="shared" si="3"/>
        <v>2861090</v>
      </c>
      <c r="R31">
        <f t="shared" si="3"/>
        <v>132749.07999999999</v>
      </c>
      <c r="S31">
        <f t="shared" si="3"/>
        <v>11</v>
      </c>
      <c r="T31">
        <f t="shared" si="3"/>
        <v>453316</v>
      </c>
      <c r="U31">
        <f t="shared" si="3"/>
        <v>8794610.4299999997</v>
      </c>
    </row>
    <row r="32" spans="2:21" x14ac:dyDescent="0.25">
      <c r="B32" t="s">
        <v>86</v>
      </c>
    </row>
    <row r="39" spans="2:10" x14ac:dyDescent="0.25">
      <c r="B39" s="1" t="s">
        <v>121</v>
      </c>
      <c r="C39" s="1"/>
      <c r="D39" s="1"/>
      <c r="E39" s="1"/>
      <c r="F39" s="1"/>
    </row>
    <row r="40" spans="2:10" x14ac:dyDescent="0.25">
      <c r="B40" s="1" t="s">
        <v>133</v>
      </c>
      <c r="C40" s="1"/>
      <c r="D40" s="1"/>
      <c r="E40" s="1"/>
      <c r="F40" s="1"/>
    </row>
    <row r="41" spans="2:10" x14ac:dyDescent="0.25">
      <c r="B41" s="1" t="s">
        <v>132</v>
      </c>
      <c r="C41" s="1"/>
      <c r="D41" s="1"/>
      <c r="E41" s="1"/>
      <c r="F41" s="1"/>
    </row>
    <row r="42" spans="2:10" x14ac:dyDescent="0.25">
      <c r="B42" s="1" t="s">
        <v>103</v>
      </c>
      <c r="C42" s="1"/>
      <c r="D42" s="1"/>
      <c r="E42" s="1"/>
      <c r="F42" s="1"/>
    </row>
    <row r="43" spans="2:10" x14ac:dyDescent="0.25">
      <c r="B43" t="s">
        <v>134</v>
      </c>
      <c r="C43">
        <v>2021</v>
      </c>
      <c r="D43">
        <v>2022</v>
      </c>
      <c r="E43" t="s">
        <v>87</v>
      </c>
      <c r="F43" t="s">
        <v>88</v>
      </c>
    </row>
    <row r="44" spans="2:10" x14ac:dyDescent="0.25">
      <c r="B44" t="s">
        <v>77</v>
      </c>
      <c r="C44">
        <v>605409</v>
      </c>
      <c r="D44">
        <v>765231.35</v>
      </c>
      <c r="E44">
        <f>D44-C44</f>
        <v>159822.34999999998</v>
      </c>
      <c r="F44">
        <f>E44/D44</f>
        <v>0.2088549430182127</v>
      </c>
      <c r="I44">
        <v>2021</v>
      </c>
      <c r="J44">
        <v>2022</v>
      </c>
    </row>
    <row r="45" spans="2:10" x14ac:dyDescent="0.25">
      <c r="B45" t="s">
        <v>78</v>
      </c>
      <c r="C45">
        <v>1472278</v>
      </c>
      <c r="D45">
        <v>1620879</v>
      </c>
      <c r="E45">
        <f t="shared" ref="E45:E48" si="4">D45-C45</f>
        <v>148601</v>
      </c>
      <c r="F45">
        <f t="shared" ref="F45:F48" si="5">E45/D45</f>
        <v>9.1679267854047092E-2</v>
      </c>
      <c r="H45" t="s">
        <v>134</v>
      </c>
      <c r="I45">
        <v>5998138</v>
      </c>
      <c r="J45">
        <v>5507590.8899999997</v>
      </c>
    </row>
    <row r="46" spans="2:10" x14ac:dyDescent="0.25">
      <c r="B46" t="s">
        <v>79</v>
      </c>
      <c r="C46">
        <v>1822712</v>
      </c>
      <c r="D46">
        <v>1472450</v>
      </c>
      <c r="E46">
        <f t="shared" si="4"/>
        <v>-350262</v>
      </c>
      <c r="F46">
        <f t="shared" si="5"/>
        <v>-0.23787700770824136</v>
      </c>
      <c r="H46" t="s">
        <v>112</v>
      </c>
      <c r="I46">
        <v>1347435</v>
      </c>
      <c r="J46">
        <v>1731372.54</v>
      </c>
    </row>
    <row r="47" spans="2:10" x14ac:dyDescent="0.25">
      <c r="B47" t="s">
        <v>80</v>
      </c>
      <c r="C47">
        <v>2097739</v>
      </c>
      <c r="D47">
        <v>1649030.5399999998</v>
      </c>
      <c r="E47">
        <f t="shared" si="4"/>
        <v>-448708.4600000002</v>
      </c>
      <c r="F47">
        <f t="shared" si="5"/>
        <v>-0.2721043965626011</v>
      </c>
      <c r="H47" t="s">
        <v>110</v>
      </c>
      <c r="I47">
        <v>1771555</v>
      </c>
      <c r="J47">
        <v>1555647</v>
      </c>
    </row>
    <row r="48" spans="2:10" x14ac:dyDescent="0.25">
      <c r="B48" t="s">
        <v>81</v>
      </c>
      <c r="C48">
        <v>5998138</v>
      </c>
      <c r="D48">
        <f>SUM(D44:D47)</f>
        <v>5507590.8899999997</v>
      </c>
      <c r="E48">
        <f t="shared" si="4"/>
        <v>-490547.11000000034</v>
      </c>
      <c r="F48">
        <f t="shared" si="5"/>
        <v>-8.9067456134164738E-2</v>
      </c>
    </row>
    <row r="50" spans="2:6" x14ac:dyDescent="0.25">
      <c r="B50" t="s">
        <v>112</v>
      </c>
      <c r="C50">
        <v>2021</v>
      </c>
      <c r="D50">
        <v>2022</v>
      </c>
      <c r="E50" t="s">
        <v>87</v>
      </c>
      <c r="F50" t="s">
        <v>88</v>
      </c>
    </row>
    <row r="51" spans="2:6" x14ac:dyDescent="0.25">
      <c r="B51" t="s">
        <v>77</v>
      </c>
      <c r="C51">
        <v>198243</v>
      </c>
      <c r="D51">
        <v>188167</v>
      </c>
      <c r="E51">
        <f>D51-C51</f>
        <v>-10076</v>
      </c>
      <c r="F51">
        <f>E51/D51</f>
        <v>-5.3548177948311869E-2</v>
      </c>
    </row>
    <row r="52" spans="2:6" x14ac:dyDescent="0.25">
      <c r="B52" t="s">
        <v>78</v>
      </c>
      <c r="C52">
        <v>653639</v>
      </c>
      <c r="D52">
        <v>717056</v>
      </c>
      <c r="E52">
        <f t="shared" ref="E52:E55" si="6">D52-C52</f>
        <v>63417</v>
      </c>
      <c r="F52">
        <f t="shared" ref="F52:F55" si="7">E52/D52</f>
        <v>8.8440791235273111E-2</v>
      </c>
    </row>
    <row r="53" spans="2:6" x14ac:dyDescent="0.25">
      <c r="B53" t="s">
        <v>79</v>
      </c>
      <c r="C53">
        <v>159228</v>
      </c>
      <c r="D53">
        <v>342490</v>
      </c>
      <c r="E53">
        <f t="shared" si="6"/>
        <v>183262</v>
      </c>
      <c r="F53">
        <f t="shared" si="7"/>
        <v>0.53508715582936728</v>
      </c>
    </row>
    <row r="54" spans="2:6" x14ac:dyDescent="0.25">
      <c r="B54" t="s">
        <v>80</v>
      </c>
      <c r="C54">
        <v>336325</v>
      </c>
      <c r="D54">
        <v>483659.54</v>
      </c>
      <c r="E54">
        <f t="shared" si="6"/>
        <v>147334.53999999998</v>
      </c>
      <c r="F54">
        <f t="shared" si="7"/>
        <v>0.30462448854001717</v>
      </c>
    </row>
    <row r="55" spans="2:6" x14ac:dyDescent="0.25">
      <c r="B55" t="s">
        <v>82</v>
      </c>
      <c r="C55">
        <v>1347435</v>
      </c>
      <c r="D55">
        <f>SUM(D51:D54)</f>
        <v>1731372.54</v>
      </c>
      <c r="E55">
        <f t="shared" si="6"/>
        <v>383937.54000000004</v>
      </c>
      <c r="F55">
        <f t="shared" si="7"/>
        <v>0.22175328020392424</v>
      </c>
    </row>
    <row r="57" spans="2:6" x14ac:dyDescent="0.25">
      <c r="B57" t="s">
        <v>110</v>
      </c>
      <c r="C57">
        <v>2021</v>
      </c>
      <c r="D57">
        <v>2022</v>
      </c>
      <c r="E57" t="s">
        <v>87</v>
      </c>
      <c r="F57" t="s">
        <v>88</v>
      </c>
    </row>
    <row r="58" spans="2:6" x14ac:dyDescent="0.25">
      <c r="B58" t="s">
        <v>67</v>
      </c>
      <c r="C58">
        <v>893413</v>
      </c>
      <c r="D58">
        <v>628999</v>
      </c>
      <c r="E58">
        <f>D58-C58</f>
        <v>-264414</v>
      </c>
      <c r="F58">
        <f>E58/D58</f>
        <v>-0.42037268739695932</v>
      </c>
    </row>
    <row r="59" spans="2:6" x14ac:dyDescent="0.25">
      <c r="B59" t="s">
        <v>83</v>
      </c>
      <c r="C59">
        <v>878142</v>
      </c>
      <c r="D59">
        <v>926648</v>
      </c>
      <c r="E59">
        <f t="shared" ref="E59:E60" si="8">D59-C59</f>
        <v>48506</v>
      </c>
      <c r="F59">
        <f t="shared" ref="F59:F60" si="9">E59/D59</f>
        <v>5.2345658761471452E-2</v>
      </c>
    </row>
    <row r="60" spans="2:6" x14ac:dyDescent="0.25">
      <c r="B60" t="s">
        <v>84</v>
      </c>
      <c r="C60">
        <f>SUM(C58:C59)</f>
        <v>1771555</v>
      </c>
      <c r="D60">
        <f>SUM(D58:D59)</f>
        <v>1555647</v>
      </c>
      <c r="E60">
        <f t="shared" si="8"/>
        <v>-215908</v>
      </c>
      <c r="F60">
        <f t="shared" si="9"/>
        <v>-0.13878984114005299</v>
      </c>
    </row>
    <row r="62" spans="2:6" x14ac:dyDescent="0.25">
      <c r="B62" t="s">
        <v>85</v>
      </c>
      <c r="C62">
        <f>C48+C55+C60</f>
        <v>9117128</v>
      </c>
      <c r="D62">
        <f>D48+D55+D60</f>
        <v>8794610.4299999997</v>
      </c>
      <c r="E62">
        <f>D62-C62</f>
        <v>-322517.5700000003</v>
      </c>
      <c r="F62">
        <f>E62/D62</f>
        <v>-3.6672183784268009E-2</v>
      </c>
    </row>
    <row r="71" spans="1:10" x14ac:dyDescent="0.25">
      <c r="A71" s="1" t="s">
        <v>131</v>
      </c>
      <c r="B71" s="1"/>
      <c r="C71" s="1"/>
      <c r="D71" s="1"/>
      <c r="E71" s="1"/>
      <c r="F71" s="1"/>
      <c r="G71" s="1"/>
    </row>
    <row r="73" spans="1:10" x14ac:dyDescent="0.25">
      <c r="B73" t="s">
        <v>94</v>
      </c>
      <c r="C73">
        <v>2021</v>
      </c>
      <c r="D73">
        <v>2022</v>
      </c>
      <c r="E73" t="s">
        <v>87</v>
      </c>
      <c r="F73" t="s">
        <v>130</v>
      </c>
      <c r="I73">
        <v>2021</v>
      </c>
      <c r="J73">
        <v>2022</v>
      </c>
    </row>
    <row r="74" spans="1:10" x14ac:dyDescent="0.25">
      <c r="B74" t="s">
        <v>13</v>
      </c>
      <c r="C74">
        <v>0</v>
      </c>
      <c r="D74">
        <v>211</v>
      </c>
      <c r="E74">
        <f>D74-C74</f>
        <v>211</v>
      </c>
      <c r="F74">
        <f>E74/D74</f>
        <v>1</v>
      </c>
      <c r="I74">
        <v>9117128</v>
      </c>
      <c r="J74">
        <v>8794610.4299999997</v>
      </c>
    </row>
    <row r="75" spans="1:10" x14ac:dyDescent="0.25">
      <c r="B75" t="s">
        <v>14</v>
      </c>
      <c r="C75">
        <v>75481</v>
      </c>
      <c r="D75">
        <v>94671</v>
      </c>
      <c r="E75">
        <f t="shared" ref="E75:E93" si="10">D75-C75</f>
        <v>19190</v>
      </c>
      <c r="F75">
        <f t="shared" ref="F75:F93" si="11">E75/D75</f>
        <v>0.20270198899346156</v>
      </c>
    </row>
    <row r="76" spans="1:10" x14ac:dyDescent="0.25">
      <c r="B76" t="s">
        <v>15</v>
      </c>
      <c r="C76">
        <v>131222</v>
      </c>
      <c r="D76">
        <v>88839</v>
      </c>
      <c r="E76">
        <f t="shared" si="10"/>
        <v>-42383</v>
      </c>
      <c r="F76">
        <f t="shared" si="11"/>
        <v>-0.47707650919078332</v>
      </c>
    </row>
    <row r="77" spans="1:10" x14ac:dyDescent="0.25">
      <c r="B77" t="s">
        <v>16</v>
      </c>
      <c r="C77">
        <v>522829</v>
      </c>
      <c r="D77">
        <v>338345</v>
      </c>
      <c r="E77">
        <f t="shared" si="10"/>
        <v>-184484</v>
      </c>
      <c r="F77">
        <f t="shared" si="11"/>
        <v>-0.54525410453826717</v>
      </c>
    </row>
    <row r="78" spans="1:10" x14ac:dyDescent="0.25">
      <c r="B78" t="s">
        <v>17</v>
      </c>
      <c r="C78">
        <v>0</v>
      </c>
      <c r="D78">
        <v>0</v>
      </c>
      <c r="E78">
        <f t="shared" si="10"/>
        <v>0</v>
      </c>
      <c r="F78">
        <v>0</v>
      </c>
    </row>
    <row r="79" spans="1:10" x14ac:dyDescent="0.25">
      <c r="B79" t="s">
        <v>18</v>
      </c>
      <c r="C79">
        <v>0</v>
      </c>
      <c r="D79">
        <v>0</v>
      </c>
      <c r="E79">
        <f t="shared" si="10"/>
        <v>0</v>
      </c>
      <c r="F79">
        <v>0</v>
      </c>
    </row>
    <row r="80" spans="1:10" x14ac:dyDescent="0.25">
      <c r="B80" t="s">
        <v>20</v>
      </c>
      <c r="C80">
        <v>2941812</v>
      </c>
      <c r="D80">
        <v>2978315</v>
      </c>
      <c r="E80">
        <f t="shared" si="10"/>
        <v>36503</v>
      </c>
      <c r="F80">
        <f t="shared" si="11"/>
        <v>1.2256258992081093E-2</v>
      </c>
    </row>
    <row r="81" spans="2:6" x14ac:dyDescent="0.25">
      <c r="B81" t="s">
        <v>21</v>
      </c>
      <c r="C81">
        <v>683711</v>
      </c>
      <c r="D81">
        <v>858542</v>
      </c>
      <c r="E81">
        <f t="shared" si="10"/>
        <v>174831</v>
      </c>
      <c r="F81">
        <f t="shared" si="11"/>
        <v>0.20363709637967625</v>
      </c>
    </row>
    <row r="82" spans="2:6" x14ac:dyDescent="0.25">
      <c r="B82" t="s">
        <v>22</v>
      </c>
      <c r="C82">
        <v>105775</v>
      </c>
      <c r="D82">
        <v>95434</v>
      </c>
      <c r="E82">
        <f t="shared" si="10"/>
        <v>-10341</v>
      </c>
      <c r="F82">
        <f t="shared" si="11"/>
        <v>-0.10835760839952219</v>
      </c>
    </row>
    <row r="83" spans="2:6" x14ac:dyDescent="0.25">
      <c r="B83" t="s">
        <v>23</v>
      </c>
      <c r="C83">
        <v>0</v>
      </c>
      <c r="D83">
        <v>0</v>
      </c>
      <c r="E83">
        <f t="shared" si="10"/>
        <v>0</v>
      </c>
      <c r="F83">
        <v>0</v>
      </c>
    </row>
    <row r="84" spans="2:6" x14ac:dyDescent="0.25">
      <c r="B84" t="s">
        <v>24</v>
      </c>
      <c r="C84">
        <v>114982</v>
      </c>
      <c r="D84">
        <v>223416</v>
      </c>
      <c r="E84">
        <f t="shared" si="10"/>
        <v>108434</v>
      </c>
      <c r="F84">
        <f t="shared" si="11"/>
        <v>0.48534572277724064</v>
      </c>
    </row>
    <row r="85" spans="2:6" x14ac:dyDescent="0.25">
      <c r="B85" t="s">
        <v>25</v>
      </c>
      <c r="C85">
        <v>18800</v>
      </c>
      <c r="D85">
        <v>0</v>
      </c>
      <c r="E85">
        <f t="shared" si="10"/>
        <v>-18800</v>
      </c>
      <c r="F85">
        <v>0</v>
      </c>
    </row>
    <row r="86" spans="2:6" x14ac:dyDescent="0.25">
      <c r="B86" t="s">
        <v>27</v>
      </c>
      <c r="C86">
        <v>68939</v>
      </c>
      <c r="D86">
        <v>15290.35</v>
      </c>
      <c r="E86">
        <f t="shared" si="10"/>
        <v>-53648.65</v>
      </c>
      <c r="F86">
        <f t="shared" si="11"/>
        <v>-3.5086606912202796</v>
      </c>
    </row>
    <row r="87" spans="2:6" x14ac:dyDescent="0.25">
      <c r="B87" t="s">
        <v>28</v>
      </c>
      <c r="C87">
        <v>304744</v>
      </c>
      <c r="D87">
        <v>349769</v>
      </c>
      <c r="E87">
        <f t="shared" si="10"/>
        <v>45025</v>
      </c>
      <c r="F87">
        <f t="shared" si="11"/>
        <v>0.12872781750240872</v>
      </c>
    </row>
    <row r="88" spans="2:6" x14ac:dyDescent="0.25">
      <c r="B88" t="s">
        <v>31</v>
      </c>
      <c r="C88">
        <v>3353125</v>
      </c>
      <c r="D88">
        <v>2861090</v>
      </c>
      <c r="E88">
        <f t="shared" si="10"/>
        <v>-492035</v>
      </c>
      <c r="F88">
        <f t="shared" si="11"/>
        <v>-0.17197466699754291</v>
      </c>
    </row>
    <row r="89" spans="2:6" x14ac:dyDescent="0.25">
      <c r="B89" t="s">
        <v>29</v>
      </c>
      <c r="C89">
        <v>420059</v>
      </c>
      <c r="D89">
        <v>304612</v>
      </c>
      <c r="E89">
        <f t="shared" si="10"/>
        <v>-115447</v>
      </c>
      <c r="F89">
        <f t="shared" si="11"/>
        <v>-0.37899688784420837</v>
      </c>
    </row>
    <row r="90" spans="2:6" ht="15.75" customHeight="1" x14ac:dyDescent="0.25">
      <c r="B90" t="s">
        <v>32</v>
      </c>
      <c r="C90">
        <v>161357</v>
      </c>
      <c r="D90">
        <v>132749.07999999999</v>
      </c>
      <c r="E90">
        <f t="shared" si="10"/>
        <v>-28607.920000000013</v>
      </c>
      <c r="F90">
        <f t="shared" si="11"/>
        <v>-0.21550371573196603</v>
      </c>
    </row>
    <row r="91" spans="2:6" x14ac:dyDescent="0.25">
      <c r="B91" t="s">
        <v>33</v>
      </c>
      <c r="C91">
        <v>0</v>
      </c>
      <c r="D91">
        <v>11</v>
      </c>
      <c r="E91">
        <f t="shared" si="10"/>
        <v>11</v>
      </c>
      <c r="F91">
        <f t="shared" si="11"/>
        <v>1</v>
      </c>
    </row>
    <row r="92" spans="2:6" x14ac:dyDescent="0.25">
      <c r="B92" t="s">
        <v>34</v>
      </c>
      <c r="C92">
        <v>214292</v>
      </c>
      <c r="D92">
        <v>453316</v>
      </c>
      <c r="E92">
        <f t="shared" si="10"/>
        <v>239024</v>
      </c>
      <c r="F92">
        <f t="shared" si="11"/>
        <v>0.52727898419645458</v>
      </c>
    </row>
    <row r="93" spans="2:6" x14ac:dyDescent="0.25">
      <c r="B93" t="s">
        <v>85</v>
      </c>
      <c r="C93">
        <f>SUM(C74:C92)</f>
        <v>9117128</v>
      </c>
      <c r="D93">
        <f>SUM(D74:D92)</f>
        <v>8794610.4299999997</v>
      </c>
      <c r="E93">
        <f t="shared" si="10"/>
        <v>-322517.5700000003</v>
      </c>
      <c r="F93">
        <f t="shared" si="11"/>
        <v>-3.6672183784268009E-2</v>
      </c>
    </row>
    <row r="96" spans="2:6" x14ac:dyDescent="0.25">
      <c r="C96" t="s">
        <v>134</v>
      </c>
      <c r="D96" t="s">
        <v>112</v>
      </c>
      <c r="E96" t="s">
        <v>110</v>
      </c>
      <c r="F96" t="s">
        <v>11</v>
      </c>
    </row>
    <row r="97" spans="2:6" x14ac:dyDescent="0.25">
      <c r="B97">
        <v>2021</v>
      </c>
      <c r="C97">
        <v>5998138</v>
      </c>
      <c r="D97">
        <v>1347435</v>
      </c>
      <c r="E97">
        <v>1771555</v>
      </c>
      <c r="F97">
        <f>SUM(C97:E97)</f>
        <v>9117128</v>
      </c>
    </row>
    <row r="98" spans="2:6" x14ac:dyDescent="0.25">
      <c r="B98">
        <v>2022</v>
      </c>
      <c r="C98">
        <v>5507590.8899999997</v>
      </c>
      <c r="D98">
        <v>1731372.54</v>
      </c>
      <c r="E98">
        <v>1555647</v>
      </c>
      <c r="F98">
        <f>SUM(C98:E98)</f>
        <v>8794610.4299999997</v>
      </c>
    </row>
  </sheetData>
  <mergeCells count="9">
    <mergeCell ref="A71:G71"/>
    <mergeCell ref="B8:U8"/>
    <mergeCell ref="B9:U9"/>
    <mergeCell ref="B42:F42"/>
    <mergeCell ref="B10:U10"/>
    <mergeCell ref="B41:F41"/>
    <mergeCell ref="B40:F40"/>
    <mergeCell ref="B39:F39"/>
    <mergeCell ref="B11:U11"/>
  </mergeCells>
  <pageMargins left="0.7" right="0.7" top="0.75" bottom="0.75" header="0.3" footer="0.3"/>
  <pageSetup scale="2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53"/>
  <sheetViews>
    <sheetView tabSelected="1" view="pageBreakPreview" zoomScale="60" zoomScaleNormal="100" workbookViewId="0">
      <selection activeCell="B8" sqref="B8:F8"/>
    </sheetView>
  </sheetViews>
  <sheetFormatPr baseColWidth="10" defaultRowHeight="15" x14ac:dyDescent="0.25"/>
  <cols>
    <col min="1" max="1" width="16.7109375" customWidth="1"/>
    <col min="2" max="2" width="27.28515625" customWidth="1"/>
    <col min="3" max="3" width="24.7109375" customWidth="1"/>
    <col min="4" max="4" width="21" customWidth="1"/>
    <col min="5" max="5" width="22" customWidth="1"/>
    <col min="6" max="6" width="16" customWidth="1"/>
    <col min="7" max="7" width="29" bestFit="1" customWidth="1"/>
  </cols>
  <sheetData>
    <row r="7" spans="2:6" x14ac:dyDescent="0.25">
      <c r="B7" t="s">
        <v>145</v>
      </c>
    </row>
    <row r="8" spans="2:6" x14ac:dyDescent="0.25">
      <c r="B8" s="1" t="s">
        <v>126</v>
      </c>
      <c r="C8" s="1"/>
      <c r="D8" s="1"/>
      <c r="E8" s="1"/>
      <c r="F8" s="1"/>
    </row>
    <row r="9" spans="2:6" x14ac:dyDescent="0.25">
      <c r="B9" s="1" t="s">
        <v>114</v>
      </c>
      <c r="C9" s="1"/>
      <c r="D9" s="1"/>
      <c r="E9" s="1"/>
      <c r="F9" s="1"/>
    </row>
    <row r="10" spans="2:6" x14ac:dyDescent="0.25">
      <c r="B10" s="1" t="s">
        <v>127</v>
      </c>
      <c r="C10" s="1"/>
      <c r="D10" s="1"/>
      <c r="E10" s="1"/>
      <c r="F10" s="1"/>
    </row>
    <row r="11" spans="2:6" x14ac:dyDescent="0.25">
      <c r="B11" s="1" t="s">
        <v>108</v>
      </c>
      <c r="C11" s="1"/>
      <c r="D11" s="1"/>
      <c r="E11" s="1"/>
      <c r="F11" s="1"/>
    </row>
    <row r="12" spans="2:6" x14ac:dyDescent="0.25">
      <c r="C12">
        <v>2021</v>
      </c>
      <c r="D12">
        <v>2022</v>
      </c>
      <c r="E12" t="s">
        <v>135</v>
      </c>
      <c r="F12" t="s">
        <v>136</v>
      </c>
    </row>
    <row r="13" spans="2:6" x14ac:dyDescent="0.25">
      <c r="B13" t="s">
        <v>89</v>
      </c>
      <c r="C13">
        <v>0</v>
      </c>
      <c r="D13">
        <v>134286</v>
      </c>
      <c r="E13">
        <f>D13-C13</f>
        <v>134286</v>
      </c>
      <c r="F13">
        <f>E13/D13</f>
        <v>1</v>
      </c>
    </row>
    <row r="14" spans="2:6" x14ac:dyDescent="0.25">
      <c r="B14" t="s">
        <v>18</v>
      </c>
      <c r="C14">
        <v>0</v>
      </c>
      <c r="D14">
        <v>0</v>
      </c>
      <c r="E14">
        <f t="shared" ref="E14:E23" si="0">D14-C14</f>
        <v>0</v>
      </c>
      <c r="F14">
        <v>0</v>
      </c>
    </row>
    <row r="15" spans="2:6" x14ac:dyDescent="0.25">
      <c r="B15" t="s">
        <v>22</v>
      </c>
      <c r="C15">
        <v>0</v>
      </c>
      <c r="D15">
        <v>27536</v>
      </c>
      <c r="E15">
        <f t="shared" si="0"/>
        <v>27536</v>
      </c>
      <c r="F15">
        <f t="shared" ref="F15:F23" si="1">E15/D15</f>
        <v>1</v>
      </c>
    </row>
    <row r="16" spans="2:6" x14ac:dyDescent="0.25">
      <c r="B16" t="s">
        <v>28</v>
      </c>
      <c r="C16">
        <v>0</v>
      </c>
      <c r="D16">
        <v>0</v>
      </c>
      <c r="E16">
        <f t="shared" si="0"/>
        <v>0</v>
      </c>
      <c r="F16">
        <v>0</v>
      </c>
    </row>
    <row r="17" spans="2:7" x14ac:dyDescent="0.25">
      <c r="B17" t="s">
        <v>90</v>
      </c>
      <c r="C17">
        <v>0</v>
      </c>
      <c r="D17">
        <v>1359</v>
      </c>
      <c r="E17">
        <f t="shared" si="0"/>
        <v>1359</v>
      </c>
      <c r="F17">
        <f t="shared" si="1"/>
        <v>1</v>
      </c>
    </row>
    <row r="18" spans="2:7" x14ac:dyDescent="0.25">
      <c r="B18" t="s">
        <v>19</v>
      </c>
      <c r="C18">
        <v>0</v>
      </c>
      <c r="D18">
        <v>46470</v>
      </c>
      <c r="E18">
        <f t="shared" si="0"/>
        <v>46470</v>
      </c>
      <c r="F18">
        <f t="shared" si="1"/>
        <v>1</v>
      </c>
    </row>
    <row r="19" spans="2:7" x14ac:dyDescent="0.25">
      <c r="B19" t="s">
        <v>91</v>
      </c>
      <c r="C19">
        <v>0</v>
      </c>
      <c r="D19">
        <v>0</v>
      </c>
      <c r="E19">
        <f t="shared" si="0"/>
        <v>0</v>
      </c>
      <c r="F19">
        <v>0</v>
      </c>
    </row>
    <row r="20" spans="2:7" x14ac:dyDescent="0.25">
      <c r="B20" t="s">
        <v>30</v>
      </c>
      <c r="C20">
        <v>0</v>
      </c>
      <c r="D20">
        <v>0</v>
      </c>
      <c r="E20">
        <f t="shared" si="0"/>
        <v>0</v>
      </c>
      <c r="F20">
        <v>0</v>
      </c>
    </row>
    <row r="21" spans="2:7" ht="17.25" customHeight="1" x14ac:dyDescent="0.25">
      <c r="B21" t="s">
        <v>92</v>
      </c>
      <c r="C21">
        <v>0</v>
      </c>
      <c r="D21">
        <v>0</v>
      </c>
      <c r="E21">
        <f t="shared" si="0"/>
        <v>0</v>
      </c>
      <c r="F21">
        <v>0</v>
      </c>
    </row>
    <row r="22" spans="2:7" ht="18.75" customHeight="1" x14ac:dyDescent="0.25">
      <c r="B22" t="s">
        <v>93</v>
      </c>
      <c r="C22">
        <v>18707</v>
      </c>
      <c r="D22">
        <v>15130</v>
      </c>
      <c r="E22">
        <f t="shared" si="0"/>
        <v>-3577</v>
      </c>
      <c r="F22">
        <f t="shared" si="1"/>
        <v>-0.23641771315267679</v>
      </c>
    </row>
    <row r="23" spans="2:7" x14ac:dyDescent="0.25">
      <c r="B23" t="s">
        <v>11</v>
      </c>
      <c r="C23">
        <f>SUM(C13:C22)</f>
        <v>18707</v>
      </c>
      <c r="D23">
        <f>SUM(D13:D22)</f>
        <v>224781</v>
      </c>
      <c r="E23">
        <f t="shared" si="0"/>
        <v>206074</v>
      </c>
      <c r="F23">
        <f t="shared" si="1"/>
        <v>0.91677677383764644</v>
      </c>
    </row>
    <row r="26" spans="2:7" x14ac:dyDescent="0.25">
      <c r="B26" s="1" t="s">
        <v>128</v>
      </c>
      <c r="C26" s="1"/>
      <c r="D26" s="1"/>
      <c r="E26" s="1"/>
      <c r="F26" s="1"/>
      <c r="G26" s="1"/>
    </row>
    <row r="27" spans="2:7" x14ac:dyDescent="0.25">
      <c r="B27" s="1" t="s">
        <v>107</v>
      </c>
      <c r="C27" s="1"/>
      <c r="D27" s="1"/>
      <c r="E27" s="1"/>
      <c r="F27" s="1"/>
      <c r="G27" s="1"/>
    </row>
    <row r="28" spans="2:7" x14ac:dyDescent="0.25">
      <c r="B28" t="s">
        <v>94</v>
      </c>
      <c r="C28" t="s">
        <v>125</v>
      </c>
      <c r="D28" t="s">
        <v>124</v>
      </c>
      <c r="E28" t="s">
        <v>11</v>
      </c>
      <c r="F28" t="s">
        <v>123</v>
      </c>
      <c r="G28" t="s">
        <v>95</v>
      </c>
    </row>
    <row r="29" spans="2:7" x14ac:dyDescent="0.25">
      <c r="B29" t="s">
        <v>96</v>
      </c>
      <c r="C29">
        <v>35578</v>
      </c>
      <c r="D29">
        <v>98708</v>
      </c>
      <c r="E29">
        <f>SUM(C29:D29)</f>
        <v>134286</v>
      </c>
      <c r="F29">
        <v>47356</v>
      </c>
      <c r="G29">
        <v>81</v>
      </c>
    </row>
    <row r="30" spans="2:7" x14ac:dyDescent="0.25">
      <c r="B30" t="s">
        <v>18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2:7" x14ac:dyDescent="0.25">
      <c r="B31" t="s">
        <v>22</v>
      </c>
      <c r="C31">
        <v>4750</v>
      </c>
      <c r="D31">
        <v>22786</v>
      </c>
      <c r="E31">
        <f>SUM(C31:D31)</f>
        <v>27536</v>
      </c>
      <c r="F31">
        <v>10829</v>
      </c>
      <c r="G31">
        <v>1349</v>
      </c>
    </row>
    <row r="32" spans="2:7" x14ac:dyDescent="0.25">
      <c r="B32" t="s">
        <v>90</v>
      </c>
      <c r="C32">
        <v>0</v>
      </c>
      <c r="D32">
        <v>1359</v>
      </c>
      <c r="E32">
        <f>SUM(C32:D32)</f>
        <v>1359</v>
      </c>
      <c r="F32">
        <v>807</v>
      </c>
      <c r="G32">
        <v>0</v>
      </c>
    </row>
    <row r="33" spans="2:12" x14ac:dyDescent="0.25">
      <c r="B33" t="s">
        <v>19</v>
      </c>
      <c r="C33">
        <v>2333</v>
      </c>
      <c r="D33">
        <v>44137</v>
      </c>
      <c r="E33">
        <f>SUM(C33:D33)</f>
        <v>46470</v>
      </c>
      <c r="F33">
        <v>31336</v>
      </c>
      <c r="G33">
        <v>22</v>
      </c>
    </row>
    <row r="34" spans="2:12" x14ac:dyDescent="0.25">
      <c r="B34" t="s">
        <v>34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2:12" x14ac:dyDescent="0.25">
      <c r="B35" t="s">
        <v>97</v>
      </c>
      <c r="C35">
        <v>15130</v>
      </c>
      <c r="D35">
        <v>0</v>
      </c>
      <c r="E35">
        <v>28466</v>
      </c>
      <c r="F35">
        <v>3808</v>
      </c>
      <c r="G35">
        <v>13336</v>
      </c>
      <c r="L35" t="s">
        <v>129</v>
      </c>
    </row>
    <row r="37" spans="2:12" x14ac:dyDescent="0.25">
      <c r="B37" t="s">
        <v>11</v>
      </c>
      <c r="C37">
        <f>SUM(C29:C36)</f>
        <v>57791</v>
      </c>
      <c r="D37">
        <f>SUM(D29:D36)</f>
        <v>166990</v>
      </c>
      <c r="E37">
        <f>SUM(E29:E36)</f>
        <v>238117</v>
      </c>
      <c r="F37">
        <f>SUM(F29:F36)</f>
        <v>94136</v>
      </c>
      <c r="G37">
        <f>SUM(G29:G36)</f>
        <v>14788</v>
      </c>
    </row>
    <row r="40" spans="2:12" x14ac:dyDescent="0.25">
      <c r="B40" t="s">
        <v>125</v>
      </c>
      <c r="C40" t="s">
        <v>124</v>
      </c>
      <c r="D40" t="s">
        <v>123</v>
      </c>
      <c r="E40" t="s">
        <v>95</v>
      </c>
    </row>
    <row r="41" spans="2:12" x14ac:dyDescent="0.25">
      <c r="B41">
        <v>57791</v>
      </c>
      <c r="C41">
        <v>166990</v>
      </c>
      <c r="D41">
        <v>94136</v>
      </c>
      <c r="E41">
        <v>14788</v>
      </c>
    </row>
    <row r="44" spans="2:12" x14ac:dyDescent="0.25">
      <c r="B44" s="1" t="s">
        <v>107</v>
      </c>
      <c r="C44" s="1"/>
    </row>
    <row r="45" spans="2:12" x14ac:dyDescent="0.25">
      <c r="B45" t="s">
        <v>89</v>
      </c>
      <c r="C45">
        <v>37</v>
      </c>
    </row>
    <row r="46" spans="2:12" x14ac:dyDescent="0.25">
      <c r="B46" t="s">
        <v>18</v>
      </c>
      <c r="C46">
        <v>0</v>
      </c>
    </row>
    <row r="47" spans="2:12" x14ac:dyDescent="0.25">
      <c r="B47" t="s">
        <v>22</v>
      </c>
      <c r="C47">
        <v>9</v>
      </c>
    </row>
    <row r="48" spans="2:12" x14ac:dyDescent="0.25">
      <c r="B48" t="s">
        <v>64</v>
      </c>
      <c r="C48">
        <v>0</v>
      </c>
    </row>
    <row r="49" spans="2:3" x14ac:dyDescent="0.25">
      <c r="B49" t="s">
        <v>98</v>
      </c>
      <c r="C49">
        <v>1</v>
      </c>
    </row>
    <row r="50" spans="2:3" x14ac:dyDescent="0.25">
      <c r="B50" t="s">
        <v>19</v>
      </c>
      <c r="C50">
        <v>28</v>
      </c>
    </row>
    <row r="51" spans="2:3" x14ac:dyDescent="0.25">
      <c r="B51" t="s">
        <v>99</v>
      </c>
      <c r="C51">
        <v>0</v>
      </c>
    </row>
    <row r="52" spans="2:3" x14ac:dyDescent="0.25">
      <c r="B52" t="s">
        <v>100</v>
      </c>
      <c r="C52">
        <v>37</v>
      </c>
    </row>
    <row r="53" spans="2:3" x14ac:dyDescent="0.25">
      <c r="B53" t="s">
        <v>11</v>
      </c>
      <c r="C53">
        <f>SUM(C45:C52)</f>
        <v>112</v>
      </c>
    </row>
  </sheetData>
  <mergeCells count="7">
    <mergeCell ref="B27:G27"/>
    <mergeCell ref="B44:C44"/>
    <mergeCell ref="B8:F8"/>
    <mergeCell ref="B9:F9"/>
    <mergeCell ref="B10:F10"/>
    <mergeCell ref="B11:F11"/>
    <mergeCell ref="B26:G26"/>
  </mergeCells>
  <pageMargins left="0.7" right="0.7" top="0.75" bottom="0.75" header="0.3" footer="0.3"/>
  <pageSetup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EMBARCACIONES</vt:lpstr>
      <vt:lpstr>TRAFICO DE EMBARCACIONES</vt:lpstr>
      <vt:lpstr>CONTENEDORES</vt:lpstr>
      <vt:lpstr>CARGAS</vt:lpstr>
      <vt:lpstr>CRUCEROS</vt:lpstr>
      <vt:lpstr>CRUCEROS!Área_de_impresión</vt:lpstr>
      <vt:lpstr>EMBARCACIONES!Área_de_impresión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MOISES ISSAIAS RICHARSON CAMPUSANO</cp:lastModifiedBy>
  <cp:lastPrinted>2022-07-19T19:46:10Z</cp:lastPrinted>
  <dcterms:created xsi:type="dcterms:W3CDTF">2022-07-14T13:31:05Z</dcterms:created>
  <dcterms:modified xsi:type="dcterms:W3CDTF">2022-08-22T15:35:32Z</dcterms:modified>
</cp:coreProperties>
</file>