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JECUCIONES PRESUPUESTARIAS\2022\"/>
    </mc:Choice>
  </mc:AlternateContent>
  <bookViews>
    <workbookView xWindow="0" yWindow="0" windowWidth="28800" windowHeight="12330"/>
  </bookViews>
  <sheets>
    <sheet name="Ejecución OIA 2022" sheetId="1" r:id="rId1"/>
  </sheets>
  <definedNames>
    <definedName name="_xlnm._FilterDatabase" localSheetId="0" hidden="1">'Ejecución OIA 2022'!$B$1:$B$101</definedName>
    <definedName name="_xlnm.Print_Area" localSheetId="0">'Ejecución OIA 2022'!$A$1:$O$102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1" l="1"/>
  <c r="N86" i="1"/>
  <c r="M86" i="1"/>
  <c r="L86" i="1"/>
  <c r="K86" i="1"/>
  <c r="K88" i="1" s="1"/>
  <c r="G86" i="1"/>
  <c r="F86" i="1"/>
  <c r="E86" i="1"/>
  <c r="D86" i="1"/>
  <c r="C86" i="1"/>
  <c r="C85" i="1"/>
  <c r="C84" i="1"/>
  <c r="C83" i="1"/>
  <c r="C82" i="1"/>
  <c r="C81" i="1"/>
  <c r="C80" i="1"/>
  <c r="C79" i="1"/>
  <c r="C78" i="1"/>
  <c r="C77" i="1"/>
  <c r="O74" i="1"/>
  <c r="O88" i="1" s="1"/>
  <c r="N74" i="1"/>
  <c r="N88" i="1" s="1"/>
  <c r="M74" i="1"/>
  <c r="M88" i="1" s="1"/>
  <c r="K74" i="1"/>
  <c r="C73" i="1"/>
  <c r="C72" i="1"/>
  <c r="C71" i="1"/>
  <c r="C70" i="1"/>
  <c r="C69" i="1"/>
  <c r="C68" i="1"/>
  <c r="C67" i="1"/>
  <c r="C66" i="1"/>
  <c r="C65" i="1"/>
  <c r="C64" i="1"/>
  <c r="C63" i="1"/>
  <c r="C62" i="1" s="1"/>
  <c r="J62" i="1"/>
  <c r="I62" i="1"/>
  <c r="H62" i="1"/>
  <c r="G62" i="1"/>
  <c r="F62" i="1"/>
  <c r="E62" i="1"/>
  <c r="D62" i="1"/>
  <c r="C61" i="1"/>
  <c r="C60" i="1"/>
  <c r="C59" i="1"/>
  <c r="C58" i="1"/>
  <c r="C57" i="1"/>
  <c r="C56" i="1"/>
  <c r="C55" i="1"/>
  <c r="C54" i="1"/>
  <c r="C53" i="1"/>
  <c r="J52" i="1"/>
  <c r="I52" i="1"/>
  <c r="H52" i="1"/>
  <c r="G52" i="1"/>
  <c r="F52" i="1"/>
  <c r="E52" i="1"/>
  <c r="D52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J36" i="1"/>
  <c r="C36" i="1" s="1"/>
  <c r="I36" i="1"/>
  <c r="H36" i="1"/>
  <c r="G36" i="1"/>
  <c r="F36" i="1"/>
  <c r="E36" i="1"/>
  <c r="D36" i="1"/>
  <c r="C35" i="1"/>
  <c r="C34" i="1"/>
  <c r="C33" i="1"/>
  <c r="C32" i="1"/>
  <c r="C31" i="1"/>
  <c r="C30" i="1"/>
  <c r="C29" i="1"/>
  <c r="C28" i="1"/>
  <c r="C27" i="1"/>
  <c r="C26" i="1"/>
  <c r="J25" i="1"/>
  <c r="I25" i="1"/>
  <c r="H25" i="1"/>
  <c r="G25" i="1"/>
  <c r="F25" i="1"/>
  <c r="F74" i="1" s="1"/>
  <c r="F88" i="1" s="1"/>
  <c r="E25" i="1"/>
  <c r="E74" i="1" s="1"/>
  <c r="E88" i="1" s="1"/>
  <c r="D25" i="1"/>
  <c r="C25" i="1" s="1"/>
  <c r="C24" i="1"/>
  <c r="C23" i="1"/>
  <c r="C22" i="1"/>
  <c r="C21" i="1"/>
  <c r="C20" i="1"/>
  <c r="C19" i="1"/>
  <c r="C18" i="1"/>
  <c r="L17" i="1"/>
  <c r="L74" i="1" s="1"/>
  <c r="L88" i="1" s="1"/>
  <c r="C17" i="1"/>
  <c r="C16" i="1"/>
  <c r="J15" i="1"/>
  <c r="C15" i="1" s="1"/>
  <c r="I15" i="1"/>
  <c r="H15" i="1"/>
  <c r="H74" i="1" s="1"/>
  <c r="H88" i="1" s="1"/>
  <c r="G15" i="1"/>
  <c r="G74" i="1" s="1"/>
  <c r="G88" i="1" s="1"/>
  <c r="F15" i="1"/>
  <c r="E15" i="1"/>
  <c r="D15" i="1"/>
  <c r="C14" i="1"/>
  <c r="C13" i="1"/>
  <c r="C12" i="1"/>
  <c r="C11" i="1"/>
  <c r="C10" i="1"/>
  <c r="J9" i="1"/>
  <c r="J74" i="1" s="1"/>
  <c r="J88" i="1" s="1"/>
  <c r="I9" i="1"/>
  <c r="H9" i="1"/>
  <c r="G9" i="1"/>
  <c r="F9" i="1"/>
  <c r="E9" i="1"/>
  <c r="D9" i="1"/>
  <c r="C9" i="1"/>
  <c r="C74" i="1" l="1"/>
  <c r="C88" i="1" s="1"/>
  <c r="D74" i="1"/>
  <c r="D88" i="1" s="1"/>
</calcChain>
</file>

<file path=xl/sharedStrings.xml><?xml version="1.0" encoding="utf-8"?>
<sst xmlns="http://schemas.openxmlformats.org/spreadsheetml/2006/main" count="96" uniqueCount="96">
  <si>
    <t xml:space="preserve">Autoridad Portuaria Dominicana </t>
  </si>
  <si>
    <t>Año 2022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</si>
  <si>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</si>
  <si>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</si>
  <si>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</si>
  <si>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</si>
  <si>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</si>
  <si>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</si>
  <si>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</si>
  <si>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</si>
  <si>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</si>
  <si>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</si>
  <si>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</si>
  <si>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</si>
  <si>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</si>
  <si>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</si>
  <si>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</si>
  <si>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</si>
  <si>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</si>
  <si>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</si>
  <si>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</si>
  <si>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</si>
  <si>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</si>
  <si>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</si>
  <si>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</si>
  <si>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</si>
  <si>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</si>
  <si>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</si>
  <si>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</si>
  <si>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</si>
  <si>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</si>
  <si>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</si>
  <si>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</si>
  <si>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</si>
  <si>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</si>
  <si>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</si>
  <si>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</si>
  <si>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</si>
  <si>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</si>
  <si>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</si>
  <si>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</si>
  <si>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</si>
  <si>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</si>
  <si>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</si>
  <si>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</si>
  <si>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</si>
  <si>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</si>
  <si>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</si>
  <si>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</si>
  <si>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</si>
  <si>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</si>
  <si>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</si>
  <si>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</si>
  <si>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</si>
  <si>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</si>
  <si>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</si>
  <si>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</si>
  <si>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</si>
  <si>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</si>
  <si>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</si>
  <si>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</si>
  <si>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</si>
  <si>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</si>
  <si>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</si>
  <si>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</si>
  <si>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</si>
  <si>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</si>
  <si>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</si>
  <si>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</si>
  <si>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</si>
  <si>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</si>
  <si>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</si>
  <si>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</si>
  <si>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</si>
  <si>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</si>
  <si>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</si>
  <si>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</si>
  <si>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</si>
  <si>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</si>
  <si>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</si>
  <si>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</si>
  <si>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</si>
  <si>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</si>
  <si>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</si>
  <si>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</si>
  <si>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</si>
  <si>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</si>
  <si>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</si>
  <si>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</si>
  <si>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</si>
  <si>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</si>
  <si>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4.2.3 - DISMINUCIÓN DE PRESTAMO INTERNO A CORTO PLAZO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</si>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</sst>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3" fontId="7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3" fontId="3" fillId="0" borderId="0" xfId="1" applyFont="1"/>
    <xf numFmtId="0" fontId="7" fillId="0" borderId="0" xfId="0" applyFont="1" applyAlignment="1">
      <alignment horizontal="left" vertical="center"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left" vertical="center" wrapText="1" indent="2"/>
    </xf>
    <xf numFmtId="164" fontId="6" fillId="0" borderId="0" xfId="1" applyNumberFormat="1" applyFont="1" applyFill="1" applyAlignment="1">
      <alignment horizontal="center" vertical="top" wrapText="1"/>
    </xf>
    <xf numFmtId="164" fontId="6" fillId="0" borderId="0" xfId="1" applyNumberFormat="1" applyFont="1" applyAlignment="1">
      <alignment horizontal="right" vertical="center"/>
    </xf>
    <xf numFmtId="43" fontId="6" fillId="0" borderId="0" xfId="1" applyFont="1" applyAlignment="1">
      <alignment horizontal="center" vertical="center"/>
    </xf>
    <xf numFmtId="43" fontId="6" fillId="0" borderId="0" xfId="1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43" fontId="6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7" fillId="0" borderId="0" xfId="1" applyNumberFormat="1" applyFont="1" applyFill="1" applyAlignment="1">
      <alignment horizontal="center" vertical="top" wrapText="1"/>
    </xf>
    <xf numFmtId="164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top"/>
    </xf>
    <xf numFmtId="164" fontId="6" fillId="0" borderId="0" xfId="1" applyNumberFormat="1" applyFont="1" applyAlignment="1">
      <alignment horizontal="right"/>
    </xf>
    <xf numFmtId="0" fontId="3" fillId="0" borderId="0" xfId="0" applyFont="1" applyAlignment="1"/>
    <xf numFmtId="164" fontId="6" fillId="0" borderId="0" xfId="1" applyNumberFormat="1" applyFont="1" applyAlignment="1">
      <alignment horizontal="right" vertical="top"/>
    </xf>
    <xf numFmtId="164" fontId="6" fillId="0" borderId="0" xfId="1" applyNumberFormat="1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top" wrapText="1"/>
    </xf>
    <xf numFmtId="164" fontId="7" fillId="3" borderId="2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164" fontId="6" fillId="0" borderId="0" xfId="1" applyNumberFormat="1" applyFont="1" applyFill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right" vertical="center"/>
    </xf>
    <xf numFmtId="164" fontId="7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top"/>
    </xf>
    <xf numFmtId="164" fontId="6" fillId="0" borderId="0" xfId="1" applyNumberFormat="1" applyFont="1" applyFill="1" applyAlignment="1">
      <alignment vertical="top" wrapText="1"/>
    </xf>
    <xf numFmtId="164" fontId="6" fillId="0" borderId="0" xfId="1" applyNumberFormat="1" applyFont="1" applyFill="1" applyAlignment="1">
      <alignment vertical="top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vertical="top" wrapText="1"/>
    </xf>
    <xf numFmtId="164" fontId="7" fillId="2" borderId="0" xfId="2" applyNumberFormat="1" applyFont="1" applyFill="1" applyBorder="1" applyAlignment="1">
      <alignment horizontal="right" vertical="center" wrapText="1"/>
    </xf>
    <xf numFmtId="165" fontId="7" fillId="2" borderId="0" xfId="2" applyFont="1" applyFill="1" applyBorder="1" applyAlignment="1">
      <alignment horizontal="center" vertical="center" wrapText="1"/>
    </xf>
    <xf numFmtId="164" fontId="6" fillId="0" borderId="0" xfId="2" applyNumberFormat="1" applyFont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766764</xdr:colOff>
      <xdr:row>1</xdr:row>
      <xdr:rowOff>8021</xdr:rowOff>
    </xdr:from>
    <xdr:to>
      <xdr:col>1</xdr:col>
      <xdr:colOff>3476625</xdr:colOff>
      <xdr:row>4</xdr:row>
      <xdr:rowOff>309562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4" y="293771"/>
          <a:ext cx="2709861" cy="130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809625</xdr:colOff>
      <xdr:row>1</xdr:row>
      <xdr:rowOff>172740</xdr:rowOff>
    </xdr:from>
    <xdr:to>
      <xdr:col>13</xdr:col>
      <xdr:colOff>1266951</xdr:colOff>
      <xdr:row>4</xdr:row>
      <xdr:rowOff>261937</xdr:rowOff>
    </xdr:to>
    <xdr:pic>
      <xdr:nvPicPr>
        <xdr:cNvPr id="3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8336875" y="458490"/>
          <a:ext cx="1481264" cy="1089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95249</xdr:colOff>
      <xdr:row>88</xdr:row>
      <xdr:rowOff>95251</xdr:rowOff>
    </xdr:from>
    <xdr:to>
      <xdr:col>10</xdr:col>
      <xdr:colOff>214312</xdr:colOff>
      <xdr:row>99</xdr:row>
      <xdr:rowOff>873690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34766251"/>
          <a:ext cx="24574501" cy="4636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abSelected="1" view="pageBreakPreview" topLeftCell="B1" zoomScale="40" zoomScaleNormal="100" zoomScaleSheetLayoutView="40" zoomScalePageLayoutView="50" workbookViewId="0">
      <selection activeCell="N98" sqref="N98"/>
    </sheetView>
  </sheetViews>
  <sheetFormatPr baseColWidth="10" defaultColWidth="9.140625" defaultRowHeight="28.5" x14ac:dyDescent="0.45"/>
  <cols>
    <col min="1" max="1" width="2.140625" style="1" hidden="1" customWidth="1"/>
    <col min="2" max="2" width="134" style="2" customWidth="1"/>
    <col min="3" max="3" width="30" style="3" customWidth="1"/>
    <col min="4" max="4" width="30.5703125" style="73" customWidth="1"/>
    <col min="5" max="5" width="30.28515625" style="75" customWidth="1"/>
    <col min="6" max="6" width="29.85546875" style="73" customWidth="1"/>
    <col min="7" max="7" width="30.28515625" style="73" customWidth="1"/>
    <col min="8" max="8" width="25.140625" style="73" customWidth="1"/>
    <col min="9" max="9" width="30" style="5" customWidth="1"/>
    <col min="10" max="10" width="26.5703125" style="6" customWidth="1"/>
    <col min="11" max="11" width="20.42578125" style="5" customWidth="1"/>
    <col min="12" max="12" width="25.85546875" style="3" customWidth="1"/>
    <col min="13" max="13" width="15.28515625" style="4" customWidth="1"/>
    <col min="14" max="14" width="19.7109375" style="4" customWidth="1"/>
    <col min="15" max="15" width="20.140625" style="4" customWidth="1"/>
    <col min="16" max="19" width="6" style="1" bestFit="1" customWidth="1"/>
    <col min="20" max="21" width="7" style="1" bestFit="1" customWidth="1"/>
    <col min="22" max="16384" width="9.140625" style="1"/>
  </cols>
  <sheetData>
    <row r="1" spans="2:21" ht="23.25" x14ac:dyDescent="0.3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21" ht="26.25" x14ac:dyDescent="0.3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21" ht="26.25" x14ac:dyDescent="0.3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21" ht="26.25" x14ac:dyDescent="0.3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21" ht="26.25" x14ac:dyDescent="0.4">
      <c r="B5" s="86" t="s">
        <v>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21" x14ac:dyDescent="0.45">
      <c r="D6" s="3"/>
      <c r="E6" s="4"/>
      <c r="F6" s="3"/>
      <c r="G6" s="3"/>
      <c r="H6" s="3"/>
    </row>
    <row r="7" spans="2:21" s="10" customFormat="1" ht="31.5" customHeight="1" x14ac:dyDescent="0.3">
      <c r="B7" s="7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9" t="s">
        <v>11</v>
      </c>
      <c r="J7" s="9" t="s">
        <v>12</v>
      </c>
      <c r="K7" s="9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T7" s="11"/>
      <c r="U7" s="11"/>
    </row>
    <row r="8" spans="2:21" x14ac:dyDescent="0.3">
      <c r="B8" s="12" t="s">
        <v>18</v>
      </c>
      <c r="C8" s="13"/>
      <c r="D8" s="13"/>
      <c r="E8" s="13"/>
      <c r="F8" s="13"/>
      <c r="G8" s="13"/>
      <c r="H8" s="13"/>
      <c r="I8" s="14"/>
      <c r="J8" s="15"/>
      <c r="K8" s="14"/>
      <c r="L8" s="16"/>
      <c r="M8" s="13"/>
      <c r="N8" s="13"/>
      <c r="O8" s="13"/>
      <c r="P8" s="17"/>
      <c r="Q8" s="17"/>
      <c r="R8" s="17"/>
      <c r="S8" s="17"/>
      <c r="T8" s="17"/>
      <c r="U8" s="17"/>
    </row>
    <row r="9" spans="2:21" x14ac:dyDescent="0.45">
      <c r="B9" s="18" t="s">
        <v>19</v>
      </c>
      <c r="C9" s="19">
        <f>+D9+E9+F9+G9+H9+I9+J9</f>
        <v>400962642.43000001</v>
      </c>
      <c r="D9" s="20">
        <f>+D10+D11+D12+D13+D14</f>
        <v>53450145.320000008</v>
      </c>
      <c r="E9" s="20">
        <f t="shared" ref="E9:I9" si="0">+E10+E11+E12+E13+E14</f>
        <v>45310334.659999996</v>
      </c>
      <c r="F9" s="20">
        <f t="shared" si="0"/>
        <v>65632884.039999999</v>
      </c>
      <c r="G9" s="20">
        <f t="shared" si="0"/>
        <v>45946307.619999997</v>
      </c>
      <c r="H9" s="20">
        <f t="shared" si="0"/>
        <v>42642419</v>
      </c>
      <c r="I9" s="20">
        <f t="shared" si="0"/>
        <v>72611971.790000007</v>
      </c>
      <c r="J9" s="21">
        <f>+J10+J11+J12+J13+J14</f>
        <v>75368580</v>
      </c>
      <c r="K9" s="22"/>
      <c r="L9" s="22"/>
      <c r="M9" s="23"/>
      <c r="N9" s="23"/>
      <c r="O9" s="23"/>
    </row>
    <row r="10" spans="2:21" x14ac:dyDescent="0.45">
      <c r="B10" s="24" t="s">
        <v>20</v>
      </c>
      <c r="C10" s="22">
        <f>SUM(D10:O10)</f>
        <v>349360848.55000001</v>
      </c>
      <c r="D10" s="25">
        <v>42862566.840000004</v>
      </c>
      <c r="E10" s="25">
        <v>45155334.659999996</v>
      </c>
      <c r="F10" s="25">
        <v>53293834.799999997</v>
      </c>
      <c r="G10" s="25">
        <v>44306978.619999997</v>
      </c>
      <c r="H10" s="25">
        <v>40912419</v>
      </c>
      <c r="I10" s="25">
        <v>59916007.630000003</v>
      </c>
      <c r="J10" s="26">
        <v>62913707</v>
      </c>
      <c r="K10" s="22"/>
      <c r="L10" s="27"/>
      <c r="M10" s="23"/>
      <c r="N10" s="23"/>
      <c r="O10" s="28"/>
    </row>
    <row r="11" spans="2:21" x14ac:dyDescent="0.45">
      <c r="B11" s="24" t="s">
        <v>21</v>
      </c>
      <c r="C11" s="22">
        <f t="shared" ref="C11:C73" si="1">SUM(D11:O11)</f>
        <v>7897000</v>
      </c>
      <c r="D11" s="25"/>
      <c r="E11" s="25"/>
      <c r="F11" s="25">
        <v>1560000</v>
      </c>
      <c r="G11" s="25">
        <v>1542000</v>
      </c>
      <c r="H11" s="25">
        <v>1620000</v>
      </c>
      <c r="I11" s="25">
        <v>1620000</v>
      </c>
      <c r="J11" s="26">
        <v>1555000</v>
      </c>
      <c r="K11" s="22"/>
      <c r="L11" s="27"/>
      <c r="M11" s="23"/>
      <c r="O11" s="28"/>
    </row>
    <row r="12" spans="2:21" x14ac:dyDescent="0.45">
      <c r="B12" s="24" t="s">
        <v>22</v>
      </c>
      <c r="C12" s="22">
        <f t="shared" si="1"/>
        <v>932098.6</v>
      </c>
      <c r="D12" s="25">
        <v>137535.6</v>
      </c>
      <c r="E12" s="25">
        <v>110000</v>
      </c>
      <c r="F12" s="25">
        <v>112234</v>
      </c>
      <c r="G12" s="25">
        <v>97329</v>
      </c>
      <c r="H12" s="25">
        <v>110000</v>
      </c>
      <c r="I12" s="25">
        <v>275000</v>
      </c>
      <c r="J12" s="26">
        <v>90000</v>
      </c>
      <c r="K12" s="22"/>
      <c r="L12" s="27"/>
      <c r="M12" s="23"/>
      <c r="N12" s="29"/>
      <c r="O12" s="28"/>
    </row>
    <row r="13" spans="2:21" x14ac:dyDescent="0.45">
      <c r="B13" s="24" t="s">
        <v>23</v>
      </c>
      <c r="C13" s="22">
        <f t="shared" si="1"/>
        <v>45000</v>
      </c>
      <c r="D13" s="25"/>
      <c r="E13" s="25">
        <v>45000</v>
      </c>
      <c r="F13" s="25"/>
      <c r="G13" s="25"/>
      <c r="H13" s="25"/>
      <c r="I13" s="25"/>
      <c r="J13" s="26"/>
      <c r="K13" s="22"/>
      <c r="L13" s="27"/>
      <c r="M13" s="23"/>
      <c r="O13" s="28"/>
    </row>
    <row r="14" spans="2:21" s="32" customFormat="1" x14ac:dyDescent="0.25">
      <c r="B14" s="30" t="s">
        <v>24</v>
      </c>
      <c r="C14" s="22">
        <f>SUM(D14:O14)</f>
        <v>42727695.280000001</v>
      </c>
      <c r="D14" s="25">
        <v>10450042.879999999</v>
      </c>
      <c r="E14" s="25"/>
      <c r="F14" s="25">
        <v>10666815.24</v>
      </c>
      <c r="G14" s="25"/>
      <c r="H14" s="25"/>
      <c r="I14" s="25">
        <v>10800964.16</v>
      </c>
      <c r="J14" s="26">
        <v>10809873</v>
      </c>
      <c r="K14" s="22"/>
      <c r="L14" s="22"/>
      <c r="M14" s="27"/>
      <c r="N14" s="27"/>
      <c r="O14" s="31"/>
    </row>
    <row r="15" spans="2:21" x14ac:dyDescent="0.45">
      <c r="B15" s="18" t="s">
        <v>25</v>
      </c>
      <c r="C15" s="19">
        <f>SUM(D15:O15)</f>
        <v>43022441.149999999</v>
      </c>
      <c r="D15" s="33">
        <f>+D16+D17+D18+D19+D20+D21+D22+D23+D24</f>
        <v>4155014.5300000003</v>
      </c>
      <c r="E15" s="33">
        <f t="shared" ref="E15:I15" si="2">+E16+E17+E18+E19+E20+E21+E22+E23+E24</f>
        <v>1498776.3499999999</v>
      </c>
      <c r="F15" s="33">
        <f t="shared" si="2"/>
        <v>4044064</v>
      </c>
      <c r="G15" s="33">
        <f t="shared" si="2"/>
        <v>5011243.75</v>
      </c>
      <c r="H15" s="33">
        <f t="shared" si="2"/>
        <v>7581052.8399999999</v>
      </c>
      <c r="I15" s="33">
        <f t="shared" si="2"/>
        <v>10315283.190000001</v>
      </c>
      <c r="J15" s="34">
        <f>+J16+J17+J18+J19+J20+J21+J22+J23+J24</f>
        <v>10417006.49</v>
      </c>
      <c r="K15" s="22"/>
      <c r="L15" s="22"/>
      <c r="M15" s="23"/>
      <c r="O15" s="28"/>
    </row>
    <row r="16" spans="2:21" x14ac:dyDescent="0.45">
      <c r="B16" s="24" t="s">
        <v>26</v>
      </c>
      <c r="C16" s="22">
        <f t="shared" si="1"/>
        <v>7353050.9000000004</v>
      </c>
      <c r="D16" s="25">
        <v>125676.88999999998</v>
      </c>
      <c r="E16" s="25">
        <v>26039.58</v>
      </c>
      <c r="F16" s="25">
        <v>4400</v>
      </c>
      <c r="G16" s="25">
        <v>44698.5</v>
      </c>
      <c r="H16" s="25">
        <v>1841665</v>
      </c>
      <c r="I16" s="25">
        <v>1129548.93</v>
      </c>
      <c r="J16" s="26">
        <v>4181022</v>
      </c>
      <c r="K16" s="22"/>
      <c r="L16" s="22"/>
      <c r="M16" s="23"/>
      <c r="N16" s="23"/>
      <c r="O16" s="28"/>
    </row>
    <row r="17" spans="2:15" x14ac:dyDescent="0.45">
      <c r="B17" s="24" t="s">
        <v>27</v>
      </c>
      <c r="C17" s="22">
        <f t="shared" si="1"/>
        <v>6093268.7599999998</v>
      </c>
      <c r="D17" s="25">
        <v>1312997.71</v>
      </c>
      <c r="E17" s="25"/>
      <c r="F17" s="25">
        <v>295251</v>
      </c>
      <c r="G17" s="25">
        <v>732797.06</v>
      </c>
      <c r="H17" s="25">
        <v>344091.35</v>
      </c>
      <c r="I17" s="25">
        <v>2603920.64</v>
      </c>
      <c r="J17" s="26">
        <v>804211</v>
      </c>
      <c r="K17" s="22"/>
      <c r="L17" s="22">
        <f>SUM(L9:L16)</f>
        <v>0</v>
      </c>
      <c r="M17" s="23"/>
      <c r="N17" s="23"/>
      <c r="O17" s="28"/>
    </row>
    <row r="18" spans="2:15" ht="48" customHeight="1" x14ac:dyDescent="0.45">
      <c r="B18" s="24" t="s">
        <v>28</v>
      </c>
      <c r="C18" s="22">
        <f t="shared" si="1"/>
        <v>7216089.7100000009</v>
      </c>
      <c r="D18" s="25">
        <v>1148404.5</v>
      </c>
      <c r="E18" s="25">
        <v>152120.74000000002</v>
      </c>
      <c r="F18" s="25">
        <v>885873</v>
      </c>
      <c r="G18" s="25">
        <v>2259786.0699999998</v>
      </c>
      <c r="H18" s="25">
        <v>1104877.5</v>
      </c>
      <c r="I18" s="25">
        <v>616591</v>
      </c>
      <c r="J18" s="26">
        <v>1048436.9</v>
      </c>
      <c r="K18" s="22"/>
      <c r="L18" s="22"/>
      <c r="M18" s="23"/>
      <c r="N18" s="35"/>
      <c r="O18" s="28"/>
    </row>
    <row r="19" spans="2:15" ht="39.75" customHeight="1" x14ac:dyDescent="0.45">
      <c r="B19" s="24" t="s">
        <v>29</v>
      </c>
      <c r="C19" s="22">
        <f t="shared" si="1"/>
        <v>103056.76</v>
      </c>
      <c r="D19" s="25"/>
      <c r="E19" s="25"/>
      <c r="F19" s="25">
        <v>2010</v>
      </c>
      <c r="G19" s="25"/>
      <c r="H19" s="25">
        <v>28462</v>
      </c>
      <c r="I19" s="25">
        <v>41742.759999999995</v>
      </c>
      <c r="J19" s="26">
        <v>30842</v>
      </c>
      <c r="K19" s="22"/>
      <c r="L19" s="22"/>
      <c r="M19" s="23"/>
      <c r="N19" s="23"/>
      <c r="O19" s="28"/>
    </row>
    <row r="20" spans="2:15" x14ac:dyDescent="0.45">
      <c r="B20" s="24" t="s">
        <v>30</v>
      </c>
      <c r="C20" s="22">
        <f t="shared" si="1"/>
        <v>1811245</v>
      </c>
      <c r="D20" s="25">
        <v>278995.83</v>
      </c>
      <c r="E20" s="25"/>
      <c r="F20" s="25"/>
      <c r="G20" s="25">
        <v>952260</v>
      </c>
      <c r="H20" s="25">
        <v>82906</v>
      </c>
      <c r="I20" s="25">
        <v>497083.17000000004</v>
      </c>
      <c r="J20" s="26"/>
      <c r="K20" s="22"/>
      <c r="L20" s="22"/>
      <c r="M20" s="23"/>
      <c r="N20" s="23"/>
      <c r="O20" s="28"/>
    </row>
    <row r="21" spans="2:15" x14ac:dyDescent="0.45">
      <c r="B21" s="24" t="s">
        <v>31</v>
      </c>
      <c r="C21" s="22">
        <f t="shared" si="1"/>
        <v>1391884.7400000002</v>
      </c>
      <c r="D21" s="25">
        <v>536457.62</v>
      </c>
      <c r="E21" s="25">
        <v>127855.14</v>
      </c>
      <c r="F21" s="25">
        <v>127855</v>
      </c>
      <c r="G21" s="25">
        <v>138192.21</v>
      </c>
      <c r="H21" s="25">
        <v>158671.10999999999</v>
      </c>
      <c r="I21" s="25">
        <v>153000.57</v>
      </c>
      <c r="J21" s="26">
        <v>149853.09</v>
      </c>
      <c r="K21" s="22"/>
      <c r="L21" s="22"/>
      <c r="M21" s="23"/>
      <c r="N21" s="23"/>
      <c r="O21" s="28"/>
    </row>
    <row r="22" spans="2:15" ht="57" x14ac:dyDescent="0.45">
      <c r="B22" s="24" t="s">
        <v>32</v>
      </c>
      <c r="C22" s="22">
        <f t="shared" si="1"/>
        <v>2371311.85</v>
      </c>
      <c r="D22" s="25">
        <v>32823.97</v>
      </c>
      <c r="E22" s="25">
        <v>3766</v>
      </c>
      <c r="F22" s="25"/>
      <c r="G22" s="25">
        <v>53481.25</v>
      </c>
      <c r="H22" s="25">
        <v>254397.48</v>
      </c>
      <c r="I22" s="25">
        <v>1508717.1500000001</v>
      </c>
      <c r="J22" s="26">
        <v>518126</v>
      </c>
      <c r="K22" s="22"/>
      <c r="L22" s="22"/>
      <c r="M22" s="27"/>
      <c r="N22" s="23"/>
      <c r="O22" s="28"/>
    </row>
    <row r="23" spans="2:15" x14ac:dyDescent="0.45">
      <c r="B23" s="24" t="s">
        <v>33</v>
      </c>
      <c r="C23" s="22">
        <f t="shared" si="1"/>
        <v>13896740.790000001</v>
      </c>
      <c r="D23" s="25">
        <v>488459.41</v>
      </c>
      <c r="E23" s="25">
        <v>1116127.0899999999</v>
      </c>
      <c r="F23" s="25">
        <v>2728675</v>
      </c>
      <c r="G23" s="25">
        <v>774894.42</v>
      </c>
      <c r="H23" s="25">
        <v>1483404.4</v>
      </c>
      <c r="I23" s="25">
        <v>3707013.97</v>
      </c>
      <c r="J23" s="26">
        <v>3598166.5</v>
      </c>
      <c r="K23" s="22"/>
      <c r="L23" s="22"/>
      <c r="M23" s="27"/>
      <c r="N23" s="23"/>
      <c r="O23" s="28"/>
    </row>
    <row r="24" spans="2:15" x14ac:dyDescent="0.45">
      <c r="B24" s="24" t="s">
        <v>34</v>
      </c>
      <c r="C24" s="22">
        <f t="shared" si="1"/>
        <v>2785792.64</v>
      </c>
      <c r="D24" s="25">
        <v>231198.6</v>
      </c>
      <c r="E24" s="25">
        <v>72867.8</v>
      </c>
      <c r="F24" s="25"/>
      <c r="G24" s="25">
        <v>55134.239999999998</v>
      </c>
      <c r="H24" s="25">
        <v>2282578</v>
      </c>
      <c r="I24" s="25">
        <v>57665</v>
      </c>
      <c r="J24" s="26">
        <v>86349</v>
      </c>
      <c r="K24" s="22"/>
      <c r="L24" s="22"/>
      <c r="M24" s="23"/>
      <c r="N24" s="23"/>
      <c r="O24" s="28"/>
    </row>
    <row r="25" spans="2:15" x14ac:dyDescent="0.45">
      <c r="B25" s="18" t="s">
        <v>35</v>
      </c>
      <c r="C25" s="19">
        <f t="shared" si="1"/>
        <v>15924434.41</v>
      </c>
      <c r="D25" s="33">
        <f>+D26+D27+D28+D29+D30+D31+D32+D33+D34+D35</f>
        <v>2239737.0299999998</v>
      </c>
      <c r="E25" s="33">
        <f t="shared" ref="E25:J25" si="3">+E26+E27+E28+E29+E30+E31+E32+E33+E34+E35</f>
        <v>2068810.31</v>
      </c>
      <c r="F25" s="33">
        <f t="shared" si="3"/>
        <v>712020</v>
      </c>
      <c r="G25" s="33">
        <f t="shared" si="3"/>
        <v>2083070.71</v>
      </c>
      <c r="H25" s="33">
        <f t="shared" si="3"/>
        <v>3406838.57</v>
      </c>
      <c r="I25" s="33">
        <f t="shared" si="3"/>
        <v>3536170.79</v>
      </c>
      <c r="J25" s="34">
        <f t="shared" si="3"/>
        <v>1877787</v>
      </c>
      <c r="K25" s="22"/>
      <c r="L25" s="22"/>
      <c r="M25" s="23"/>
      <c r="O25" s="28"/>
    </row>
    <row r="26" spans="2:15" x14ac:dyDescent="0.45">
      <c r="B26" s="24" t="s">
        <v>36</v>
      </c>
      <c r="C26" s="22">
        <f t="shared" si="1"/>
        <v>900559.64000000013</v>
      </c>
      <c r="D26" s="25">
        <v>23549.4</v>
      </c>
      <c r="E26" s="25">
        <v>18335</v>
      </c>
      <c r="F26" s="25">
        <v>42825</v>
      </c>
      <c r="G26" s="25">
        <v>202733.62</v>
      </c>
      <c r="H26" s="25">
        <v>18149.96</v>
      </c>
      <c r="I26" s="25">
        <v>438550.66000000003</v>
      </c>
      <c r="J26" s="26">
        <v>156416</v>
      </c>
      <c r="K26" s="22"/>
      <c r="L26" s="22"/>
      <c r="M26" s="23"/>
      <c r="N26" s="28"/>
      <c r="O26" s="28"/>
    </row>
    <row r="27" spans="2:15" x14ac:dyDescent="0.45">
      <c r="B27" s="24" t="s">
        <v>37</v>
      </c>
      <c r="C27" s="22">
        <f t="shared" si="1"/>
        <v>959718.12</v>
      </c>
      <c r="D27" s="25">
        <v>402810.19</v>
      </c>
      <c r="E27" s="25">
        <v>95654.5</v>
      </c>
      <c r="F27" s="25"/>
      <c r="G27" s="25"/>
      <c r="H27" s="25">
        <v>335235.43</v>
      </c>
      <c r="I27" s="25">
        <v>126018</v>
      </c>
      <c r="J27" s="26"/>
      <c r="K27" s="22"/>
      <c r="L27" s="22"/>
      <c r="M27" s="23"/>
      <c r="N27" s="23"/>
      <c r="O27" s="28"/>
    </row>
    <row r="28" spans="2:15" x14ac:dyDescent="0.45">
      <c r="B28" s="24" t="s">
        <v>38</v>
      </c>
      <c r="C28" s="22">
        <f t="shared" si="1"/>
        <v>197143.93</v>
      </c>
      <c r="D28" s="25"/>
      <c r="E28" s="25">
        <v>91742.11</v>
      </c>
      <c r="F28" s="25"/>
      <c r="G28" s="25">
        <v>29450</v>
      </c>
      <c r="H28" s="25">
        <v>70173</v>
      </c>
      <c r="I28" s="25">
        <v>3760.82</v>
      </c>
      <c r="J28" s="26">
        <v>2018</v>
      </c>
      <c r="K28" s="22"/>
      <c r="L28" s="22"/>
      <c r="M28" s="23"/>
      <c r="O28" s="28"/>
    </row>
    <row r="29" spans="2:15" x14ac:dyDescent="0.45">
      <c r="B29" s="24" t="s">
        <v>39</v>
      </c>
      <c r="C29" s="22">
        <f t="shared" si="1"/>
        <v>0</v>
      </c>
      <c r="D29" s="25"/>
      <c r="E29" s="25"/>
      <c r="F29" s="25"/>
      <c r="G29" s="25"/>
      <c r="H29" s="25"/>
      <c r="I29" s="25"/>
      <c r="J29" s="26"/>
      <c r="K29" s="36"/>
      <c r="L29" s="22"/>
      <c r="M29" s="23"/>
      <c r="O29" s="28"/>
    </row>
    <row r="30" spans="2:15" x14ac:dyDescent="0.45">
      <c r="B30" s="24" t="s">
        <v>40</v>
      </c>
      <c r="C30" s="22">
        <f t="shared" si="1"/>
        <v>163893.98000000001</v>
      </c>
      <c r="D30" s="25"/>
      <c r="E30" s="25"/>
      <c r="F30" s="25"/>
      <c r="G30" s="25"/>
      <c r="H30" s="25"/>
      <c r="I30" s="25">
        <v>163776.98000000001</v>
      </c>
      <c r="J30" s="26">
        <v>117</v>
      </c>
      <c r="K30" s="22"/>
      <c r="L30" s="22"/>
      <c r="M30" s="23"/>
      <c r="O30" s="28"/>
    </row>
    <row r="31" spans="2:15" ht="36" customHeight="1" x14ac:dyDescent="0.45">
      <c r="B31" s="24" t="s">
        <v>41</v>
      </c>
      <c r="C31" s="22">
        <f t="shared" si="1"/>
        <v>1755265.19</v>
      </c>
      <c r="D31" s="25">
        <v>318514.09999999998</v>
      </c>
      <c r="E31" s="25"/>
      <c r="F31" s="25"/>
      <c r="G31" s="25">
        <v>1217550.8799999999</v>
      </c>
      <c r="H31" s="25">
        <v>58544.800000000003</v>
      </c>
      <c r="I31" s="25">
        <v>104969.41</v>
      </c>
      <c r="J31" s="26">
        <v>55686</v>
      </c>
      <c r="K31" s="22"/>
      <c r="L31" s="22"/>
      <c r="M31" s="35"/>
      <c r="O31" s="28"/>
    </row>
    <row r="32" spans="2:15" x14ac:dyDescent="0.45">
      <c r="B32" s="24" t="s">
        <v>42</v>
      </c>
      <c r="C32" s="37">
        <f t="shared" si="1"/>
        <v>5076803.43</v>
      </c>
      <c r="D32" s="25">
        <v>162925.32999999999</v>
      </c>
      <c r="E32" s="25">
        <v>181511.4</v>
      </c>
      <c r="F32" s="25">
        <v>24613</v>
      </c>
      <c r="G32" s="25"/>
      <c r="H32" s="25">
        <v>2924735.38</v>
      </c>
      <c r="I32" s="25">
        <v>1062654.32</v>
      </c>
      <c r="J32" s="26">
        <v>720364</v>
      </c>
      <c r="K32" s="22"/>
      <c r="L32" s="22"/>
      <c r="M32" s="35"/>
      <c r="N32" s="23"/>
      <c r="O32" s="28"/>
    </row>
    <row r="33" spans="2:15" ht="57" x14ac:dyDescent="0.45">
      <c r="B33" s="24" t="s">
        <v>43</v>
      </c>
      <c r="C33" s="22">
        <f t="shared" si="1"/>
        <v>0</v>
      </c>
      <c r="D33" s="25"/>
      <c r="E33" s="25"/>
      <c r="F33" s="25"/>
      <c r="G33" s="25"/>
      <c r="H33" s="25"/>
      <c r="I33" s="25"/>
      <c r="J33" s="26"/>
      <c r="K33" s="22"/>
      <c r="L33" s="22"/>
      <c r="M33" s="35"/>
      <c r="O33" s="28"/>
    </row>
    <row r="34" spans="2:15" s="39" customFormat="1" x14ac:dyDescent="0.45">
      <c r="B34" s="24" t="s">
        <v>44</v>
      </c>
      <c r="C34" s="22">
        <f>SUM(D34:O34)</f>
        <v>2579626.6</v>
      </c>
      <c r="D34" s="25"/>
      <c r="E34" s="25"/>
      <c r="F34" s="25"/>
      <c r="G34" s="25"/>
      <c r="H34" s="25"/>
      <c r="I34" s="25">
        <v>1636440.6</v>
      </c>
      <c r="J34" s="38">
        <v>943186</v>
      </c>
      <c r="K34" s="35"/>
      <c r="L34" s="35"/>
      <c r="M34" s="35"/>
      <c r="N34" s="4"/>
      <c r="O34" s="28"/>
    </row>
    <row r="35" spans="2:15" x14ac:dyDescent="0.45">
      <c r="B35" s="24"/>
      <c r="C35" s="22">
        <f t="shared" si="1"/>
        <v>4291423.5199999996</v>
      </c>
      <c r="D35" s="25">
        <v>1331938.01</v>
      </c>
      <c r="E35" s="25">
        <v>1681567.3</v>
      </c>
      <c r="F35" s="25">
        <v>644582</v>
      </c>
      <c r="G35" s="25">
        <v>633336.21</v>
      </c>
      <c r="H35" s="25"/>
      <c r="I35" s="25"/>
      <c r="J35" s="26"/>
      <c r="K35" s="22"/>
      <c r="L35" s="22"/>
      <c r="M35" s="35"/>
      <c r="N35" s="23"/>
      <c r="O35" s="28"/>
    </row>
    <row r="36" spans="2:15" x14ac:dyDescent="0.45">
      <c r="B36" s="18" t="s">
        <v>45</v>
      </c>
      <c r="C36" s="19">
        <f t="shared" si="1"/>
        <v>1885162.6500000001</v>
      </c>
      <c r="D36" s="33">
        <f>+D37+D38+D39+D40+D41+D42+D43+D44+D45+D46+D47+D48+D49+D50+D51</f>
        <v>100000</v>
      </c>
      <c r="E36" s="33">
        <f t="shared" ref="E36:J36" si="4">+E37+E38+E39+E40+E41+E42+E43+E44+E45+E46+E47+E48+E49+E50+E51</f>
        <v>0</v>
      </c>
      <c r="F36" s="33">
        <f t="shared" si="4"/>
        <v>26015</v>
      </c>
      <c r="G36" s="33">
        <f t="shared" si="4"/>
        <v>114231.58</v>
      </c>
      <c r="H36" s="33">
        <f t="shared" si="4"/>
        <v>1045818.23</v>
      </c>
      <c r="I36" s="33">
        <f t="shared" si="4"/>
        <v>170748.02000000002</v>
      </c>
      <c r="J36" s="34">
        <f t="shared" si="4"/>
        <v>428349.82</v>
      </c>
      <c r="K36" s="22"/>
      <c r="L36" s="22"/>
      <c r="M36" s="35"/>
      <c r="O36" s="28"/>
    </row>
    <row r="37" spans="2:15" x14ac:dyDescent="0.45">
      <c r="B37" s="24" t="s">
        <v>46</v>
      </c>
      <c r="C37" s="22">
        <f t="shared" si="1"/>
        <v>839344.42</v>
      </c>
      <c r="D37" s="25">
        <v>100000</v>
      </c>
      <c r="E37" s="25"/>
      <c r="F37" s="25">
        <v>26015</v>
      </c>
      <c r="G37" s="25">
        <v>114231.58</v>
      </c>
      <c r="H37" s="25"/>
      <c r="I37" s="25">
        <v>170748.02000000002</v>
      </c>
      <c r="J37" s="40">
        <v>428349.82</v>
      </c>
      <c r="K37" s="22"/>
      <c r="L37" s="22"/>
      <c r="M37" s="35"/>
      <c r="N37" s="28"/>
      <c r="O37" s="28"/>
    </row>
    <row r="38" spans="2:15" x14ac:dyDescent="0.45">
      <c r="B38" s="24" t="s">
        <v>47</v>
      </c>
      <c r="C38" s="22">
        <f t="shared" si="1"/>
        <v>788126.47</v>
      </c>
      <c r="D38" s="25"/>
      <c r="E38" s="25"/>
      <c r="F38" s="25"/>
      <c r="G38" s="25"/>
      <c r="H38" s="25">
        <v>788126.47</v>
      </c>
      <c r="I38" s="25"/>
      <c r="J38" s="26"/>
      <c r="K38" s="22"/>
      <c r="L38" s="22"/>
      <c r="M38" s="35"/>
      <c r="O38" s="28"/>
    </row>
    <row r="39" spans="2:15" x14ac:dyDescent="0.45">
      <c r="B39" s="24" t="s">
        <v>48</v>
      </c>
      <c r="C39" s="22">
        <f t="shared" si="1"/>
        <v>0</v>
      </c>
      <c r="D39" s="25"/>
      <c r="E39" s="25"/>
      <c r="F39" s="25"/>
      <c r="G39" s="25"/>
      <c r="H39" s="25"/>
      <c r="I39" s="25"/>
      <c r="J39" s="26"/>
      <c r="K39" s="22"/>
      <c r="L39" s="22"/>
      <c r="M39" s="35"/>
      <c r="O39" s="28"/>
    </row>
    <row r="40" spans="2:15" ht="57" x14ac:dyDescent="0.45">
      <c r="B40" s="24" t="s">
        <v>49</v>
      </c>
      <c r="C40" s="22">
        <f t="shared" si="1"/>
        <v>257691.76</v>
      </c>
      <c r="D40" s="25"/>
      <c r="E40" s="25"/>
      <c r="F40" s="25"/>
      <c r="G40" s="25"/>
      <c r="H40" s="25">
        <v>257691.76</v>
      </c>
      <c r="I40" s="25"/>
      <c r="J40" s="26"/>
      <c r="K40" s="22"/>
      <c r="L40" s="22"/>
      <c r="M40" s="35"/>
      <c r="O40" s="28"/>
    </row>
    <row r="41" spans="2:15" ht="57" x14ac:dyDescent="0.45">
      <c r="B41" s="24" t="s">
        <v>50</v>
      </c>
      <c r="C41" s="22">
        <f t="shared" si="1"/>
        <v>0</v>
      </c>
      <c r="D41" s="25"/>
      <c r="E41" s="25"/>
      <c r="F41" s="25"/>
      <c r="G41" s="25"/>
      <c r="H41" s="25"/>
      <c r="I41" s="25"/>
      <c r="J41" s="26"/>
      <c r="K41" s="22"/>
      <c r="L41" s="22"/>
      <c r="M41" s="35"/>
      <c r="O41" s="28"/>
    </row>
    <row r="42" spans="2:15" x14ac:dyDescent="0.45">
      <c r="B42" s="24" t="s">
        <v>51</v>
      </c>
      <c r="C42" s="22">
        <f t="shared" si="1"/>
        <v>0</v>
      </c>
      <c r="D42" s="25"/>
      <c r="E42" s="25"/>
      <c r="F42" s="25"/>
      <c r="G42" s="25"/>
      <c r="H42" s="25"/>
      <c r="I42" s="25"/>
      <c r="J42" s="26"/>
      <c r="K42" s="22"/>
      <c r="L42" s="22"/>
      <c r="M42" s="35"/>
      <c r="O42" s="28"/>
    </row>
    <row r="43" spans="2:15" x14ac:dyDescent="0.45">
      <c r="B43" s="24" t="s">
        <v>52</v>
      </c>
      <c r="C43" s="22">
        <f t="shared" si="1"/>
        <v>0</v>
      </c>
      <c r="D43" s="25"/>
      <c r="E43" s="25"/>
      <c r="F43" s="25"/>
      <c r="G43" s="25"/>
      <c r="H43" s="25"/>
      <c r="I43" s="25"/>
      <c r="J43" s="26"/>
      <c r="K43" s="22"/>
      <c r="L43" s="22"/>
      <c r="M43" s="35"/>
      <c r="O43" s="28"/>
    </row>
    <row r="44" spans="2:15" x14ac:dyDescent="0.45">
      <c r="B44" s="18" t="s">
        <v>53</v>
      </c>
      <c r="C44" s="22">
        <f t="shared" si="1"/>
        <v>0</v>
      </c>
      <c r="D44" s="25"/>
      <c r="E44" s="25"/>
      <c r="F44" s="25"/>
      <c r="G44" s="25"/>
      <c r="H44" s="25"/>
      <c r="I44" s="25"/>
      <c r="J44" s="26"/>
      <c r="K44" s="22"/>
      <c r="L44" s="22"/>
      <c r="M44" s="35"/>
      <c r="O44" s="28"/>
    </row>
    <row r="45" spans="2:15" x14ac:dyDescent="0.45">
      <c r="B45" s="24" t="s">
        <v>54</v>
      </c>
      <c r="C45" s="22">
        <f t="shared" si="1"/>
        <v>0</v>
      </c>
      <c r="D45" s="25"/>
      <c r="E45" s="25"/>
      <c r="F45" s="25"/>
      <c r="G45" s="25"/>
      <c r="H45" s="25"/>
      <c r="I45" s="25"/>
      <c r="J45" s="26"/>
      <c r="K45" s="22"/>
      <c r="L45" s="22"/>
      <c r="M45" s="35"/>
      <c r="O45" s="28"/>
    </row>
    <row r="46" spans="2:15" x14ac:dyDescent="0.45">
      <c r="B46" s="24" t="s">
        <v>55</v>
      </c>
      <c r="C46" s="22">
        <f t="shared" si="1"/>
        <v>0</v>
      </c>
      <c r="D46" s="25"/>
      <c r="E46" s="25"/>
      <c r="F46" s="25"/>
      <c r="G46" s="25"/>
      <c r="H46" s="25"/>
      <c r="I46" s="25"/>
      <c r="J46" s="26"/>
      <c r="K46" s="22"/>
      <c r="L46" s="22"/>
      <c r="M46" s="35"/>
      <c r="O46" s="28"/>
    </row>
    <row r="47" spans="2:15" x14ac:dyDescent="0.45">
      <c r="B47" s="24" t="s">
        <v>56</v>
      </c>
      <c r="C47" s="22">
        <f t="shared" si="1"/>
        <v>0</v>
      </c>
      <c r="D47" s="25"/>
      <c r="E47" s="25"/>
      <c r="F47" s="25"/>
      <c r="G47" s="25"/>
      <c r="H47" s="25"/>
      <c r="I47" s="25"/>
      <c r="J47" s="26"/>
      <c r="K47" s="22"/>
      <c r="L47" s="22"/>
      <c r="M47" s="35"/>
      <c r="O47" s="28"/>
    </row>
    <row r="48" spans="2:15" ht="57" x14ac:dyDescent="0.45">
      <c r="B48" s="24" t="s">
        <v>57</v>
      </c>
      <c r="C48" s="22">
        <f t="shared" si="1"/>
        <v>0</v>
      </c>
      <c r="D48" s="25"/>
      <c r="E48" s="25"/>
      <c r="F48" s="25"/>
      <c r="G48" s="25"/>
      <c r="H48" s="25"/>
      <c r="I48" s="25"/>
      <c r="J48" s="26"/>
      <c r="K48" s="22"/>
      <c r="L48" s="22"/>
      <c r="M48" s="35"/>
      <c r="O48" s="28"/>
    </row>
    <row r="49" spans="2:15" ht="57" x14ac:dyDescent="0.45">
      <c r="B49" s="24" t="s">
        <v>58</v>
      </c>
      <c r="C49" s="22">
        <f t="shared" si="1"/>
        <v>0</v>
      </c>
      <c r="D49" s="25"/>
      <c r="E49" s="25"/>
      <c r="F49" s="25"/>
      <c r="G49" s="25"/>
      <c r="H49" s="25"/>
      <c r="I49" s="25"/>
      <c r="J49" s="26"/>
      <c r="K49" s="22"/>
      <c r="L49" s="22"/>
      <c r="M49" s="35"/>
      <c r="O49" s="28"/>
    </row>
    <row r="50" spans="2:15" x14ac:dyDescent="0.45">
      <c r="B50" s="24" t="s">
        <v>59</v>
      </c>
      <c r="C50" s="22">
        <f t="shared" si="1"/>
        <v>0</v>
      </c>
      <c r="D50" s="25"/>
      <c r="E50" s="25"/>
      <c r="F50" s="25"/>
      <c r="G50" s="25"/>
      <c r="H50" s="25"/>
      <c r="I50" s="25"/>
      <c r="J50" s="26"/>
      <c r="K50" s="22"/>
      <c r="L50" s="22"/>
      <c r="M50" s="35"/>
      <c r="O50" s="28"/>
    </row>
    <row r="51" spans="2:15" x14ac:dyDescent="0.45">
      <c r="B51" s="24" t="s">
        <v>60</v>
      </c>
      <c r="C51" s="22">
        <f t="shared" si="1"/>
        <v>0</v>
      </c>
      <c r="D51" s="25"/>
      <c r="E51" s="25"/>
      <c r="F51" s="25"/>
      <c r="G51" s="25"/>
      <c r="H51" s="25"/>
      <c r="I51" s="25"/>
      <c r="J51" s="26"/>
      <c r="K51" s="22"/>
      <c r="L51" s="22"/>
      <c r="M51" s="35"/>
      <c r="O51" s="28"/>
    </row>
    <row r="52" spans="2:15" x14ac:dyDescent="0.45">
      <c r="B52" s="18" t="s">
        <v>61</v>
      </c>
      <c r="C52" s="19">
        <f>SUM(D52:O52)</f>
        <v>4835161.8</v>
      </c>
      <c r="D52" s="33">
        <f>+D53+D54+D55+D56+D57+D58+D59+D60+D61</f>
        <v>610180.14</v>
      </c>
      <c r="E52" s="33">
        <f>+E53+E54+E55+E56+E57+E58+E59+E60+E61</f>
        <v>198693.36000000002</v>
      </c>
      <c r="F52" s="33">
        <f>+F53+F54+F55+F56+F57+F58+F59+F60+F61</f>
        <v>192670</v>
      </c>
      <c r="G52" s="33">
        <f>+G53+G54+G55+G56+G57+G58+G59+G60+G61</f>
        <v>663757.07000000007</v>
      </c>
      <c r="H52" s="33">
        <f>+H53+H54+H55+H56+H57+H58+H59+H60+H61</f>
        <v>1820415.4700000002</v>
      </c>
      <c r="I52" s="33">
        <f t="shared" ref="I52" si="5">+I53+I54+I55+I56+I57+I58+I59+I60+I61</f>
        <v>1147111.92</v>
      </c>
      <c r="J52" s="34">
        <f>+J53+J54+J55+J56+J57+J58+J59+J60+J61</f>
        <v>202333.84</v>
      </c>
      <c r="K52" s="22"/>
      <c r="L52" s="22"/>
      <c r="M52" s="35"/>
      <c r="O52" s="28"/>
    </row>
    <row r="53" spans="2:15" x14ac:dyDescent="0.45">
      <c r="B53" s="24" t="s">
        <v>62</v>
      </c>
      <c r="C53" s="22">
        <f t="shared" si="1"/>
        <v>1943919.2</v>
      </c>
      <c r="D53" s="25">
        <v>273633.64</v>
      </c>
      <c r="E53" s="25">
        <v>198693.36000000002</v>
      </c>
      <c r="F53" s="25">
        <v>17991</v>
      </c>
      <c r="G53" s="25">
        <v>231348.24</v>
      </c>
      <c r="H53" s="25">
        <v>42753.55</v>
      </c>
      <c r="I53" s="25">
        <v>1106527.97</v>
      </c>
      <c r="J53" s="26">
        <v>72971.44</v>
      </c>
      <c r="K53" s="22"/>
      <c r="L53" s="22"/>
      <c r="M53" s="35"/>
      <c r="O53" s="28"/>
    </row>
    <row r="54" spans="2:15" x14ac:dyDescent="0.45">
      <c r="B54" s="24" t="s">
        <v>63</v>
      </c>
      <c r="C54" s="22">
        <f t="shared" si="1"/>
        <v>196964.83000000002</v>
      </c>
      <c r="D54" s="25"/>
      <c r="E54" s="25"/>
      <c r="F54" s="25">
        <v>102488</v>
      </c>
      <c r="G54" s="25">
        <v>94476.83</v>
      </c>
      <c r="H54" s="25"/>
      <c r="I54" s="25"/>
      <c r="J54" s="26"/>
      <c r="K54" s="22"/>
      <c r="L54" s="22"/>
      <c r="M54" s="35"/>
      <c r="O54" s="28"/>
    </row>
    <row r="55" spans="2:15" x14ac:dyDescent="0.45">
      <c r="B55" s="24" t="s">
        <v>64</v>
      </c>
      <c r="C55" s="22">
        <f t="shared" si="1"/>
        <v>0</v>
      </c>
      <c r="D55" s="25"/>
      <c r="E55" s="25"/>
      <c r="F55" s="25"/>
      <c r="G55" s="25"/>
      <c r="H55" s="25"/>
      <c r="I55" s="25"/>
      <c r="J55" s="26"/>
      <c r="K55" s="22"/>
      <c r="L55" s="22"/>
      <c r="M55" s="35"/>
      <c r="O55" s="28"/>
    </row>
    <row r="56" spans="2:15" x14ac:dyDescent="0.45">
      <c r="B56" s="24" t="s">
        <v>65</v>
      </c>
      <c r="C56" s="22">
        <f t="shared" si="1"/>
        <v>0</v>
      </c>
      <c r="D56" s="25"/>
      <c r="E56" s="25"/>
      <c r="F56" s="25"/>
      <c r="G56" s="25"/>
      <c r="H56" s="25"/>
      <c r="I56" s="25"/>
      <c r="J56" s="26"/>
      <c r="K56" s="22"/>
      <c r="L56" s="22"/>
      <c r="M56" s="35"/>
      <c r="O56" s="28"/>
    </row>
    <row r="57" spans="2:15" s="32" customFormat="1" x14ac:dyDescent="0.25">
      <c r="B57" s="30" t="s">
        <v>66</v>
      </c>
      <c r="C57" s="22">
        <f t="shared" si="1"/>
        <v>1036046.57</v>
      </c>
      <c r="D57" s="41"/>
      <c r="E57" s="41"/>
      <c r="F57" s="41"/>
      <c r="G57" s="41">
        <v>337932</v>
      </c>
      <c r="H57" s="41">
        <v>657530.62</v>
      </c>
      <c r="I57" s="41">
        <v>40583.949999999997</v>
      </c>
      <c r="J57" s="26"/>
      <c r="K57" s="22"/>
      <c r="L57" s="22"/>
      <c r="M57" s="22"/>
      <c r="N57" s="3"/>
      <c r="O57" s="31"/>
    </row>
    <row r="58" spans="2:15" x14ac:dyDescent="0.45">
      <c r="B58" s="24" t="s">
        <v>67</v>
      </c>
      <c r="C58" s="22">
        <f t="shared" si="1"/>
        <v>109209.18</v>
      </c>
      <c r="D58" s="25">
        <v>109209.18</v>
      </c>
      <c r="E58" s="25"/>
      <c r="F58" s="25"/>
      <c r="G58" s="25"/>
      <c r="H58" s="25"/>
      <c r="I58" s="25"/>
      <c r="J58" s="26"/>
      <c r="K58" s="22"/>
      <c r="L58" s="22"/>
      <c r="M58" s="35"/>
      <c r="O58" s="28"/>
    </row>
    <row r="59" spans="2:15" x14ac:dyDescent="0.45">
      <c r="B59" s="24" t="s">
        <v>68</v>
      </c>
      <c r="C59" s="22">
        <f t="shared" si="1"/>
        <v>0</v>
      </c>
      <c r="D59" s="25"/>
      <c r="E59" s="25"/>
      <c r="F59" s="25"/>
      <c r="G59" s="25"/>
      <c r="H59" s="25"/>
      <c r="I59" s="25"/>
      <c r="J59" s="26"/>
      <c r="K59" s="22"/>
      <c r="L59" s="22"/>
      <c r="M59" s="35"/>
      <c r="O59" s="28"/>
    </row>
    <row r="60" spans="2:15" x14ac:dyDescent="0.45">
      <c r="B60" s="24" t="s">
        <v>69</v>
      </c>
      <c r="C60" s="37">
        <f t="shared" si="1"/>
        <v>1347468.62</v>
      </c>
      <c r="D60" s="25">
        <v>227337.32</v>
      </c>
      <c r="E60" s="25"/>
      <c r="F60" s="25"/>
      <c r="G60" s="25"/>
      <c r="H60" s="25">
        <v>1120131.3</v>
      </c>
      <c r="I60" s="25"/>
      <c r="J60" s="26"/>
      <c r="K60" s="22"/>
      <c r="L60" s="22"/>
      <c r="M60" s="35"/>
      <c r="O60" s="28"/>
    </row>
    <row r="61" spans="2:15" ht="57" x14ac:dyDescent="0.45">
      <c r="B61" s="24" t="s">
        <v>70</v>
      </c>
      <c r="C61" s="22">
        <f t="shared" si="1"/>
        <v>201553.4</v>
      </c>
      <c r="D61" s="25"/>
      <c r="E61" s="25"/>
      <c r="F61" s="41">
        <v>72191</v>
      </c>
      <c r="G61" s="25"/>
      <c r="H61" s="25"/>
      <c r="I61" s="25"/>
      <c r="J61" s="26">
        <v>129362.4</v>
      </c>
      <c r="K61" s="22"/>
      <c r="L61" s="22"/>
      <c r="M61" s="35"/>
      <c r="O61" s="28"/>
    </row>
    <row r="62" spans="2:15" x14ac:dyDescent="0.45">
      <c r="B62" s="18" t="s">
        <v>71</v>
      </c>
      <c r="C62" s="19">
        <f>+C63+C64+C65+C66</f>
        <v>294758.28999999998</v>
      </c>
      <c r="D62" s="33">
        <f>+D63+D64+D65+D66</f>
        <v>0</v>
      </c>
      <c r="E62" s="33">
        <f t="shared" ref="E62:J62" si="6">+E63+E64+E65+E66</f>
        <v>0</v>
      </c>
      <c r="F62" s="33">
        <f t="shared" si="6"/>
        <v>0</v>
      </c>
      <c r="G62" s="33">
        <f t="shared" si="6"/>
        <v>0</v>
      </c>
      <c r="H62" s="33">
        <f t="shared" si="6"/>
        <v>294758.28999999998</v>
      </c>
      <c r="I62" s="33">
        <f t="shared" si="6"/>
        <v>0</v>
      </c>
      <c r="J62" s="34">
        <f t="shared" si="6"/>
        <v>0</v>
      </c>
      <c r="K62" s="22"/>
      <c r="L62" s="22"/>
      <c r="M62" s="35"/>
      <c r="O62" s="28"/>
    </row>
    <row r="63" spans="2:15" x14ac:dyDescent="0.45">
      <c r="B63" s="24" t="s">
        <v>72</v>
      </c>
      <c r="C63" s="22">
        <f t="shared" si="1"/>
        <v>294758.28999999998</v>
      </c>
      <c r="D63" s="25"/>
      <c r="E63" s="25"/>
      <c r="F63" s="25"/>
      <c r="G63" s="25"/>
      <c r="H63" s="25">
        <v>294758.28999999998</v>
      </c>
      <c r="I63" s="25"/>
      <c r="J63" s="26"/>
      <c r="K63" s="22"/>
      <c r="L63" s="22"/>
      <c r="M63" s="35"/>
      <c r="O63" s="28"/>
    </row>
    <row r="64" spans="2:15" x14ac:dyDescent="0.45">
      <c r="B64" s="24" t="s">
        <v>73</v>
      </c>
      <c r="C64" s="22">
        <f t="shared" si="1"/>
        <v>0</v>
      </c>
      <c r="D64" s="25"/>
      <c r="E64" s="25"/>
      <c r="F64" s="25"/>
      <c r="G64" s="25"/>
      <c r="H64" s="25"/>
      <c r="I64" s="25"/>
      <c r="J64" s="26"/>
      <c r="K64" s="22"/>
      <c r="L64" s="22"/>
      <c r="M64" s="35"/>
      <c r="O64" s="28"/>
    </row>
    <row r="65" spans="2:15" x14ac:dyDescent="0.45">
      <c r="B65" s="24" t="s">
        <v>74</v>
      </c>
      <c r="C65" s="22">
        <f t="shared" si="1"/>
        <v>0</v>
      </c>
      <c r="D65" s="25"/>
      <c r="E65" s="25"/>
      <c r="F65" s="25"/>
      <c r="G65" s="25"/>
      <c r="H65" s="25"/>
      <c r="I65" s="25"/>
      <c r="J65" s="26"/>
      <c r="K65" s="22"/>
      <c r="L65" s="22"/>
      <c r="M65" s="35"/>
      <c r="O65" s="28"/>
    </row>
    <row r="66" spans="2:15" ht="57" x14ac:dyDescent="0.45">
      <c r="B66" s="24" t="s">
        <v>75</v>
      </c>
      <c r="C66" s="22">
        <f t="shared" si="1"/>
        <v>0</v>
      </c>
      <c r="D66" s="25"/>
      <c r="E66" s="25"/>
      <c r="F66" s="25"/>
      <c r="G66" s="25"/>
      <c r="H66" s="25"/>
      <c r="I66" s="25"/>
      <c r="J66" s="26"/>
      <c r="K66" s="22"/>
      <c r="L66" s="22"/>
      <c r="M66" s="35"/>
      <c r="O66" s="28"/>
    </row>
    <row r="67" spans="2:15" x14ac:dyDescent="0.45">
      <c r="B67" s="18" t="s">
        <v>76</v>
      </c>
      <c r="C67" s="22">
        <f t="shared" si="1"/>
        <v>0</v>
      </c>
      <c r="D67" s="25"/>
      <c r="E67" s="25"/>
      <c r="F67" s="25"/>
      <c r="G67" s="25"/>
      <c r="H67" s="25"/>
      <c r="I67" s="25"/>
      <c r="J67" s="26"/>
      <c r="K67" s="22"/>
      <c r="L67" s="22"/>
      <c r="M67" s="35"/>
      <c r="O67" s="28"/>
    </row>
    <row r="68" spans="2:15" x14ac:dyDescent="0.45">
      <c r="B68" s="24" t="s">
        <v>77</v>
      </c>
      <c r="C68" s="22">
        <f t="shared" si="1"/>
        <v>0</v>
      </c>
      <c r="D68" s="25"/>
      <c r="E68" s="25"/>
      <c r="F68" s="25"/>
      <c r="G68" s="25"/>
      <c r="H68" s="25"/>
      <c r="I68" s="25"/>
      <c r="J68" s="26"/>
      <c r="K68" s="22"/>
      <c r="L68" s="22"/>
      <c r="M68" s="35"/>
      <c r="O68" s="28"/>
    </row>
    <row r="69" spans="2:15" x14ac:dyDescent="0.45">
      <c r="B69" s="24" t="s">
        <v>78</v>
      </c>
      <c r="C69" s="22">
        <f t="shared" si="1"/>
        <v>0</v>
      </c>
      <c r="D69" s="25"/>
      <c r="E69" s="25"/>
      <c r="F69" s="25"/>
      <c r="G69" s="25"/>
      <c r="H69" s="25"/>
      <c r="I69" s="25"/>
      <c r="J69" s="26"/>
      <c r="K69" s="22"/>
      <c r="L69" s="22"/>
      <c r="M69" s="35"/>
      <c r="O69" s="28"/>
    </row>
    <row r="70" spans="2:15" x14ac:dyDescent="0.45">
      <c r="B70" s="18" t="s">
        <v>79</v>
      </c>
      <c r="C70" s="22">
        <f t="shared" si="1"/>
        <v>0</v>
      </c>
      <c r="D70" s="25"/>
      <c r="E70" s="25"/>
      <c r="F70" s="25"/>
      <c r="G70" s="25"/>
      <c r="H70" s="25"/>
      <c r="I70" s="25"/>
      <c r="J70" s="26"/>
      <c r="K70" s="22"/>
      <c r="L70" s="22"/>
      <c r="M70" s="35"/>
      <c r="O70" s="28"/>
    </row>
    <row r="71" spans="2:15" x14ac:dyDescent="0.45">
      <c r="B71" s="24" t="s">
        <v>80</v>
      </c>
      <c r="C71" s="22">
        <f t="shared" si="1"/>
        <v>0</v>
      </c>
      <c r="D71" s="25"/>
      <c r="E71" s="25"/>
      <c r="F71" s="25"/>
      <c r="G71" s="25"/>
      <c r="H71" s="25"/>
      <c r="I71" s="25"/>
      <c r="J71" s="26"/>
      <c r="K71" s="22"/>
      <c r="L71" s="22"/>
      <c r="M71" s="35"/>
      <c r="O71" s="28"/>
    </row>
    <row r="72" spans="2:15" x14ac:dyDescent="0.45">
      <c r="B72" s="24" t="s">
        <v>81</v>
      </c>
      <c r="C72" s="22">
        <f t="shared" si="1"/>
        <v>0</v>
      </c>
      <c r="D72" s="25"/>
      <c r="E72" s="25"/>
      <c r="F72" s="25"/>
      <c r="G72" s="25"/>
      <c r="H72" s="25"/>
      <c r="I72" s="25"/>
      <c r="J72" s="26"/>
      <c r="K72" s="22"/>
      <c r="L72" s="22"/>
      <c r="M72" s="35"/>
      <c r="O72" s="28"/>
    </row>
    <row r="73" spans="2:15" x14ac:dyDescent="0.45">
      <c r="B73" s="24" t="s">
        <v>82</v>
      </c>
      <c r="C73" s="22">
        <f t="shared" si="1"/>
        <v>0</v>
      </c>
      <c r="D73" s="25"/>
      <c r="E73" s="25"/>
      <c r="F73" s="25"/>
      <c r="G73" s="25"/>
      <c r="H73" s="25"/>
      <c r="I73" s="25"/>
      <c r="J73" s="26"/>
      <c r="K73" s="22"/>
      <c r="L73" s="22"/>
      <c r="M73" s="35"/>
      <c r="O73" s="28"/>
    </row>
    <row r="74" spans="2:15" x14ac:dyDescent="0.3">
      <c r="B74" s="42" t="s">
        <v>83</v>
      </c>
      <c r="C74" s="43">
        <f t="shared" ref="C74:O74" si="7">SUM(C10:C73)</f>
        <v>532886559.03000009</v>
      </c>
      <c r="D74" s="44">
        <f>SUM(D10:D73)</f>
        <v>67660008.719999999</v>
      </c>
      <c r="E74" s="44">
        <f t="shared" ref="E74:H74" si="8">SUM(E10:E73)</f>
        <v>52842894.699999996</v>
      </c>
      <c r="F74" s="44">
        <f t="shared" si="8"/>
        <v>75582422.039999992</v>
      </c>
      <c r="G74" s="44">
        <f t="shared" si="8"/>
        <v>61690913.840000004</v>
      </c>
      <c r="H74" s="44">
        <f t="shared" si="8"/>
        <v>70940185.800000012</v>
      </c>
      <c r="I74" s="44">
        <v>87781285.709999993</v>
      </c>
      <c r="J74" s="45">
        <f>+J9+J15+J25+J36+J52+J62</f>
        <v>88294057.149999991</v>
      </c>
      <c r="K74" s="43">
        <f t="shared" si="7"/>
        <v>0</v>
      </c>
      <c r="L74" s="43">
        <f t="shared" si="7"/>
        <v>0</v>
      </c>
      <c r="M74" s="43">
        <f t="shared" si="7"/>
        <v>0</v>
      </c>
      <c r="N74" s="43">
        <f t="shared" si="7"/>
        <v>0</v>
      </c>
      <c r="O74" s="43">
        <f t="shared" si="7"/>
        <v>0</v>
      </c>
    </row>
    <row r="75" spans="2:15" x14ac:dyDescent="0.45">
      <c r="B75" s="30"/>
      <c r="C75" s="36"/>
      <c r="D75" s="46"/>
      <c r="E75" s="25"/>
      <c r="F75" s="47"/>
      <c r="G75" s="48"/>
      <c r="H75" s="48"/>
      <c r="I75" s="49"/>
      <c r="J75" s="50"/>
      <c r="K75" s="22"/>
      <c r="L75" s="22"/>
      <c r="O75" s="28"/>
    </row>
    <row r="76" spans="2:15" x14ac:dyDescent="0.45">
      <c r="B76" s="51" t="s">
        <v>84</v>
      </c>
      <c r="C76" s="16"/>
      <c r="D76" s="52"/>
      <c r="E76" s="52"/>
      <c r="F76" s="52"/>
      <c r="G76" s="52"/>
      <c r="H76" s="52"/>
      <c r="I76" s="52"/>
      <c r="J76" s="53"/>
      <c r="K76" s="16"/>
      <c r="L76" s="16"/>
      <c r="M76" s="54"/>
      <c r="N76" s="54"/>
      <c r="O76" s="28"/>
    </row>
    <row r="77" spans="2:15" x14ac:dyDescent="0.45">
      <c r="B77" s="18" t="s">
        <v>85</v>
      </c>
      <c r="C77" s="36">
        <f>SUM(D77:O77)</f>
        <v>0</v>
      </c>
      <c r="D77" s="47"/>
      <c r="E77" s="47"/>
      <c r="F77" s="47"/>
      <c r="G77" s="48"/>
      <c r="H77" s="48"/>
      <c r="I77" s="49"/>
      <c r="J77" s="50"/>
      <c r="K77" s="22"/>
      <c r="L77" s="22"/>
      <c r="O77" s="28"/>
    </row>
    <row r="78" spans="2:15" x14ac:dyDescent="0.45">
      <c r="B78" s="24" t="s">
        <v>86</v>
      </c>
      <c r="C78" s="36">
        <f t="shared" ref="C78:C85" si="9">SUM(D78:O78)</f>
        <v>0</v>
      </c>
      <c r="D78" s="48"/>
      <c r="E78" s="25"/>
      <c r="F78" s="48"/>
      <c r="G78" s="48"/>
      <c r="H78" s="48"/>
      <c r="I78" s="37"/>
      <c r="J78" s="26"/>
      <c r="K78" s="22"/>
      <c r="L78" s="27"/>
      <c r="O78" s="28"/>
    </row>
    <row r="79" spans="2:15" x14ac:dyDescent="0.45">
      <c r="B79" s="24" t="s">
        <v>87</v>
      </c>
      <c r="C79" s="36">
        <f t="shared" si="9"/>
        <v>0</v>
      </c>
      <c r="D79" s="48"/>
      <c r="E79" s="25"/>
      <c r="F79" s="48"/>
      <c r="G79" s="48"/>
      <c r="H79" s="48"/>
      <c r="I79" s="37"/>
      <c r="J79" s="26"/>
      <c r="K79" s="22"/>
      <c r="L79" s="27"/>
      <c r="O79" s="28"/>
    </row>
    <row r="80" spans="2:15" x14ac:dyDescent="0.45">
      <c r="B80" s="18" t="s">
        <v>88</v>
      </c>
      <c r="C80" s="36">
        <f t="shared" si="9"/>
        <v>0</v>
      </c>
      <c r="D80" s="55"/>
      <c r="E80" s="25"/>
      <c r="F80" s="47"/>
      <c r="G80" s="48"/>
      <c r="H80" s="48"/>
      <c r="I80" s="49"/>
      <c r="J80" s="50"/>
      <c r="K80" s="22"/>
      <c r="L80" s="22"/>
      <c r="O80" s="28"/>
    </row>
    <row r="81" spans="2:15" s="10" customFormat="1" x14ac:dyDescent="0.45">
      <c r="B81" s="24" t="s">
        <v>89</v>
      </c>
      <c r="C81" s="56">
        <f t="shared" si="9"/>
        <v>114967513.03</v>
      </c>
      <c r="D81" s="57">
        <v>27055624.549999997</v>
      </c>
      <c r="E81" s="58">
        <v>23198456.199999999</v>
      </c>
      <c r="F81" s="59">
        <v>15006481</v>
      </c>
      <c r="G81" s="59">
        <v>29806858</v>
      </c>
      <c r="H81" s="59">
        <v>19900093.280000001</v>
      </c>
      <c r="I81" s="57"/>
      <c r="J81" s="26"/>
      <c r="K81" s="22"/>
      <c r="L81" s="31"/>
      <c r="M81" s="31"/>
      <c r="N81" s="28"/>
      <c r="O81" s="28"/>
    </row>
    <row r="82" spans="2:15" x14ac:dyDescent="0.45">
      <c r="B82" s="24" t="s">
        <v>90</v>
      </c>
      <c r="C82" s="36">
        <f t="shared" si="9"/>
        <v>0</v>
      </c>
      <c r="D82" s="48"/>
      <c r="E82" s="25"/>
      <c r="F82" s="48"/>
      <c r="G82" s="48"/>
      <c r="H82" s="48"/>
      <c r="I82" s="37"/>
      <c r="J82" s="26"/>
      <c r="K82" s="22"/>
      <c r="L82" s="22"/>
      <c r="O82" s="28"/>
    </row>
    <row r="83" spans="2:15" x14ac:dyDescent="0.45">
      <c r="B83" s="24" t="s">
        <v>91</v>
      </c>
      <c r="C83" s="36">
        <f t="shared" si="9"/>
        <v>0</v>
      </c>
      <c r="D83" s="48"/>
      <c r="E83" s="25"/>
      <c r="F83" s="48"/>
      <c r="G83" s="48"/>
      <c r="H83" s="48"/>
      <c r="I83" s="37"/>
      <c r="J83" s="26"/>
      <c r="K83" s="22"/>
      <c r="L83" s="22"/>
      <c r="O83" s="28"/>
    </row>
    <row r="84" spans="2:15" x14ac:dyDescent="0.45">
      <c r="B84" s="18" t="s">
        <v>92</v>
      </c>
      <c r="C84" s="36">
        <f t="shared" si="9"/>
        <v>0</v>
      </c>
      <c r="D84" s="48"/>
      <c r="E84" s="25"/>
      <c r="F84" s="48"/>
      <c r="G84" s="48"/>
      <c r="H84" s="48"/>
      <c r="I84" s="37"/>
      <c r="J84" s="26"/>
      <c r="K84" s="22"/>
      <c r="L84" s="22"/>
      <c r="O84" s="28"/>
    </row>
    <row r="85" spans="2:15" x14ac:dyDescent="0.45">
      <c r="B85" s="24" t="s">
        <v>93</v>
      </c>
      <c r="C85" s="36">
        <f t="shared" si="9"/>
        <v>0</v>
      </c>
      <c r="D85" s="48"/>
      <c r="E85" s="48"/>
      <c r="F85" s="48"/>
      <c r="G85" s="48"/>
      <c r="H85" s="48"/>
      <c r="I85" s="37"/>
      <c r="J85" s="26"/>
      <c r="K85" s="22"/>
      <c r="L85" s="22"/>
      <c r="M85" s="35"/>
      <c r="N85" s="35"/>
      <c r="O85" s="35"/>
    </row>
    <row r="86" spans="2:15" x14ac:dyDescent="0.3">
      <c r="B86" s="42" t="s">
        <v>94</v>
      </c>
      <c r="C86" s="60">
        <f>SUM(C77:C85)</f>
        <v>114967513.03</v>
      </c>
      <c r="D86" s="61">
        <f t="shared" ref="D86:K86" si="10">SUM(D77:D85)</f>
        <v>27055624.549999997</v>
      </c>
      <c r="E86" s="61">
        <f t="shared" si="10"/>
        <v>23198456.199999999</v>
      </c>
      <c r="F86" s="61">
        <f t="shared" si="10"/>
        <v>15006481</v>
      </c>
      <c r="G86" s="61">
        <f t="shared" si="10"/>
        <v>29806858</v>
      </c>
      <c r="H86" s="61">
        <v>19900093</v>
      </c>
      <c r="I86" s="61">
        <v>0</v>
      </c>
      <c r="J86" s="62"/>
      <c r="K86" s="60">
        <f t="shared" si="10"/>
        <v>0</v>
      </c>
      <c r="L86" s="60">
        <f>SUM(L77:L85)</f>
        <v>0</v>
      </c>
      <c r="M86" s="60">
        <f t="shared" ref="M86:O86" si="11">SUM(M81:M85)</f>
        <v>0</v>
      </c>
      <c r="N86" s="60">
        <f t="shared" si="11"/>
        <v>0</v>
      </c>
      <c r="O86" s="60">
        <f t="shared" si="11"/>
        <v>0</v>
      </c>
    </row>
    <row r="87" spans="2:15" x14ac:dyDescent="0.45">
      <c r="C87" s="36"/>
      <c r="D87" s="47"/>
      <c r="E87" s="25"/>
      <c r="F87" s="47"/>
      <c r="G87" s="48"/>
      <c r="H87" s="48"/>
      <c r="I87" s="49"/>
      <c r="J87" s="50"/>
      <c r="K87" s="22"/>
      <c r="L87" s="36"/>
      <c r="O87" s="28"/>
    </row>
    <row r="88" spans="2:15" x14ac:dyDescent="0.3">
      <c r="B88" s="63" t="s">
        <v>95</v>
      </c>
      <c r="C88" s="64">
        <f>+C74+C86</f>
        <v>647854072.06000006</v>
      </c>
      <c r="D88" s="65">
        <f>+D74+D86</f>
        <v>94715633.269999996</v>
      </c>
      <c r="E88" s="65">
        <f t="shared" ref="E88:O88" si="12">+E74+E86</f>
        <v>76041350.899999991</v>
      </c>
      <c r="F88" s="65">
        <f>+F74+F86</f>
        <v>90588903.039999992</v>
      </c>
      <c r="G88" s="65">
        <f t="shared" si="12"/>
        <v>91497771.840000004</v>
      </c>
      <c r="H88" s="65">
        <f t="shared" si="12"/>
        <v>90840278.800000012</v>
      </c>
      <c r="I88" s="65">
        <v>87781285.709999993</v>
      </c>
      <c r="J88" s="66">
        <f>+J74+J86</f>
        <v>88294057.149999991</v>
      </c>
      <c r="K88" s="64">
        <f t="shared" si="12"/>
        <v>0</v>
      </c>
      <c r="L88" s="67">
        <f t="shared" si="12"/>
        <v>0</v>
      </c>
      <c r="M88" s="67">
        <f t="shared" si="12"/>
        <v>0</v>
      </c>
      <c r="N88" s="67">
        <f t="shared" si="12"/>
        <v>0</v>
      </c>
      <c r="O88" s="67">
        <f t="shared" si="12"/>
        <v>0</v>
      </c>
    </row>
    <row r="89" spans="2:15" x14ac:dyDescent="0.45">
      <c r="C89" s="68"/>
      <c r="D89" s="69"/>
      <c r="E89" s="70"/>
      <c r="F89" s="71"/>
      <c r="G89" s="69"/>
      <c r="H89" s="69"/>
      <c r="I89" s="36"/>
      <c r="J89" s="50"/>
      <c r="K89" s="36"/>
      <c r="L89" s="36"/>
      <c r="O89" s="23"/>
    </row>
    <row r="90" spans="2:15" x14ac:dyDescent="0.45">
      <c r="C90" s="68"/>
      <c r="D90" s="71"/>
      <c r="E90" s="70"/>
      <c r="F90" s="71"/>
      <c r="G90" s="71"/>
      <c r="H90" s="71"/>
      <c r="I90" s="36"/>
      <c r="J90" s="50"/>
      <c r="K90" s="36"/>
      <c r="L90" s="36"/>
      <c r="M90" s="72"/>
      <c r="O90" s="23"/>
    </row>
    <row r="91" spans="2:15" x14ac:dyDescent="0.45">
      <c r="C91" s="36"/>
      <c r="D91" s="71"/>
      <c r="E91" s="70"/>
      <c r="F91" s="71"/>
      <c r="G91" s="71"/>
      <c r="H91" s="71"/>
      <c r="I91" s="36"/>
      <c r="J91" s="50"/>
      <c r="K91" s="36"/>
      <c r="L91" s="5"/>
      <c r="M91" s="72"/>
      <c r="O91" s="23"/>
    </row>
    <row r="92" spans="2:15" x14ac:dyDescent="0.45">
      <c r="C92" s="36"/>
      <c r="D92" s="71"/>
      <c r="E92" s="70"/>
      <c r="F92" s="71"/>
      <c r="G92" s="71"/>
      <c r="H92" s="71"/>
      <c r="I92" s="36"/>
      <c r="J92" s="50"/>
      <c r="K92" s="36"/>
    </row>
    <row r="93" spans="2:15" x14ac:dyDescent="0.45">
      <c r="C93" s="36"/>
      <c r="E93" s="70"/>
    </row>
    <row r="94" spans="2:15" x14ac:dyDescent="0.45">
      <c r="B94" s="74"/>
    </row>
    <row r="95" spans="2:15" x14ac:dyDescent="0.45">
      <c r="B95" s="76"/>
    </row>
    <row r="96" spans="2:15" x14ac:dyDescent="0.45">
      <c r="B96" s="76"/>
    </row>
    <row r="97" spans="2:11" x14ac:dyDescent="0.45">
      <c r="B97" s="76"/>
    </row>
    <row r="98" spans="2:11" x14ac:dyDescent="0.45">
      <c r="B98" s="76"/>
    </row>
    <row r="99" spans="2:11" ht="23.25" customHeight="1" x14ac:dyDescent="0.45">
      <c r="B99" s="76"/>
      <c r="G99" s="77"/>
      <c r="I99" s="73"/>
    </row>
    <row r="100" spans="2:11" ht="116.25" customHeight="1" x14ac:dyDescent="0.45">
      <c r="E100" s="87"/>
      <c r="F100" s="87"/>
      <c r="G100" s="78"/>
      <c r="H100" s="79"/>
      <c r="I100" s="87"/>
      <c r="J100" s="87"/>
    </row>
    <row r="101" spans="2:11" x14ac:dyDescent="0.45">
      <c r="I101" s="80"/>
      <c r="J101" s="81"/>
      <c r="K101" s="80"/>
    </row>
    <row r="103" spans="2:11" x14ac:dyDescent="0.45">
      <c r="B103" s="82"/>
      <c r="D103" s="83"/>
      <c r="E103" s="83"/>
      <c r="F103" s="83"/>
      <c r="G103" s="83"/>
    </row>
  </sheetData>
  <autoFilter ref="B1:B101"/>
  <mergeCells count="8">
    <mergeCell ref="D103:G103"/>
    <mergeCell ref="B1:O1"/>
    <mergeCell ref="B2:O2"/>
    <mergeCell ref="B3:O3"/>
    <mergeCell ref="B4:O4"/>
    <mergeCell ref="B5:O5"/>
    <mergeCell ref="E100:F100"/>
    <mergeCell ref="I100:J100"/>
  </mergeCells>
  <pageMargins left="0.2" right="0.2" top="0" bottom="0.74803149606299213" header="0.31496062992125984" footer="0.31496062992125984"/>
  <pageSetup paperSize="5" scale="34" fitToWidth="2" fitToHeight="2" orientation="landscape" r:id="rId1"/>
  <rowBreaks count="1" manualBreakCount="1">
    <brk id="5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OIA 2022</vt:lpstr>
      <vt:lpstr>'Ejecución OIA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ESTHER HERNANDEZ MUNOZ</dc:creator>
  <cp:lastModifiedBy>MOISES ISSAIAS RICHARSON CAMPUSANO</cp:lastModifiedBy>
  <cp:lastPrinted>2022-08-18T20:10:47Z</cp:lastPrinted>
  <dcterms:created xsi:type="dcterms:W3CDTF">2022-08-17T15:37:08Z</dcterms:created>
  <dcterms:modified xsi:type="dcterms:W3CDTF">2022-08-18T20:37:15Z</dcterms:modified>
</cp:coreProperties>
</file>