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PLANIFICACIÓN\ESTADISTICAS TRIMESTRALES\2022\"/>
    </mc:Choice>
  </mc:AlternateContent>
  <bookViews>
    <workbookView xWindow="0" yWindow="0" windowWidth="28800" windowHeight="12330"/>
  </bookViews>
  <sheets>
    <sheet name="EMBARCACIONES " sheetId="1" r:id="rId1"/>
    <sheet name="COMP. EMBARCIONES " sheetId="2" r:id="rId2"/>
    <sheet name="CARGAS " sheetId="3" r:id="rId3"/>
    <sheet name="COMPARATIVO DE CARGAS" sheetId="4" r:id="rId4"/>
    <sheet name="CONTENEDORES" sheetId="5" r:id="rId5"/>
    <sheet name="PASAJEROS " sheetId="6" r:id="rId6"/>
  </sheets>
  <definedNames>
    <definedName name="_xlnm.Print_Area" localSheetId="3">'COMPARATIVO DE CARGAS'!$A$1:$M$29</definedName>
    <definedName name="_xlnm.Print_Area" localSheetId="4">CONTENEDORES!$A$1:$I$97</definedName>
    <definedName name="_xlnm.Print_Area" localSheetId="0">'EMBARCACIONES '!$A$1:$P$59</definedName>
    <definedName name="_xlnm.Print_Area" localSheetId="5">'PASAJEROS '!$A$1:$F$63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" l="1"/>
  <c r="E12" i="4" s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B13" i="3"/>
  <c r="D25" i="4"/>
  <c r="E25" i="4" s="1"/>
  <c r="D24" i="4"/>
  <c r="E24" i="4" s="1"/>
  <c r="D18" i="4"/>
  <c r="E18" i="4" s="1"/>
  <c r="D19" i="4"/>
  <c r="E19" i="4" s="1"/>
  <c r="D20" i="4"/>
  <c r="E20" i="4" s="1"/>
  <c r="D17" i="4"/>
  <c r="E17" i="4" s="1"/>
  <c r="D11" i="4"/>
  <c r="E11" i="4" s="1"/>
  <c r="D13" i="4"/>
  <c r="E13" i="4" s="1"/>
  <c r="D10" i="4"/>
  <c r="E10" i="4" s="1"/>
  <c r="C14" i="4"/>
  <c r="C21" i="4"/>
  <c r="C26" i="4"/>
  <c r="B26" i="4"/>
  <c r="B21" i="4"/>
  <c r="B14" i="4"/>
  <c r="D21" i="4" l="1"/>
  <c r="E21" i="4" s="1"/>
  <c r="D26" i="4"/>
  <c r="E26" i="4" s="1"/>
  <c r="B28" i="4"/>
  <c r="C28" i="4"/>
  <c r="D14" i="4"/>
  <c r="E14" i="4" s="1"/>
  <c r="D28" i="4" l="1"/>
  <c r="E28" i="4" s="1"/>
  <c r="T24" i="3"/>
  <c r="T23" i="3"/>
  <c r="T17" i="3"/>
  <c r="T18" i="3"/>
  <c r="T19" i="3"/>
  <c r="T16" i="3"/>
  <c r="T10" i="3"/>
  <c r="T11" i="3"/>
  <c r="T12" i="3"/>
  <c r="T9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B25" i="3"/>
  <c r="C20" i="3"/>
  <c r="D20" i="3"/>
  <c r="E20" i="3"/>
  <c r="E27" i="3" s="1"/>
  <c r="F20" i="3"/>
  <c r="G20" i="3"/>
  <c r="H20" i="3"/>
  <c r="H27" i="3" s="1"/>
  <c r="I20" i="3"/>
  <c r="I27" i="3" s="1"/>
  <c r="J20" i="3"/>
  <c r="K20" i="3"/>
  <c r="L20" i="3"/>
  <c r="M20" i="3"/>
  <c r="N20" i="3"/>
  <c r="O20" i="3"/>
  <c r="O27" i="3" s="1"/>
  <c r="P20" i="3"/>
  <c r="Q20" i="3"/>
  <c r="R20" i="3"/>
  <c r="S20" i="3"/>
  <c r="B20" i="3"/>
  <c r="Q27" i="3" l="1"/>
  <c r="G27" i="3"/>
  <c r="B27" i="3"/>
  <c r="F27" i="3"/>
  <c r="S27" i="3"/>
  <c r="C27" i="3"/>
  <c r="R27" i="3"/>
  <c r="J27" i="3"/>
  <c r="P27" i="3"/>
  <c r="D27" i="3"/>
  <c r="N27" i="3"/>
  <c r="T25" i="3"/>
  <c r="M27" i="3"/>
  <c r="L27" i="3"/>
  <c r="K27" i="3"/>
  <c r="T13" i="3"/>
  <c r="T20" i="3"/>
  <c r="B58" i="1"/>
  <c r="B75" i="2"/>
  <c r="D11" i="2"/>
  <c r="E11" i="2" s="1"/>
  <c r="D12" i="2"/>
  <c r="E12" i="2" s="1"/>
  <c r="D13" i="2"/>
  <c r="E13" i="2" s="1"/>
  <c r="D14" i="2"/>
  <c r="D15" i="2"/>
  <c r="E15" i="2" s="1"/>
  <c r="D16" i="2"/>
  <c r="E16" i="2" s="1"/>
  <c r="D17" i="2"/>
  <c r="E17" i="2" s="1"/>
  <c r="D18" i="2"/>
  <c r="E18" i="2" s="1"/>
  <c r="D19" i="2"/>
  <c r="E19" i="2" s="1"/>
  <c r="D10" i="2"/>
  <c r="E10" i="2" s="1"/>
  <c r="C20" i="2"/>
  <c r="B20" i="2"/>
  <c r="D28" i="2"/>
  <c r="E28" i="2" s="1"/>
  <c r="D29" i="2"/>
  <c r="E29" i="2" s="1"/>
  <c r="D30" i="2"/>
  <c r="E30" i="2" s="1"/>
  <c r="D31" i="2"/>
  <c r="E31" i="2" s="1"/>
  <c r="D32" i="2"/>
  <c r="E32" i="2" s="1"/>
  <c r="D33" i="2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27" i="2"/>
  <c r="E27" i="2" s="1"/>
  <c r="B48" i="2"/>
  <c r="C48" i="2"/>
  <c r="D48" i="2" s="1"/>
  <c r="E48" i="2" s="1"/>
  <c r="T27" i="3" l="1"/>
  <c r="D20" i="2"/>
  <c r="E20" i="2" s="1"/>
  <c r="C30" i="1" l="1"/>
  <c r="D30" i="1"/>
  <c r="E30" i="1"/>
  <c r="F30" i="1"/>
  <c r="G30" i="1"/>
  <c r="H30" i="1"/>
  <c r="I30" i="1"/>
  <c r="J30" i="1"/>
  <c r="K30" i="1"/>
  <c r="B3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8" i="1"/>
  <c r="L30" i="1" l="1"/>
  <c r="M9" i="1" s="1"/>
  <c r="C79" i="5"/>
  <c r="B79" i="5"/>
  <c r="D51" i="5"/>
  <c r="E51" i="5" s="1"/>
  <c r="D62" i="5"/>
  <c r="E62" i="5" s="1"/>
  <c r="D64" i="5"/>
  <c r="E64" i="5" s="1"/>
  <c r="D65" i="5"/>
  <c r="E65" i="5" s="1"/>
  <c r="D61" i="5"/>
  <c r="E61" i="5" s="1"/>
  <c r="D57" i="5"/>
  <c r="E57" i="5" s="1"/>
  <c r="D56" i="5"/>
  <c r="E56" i="5" s="1"/>
  <c r="D52" i="5"/>
  <c r="E52" i="5" s="1"/>
  <c r="B66" i="5"/>
  <c r="B63" i="5"/>
  <c r="B58" i="5"/>
  <c r="B53" i="5"/>
  <c r="C66" i="5"/>
  <c r="C63" i="5"/>
  <c r="C58" i="5"/>
  <c r="C53" i="5"/>
  <c r="F17" i="5"/>
  <c r="E17" i="5"/>
  <c r="D17" i="5"/>
  <c r="C17" i="5"/>
  <c r="B17" i="5"/>
  <c r="G16" i="5"/>
  <c r="G15" i="5"/>
  <c r="F11" i="5"/>
  <c r="E11" i="5"/>
  <c r="D11" i="5"/>
  <c r="C11" i="5"/>
  <c r="B11" i="5"/>
  <c r="G10" i="5"/>
  <c r="G9" i="5"/>
  <c r="M29" i="1" l="1"/>
  <c r="M28" i="1"/>
  <c r="M11" i="1"/>
  <c r="M23" i="1"/>
  <c r="M18" i="1"/>
  <c r="M12" i="1"/>
  <c r="M16" i="1"/>
  <c r="M14" i="1"/>
  <c r="M27" i="1"/>
  <c r="M20" i="1"/>
  <c r="M21" i="1"/>
  <c r="M8" i="1"/>
  <c r="M17" i="1"/>
  <c r="M13" i="1"/>
  <c r="M26" i="1"/>
  <c r="M19" i="1"/>
  <c r="M10" i="1"/>
  <c r="M15" i="1"/>
  <c r="M24" i="1"/>
  <c r="M25" i="1"/>
  <c r="M22" i="1"/>
  <c r="D29" i="5"/>
  <c r="D53" i="5"/>
  <c r="E53" i="5" s="1"/>
  <c r="C67" i="5"/>
  <c r="C69" i="5" s="1"/>
  <c r="D66" i="5"/>
  <c r="E66" i="5" s="1"/>
  <c r="C29" i="5"/>
  <c r="D58" i="5"/>
  <c r="E58" i="5" s="1"/>
  <c r="G17" i="5"/>
  <c r="D63" i="5"/>
  <c r="E63" i="5" s="1"/>
  <c r="B67" i="5"/>
  <c r="E29" i="5"/>
  <c r="F29" i="5"/>
  <c r="G11" i="5"/>
  <c r="B29" i="5"/>
  <c r="M30" i="1" l="1"/>
  <c r="D67" i="5"/>
  <c r="E67" i="5" s="1"/>
  <c r="G29" i="5"/>
  <c r="B69" i="5"/>
  <c r="D69" i="5" s="1"/>
  <c r="E69" i="5" s="1"/>
  <c r="D8" i="6" l="1"/>
  <c r="E8" i="6" s="1"/>
  <c r="D9" i="6"/>
  <c r="D10" i="6"/>
  <c r="E10" i="6" s="1"/>
  <c r="D11" i="6"/>
  <c r="D12" i="6"/>
  <c r="E12" i="6" s="1"/>
  <c r="D7" i="6"/>
  <c r="E7" i="6" s="1"/>
  <c r="B13" i="6"/>
  <c r="E39" i="6" l="1"/>
  <c r="E40" i="6"/>
  <c r="E41" i="6"/>
  <c r="E42" i="6"/>
  <c r="E43" i="6"/>
  <c r="B44" i="6"/>
  <c r="C44" i="6"/>
  <c r="D44" i="6"/>
  <c r="E38" i="6"/>
  <c r="C13" i="6"/>
  <c r="D13" i="6" s="1"/>
  <c r="E13" i="6" s="1"/>
  <c r="B28" i="6"/>
  <c r="C28" i="6"/>
  <c r="C32" i="6" s="1"/>
  <c r="E28" i="6"/>
  <c r="F28" i="6"/>
  <c r="D23" i="6"/>
  <c r="D24" i="6"/>
  <c r="D26" i="6"/>
  <c r="D27" i="6"/>
  <c r="D22" i="6"/>
  <c r="E44" i="6" l="1"/>
  <c r="D28" i="6"/>
  <c r="D32" i="6" s="1"/>
</calcChain>
</file>

<file path=xl/sharedStrings.xml><?xml version="1.0" encoding="utf-8"?>
<sst xmlns="http://schemas.openxmlformats.org/spreadsheetml/2006/main" count="374" uniqueCount="141">
  <si>
    <t>PUERTOS y/o TERMINAL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</si>
  <si>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</si>
  <si>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</si>
  <si>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</si>
  <si>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</si>
  <si>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</si>
  <si>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</si>
  <si>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</si>
  <si>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</si>
  <si>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DRAGAS /OTROS</t>
  </si>
  <si>
    <t>FERRIE</t>
  </si>
  <si>
    <t>TOTAL</t>
  </si>
  <si>
    <t>AMBE COVE</t>
  </si>
  <si>
    <t>ARROYO BARRIL</t>
  </si>
  <si>
    <t>AZUA</t>
  </si>
  <si>
    <t>BARAHONA</t>
  </si>
  <si>
    <t>BOCA CHICA</t>
  </si>
  <si>
    <t>BAHIA DE CALDERAS</t>
  </si>
  <si>
    <t>CAP CANA</t>
  </si>
  <si>
    <t>TAINO BAY</t>
  </si>
  <si>
    <t>CAUCEDO</t>
  </si>
  <si>
    <t>LA CANA</t>
  </si>
  <si>
    <t>LA ROMANA</t>
  </si>
  <si>
    <t xml:space="preserve">LUPERON </t>
  </si>
  <si>
    <t>MANZANILLO</t>
  </si>
  <si>
    <t>PEDERNALES</t>
  </si>
  <si>
    <t>ISLAS CATALINA</t>
  </si>
  <si>
    <t>PLAZA MARINA</t>
  </si>
  <si>
    <t>PUERTO PLATA</t>
  </si>
  <si>
    <t>PUNTA CATALINA</t>
  </si>
  <si>
    <t>RIO HAINA</t>
  </si>
  <si>
    <t>SAN PEDRO DE MACORÍS</t>
  </si>
  <si>
    <t>SANTA BÁRBARA</t>
  </si>
  <si>
    <t>SANTO DOMINGO</t>
  </si>
  <si>
    <t xml:space="preserve">TOTAL </t>
  </si>
  <si>
    <t>DIRECCIÓN PLANIFICACIÓN Y DESARROLLO</t>
  </si>
  <si>
    <t>V. Absoluta</t>
  </si>
  <si>
    <t>V. Porcentual</t>
  </si>
  <si>
    <t>OTROS</t>
  </si>
  <si>
    <t>Total</t>
  </si>
  <si>
    <t>AUTORIDAD PORTUARIA DOMINICANA</t>
  </si>
  <si>
    <t>DIRECCIÓN DE PLANIFICACIÓN Y DESAROLLO</t>
  </si>
  <si>
    <t>SECCIÓN DE ESTADÍSTICA</t>
  </si>
  <si>
    <t>CONTENEDORES POR PUERTOS</t>
  </si>
  <si>
    <t>TEUs DE IMPORTACIÓN</t>
  </si>
  <si>
    <t>PUERTO  PLATA</t>
  </si>
  <si>
    <t>CARGADOS</t>
  </si>
  <si>
    <t>VACIOS</t>
  </si>
  <si>
    <t>TOTAL DE IMPORTACIÓN</t>
  </si>
  <si>
    <t>TEUs DE EXPORTACIÓN</t>
  </si>
  <si>
    <t>TOTAL DE EXPORTACIÓN</t>
  </si>
  <si>
    <t>TEUs EN TRÁNSITO</t>
  </si>
  <si>
    <t>ENTRADA</t>
  </si>
  <si>
    <t>SALIDA</t>
  </si>
  <si>
    <t>valor absoluto</t>
  </si>
  <si>
    <t>valor porcentual</t>
  </si>
  <si>
    <t xml:space="preserve"> IMPORTACIÓN</t>
  </si>
  <si>
    <t>EXPORTACIÓN</t>
  </si>
  <si>
    <t>TRÁNSITO</t>
  </si>
  <si>
    <t>DIRECCIÓN DE PLANIFICACIÓN Y DESARROLLO</t>
  </si>
  <si>
    <t xml:space="preserve">COMPARATIVO DE CRUCERISTAS POR PUERTOS </t>
  </si>
  <si>
    <t>Variación Absoluta</t>
  </si>
  <si>
    <t>Variación Porcentual</t>
  </si>
  <si>
    <t>AMBER COVE</t>
  </si>
  <si>
    <t>SANTA BARBARA</t>
  </si>
  <si>
    <t>SANTO DOMINGO (FERRY)</t>
  </si>
  <si>
    <t xml:space="preserve">MOVIMIENTO DE PASAJEROS </t>
  </si>
  <si>
    <t>PASAJEROS ENT</t>
  </si>
  <si>
    <t>PASAJEROS TRÁNSITO</t>
  </si>
  <si>
    <t>TRIPULACIÓN</t>
  </si>
  <si>
    <t>PASAJEROS SAL.</t>
  </si>
  <si>
    <t xml:space="preserve">AMBER COVE </t>
  </si>
  <si>
    <t>SANTA BARBARA (SAMANA)</t>
  </si>
  <si>
    <t>SANTO DOMINGO (CRUCERO)</t>
  </si>
  <si>
    <t>SANTO MOMINGO FERRY</t>
  </si>
  <si>
    <t>JULIO</t>
  </si>
  <si>
    <t>AGOSTO</t>
  </si>
  <si>
    <t>SEPTIEMBRE</t>
  </si>
  <si>
    <t>JULIO-SEPTIEMBRE 2022</t>
  </si>
  <si>
    <t>JULIO-SEPTIEMBRE   2021 VS 2022</t>
  </si>
  <si>
    <t>PUERTOS /TERMINALES</t>
  </si>
  <si>
    <t>PASAJEROS ENTRADA</t>
  </si>
  <si>
    <t>PASAJEROS SALIDA</t>
  </si>
  <si>
    <t>EN TRÁNSITO</t>
  </si>
  <si>
    <t xml:space="preserve"> EXPORTACIÓN</t>
  </si>
  <si>
    <t>Amber Cove</t>
  </si>
  <si>
    <t>Arroyo Barril</t>
  </si>
  <si>
    <t>Azua</t>
  </si>
  <si>
    <t>Barahona</t>
  </si>
  <si>
    <t>Boca Chica</t>
  </si>
  <si>
    <t>Calderas</t>
  </si>
  <si>
    <t>Cap Cana</t>
  </si>
  <si>
    <t>Caucedo</t>
  </si>
  <si>
    <t>La Cana</t>
  </si>
  <si>
    <t>La Romana</t>
  </si>
  <si>
    <t>Luperón</t>
  </si>
  <si>
    <t>Manzanillo</t>
  </si>
  <si>
    <t>Pedernales</t>
  </si>
  <si>
    <t>Plaza Marina</t>
  </si>
  <si>
    <t>Puerto Plata</t>
  </si>
  <si>
    <t>Punta Catalina</t>
  </si>
  <si>
    <t>Rio Haina</t>
  </si>
  <si>
    <t>San Pedro M.</t>
  </si>
  <si>
    <t>Santa Barbará</t>
  </si>
  <si>
    <t>Santo Domingo</t>
  </si>
  <si>
    <t>Taino Bay</t>
  </si>
  <si>
    <t>VARIACIÓN PORCENTUAL</t>
  </si>
  <si>
    <t xml:space="preserve">VARIACIÓN ABSOLUTA </t>
  </si>
  <si>
    <t xml:space="preserve">PUERTOS Y/O TERMINALES </t>
  </si>
  <si>
    <t>CALDERA BANI</t>
  </si>
  <si>
    <t xml:space="preserve"> CARGA GRAL. SUELTA</t>
  </si>
  <si>
    <t xml:space="preserve"> SALIDA</t>
  </si>
  <si>
    <t>TOTAL GENERAL</t>
  </si>
  <si>
    <t>LUPERÓN</t>
  </si>
  <si>
    <t>IMPORTACIÓN</t>
  </si>
  <si>
    <t>TOTAL IMPORTACIÓN</t>
  </si>
  <si>
    <t>TOTAL EXPORTACIÓN</t>
  </si>
  <si>
    <t xml:space="preserve">TOTAL TRÁNSITO </t>
  </si>
  <si>
    <t xml:space="preserve"> CARGA GRANEL SÓLIDA</t>
  </si>
  <si>
    <t xml:space="preserve"> CARGA GRAL. CONTENERIZADA</t>
  </si>
  <si>
    <t>CARGA GRANEL LÍQUIDA</t>
  </si>
  <si>
    <t>COMPARATIVO DE CARGAS  JULIO-SEPTIEMBRE  2022 Vs. 2021</t>
  </si>
  <si>
    <t>PORCENTAJE DE REPRESENTACIÓN POR PUERTOS</t>
  </si>
  <si>
    <t>VARIACIÓN ABSOLUTA</t>
  </si>
  <si>
    <t xml:space="preserve">MOVIMIENTO DE CARGAS CLASIFICADAS POR PUERTOS </t>
  </si>
  <si>
    <t>JULIO-SEPTIEMBRE 22022</t>
  </si>
  <si>
    <t>AUTORIDAD PORTURIA DOMINICANA</t>
  </si>
  <si>
    <t xml:space="preserve">SECCIÓN DE ESTADÍSTICA </t>
  </si>
  <si>
    <t xml:space="preserve">MOVIMIENTO DE EMBARCACIONES POR PUERTOS Y/O TERMINALES </t>
  </si>
  <si>
    <t>CONT. IMPORTACIÓN</t>
  </si>
  <si>
    <t>CONT. DE EXPORTACIÓN</t>
  </si>
  <si>
    <t>CONT. EN TRÁNSITO</t>
  </si>
  <si>
    <t>CONCEPTO</t>
  </si>
  <si>
    <t>COMPARATIVO DE EMBARCACIONES  2022 Vs. 2021</t>
  </si>
  <si>
    <t>TIPO DE CONTENEDOR</t>
  </si>
  <si>
    <t>COMPARATIVO 2022 Vs. 2021</t>
  </si>
  <si>
    <t>RESUMEN JULIO-SEPTIEMBRE 2021-2022</t>
  </si>
  <si>
    <t>TRIMESTRE JULIO-SEPTIEMBRE 2022</t>
  </si>
  <si>
    <t>CANTIDAD DE PASAJEROS POR MES, DE JULIO A SEPTIEMBRE 2022</t>
  </si>
  <si>
    <t>Terminal</t>
  </si>
  <si>
    <t xml:space="preserve">AUTORIDAD PORTUARIA DOMINICANA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</si>
</sst>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/>
    <xf numFmtId="0" fontId="0" fillId="0" borderId="0" xfId="0"/>
    <xf numFmtId="0" fontId="0" fillId="2" borderId="0" xfId="0" applyFill="1"/>
  </cellXfs>
  <cellStyles count="5">
    <cellStyle name="Comma 2" xfId="2"/>
    <cellStyle name="Millares 10" xfId="1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8AA38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N58"/>
  <sheetViews>
    <sheetView tabSelected="1" view="pageBreakPreview" zoomScale="60" zoomScaleNormal="100" workbookViewId="0">
      <selection activeCell="X34" sqref="X34"/>
    </sheetView>
  </sheetViews>
  <sheetFormatPr baseColWidth="10" defaultRowHeight="15" x14ac:dyDescent="0.25"/>
  <cols>
    <col min="1" max="1" width="22.5703125" customWidth="1"/>
    <col min="2" max="2" width="15.7109375" customWidth="1"/>
    <col min="3" max="3" width="15.85546875" customWidth="1"/>
    <col min="4" max="4" width="14.42578125" customWidth="1"/>
    <col min="5" max="5" width="14.7109375" customWidth="1"/>
    <col min="6" max="6" width="15" customWidth="1"/>
    <col min="7" max="7" width="16.5703125" customWidth="1"/>
    <col min="8" max="8" width="13.140625" customWidth="1"/>
    <col min="9" max="9" width="15.85546875" customWidth="1"/>
    <col min="10" max="10" width="16.85546875" customWidth="1"/>
    <col min="11" max="11" width="12.85546875" customWidth="1"/>
    <col min="12" max="12" width="16.7109375" customWidth="1"/>
    <col min="13" max="13" width="21.140625" customWidth="1"/>
    <col min="16" max="16" width="15.28515625" customWidth="1"/>
  </cols>
  <sheetData>
    <row r="2" spans="1:14" x14ac:dyDescent="0.25">
      <c r="A2" s="2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5">
      <c r="A4" s="2" t="s">
        <v>127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5">
      <c r="A5" s="2" t="s">
        <v>128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2" t="s">
        <v>125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48" customHeight="1" x14ac:dyDescent="0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122</v>
      </c>
    </row>
    <row r="8" spans="1:14" ht="17.25" customHeight="1" x14ac:dyDescent="0.25">
      <c r="A8" t="s">
        <v>12</v>
      </c>
      <c r="B8">
        <v>0</v>
      </c>
      <c r="C8">
        <v>0</v>
      </c>
      <c r="D8">
        <v>0</v>
      </c>
      <c r="E8">
        <v>38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f>SUM(B8:K8)</f>
        <v>38</v>
      </c>
      <c r="M8">
        <f>+L8/$L$30</f>
        <v>3.0944625407166124E-2</v>
      </c>
    </row>
    <row r="9" spans="1:14" ht="21" customHeight="1" x14ac:dyDescent="0.25">
      <c r="A9" t="s">
        <v>13</v>
      </c>
      <c r="B9">
        <v>1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f t="shared" ref="L9:L29" si="0">SUM(B9:K9)</f>
        <v>2</v>
      </c>
      <c r="M9">
        <f t="shared" ref="M9:M29" si="1">+L9/$L$30</f>
        <v>1.6286644951140066E-3</v>
      </c>
    </row>
    <row r="10" spans="1:14" x14ac:dyDescent="0.25">
      <c r="A10" t="s">
        <v>14</v>
      </c>
      <c r="B10">
        <v>0</v>
      </c>
      <c r="C10">
        <v>2</v>
      </c>
      <c r="D10">
        <v>3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f t="shared" si="0"/>
        <v>6</v>
      </c>
      <c r="M10">
        <f t="shared" si="1"/>
        <v>4.8859934853420191E-3</v>
      </c>
    </row>
    <row r="11" spans="1:14" x14ac:dyDescent="0.25">
      <c r="A11" t="s">
        <v>15</v>
      </c>
      <c r="B11">
        <v>1</v>
      </c>
      <c r="C11">
        <v>4</v>
      </c>
      <c r="D11">
        <v>2</v>
      </c>
      <c r="E11">
        <v>0</v>
      </c>
      <c r="F11">
        <v>0</v>
      </c>
      <c r="G11">
        <v>5</v>
      </c>
      <c r="H11">
        <v>5</v>
      </c>
      <c r="I11">
        <v>0</v>
      </c>
      <c r="J11">
        <v>0</v>
      </c>
      <c r="K11">
        <v>0</v>
      </c>
      <c r="L11">
        <f t="shared" si="0"/>
        <v>17</v>
      </c>
      <c r="M11">
        <f t="shared" si="1"/>
        <v>1.3843648208469055E-2</v>
      </c>
    </row>
    <row r="12" spans="1:14" ht="18" customHeight="1" x14ac:dyDescent="0.25">
      <c r="A12" t="s">
        <v>16</v>
      </c>
      <c r="B12">
        <v>9</v>
      </c>
      <c r="C12">
        <v>0</v>
      </c>
      <c r="D12">
        <v>14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f t="shared" si="0"/>
        <v>24</v>
      </c>
      <c r="M12">
        <f t="shared" si="1"/>
        <v>1.9543973941368076E-2</v>
      </c>
    </row>
    <row r="13" spans="1:14" ht="21" customHeight="1" x14ac:dyDescent="0.25">
      <c r="A13" t="s">
        <v>17</v>
      </c>
      <c r="B13">
        <v>13</v>
      </c>
      <c r="C13">
        <v>0</v>
      </c>
      <c r="D13">
        <v>0</v>
      </c>
      <c r="E13">
        <v>0</v>
      </c>
      <c r="F13">
        <v>0</v>
      </c>
      <c r="G13">
        <v>2</v>
      </c>
      <c r="H13">
        <v>1</v>
      </c>
      <c r="I13">
        <v>0</v>
      </c>
      <c r="J13">
        <v>0</v>
      </c>
      <c r="K13">
        <v>0</v>
      </c>
      <c r="L13">
        <f t="shared" si="0"/>
        <v>16</v>
      </c>
      <c r="M13">
        <f t="shared" si="1"/>
        <v>1.3029315960912053E-2</v>
      </c>
    </row>
    <row r="14" spans="1:14" x14ac:dyDescent="0.25">
      <c r="A14" t="s">
        <v>18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f t="shared" si="0"/>
        <v>0</v>
      </c>
      <c r="M14">
        <f t="shared" si="1"/>
        <v>0</v>
      </c>
    </row>
    <row r="15" spans="1:14" x14ac:dyDescent="0.25">
      <c r="A15" t="s">
        <v>19</v>
      </c>
      <c r="B15">
        <v>0</v>
      </c>
      <c r="C15">
        <v>0</v>
      </c>
      <c r="D15">
        <v>0</v>
      </c>
      <c r="E15">
        <v>20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f t="shared" si="0"/>
        <v>20</v>
      </c>
      <c r="M15">
        <f t="shared" si="1"/>
        <v>1.6286644951140065E-2</v>
      </c>
    </row>
    <row r="16" spans="1:14" x14ac:dyDescent="0.25">
      <c r="A16" t="s">
        <v>20</v>
      </c>
      <c r="B16">
        <v>248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f t="shared" si="0"/>
        <v>248</v>
      </c>
      <c r="M16">
        <f t="shared" si="1"/>
        <v>0.20195439739413681</v>
      </c>
    </row>
    <row r="17" spans="1:13" x14ac:dyDescent="0.25">
      <c r="A17" t="s">
        <v>21</v>
      </c>
      <c r="B17">
        <v>0</v>
      </c>
      <c r="C17">
        <v>0</v>
      </c>
      <c r="D17">
        <v>69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f t="shared" si="0"/>
        <v>69</v>
      </c>
      <c r="M17">
        <f t="shared" si="1"/>
        <v>5.6188925081433222E-2</v>
      </c>
    </row>
    <row r="18" spans="1:13" x14ac:dyDescent="0.25">
      <c r="A18" t="s">
        <v>22</v>
      </c>
      <c r="B18">
        <v>2</v>
      </c>
      <c r="C18">
        <v>0</v>
      </c>
      <c r="D18">
        <v>5</v>
      </c>
      <c r="E18">
        <v>8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f t="shared" si="0"/>
        <v>15</v>
      </c>
      <c r="M18">
        <f t="shared" si="1"/>
        <v>1.2214983713355049E-2</v>
      </c>
    </row>
    <row r="19" spans="1:13" x14ac:dyDescent="0.25">
      <c r="A19" t="s">
        <v>23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16</v>
      </c>
      <c r="J19">
        <v>0</v>
      </c>
      <c r="K19">
        <v>0</v>
      </c>
      <c r="L19">
        <f t="shared" si="0"/>
        <v>16</v>
      </c>
      <c r="M19">
        <f t="shared" si="1"/>
        <v>1.3029315960912053E-2</v>
      </c>
    </row>
    <row r="20" spans="1:13" x14ac:dyDescent="0.25">
      <c r="A20" t="s">
        <v>24</v>
      </c>
      <c r="B20">
        <v>21</v>
      </c>
      <c r="C20">
        <v>2</v>
      </c>
      <c r="D20">
        <v>0</v>
      </c>
      <c r="E20">
        <v>0</v>
      </c>
      <c r="F20">
        <v>0</v>
      </c>
      <c r="G20">
        <v>3</v>
      </c>
      <c r="H20">
        <v>3</v>
      </c>
      <c r="I20">
        <v>0</v>
      </c>
      <c r="J20">
        <v>0</v>
      </c>
      <c r="K20">
        <v>0</v>
      </c>
      <c r="L20">
        <f t="shared" si="0"/>
        <v>29</v>
      </c>
      <c r="M20">
        <f t="shared" si="1"/>
        <v>2.3615635179153095E-2</v>
      </c>
    </row>
    <row r="21" spans="1:13" x14ac:dyDescent="0.25">
      <c r="A21" t="s">
        <v>25</v>
      </c>
      <c r="B21">
        <v>0</v>
      </c>
      <c r="C21">
        <v>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f t="shared" si="0"/>
        <v>3</v>
      </c>
      <c r="M21">
        <f t="shared" si="1"/>
        <v>2.4429967426710096E-3</v>
      </c>
    </row>
    <row r="22" spans="1:13" x14ac:dyDescent="0.25">
      <c r="A22" t="s">
        <v>26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f t="shared" si="0"/>
        <v>0</v>
      </c>
      <c r="M22">
        <f t="shared" si="1"/>
        <v>0</v>
      </c>
    </row>
    <row r="23" spans="1:13" x14ac:dyDescent="0.25">
      <c r="A23" t="s">
        <v>27</v>
      </c>
      <c r="B23">
        <v>5</v>
      </c>
      <c r="C23">
        <v>0</v>
      </c>
      <c r="D23">
        <v>0</v>
      </c>
      <c r="E23">
        <v>0</v>
      </c>
      <c r="F23">
        <v>0</v>
      </c>
      <c r="G23">
        <v>2</v>
      </c>
      <c r="H23">
        <v>2</v>
      </c>
      <c r="I23">
        <v>0</v>
      </c>
      <c r="J23">
        <v>0</v>
      </c>
      <c r="K23">
        <v>0</v>
      </c>
      <c r="L23">
        <f t="shared" si="0"/>
        <v>9</v>
      </c>
      <c r="M23">
        <f t="shared" si="1"/>
        <v>7.3289902280130291E-3</v>
      </c>
    </row>
    <row r="24" spans="1:13" x14ac:dyDescent="0.25">
      <c r="A24" t="s">
        <v>28</v>
      </c>
      <c r="B24">
        <v>75</v>
      </c>
      <c r="C24">
        <v>9</v>
      </c>
      <c r="D24">
        <v>0</v>
      </c>
      <c r="E24">
        <v>0</v>
      </c>
      <c r="F24">
        <v>0</v>
      </c>
      <c r="G24">
        <v>6</v>
      </c>
      <c r="H24">
        <v>6</v>
      </c>
      <c r="I24">
        <v>0</v>
      </c>
      <c r="J24">
        <v>0</v>
      </c>
      <c r="K24">
        <v>0</v>
      </c>
      <c r="L24">
        <f t="shared" si="0"/>
        <v>96</v>
      </c>
      <c r="M24">
        <f t="shared" si="1"/>
        <v>7.8175895765472306E-2</v>
      </c>
    </row>
    <row r="25" spans="1:13" x14ac:dyDescent="0.25">
      <c r="A25" t="s">
        <v>29</v>
      </c>
      <c r="B25">
        <v>0</v>
      </c>
      <c r="C25">
        <v>9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f t="shared" si="0"/>
        <v>9</v>
      </c>
      <c r="M25">
        <f t="shared" si="1"/>
        <v>7.3289902280130291E-3</v>
      </c>
    </row>
    <row r="26" spans="1:13" x14ac:dyDescent="0.25">
      <c r="A26" t="s">
        <v>30</v>
      </c>
      <c r="B26">
        <v>281</v>
      </c>
      <c r="C26">
        <v>72</v>
      </c>
      <c r="D26">
        <v>82</v>
      </c>
      <c r="E26">
        <v>1</v>
      </c>
      <c r="G26">
        <v>9</v>
      </c>
      <c r="H26">
        <v>9</v>
      </c>
      <c r="I26">
        <v>0</v>
      </c>
      <c r="J26">
        <v>1</v>
      </c>
      <c r="K26">
        <v>0</v>
      </c>
      <c r="L26">
        <f t="shared" si="0"/>
        <v>455</v>
      </c>
      <c r="M26">
        <f t="shared" si="1"/>
        <v>0.37052117263843648</v>
      </c>
    </row>
    <row r="27" spans="1:13" ht="19.5" customHeight="1" x14ac:dyDescent="0.25">
      <c r="A27" t="s">
        <v>31</v>
      </c>
      <c r="B27">
        <v>10</v>
      </c>
      <c r="C27">
        <v>1</v>
      </c>
      <c r="D27">
        <v>12</v>
      </c>
      <c r="E27">
        <v>0</v>
      </c>
      <c r="F27">
        <v>0</v>
      </c>
      <c r="G27">
        <v>3</v>
      </c>
      <c r="H27">
        <v>4</v>
      </c>
      <c r="I27">
        <v>0</v>
      </c>
      <c r="J27">
        <v>0</v>
      </c>
      <c r="K27">
        <v>0</v>
      </c>
      <c r="L27">
        <f t="shared" si="0"/>
        <v>30</v>
      </c>
      <c r="M27">
        <f t="shared" si="1"/>
        <v>2.4429967426710098E-2</v>
      </c>
    </row>
    <row r="28" spans="1:13" ht="17.25" customHeight="1" x14ac:dyDescent="0.25">
      <c r="A28" t="s">
        <v>32</v>
      </c>
      <c r="B28">
        <v>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5</v>
      </c>
      <c r="J28">
        <v>0</v>
      </c>
      <c r="K28">
        <v>0</v>
      </c>
      <c r="L28">
        <f t="shared" si="0"/>
        <v>9</v>
      </c>
      <c r="M28">
        <f t="shared" si="1"/>
        <v>7.3289902280130291E-3</v>
      </c>
    </row>
    <row r="29" spans="1:13" ht="18" customHeight="1" x14ac:dyDescent="0.25">
      <c r="A29" t="s">
        <v>33</v>
      </c>
      <c r="B29">
        <v>66</v>
      </c>
      <c r="C29">
        <v>0</v>
      </c>
      <c r="D29">
        <v>3</v>
      </c>
      <c r="E29">
        <v>0</v>
      </c>
      <c r="F29">
        <v>0</v>
      </c>
      <c r="G29">
        <v>3</v>
      </c>
      <c r="H29">
        <v>0</v>
      </c>
      <c r="I29">
        <v>0</v>
      </c>
      <c r="J29">
        <v>3</v>
      </c>
      <c r="K29">
        <v>42</v>
      </c>
      <c r="L29">
        <f t="shared" si="0"/>
        <v>117</v>
      </c>
      <c r="M29">
        <f t="shared" si="1"/>
        <v>9.5276872964169382E-2</v>
      </c>
    </row>
    <row r="30" spans="1:13" x14ac:dyDescent="0.25">
      <c r="A30" t="s">
        <v>34</v>
      </c>
      <c r="B30">
        <f>SUM(B8:B29)</f>
        <v>736</v>
      </c>
      <c r="C30">
        <f t="shared" ref="C30:K30" si="2">SUM(C8:C29)</f>
        <v>102</v>
      </c>
      <c r="D30">
        <f t="shared" si="2"/>
        <v>190</v>
      </c>
      <c r="E30">
        <f t="shared" si="2"/>
        <v>67</v>
      </c>
      <c r="F30">
        <f t="shared" si="2"/>
        <v>0</v>
      </c>
      <c r="G30">
        <f t="shared" si="2"/>
        <v>35</v>
      </c>
      <c r="H30">
        <f t="shared" si="2"/>
        <v>30</v>
      </c>
      <c r="I30">
        <f t="shared" si="2"/>
        <v>21</v>
      </c>
      <c r="J30">
        <f t="shared" si="2"/>
        <v>5</v>
      </c>
      <c r="K30">
        <f t="shared" si="2"/>
        <v>42</v>
      </c>
      <c r="L30">
        <f>SUM(L8:L29)</f>
        <v>1228</v>
      </c>
      <c r="M30">
        <f>SUM(M8:M29)</f>
        <v>1</v>
      </c>
    </row>
    <row r="32" spans="1:13" x14ac:dyDescent="0.25">
      <c r="A32" t="s">
        <v>1</v>
      </c>
      <c r="B32" t="s">
        <v>2</v>
      </c>
      <c r="C32" t="s">
        <v>3</v>
      </c>
      <c r="D32" t="s">
        <v>4</v>
      </c>
      <c r="E32" t="s">
        <v>5</v>
      </c>
      <c r="F32" t="s">
        <v>6</v>
      </c>
      <c r="G32" t="s">
        <v>7</v>
      </c>
      <c r="H32" t="s">
        <v>8</v>
      </c>
      <c r="I32" t="s">
        <v>9</v>
      </c>
      <c r="J32" t="s">
        <v>10</v>
      </c>
    </row>
    <row r="33" spans="1:10" x14ac:dyDescent="0.25">
      <c r="A33">
        <v>736</v>
      </c>
      <c r="B33">
        <v>102</v>
      </c>
      <c r="C33">
        <v>190</v>
      </c>
      <c r="D33">
        <v>67</v>
      </c>
      <c r="E33">
        <v>0</v>
      </c>
      <c r="F33">
        <v>35</v>
      </c>
      <c r="G33">
        <v>30</v>
      </c>
      <c r="H33">
        <v>21</v>
      </c>
      <c r="I33">
        <v>5</v>
      </c>
      <c r="J33">
        <v>42</v>
      </c>
    </row>
    <row r="36" spans="1:10" x14ac:dyDescent="0.25">
      <c r="A36" t="s">
        <v>0</v>
      </c>
      <c r="B36" t="s">
        <v>11</v>
      </c>
    </row>
    <row r="37" spans="1:10" x14ac:dyDescent="0.25">
      <c r="A37" t="s">
        <v>85</v>
      </c>
      <c r="B37">
        <v>38</v>
      </c>
    </row>
    <row r="38" spans="1:10" x14ac:dyDescent="0.25">
      <c r="A38" t="s">
        <v>86</v>
      </c>
      <c r="B38">
        <v>2</v>
      </c>
    </row>
    <row r="39" spans="1:10" x14ac:dyDescent="0.25">
      <c r="A39" t="s">
        <v>87</v>
      </c>
      <c r="B39">
        <v>6</v>
      </c>
    </row>
    <row r="40" spans="1:10" x14ac:dyDescent="0.25">
      <c r="A40" t="s">
        <v>88</v>
      </c>
      <c r="B40">
        <v>17</v>
      </c>
    </row>
    <row r="41" spans="1:10" x14ac:dyDescent="0.25">
      <c r="A41" t="s">
        <v>89</v>
      </c>
      <c r="B41">
        <v>24</v>
      </c>
    </row>
    <row r="42" spans="1:10" x14ac:dyDescent="0.25">
      <c r="A42" t="s">
        <v>90</v>
      </c>
      <c r="B42">
        <v>16</v>
      </c>
    </row>
    <row r="43" spans="1:10" x14ac:dyDescent="0.25">
      <c r="A43" t="s">
        <v>91</v>
      </c>
      <c r="B43">
        <v>0</v>
      </c>
    </row>
    <row r="44" spans="1:10" x14ac:dyDescent="0.25">
      <c r="A44" t="s">
        <v>105</v>
      </c>
      <c r="B44">
        <v>20</v>
      </c>
    </row>
    <row r="45" spans="1:10" x14ac:dyDescent="0.25">
      <c r="A45" t="s">
        <v>92</v>
      </c>
      <c r="B45">
        <v>248</v>
      </c>
    </row>
    <row r="46" spans="1:10" x14ac:dyDescent="0.25">
      <c r="A46" t="s">
        <v>93</v>
      </c>
      <c r="B46">
        <v>69</v>
      </c>
    </row>
    <row r="47" spans="1:10" x14ac:dyDescent="0.25">
      <c r="A47" t="s">
        <v>94</v>
      </c>
      <c r="B47">
        <v>15</v>
      </c>
    </row>
    <row r="48" spans="1:10" x14ac:dyDescent="0.25">
      <c r="A48" t="s">
        <v>95</v>
      </c>
      <c r="B48">
        <v>16</v>
      </c>
    </row>
    <row r="49" spans="1:9" x14ac:dyDescent="0.25">
      <c r="A49" t="s">
        <v>96</v>
      </c>
      <c r="B49">
        <v>29</v>
      </c>
    </row>
    <row r="50" spans="1:9" x14ac:dyDescent="0.25">
      <c r="A50" t="s">
        <v>97</v>
      </c>
      <c r="B50">
        <v>3</v>
      </c>
    </row>
    <row r="51" spans="1:9" x14ac:dyDescent="0.25">
      <c r="A51" t="s">
        <v>98</v>
      </c>
      <c r="B51">
        <v>9</v>
      </c>
    </row>
    <row r="52" spans="1:9" x14ac:dyDescent="0.25">
      <c r="A52" t="s">
        <v>99</v>
      </c>
      <c r="B52">
        <v>96</v>
      </c>
      <c r="I52" s="3"/>
    </row>
    <row r="53" spans="1:9" x14ac:dyDescent="0.25">
      <c r="A53" t="s">
        <v>100</v>
      </c>
      <c r="B53">
        <v>9</v>
      </c>
    </row>
    <row r="54" spans="1:9" x14ac:dyDescent="0.25">
      <c r="A54" t="s">
        <v>101</v>
      </c>
      <c r="B54">
        <v>455</v>
      </c>
    </row>
    <row r="55" spans="1:9" x14ac:dyDescent="0.25">
      <c r="A55" t="s">
        <v>102</v>
      </c>
      <c r="B55">
        <v>30</v>
      </c>
    </row>
    <row r="56" spans="1:9" x14ac:dyDescent="0.25">
      <c r="A56" t="s">
        <v>103</v>
      </c>
      <c r="B56">
        <v>9</v>
      </c>
    </row>
    <row r="57" spans="1:9" x14ac:dyDescent="0.25">
      <c r="A57" t="s">
        <v>104</v>
      </c>
      <c r="B57">
        <v>117</v>
      </c>
    </row>
    <row r="58" spans="1:9" x14ac:dyDescent="0.25">
      <c r="A58" t="s">
        <v>34</v>
      </c>
      <c r="B58">
        <f>SUM(B37:B57)</f>
        <v>1228</v>
      </c>
    </row>
  </sheetData>
  <mergeCells count="5">
    <mergeCell ref="A6:N6"/>
    <mergeCell ref="A5:M5"/>
    <mergeCell ref="A4:M4"/>
    <mergeCell ref="A3:M3"/>
    <mergeCell ref="A2:M2"/>
  </mergeCells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O75"/>
  <sheetViews>
    <sheetView view="pageBreakPreview" zoomScaleNormal="100" zoomScaleSheetLayoutView="100" workbookViewId="0">
      <selection activeCell="K12" sqref="K12"/>
    </sheetView>
  </sheetViews>
  <sheetFormatPr baseColWidth="10" defaultRowHeight="15" x14ac:dyDescent="0.25"/>
  <cols>
    <col min="1" max="1" width="17.42578125" customWidth="1"/>
    <col min="2" max="2" width="15.85546875" customWidth="1"/>
    <col min="3" max="3" width="15" customWidth="1"/>
    <col min="4" max="4" width="17.28515625" customWidth="1"/>
    <col min="5" max="5" width="19.140625" customWidth="1"/>
  </cols>
  <sheetData>
    <row r="2" spans="1:15" x14ac:dyDescent="0.25">
      <c r="A2" t="s">
        <v>140</v>
      </c>
    </row>
    <row r="3" spans="1:15" x14ac:dyDescent="0.25">
      <c r="A3" s="2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 t="s">
        <v>133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78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9" spans="1:15" x14ac:dyDescent="0.25">
      <c r="B9">
        <v>2021</v>
      </c>
      <c r="C9">
        <v>2022</v>
      </c>
      <c r="D9" t="s">
        <v>36</v>
      </c>
      <c r="E9" t="s">
        <v>37</v>
      </c>
    </row>
    <row r="10" spans="1:15" ht="21.75" customHeight="1" x14ac:dyDescent="0.25">
      <c r="A10" t="s">
        <v>1</v>
      </c>
      <c r="B10">
        <v>754</v>
      </c>
      <c r="C10">
        <v>736</v>
      </c>
      <c r="D10">
        <f>C10-B10</f>
        <v>-18</v>
      </c>
      <c r="E10">
        <f>D10/C10</f>
        <v>-2.4456521739130436E-2</v>
      </c>
    </row>
    <row r="11" spans="1:15" ht="21.75" customHeight="1" x14ac:dyDescent="0.25">
      <c r="A11" t="s">
        <v>2</v>
      </c>
      <c r="B11">
        <v>64</v>
      </c>
      <c r="C11">
        <v>102</v>
      </c>
      <c r="D11">
        <f t="shared" ref="D11:D20" si="0">C11-B11</f>
        <v>38</v>
      </c>
      <c r="E11">
        <f t="shared" ref="E11:E20" si="1">D11/C11</f>
        <v>0.37254901960784315</v>
      </c>
    </row>
    <row r="12" spans="1:15" ht="21" customHeight="1" x14ac:dyDescent="0.25">
      <c r="A12" t="s">
        <v>3</v>
      </c>
      <c r="B12">
        <v>199</v>
      </c>
      <c r="C12">
        <v>190</v>
      </c>
      <c r="D12">
        <f t="shared" si="0"/>
        <v>-9</v>
      </c>
      <c r="E12">
        <f t="shared" si="1"/>
        <v>-4.736842105263158E-2</v>
      </c>
    </row>
    <row r="13" spans="1:15" x14ac:dyDescent="0.25">
      <c r="A13" t="s">
        <v>4</v>
      </c>
      <c r="B13">
        <v>28</v>
      </c>
      <c r="C13">
        <v>67</v>
      </c>
      <c r="D13">
        <f t="shared" si="0"/>
        <v>39</v>
      </c>
      <c r="E13">
        <f t="shared" si="1"/>
        <v>0.58208955223880599</v>
      </c>
    </row>
    <row r="14" spans="1:15" ht="18" customHeight="1" x14ac:dyDescent="0.25">
      <c r="A14" t="s">
        <v>5</v>
      </c>
      <c r="B14">
        <v>4</v>
      </c>
      <c r="C14">
        <v>0</v>
      </c>
      <c r="D14">
        <f t="shared" si="0"/>
        <v>-4</v>
      </c>
      <c r="E14">
        <v>0</v>
      </c>
    </row>
    <row r="15" spans="1:15" x14ac:dyDescent="0.25">
      <c r="A15" t="s">
        <v>6</v>
      </c>
      <c r="B15">
        <v>23</v>
      </c>
      <c r="C15">
        <v>35</v>
      </c>
      <c r="D15">
        <f t="shared" si="0"/>
        <v>12</v>
      </c>
      <c r="E15">
        <f t="shared" si="1"/>
        <v>0.34285714285714286</v>
      </c>
    </row>
    <row r="16" spans="1:15" x14ac:dyDescent="0.25">
      <c r="A16" t="s">
        <v>7</v>
      </c>
      <c r="B16">
        <v>21</v>
      </c>
      <c r="C16">
        <v>30</v>
      </c>
      <c r="D16">
        <f t="shared" si="0"/>
        <v>9</v>
      </c>
      <c r="E16">
        <f t="shared" si="1"/>
        <v>0.3</v>
      </c>
    </row>
    <row r="17" spans="1:5" x14ac:dyDescent="0.25">
      <c r="A17" t="s">
        <v>8</v>
      </c>
      <c r="B17">
        <v>41</v>
      </c>
      <c r="C17">
        <v>21</v>
      </c>
      <c r="D17">
        <f t="shared" si="0"/>
        <v>-20</v>
      </c>
      <c r="E17">
        <f t="shared" si="1"/>
        <v>-0.95238095238095233</v>
      </c>
    </row>
    <row r="18" spans="1:5" x14ac:dyDescent="0.25">
      <c r="A18" t="s">
        <v>38</v>
      </c>
      <c r="B18">
        <v>5</v>
      </c>
      <c r="C18">
        <v>5</v>
      </c>
      <c r="D18">
        <f t="shared" si="0"/>
        <v>0</v>
      </c>
      <c r="E18">
        <f t="shared" si="1"/>
        <v>0</v>
      </c>
    </row>
    <row r="19" spans="1:5" x14ac:dyDescent="0.25">
      <c r="A19" t="s">
        <v>10</v>
      </c>
      <c r="B19">
        <v>38</v>
      </c>
      <c r="C19">
        <v>42</v>
      </c>
      <c r="D19">
        <f t="shared" si="0"/>
        <v>4</v>
      </c>
      <c r="E19">
        <f t="shared" si="1"/>
        <v>9.5238095238095233E-2</v>
      </c>
    </row>
    <row r="20" spans="1:5" x14ac:dyDescent="0.25">
      <c r="A20" t="s">
        <v>39</v>
      </c>
      <c r="B20">
        <f>SUM(B10:B19)</f>
        <v>1177</v>
      </c>
      <c r="C20">
        <f>SUM(C10:C19)</f>
        <v>1228</v>
      </c>
      <c r="D20">
        <f t="shared" si="0"/>
        <v>51</v>
      </c>
      <c r="E20">
        <f t="shared" si="1"/>
        <v>4.1530944625407164E-2</v>
      </c>
    </row>
    <row r="26" spans="1:5" x14ac:dyDescent="0.25">
      <c r="A26" t="s">
        <v>108</v>
      </c>
      <c r="B26">
        <v>2021</v>
      </c>
      <c r="C26">
        <v>2022</v>
      </c>
      <c r="D26" t="s">
        <v>107</v>
      </c>
      <c r="E26" t="s">
        <v>106</v>
      </c>
    </row>
    <row r="27" spans="1:5" x14ac:dyDescent="0.25">
      <c r="A27" t="s">
        <v>85</v>
      </c>
      <c r="B27">
        <v>22</v>
      </c>
      <c r="C27">
        <v>38</v>
      </c>
      <c r="D27">
        <f>C27-B27</f>
        <v>16</v>
      </c>
      <c r="E27">
        <f>D27/C27</f>
        <v>0.42105263157894735</v>
      </c>
    </row>
    <row r="28" spans="1:5" x14ac:dyDescent="0.25">
      <c r="A28" t="s">
        <v>86</v>
      </c>
      <c r="B28">
        <v>0</v>
      </c>
      <c r="C28">
        <v>2</v>
      </c>
      <c r="D28">
        <f t="shared" ref="D28:D48" si="2">C28-B28</f>
        <v>2</v>
      </c>
      <c r="E28">
        <f t="shared" ref="E28:E48" si="3">D28/C28</f>
        <v>1</v>
      </c>
    </row>
    <row r="29" spans="1:5" x14ac:dyDescent="0.25">
      <c r="A29" t="s">
        <v>87</v>
      </c>
      <c r="B29">
        <v>3</v>
      </c>
      <c r="C29">
        <v>6</v>
      </c>
      <c r="D29">
        <f t="shared" si="2"/>
        <v>3</v>
      </c>
      <c r="E29">
        <f t="shared" si="3"/>
        <v>0.5</v>
      </c>
    </row>
    <row r="30" spans="1:5" x14ac:dyDescent="0.25">
      <c r="A30" t="s">
        <v>88</v>
      </c>
      <c r="B30">
        <v>7</v>
      </c>
      <c r="C30">
        <v>17</v>
      </c>
      <c r="D30">
        <f t="shared" si="2"/>
        <v>10</v>
      </c>
      <c r="E30">
        <f t="shared" si="3"/>
        <v>0.58823529411764708</v>
      </c>
    </row>
    <row r="31" spans="1:5" x14ac:dyDescent="0.25">
      <c r="A31" t="s">
        <v>89</v>
      </c>
      <c r="B31">
        <v>22</v>
      </c>
      <c r="C31">
        <v>24</v>
      </c>
      <c r="D31">
        <f t="shared" si="2"/>
        <v>2</v>
      </c>
      <c r="E31">
        <f t="shared" si="3"/>
        <v>8.3333333333333329E-2</v>
      </c>
    </row>
    <row r="32" spans="1:5" x14ac:dyDescent="0.25">
      <c r="A32" t="s">
        <v>90</v>
      </c>
      <c r="B32">
        <v>10</v>
      </c>
      <c r="C32">
        <v>16</v>
      </c>
      <c r="D32">
        <f t="shared" si="2"/>
        <v>6</v>
      </c>
      <c r="E32">
        <f t="shared" si="3"/>
        <v>0.375</v>
      </c>
    </row>
    <row r="33" spans="1:5" x14ac:dyDescent="0.25">
      <c r="A33" t="s">
        <v>91</v>
      </c>
      <c r="B33">
        <v>0</v>
      </c>
      <c r="C33">
        <v>0</v>
      </c>
      <c r="D33">
        <f t="shared" si="2"/>
        <v>0</v>
      </c>
      <c r="E33">
        <v>0</v>
      </c>
    </row>
    <row r="34" spans="1:5" x14ac:dyDescent="0.25">
      <c r="A34" t="s">
        <v>105</v>
      </c>
      <c r="B34">
        <v>0</v>
      </c>
      <c r="C34">
        <v>20</v>
      </c>
      <c r="D34">
        <f t="shared" si="2"/>
        <v>20</v>
      </c>
      <c r="E34">
        <f t="shared" si="3"/>
        <v>1</v>
      </c>
    </row>
    <row r="35" spans="1:5" x14ac:dyDescent="0.25">
      <c r="A35" t="s">
        <v>92</v>
      </c>
      <c r="B35">
        <v>252</v>
      </c>
      <c r="C35">
        <v>248</v>
      </c>
      <c r="D35">
        <f t="shared" si="2"/>
        <v>-4</v>
      </c>
      <c r="E35">
        <f t="shared" si="3"/>
        <v>-1.6129032258064516E-2</v>
      </c>
    </row>
    <row r="36" spans="1:5" x14ac:dyDescent="0.25">
      <c r="A36" t="s">
        <v>93</v>
      </c>
      <c r="B36">
        <v>78</v>
      </c>
      <c r="C36">
        <v>69</v>
      </c>
      <c r="D36">
        <f t="shared" si="2"/>
        <v>-9</v>
      </c>
      <c r="E36">
        <f t="shared" si="3"/>
        <v>-0.13043478260869565</v>
      </c>
    </row>
    <row r="37" spans="1:5" x14ac:dyDescent="0.25">
      <c r="A37" t="s">
        <v>94</v>
      </c>
      <c r="B37">
        <v>13</v>
      </c>
      <c r="C37">
        <v>15</v>
      </c>
      <c r="D37">
        <f t="shared" si="2"/>
        <v>2</v>
      </c>
      <c r="E37">
        <f t="shared" si="3"/>
        <v>0.13333333333333333</v>
      </c>
    </row>
    <row r="38" spans="1:5" x14ac:dyDescent="0.25">
      <c r="A38" t="s">
        <v>95</v>
      </c>
      <c r="B38">
        <v>19</v>
      </c>
      <c r="C38">
        <v>16</v>
      </c>
      <c r="D38">
        <f t="shared" si="2"/>
        <v>-3</v>
      </c>
      <c r="E38">
        <f t="shared" si="3"/>
        <v>-0.1875</v>
      </c>
    </row>
    <row r="39" spans="1:5" x14ac:dyDescent="0.25">
      <c r="A39" t="s">
        <v>96</v>
      </c>
      <c r="B39">
        <v>26</v>
      </c>
      <c r="C39">
        <v>29</v>
      </c>
      <c r="D39">
        <f t="shared" si="2"/>
        <v>3</v>
      </c>
      <c r="E39">
        <f t="shared" si="3"/>
        <v>0.10344827586206896</v>
      </c>
    </row>
    <row r="40" spans="1:5" x14ac:dyDescent="0.25">
      <c r="A40" t="s">
        <v>97</v>
      </c>
      <c r="B40">
        <v>1</v>
      </c>
      <c r="C40">
        <v>3</v>
      </c>
      <c r="D40">
        <f t="shared" si="2"/>
        <v>2</v>
      </c>
      <c r="E40">
        <f t="shared" si="3"/>
        <v>0.66666666666666663</v>
      </c>
    </row>
    <row r="41" spans="1:5" x14ac:dyDescent="0.25">
      <c r="A41" t="s">
        <v>98</v>
      </c>
      <c r="B41">
        <v>8</v>
      </c>
      <c r="C41">
        <v>9</v>
      </c>
      <c r="D41">
        <f t="shared" si="2"/>
        <v>1</v>
      </c>
      <c r="E41">
        <f t="shared" si="3"/>
        <v>0.1111111111111111</v>
      </c>
    </row>
    <row r="42" spans="1:5" x14ac:dyDescent="0.25">
      <c r="A42" t="s">
        <v>99</v>
      </c>
      <c r="B42">
        <v>115</v>
      </c>
      <c r="C42">
        <v>96</v>
      </c>
      <c r="D42">
        <f t="shared" si="2"/>
        <v>-19</v>
      </c>
      <c r="E42">
        <f t="shared" si="3"/>
        <v>-0.19791666666666666</v>
      </c>
    </row>
    <row r="43" spans="1:5" x14ac:dyDescent="0.25">
      <c r="A43" t="s">
        <v>100</v>
      </c>
      <c r="B43">
        <v>5</v>
      </c>
      <c r="C43">
        <v>9</v>
      </c>
      <c r="D43">
        <f t="shared" si="2"/>
        <v>4</v>
      </c>
      <c r="E43">
        <f t="shared" si="3"/>
        <v>0.44444444444444442</v>
      </c>
    </row>
    <row r="44" spans="1:5" x14ac:dyDescent="0.25">
      <c r="A44" t="s">
        <v>101</v>
      </c>
      <c r="B44">
        <v>432</v>
      </c>
      <c r="C44">
        <v>455</v>
      </c>
      <c r="D44">
        <f t="shared" si="2"/>
        <v>23</v>
      </c>
      <c r="E44">
        <f t="shared" si="3"/>
        <v>5.054945054945055E-2</v>
      </c>
    </row>
    <row r="45" spans="1:5" x14ac:dyDescent="0.25">
      <c r="A45" t="s">
        <v>102</v>
      </c>
      <c r="B45">
        <v>26</v>
      </c>
      <c r="C45">
        <v>30</v>
      </c>
      <c r="D45">
        <f t="shared" si="2"/>
        <v>4</v>
      </c>
      <c r="E45">
        <f t="shared" si="3"/>
        <v>0.13333333333333333</v>
      </c>
    </row>
    <row r="46" spans="1:5" x14ac:dyDescent="0.25">
      <c r="A46" t="s">
        <v>103</v>
      </c>
      <c r="B46">
        <v>25</v>
      </c>
      <c r="C46">
        <v>9</v>
      </c>
      <c r="D46">
        <f t="shared" si="2"/>
        <v>-16</v>
      </c>
      <c r="E46">
        <f t="shared" si="3"/>
        <v>-1.7777777777777777</v>
      </c>
    </row>
    <row r="47" spans="1:5" x14ac:dyDescent="0.25">
      <c r="A47" t="s">
        <v>104</v>
      </c>
      <c r="B47">
        <v>113</v>
      </c>
      <c r="C47">
        <v>117</v>
      </c>
      <c r="D47">
        <f t="shared" si="2"/>
        <v>4</v>
      </c>
      <c r="E47">
        <f t="shared" si="3"/>
        <v>3.4188034188034191E-2</v>
      </c>
    </row>
    <row r="48" spans="1:5" x14ac:dyDescent="0.25">
      <c r="A48" t="s">
        <v>34</v>
      </c>
      <c r="B48">
        <f>SUM(B27:B47)</f>
        <v>1177</v>
      </c>
      <c r="C48">
        <f>SUM(C27:C47)</f>
        <v>1228</v>
      </c>
      <c r="D48">
        <f t="shared" si="2"/>
        <v>51</v>
      </c>
      <c r="E48">
        <f t="shared" si="3"/>
        <v>4.1530944625407164E-2</v>
      </c>
    </row>
    <row r="53" spans="1:2" x14ac:dyDescent="0.25">
      <c r="A53" t="s">
        <v>0</v>
      </c>
      <c r="B53" t="s">
        <v>11</v>
      </c>
    </row>
    <row r="54" spans="1:2" x14ac:dyDescent="0.25">
      <c r="A54" t="s">
        <v>85</v>
      </c>
      <c r="B54">
        <v>38</v>
      </c>
    </row>
    <row r="55" spans="1:2" x14ac:dyDescent="0.25">
      <c r="A55" t="s">
        <v>86</v>
      </c>
      <c r="B55">
        <v>2</v>
      </c>
    </row>
    <row r="56" spans="1:2" x14ac:dyDescent="0.25">
      <c r="A56" t="s">
        <v>87</v>
      </c>
      <c r="B56">
        <v>6</v>
      </c>
    </row>
    <row r="57" spans="1:2" x14ac:dyDescent="0.25">
      <c r="A57" t="s">
        <v>88</v>
      </c>
      <c r="B57">
        <v>17</v>
      </c>
    </row>
    <row r="58" spans="1:2" x14ac:dyDescent="0.25">
      <c r="A58" t="s">
        <v>89</v>
      </c>
      <c r="B58">
        <v>24</v>
      </c>
    </row>
    <row r="59" spans="1:2" x14ac:dyDescent="0.25">
      <c r="A59" t="s">
        <v>90</v>
      </c>
      <c r="B59">
        <v>16</v>
      </c>
    </row>
    <row r="60" spans="1:2" x14ac:dyDescent="0.25">
      <c r="A60" t="s">
        <v>91</v>
      </c>
      <c r="B60">
        <v>0</v>
      </c>
    </row>
    <row r="61" spans="1:2" x14ac:dyDescent="0.25">
      <c r="A61" t="s">
        <v>105</v>
      </c>
      <c r="B61">
        <v>20</v>
      </c>
    </row>
    <row r="62" spans="1:2" x14ac:dyDescent="0.25">
      <c r="A62" t="s">
        <v>92</v>
      </c>
      <c r="B62">
        <v>248</v>
      </c>
    </row>
    <row r="63" spans="1:2" x14ac:dyDescent="0.25">
      <c r="A63" t="s">
        <v>93</v>
      </c>
      <c r="B63">
        <v>69</v>
      </c>
    </row>
    <row r="64" spans="1:2" x14ac:dyDescent="0.25">
      <c r="A64" t="s">
        <v>94</v>
      </c>
      <c r="B64">
        <v>15</v>
      </c>
    </row>
    <row r="65" spans="1:2" x14ac:dyDescent="0.25">
      <c r="A65" t="s">
        <v>95</v>
      </c>
      <c r="B65">
        <v>16</v>
      </c>
    </row>
    <row r="66" spans="1:2" x14ac:dyDescent="0.25">
      <c r="A66" t="s">
        <v>96</v>
      </c>
      <c r="B66">
        <v>29</v>
      </c>
    </row>
    <row r="67" spans="1:2" x14ac:dyDescent="0.25">
      <c r="A67" t="s">
        <v>97</v>
      </c>
      <c r="B67">
        <v>3</v>
      </c>
    </row>
    <row r="68" spans="1:2" x14ac:dyDescent="0.25">
      <c r="A68" t="s">
        <v>98</v>
      </c>
      <c r="B68">
        <v>9</v>
      </c>
    </row>
    <row r="69" spans="1:2" x14ac:dyDescent="0.25">
      <c r="A69" t="s">
        <v>99</v>
      </c>
      <c r="B69">
        <v>96</v>
      </c>
    </row>
    <row r="70" spans="1:2" x14ac:dyDescent="0.25">
      <c r="A70" t="s">
        <v>100</v>
      </c>
      <c r="B70">
        <v>9</v>
      </c>
    </row>
    <row r="71" spans="1:2" x14ac:dyDescent="0.25">
      <c r="A71" t="s">
        <v>101</v>
      </c>
      <c r="B71">
        <v>455</v>
      </c>
    </row>
    <row r="72" spans="1:2" x14ac:dyDescent="0.25">
      <c r="A72" t="s">
        <v>102</v>
      </c>
      <c r="B72">
        <v>30</v>
      </c>
    </row>
    <row r="73" spans="1:2" x14ac:dyDescent="0.25">
      <c r="A73" t="s">
        <v>103</v>
      </c>
      <c r="B73">
        <v>9</v>
      </c>
    </row>
    <row r="74" spans="1:2" x14ac:dyDescent="0.25">
      <c r="A74" t="s">
        <v>104</v>
      </c>
      <c r="B74">
        <v>117</v>
      </c>
    </row>
    <row r="75" spans="1:2" x14ac:dyDescent="0.25">
      <c r="A75" t="s">
        <v>34</v>
      </c>
      <c r="B75">
        <f>SUM(B54:B74)</f>
        <v>1228</v>
      </c>
    </row>
  </sheetData>
  <mergeCells count="4">
    <mergeCell ref="A3:O3"/>
    <mergeCell ref="A4:O4"/>
    <mergeCell ref="A5:O5"/>
    <mergeCell ref="A6:O6"/>
  </mergeCells>
  <pageMargins left="0.7" right="0.7" top="0.75" bottom="0.75" header="0.3" footer="0.3"/>
  <pageSetup scale="61" orientation="landscape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T27"/>
  <sheetViews>
    <sheetView view="pageBreakPreview" zoomScale="60" zoomScaleNormal="100" workbookViewId="0">
      <selection activeCell="D34" sqref="D34"/>
    </sheetView>
  </sheetViews>
  <sheetFormatPr baseColWidth="10" defaultRowHeight="15" x14ac:dyDescent="0.25"/>
  <cols>
    <col min="1" max="1" width="20.85546875" customWidth="1"/>
    <col min="2" max="2" width="13.140625" customWidth="1"/>
    <col min="3" max="3" width="14" customWidth="1"/>
    <col min="5" max="5" width="12.5703125" customWidth="1"/>
    <col min="6" max="6" width="13.140625" customWidth="1"/>
    <col min="7" max="7" width="10.7109375" customWidth="1"/>
    <col min="9" max="9" width="12" customWidth="1"/>
    <col min="12" max="12" width="13.28515625" customWidth="1"/>
    <col min="13" max="13" width="10.28515625" customWidth="1"/>
    <col min="14" max="14" width="12.85546875" customWidth="1"/>
    <col min="16" max="16" width="13" customWidth="1"/>
    <col min="17" max="17" width="13.85546875" customWidth="1"/>
    <col min="18" max="18" width="14.140625" customWidth="1"/>
    <col min="19" max="19" width="14.28515625" customWidth="1"/>
    <col min="20" max="20" width="14.85546875" customWidth="1"/>
  </cols>
  <sheetData>
    <row r="2" spans="1:20" x14ac:dyDescent="0.25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" t="s">
        <v>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2" t="s">
        <v>124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2" t="s">
        <v>78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8" spans="1:20" x14ac:dyDescent="0.25">
      <c r="A8" t="s">
        <v>114</v>
      </c>
      <c r="B8" t="s">
        <v>14</v>
      </c>
      <c r="C8" t="s">
        <v>13</v>
      </c>
      <c r="D8" t="s">
        <v>15</v>
      </c>
      <c r="E8" t="s">
        <v>16</v>
      </c>
      <c r="F8" t="s">
        <v>109</v>
      </c>
      <c r="G8" t="s">
        <v>20</v>
      </c>
      <c r="H8" t="s">
        <v>21</v>
      </c>
      <c r="I8" t="s">
        <v>22</v>
      </c>
      <c r="J8" t="s">
        <v>24</v>
      </c>
      <c r="K8" t="s">
        <v>25</v>
      </c>
      <c r="L8" t="s">
        <v>27</v>
      </c>
      <c r="M8" t="s">
        <v>113</v>
      </c>
      <c r="N8" t="s">
        <v>28</v>
      </c>
      <c r="O8" t="s">
        <v>29</v>
      </c>
      <c r="P8" t="s">
        <v>30</v>
      </c>
      <c r="Q8" t="s">
        <v>31</v>
      </c>
      <c r="R8" t="s">
        <v>32</v>
      </c>
      <c r="S8" t="s">
        <v>33</v>
      </c>
      <c r="T8" t="s">
        <v>11</v>
      </c>
    </row>
    <row r="9" spans="1:20" x14ac:dyDescent="0.25">
      <c r="A9" t="s">
        <v>110</v>
      </c>
      <c r="B9">
        <v>0</v>
      </c>
      <c r="C9">
        <v>0</v>
      </c>
      <c r="D9">
        <v>0</v>
      </c>
      <c r="E9">
        <v>15834</v>
      </c>
      <c r="F9">
        <v>0</v>
      </c>
      <c r="G9">
        <v>22845</v>
      </c>
      <c r="H9">
        <v>0</v>
      </c>
      <c r="I9">
        <v>0</v>
      </c>
      <c r="J9">
        <v>68473</v>
      </c>
      <c r="K9">
        <v>0</v>
      </c>
      <c r="L9">
        <v>51896</v>
      </c>
      <c r="M9">
        <v>0</v>
      </c>
      <c r="N9">
        <v>10166</v>
      </c>
      <c r="O9">
        <v>0</v>
      </c>
      <c r="P9">
        <v>339297</v>
      </c>
      <c r="Q9">
        <v>25488</v>
      </c>
      <c r="R9">
        <v>2</v>
      </c>
      <c r="S9">
        <v>137007</v>
      </c>
      <c r="T9">
        <f>SUM(B9:S9)</f>
        <v>671008</v>
      </c>
    </row>
    <row r="10" spans="1:20" x14ac:dyDescent="0.25">
      <c r="A10" t="s">
        <v>119</v>
      </c>
      <c r="B10">
        <v>0</v>
      </c>
      <c r="C10">
        <v>0</v>
      </c>
      <c r="D10">
        <v>0</v>
      </c>
      <c r="E10">
        <v>0</v>
      </c>
      <c r="F10">
        <v>0</v>
      </c>
      <c r="G10">
        <v>886413</v>
      </c>
      <c r="H10">
        <v>0</v>
      </c>
      <c r="I10">
        <v>0</v>
      </c>
      <c r="J10">
        <v>130</v>
      </c>
      <c r="K10">
        <v>0</v>
      </c>
      <c r="L10">
        <v>0</v>
      </c>
      <c r="M10">
        <v>0</v>
      </c>
      <c r="N10">
        <v>8873</v>
      </c>
      <c r="O10">
        <v>0</v>
      </c>
      <c r="P10">
        <v>503235</v>
      </c>
      <c r="Q10">
        <v>0</v>
      </c>
      <c r="R10">
        <v>0</v>
      </c>
      <c r="S10">
        <v>9523</v>
      </c>
      <c r="T10">
        <f t="shared" ref="T10:T12" si="0">SUM(B10:S10)</f>
        <v>1408174</v>
      </c>
    </row>
    <row r="11" spans="1:20" x14ac:dyDescent="0.25">
      <c r="A11" t="s">
        <v>118</v>
      </c>
      <c r="B11">
        <v>39622</v>
      </c>
      <c r="C11">
        <v>0</v>
      </c>
      <c r="D11">
        <v>17700</v>
      </c>
      <c r="E11">
        <v>0</v>
      </c>
      <c r="F11">
        <v>0</v>
      </c>
      <c r="G11">
        <v>0</v>
      </c>
      <c r="H11">
        <v>0</v>
      </c>
      <c r="I11">
        <v>0</v>
      </c>
      <c r="J11">
        <v>104141</v>
      </c>
      <c r="K11">
        <v>0</v>
      </c>
      <c r="L11">
        <v>0</v>
      </c>
      <c r="M11">
        <v>0</v>
      </c>
      <c r="N11">
        <v>195684</v>
      </c>
      <c r="O11">
        <v>548922</v>
      </c>
      <c r="P11">
        <v>1028437.38</v>
      </c>
      <c r="Q11">
        <v>0</v>
      </c>
      <c r="R11">
        <v>0</v>
      </c>
      <c r="S11">
        <v>0</v>
      </c>
      <c r="T11">
        <f t="shared" si="0"/>
        <v>1934506.38</v>
      </c>
    </row>
    <row r="12" spans="1:20" x14ac:dyDescent="0.25">
      <c r="A12" t="s">
        <v>120</v>
      </c>
      <c r="B12">
        <v>12569</v>
      </c>
      <c r="C12">
        <v>0</v>
      </c>
      <c r="D12">
        <v>0</v>
      </c>
      <c r="E12">
        <v>470835</v>
      </c>
      <c r="F12">
        <v>0</v>
      </c>
      <c r="G12">
        <v>0</v>
      </c>
      <c r="H12">
        <v>421099.4</v>
      </c>
      <c r="I12">
        <v>19664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864942.15</v>
      </c>
      <c r="Q12">
        <v>71820.149999999994</v>
      </c>
      <c r="R12">
        <v>0</v>
      </c>
      <c r="S12">
        <v>86849</v>
      </c>
      <c r="T12">
        <f t="shared" si="0"/>
        <v>1947778.7</v>
      </c>
    </row>
    <row r="13" spans="1:20" x14ac:dyDescent="0.25">
      <c r="A13" t="s">
        <v>115</v>
      </c>
      <c r="B13">
        <f>SUM(B9:B12)</f>
        <v>52191</v>
      </c>
      <c r="C13">
        <f t="shared" ref="C13:T13" si="1">SUM(C9:C12)</f>
        <v>0</v>
      </c>
      <c r="D13">
        <f t="shared" si="1"/>
        <v>17700</v>
      </c>
      <c r="E13">
        <f t="shared" si="1"/>
        <v>486669</v>
      </c>
      <c r="F13">
        <f t="shared" si="1"/>
        <v>0</v>
      </c>
      <c r="G13">
        <f t="shared" si="1"/>
        <v>909258</v>
      </c>
      <c r="H13">
        <f t="shared" si="1"/>
        <v>421099.4</v>
      </c>
      <c r="I13">
        <f t="shared" si="1"/>
        <v>19664</v>
      </c>
      <c r="J13">
        <f t="shared" si="1"/>
        <v>172744</v>
      </c>
      <c r="K13">
        <f t="shared" si="1"/>
        <v>0</v>
      </c>
      <c r="L13">
        <f t="shared" si="1"/>
        <v>51896</v>
      </c>
      <c r="M13">
        <f t="shared" si="1"/>
        <v>0</v>
      </c>
      <c r="N13">
        <f t="shared" si="1"/>
        <v>214723</v>
      </c>
      <c r="O13">
        <f t="shared" si="1"/>
        <v>548922</v>
      </c>
      <c r="P13">
        <f t="shared" si="1"/>
        <v>2735911.53</v>
      </c>
      <c r="Q13">
        <f t="shared" si="1"/>
        <v>97308.15</v>
      </c>
      <c r="R13">
        <f t="shared" si="1"/>
        <v>2</v>
      </c>
      <c r="S13">
        <f t="shared" si="1"/>
        <v>233379</v>
      </c>
      <c r="T13">
        <f t="shared" si="1"/>
        <v>5961467.0800000001</v>
      </c>
    </row>
    <row r="15" spans="1:20" x14ac:dyDescent="0.25">
      <c r="A15" t="s">
        <v>57</v>
      </c>
      <c r="B15" t="s">
        <v>14</v>
      </c>
      <c r="C15" t="s">
        <v>13</v>
      </c>
      <c r="D15" t="s">
        <v>15</v>
      </c>
      <c r="E15" t="s">
        <v>16</v>
      </c>
      <c r="F15" t="s">
        <v>109</v>
      </c>
      <c r="G15" t="s">
        <v>20</v>
      </c>
      <c r="H15" t="s">
        <v>21</v>
      </c>
      <c r="I15" t="s">
        <v>22</v>
      </c>
      <c r="J15" t="s">
        <v>24</v>
      </c>
      <c r="K15" t="s">
        <v>25</v>
      </c>
      <c r="L15" t="s">
        <v>27</v>
      </c>
      <c r="M15" t="s">
        <v>113</v>
      </c>
      <c r="N15" t="s">
        <v>28</v>
      </c>
      <c r="O15" t="s">
        <v>29</v>
      </c>
      <c r="P15" t="s">
        <v>30</v>
      </c>
      <c r="Q15" t="s">
        <v>31</v>
      </c>
      <c r="R15" t="s">
        <v>32</v>
      </c>
      <c r="S15" t="s">
        <v>33</v>
      </c>
      <c r="T15" t="s">
        <v>11</v>
      </c>
    </row>
    <row r="16" spans="1:20" x14ac:dyDescent="0.25">
      <c r="A16" t="s">
        <v>110</v>
      </c>
      <c r="B16">
        <v>0</v>
      </c>
      <c r="C16">
        <v>0</v>
      </c>
      <c r="D16">
        <v>31132</v>
      </c>
      <c r="E16">
        <v>0</v>
      </c>
      <c r="F16">
        <v>0</v>
      </c>
      <c r="G16">
        <v>0</v>
      </c>
      <c r="H16">
        <v>0</v>
      </c>
      <c r="I16">
        <v>0</v>
      </c>
      <c r="J16">
        <v>23473</v>
      </c>
      <c r="K16">
        <v>0</v>
      </c>
      <c r="L16">
        <v>10000</v>
      </c>
      <c r="M16">
        <v>0</v>
      </c>
      <c r="N16">
        <v>21017</v>
      </c>
      <c r="O16">
        <v>0</v>
      </c>
      <c r="P16">
        <v>56632</v>
      </c>
      <c r="Q16">
        <v>10401.450000000001</v>
      </c>
      <c r="R16">
        <v>0</v>
      </c>
      <c r="S16">
        <v>11812</v>
      </c>
      <c r="T16">
        <f>SUM(B16:S16)</f>
        <v>164467.45000000001</v>
      </c>
    </row>
    <row r="17" spans="1:20" x14ac:dyDescent="0.25">
      <c r="A17" t="s">
        <v>119</v>
      </c>
      <c r="B17">
        <v>0</v>
      </c>
      <c r="C17">
        <v>0</v>
      </c>
      <c r="D17">
        <v>0</v>
      </c>
      <c r="E17">
        <v>0</v>
      </c>
      <c r="F17">
        <v>0</v>
      </c>
      <c r="G17">
        <v>292735</v>
      </c>
      <c r="H17">
        <v>0</v>
      </c>
      <c r="I17">
        <v>0</v>
      </c>
      <c r="J17">
        <v>11545</v>
      </c>
      <c r="K17">
        <v>0</v>
      </c>
      <c r="L17">
        <v>727</v>
      </c>
      <c r="M17">
        <v>0</v>
      </c>
      <c r="N17">
        <v>29440</v>
      </c>
      <c r="O17">
        <v>0</v>
      </c>
      <c r="P17">
        <v>197558</v>
      </c>
      <c r="Q17">
        <v>0</v>
      </c>
      <c r="R17">
        <v>0</v>
      </c>
      <c r="S17">
        <v>63102</v>
      </c>
      <c r="T17">
        <f t="shared" ref="T17:T20" si="2">SUM(B17:S17)</f>
        <v>595107</v>
      </c>
    </row>
    <row r="18" spans="1:20" x14ac:dyDescent="0.25">
      <c r="A18" t="s">
        <v>118</v>
      </c>
      <c r="B18">
        <v>0</v>
      </c>
      <c r="C18">
        <v>0</v>
      </c>
      <c r="D18">
        <v>26951</v>
      </c>
      <c r="E18">
        <v>0</v>
      </c>
      <c r="F18">
        <v>0</v>
      </c>
      <c r="G18">
        <v>0</v>
      </c>
      <c r="H18">
        <v>0</v>
      </c>
      <c r="I18">
        <v>48150</v>
      </c>
      <c r="J18">
        <v>0</v>
      </c>
      <c r="K18">
        <v>30593</v>
      </c>
      <c r="L18">
        <v>0</v>
      </c>
      <c r="M18">
        <v>0</v>
      </c>
      <c r="N18">
        <v>44940</v>
      </c>
      <c r="O18">
        <v>0</v>
      </c>
      <c r="P18">
        <v>28613</v>
      </c>
      <c r="Q18">
        <v>0</v>
      </c>
      <c r="R18">
        <v>0</v>
      </c>
      <c r="S18">
        <v>0</v>
      </c>
      <c r="T18">
        <f t="shared" si="2"/>
        <v>179247</v>
      </c>
    </row>
    <row r="19" spans="1:20" x14ac:dyDescent="0.25">
      <c r="A19" t="s">
        <v>120</v>
      </c>
      <c r="B19">
        <v>0</v>
      </c>
      <c r="C19">
        <v>0</v>
      </c>
      <c r="D19">
        <v>14007</v>
      </c>
      <c r="E19">
        <v>106178</v>
      </c>
      <c r="F19">
        <v>0</v>
      </c>
      <c r="G19">
        <v>0</v>
      </c>
      <c r="H19">
        <v>179708.48</v>
      </c>
      <c r="I19">
        <v>8322</v>
      </c>
      <c r="J19">
        <v>0</v>
      </c>
      <c r="L19">
        <v>0</v>
      </c>
      <c r="M19">
        <v>0</v>
      </c>
      <c r="N19">
        <v>0</v>
      </c>
      <c r="O19">
        <v>0</v>
      </c>
      <c r="P19">
        <v>95204</v>
      </c>
      <c r="Q19">
        <v>29399.15</v>
      </c>
      <c r="R19">
        <v>0</v>
      </c>
      <c r="S19">
        <v>0</v>
      </c>
      <c r="T19">
        <f t="shared" si="2"/>
        <v>432818.63</v>
      </c>
    </row>
    <row r="20" spans="1:20" x14ac:dyDescent="0.25">
      <c r="A20" t="s">
        <v>116</v>
      </c>
      <c r="B20">
        <f>SUM(B16:B19)</f>
        <v>0</v>
      </c>
      <c r="C20">
        <f t="shared" ref="C20:S20" si="3">SUM(C16:C19)</f>
        <v>0</v>
      </c>
      <c r="D20">
        <f t="shared" si="3"/>
        <v>72090</v>
      </c>
      <c r="E20">
        <f t="shared" si="3"/>
        <v>106178</v>
      </c>
      <c r="F20">
        <f t="shared" si="3"/>
        <v>0</v>
      </c>
      <c r="G20">
        <f t="shared" si="3"/>
        <v>292735</v>
      </c>
      <c r="H20">
        <f t="shared" si="3"/>
        <v>179708.48</v>
      </c>
      <c r="I20">
        <f t="shared" si="3"/>
        <v>56472</v>
      </c>
      <c r="J20">
        <f t="shared" si="3"/>
        <v>35018</v>
      </c>
      <c r="K20">
        <f t="shared" si="3"/>
        <v>30593</v>
      </c>
      <c r="L20">
        <f t="shared" si="3"/>
        <v>10727</v>
      </c>
      <c r="M20">
        <f t="shared" si="3"/>
        <v>0</v>
      </c>
      <c r="N20">
        <f t="shared" si="3"/>
        <v>95397</v>
      </c>
      <c r="O20">
        <f t="shared" si="3"/>
        <v>0</v>
      </c>
      <c r="P20">
        <f t="shared" si="3"/>
        <v>378007</v>
      </c>
      <c r="Q20">
        <f t="shared" si="3"/>
        <v>39800.600000000006</v>
      </c>
      <c r="R20">
        <f t="shared" si="3"/>
        <v>0</v>
      </c>
      <c r="S20">
        <f t="shared" si="3"/>
        <v>74914</v>
      </c>
      <c r="T20">
        <f t="shared" si="2"/>
        <v>1371640.08</v>
      </c>
    </row>
    <row r="22" spans="1:20" x14ac:dyDescent="0.25">
      <c r="A22" t="s">
        <v>58</v>
      </c>
      <c r="B22" t="s">
        <v>14</v>
      </c>
      <c r="C22" t="s">
        <v>13</v>
      </c>
      <c r="D22" t="s">
        <v>15</v>
      </c>
      <c r="E22" t="s">
        <v>16</v>
      </c>
      <c r="F22" t="s">
        <v>109</v>
      </c>
      <c r="G22" t="s">
        <v>20</v>
      </c>
      <c r="H22" t="s">
        <v>21</v>
      </c>
      <c r="I22" t="s">
        <v>22</v>
      </c>
      <c r="J22" t="s">
        <v>24</v>
      </c>
      <c r="K22" t="s">
        <v>25</v>
      </c>
      <c r="L22" t="s">
        <v>27</v>
      </c>
      <c r="M22" t="s">
        <v>113</v>
      </c>
      <c r="N22" t="s">
        <v>28</v>
      </c>
      <c r="O22" t="s">
        <v>29</v>
      </c>
      <c r="P22" t="s">
        <v>30</v>
      </c>
      <c r="Q22" t="s">
        <v>31</v>
      </c>
      <c r="R22" t="s">
        <v>32</v>
      </c>
      <c r="S22" t="s">
        <v>33</v>
      </c>
      <c r="T22" t="s">
        <v>11</v>
      </c>
    </row>
    <row r="23" spans="1:20" x14ac:dyDescent="0.25">
      <c r="A23" t="s">
        <v>52</v>
      </c>
      <c r="B23">
        <v>0</v>
      </c>
      <c r="C23">
        <v>0</v>
      </c>
      <c r="D23">
        <v>0</v>
      </c>
      <c r="E23">
        <v>0</v>
      </c>
      <c r="F23">
        <v>0</v>
      </c>
      <c r="G23">
        <v>508588</v>
      </c>
      <c r="H23">
        <v>0</v>
      </c>
      <c r="I23">
        <v>0</v>
      </c>
      <c r="J23">
        <v>2046</v>
      </c>
      <c r="K23">
        <v>0</v>
      </c>
      <c r="L23">
        <v>0</v>
      </c>
      <c r="M23">
        <v>0</v>
      </c>
      <c r="N23">
        <v>241</v>
      </c>
      <c r="O23">
        <v>0</v>
      </c>
      <c r="P23">
        <v>60330</v>
      </c>
      <c r="Q23">
        <v>0</v>
      </c>
      <c r="R23">
        <v>0</v>
      </c>
      <c r="S23">
        <v>11268</v>
      </c>
      <c r="T23">
        <f>SUM(B23:S23)</f>
        <v>582473</v>
      </c>
    </row>
    <row r="24" spans="1:20" x14ac:dyDescent="0.25">
      <c r="A24" t="s">
        <v>111</v>
      </c>
      <c r="B24">
        <v>0</v>
      </c>
      <c r="C24">
        <v>0</v>
      </c>
      <c r="D24">
        <v>0</v>
      </c>
      <c r="E24">
        <v>0</v>
      </c>
      <c r="F24">
        <v>0</v>
      </c>
      <c r="G24">
        <v>686071</v>
      </c>
      <c r="H24">
        <v>0</v>
      </c>
      <c r="I24">
        <v>0</v>
      </c>
      <c r="K24">
        <v>0</v>
      </c>
      <c r="L24">
        <v>0</v>
      </c>
      <c r="M24">
        <v>0</v>
      </c>
      <c r="N24">
        <v>6801</v>
      </c>
      <c r="O24">
        <v>0</v>
      </c>
      <c r="P24">
        <v>110677</v>
      </c>
      <c r="Q24">
        <v>0</v>
      </c>
      <c r="R24">
        <v>0</v>
      </c>
      <c r="S24">
        <v>775</v>
      </c>
      <c r="T24">
        <f t="shared" ref="T24:T25" si="4">SUM(B24:S24)</f>
        <v>804324</v>
      </c>
    </row>
    <row r="25" spans="1:20" x14ac:dyDescent="0.25">
      <c r="A25" t="s">
        <v>117</v>
      </c>
      <c r="B25">
        <f>SUM(B23:B24)</f>
        <v>0</v>
      </c>
      <c r="C25">
        <f t="shared" ref="C25:S25" si="5">SUM(C23:C24)</f>
        <v>0</v>
      </c>
      <c r="D25">
        <f t="shared" si="5"/>
        <v>0</v>
      </c>
      <c r="E25">
        <f t="shared" si="5"/>
        <v>0</v>
      </c>
      <c r="F25">
        <f t="shared" si="5"/>
        <v>0</v>
      </c>
      <c r="G25">
        <f t="shared" si="5"/>
        <v>1194659</v>
      </c>
      <c r="H25">
        <f t="shared" si="5"/>
        <v>0</v>
      </c>
      <c r="I25">
        <f t="shared" si="5"/>
        <v>0</v>
      </c>
      <c r="J25">
        <f t="shared" si="5"/>
        <v>2046</v>
      </c>
      <c r="K25">
        <f t="shared" si="5"/>
        <v>0</v>
      </c>
      <c r="L25">
        <f t="shared" si="5"/>
        <v>0</v>
      </c>
      <c r="M25">
        <f t="shared" si="5"/>
        <v>0</v>
      </c>
      <c r="N25">
        <f t="shared" si="5"/>
        <v>7042</v>
      </c>
      <c r="O25">
        <f t="shared" si="5"/>
        <v>0</v>
      </c>
      <c r="P25">
        <f t="shared" si="5"/>
        <v>171007</v>
      </c>
      <c r="Q25">
        <f t="shared" si="5"/>
        <v>0</v>
      </c>
      <c r="R25">
        <f t="shared" si="5"/>
        <v>0</v>
      </c>
      <c r="S25">
        <f t="shared" si="5"/>
        <v>12043</v>
      </c>
      <c r="T25">
        <f t="shared" si="4"/>
        <v>1386797</v>
      </c>
    </row>
    <row r="27" spans="1:20" x14ac:dyDescent="0.25">
      <c r="A27" t="s">
        <v>112</v>
      </c>
      <c r="B27">
        <f>B13+B20+B25</f>
        <v>52191</v>
      </c>
      <c r="C27">
        <f t="shared" ref="C27:T27" si="6">C13+C20+C25</f>
        <v>0</v>
      </c>
      <c r="D27">
        <f t="shared" si="6"/>
        <v>89790</v>
      </c>
      <c r="E27">
        <f t="shared" si="6"/>
        <v>592847</v>
      </c>
      <c r="F27">
        <f t="shared" si="6"/>
        <v>0</v>
      </c>
      <c r="G27">
        <f t="shared" si="6"/>
        <v>2396652</v>
      </c>
      <c r="H27">
        <f t="shared" si="6"/>
        <v>600807.88</v>
      </c>
      <c r="I27">
        <f t="shared" si="6"/>
        <v>76136</v>
      </c>
      <c r="J27">
        <f t="shared" si="6"/>
        <v>209808</v>
      </c>
      <c r="K27">
        <f t="shared" si="6"/>
        <v>30593</v>
      </c>
      <c r="L27">
        <f t="shared" si="6"/>
        <v>62623</v>
      </c>
      <c r="M27">
        <f t="shared" si="6"/>
        <v>0</v>
      </c>
      <c r="N27">
        <f t="shared" si="6"/>
        <v>317162</v>
      </c>
      <c r="O27">
        <f t="shared" si="6"/>
        <v>548922</v>
      </c>
      <c r="P27">
        <f t="shared" si="6"/>
        <v>3284925.53</v>
      </c>
      <c r="Q27">
        <f t="shared" si="6"/>
        <v>137108.75</v>
      </c>
      <c r="R27">
        <f t="shared" si="6"/>
        <v>2</v>
      </c>
      <c r="S27">
        <f t="shared" si="6"/>
        <v>320336</v>
      </c>
      <c r="T27">
        <f t="shared" si="6"/>
        <v>8719904.1600000001</v>
      </c>
    </row>
  </sheetData>
  <mergeCells count="5">
    <mergeCell ref="A2:T2"/>
    <mergeCell ref="A3:T3"/>
    <mergeCell ref="A4:T4"/>
    <mergeCell ref="A5:T5"/>
    <mergeCell ref="A6:T6"/>
  </mergeCells>
  <pageMargins left="0.7" right="0.7" top="0.75" bottom="2.83" header="0.3" footer="0.3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AA38"/>
  </sheetPr>
  <dimension ref="A2:W28"/>
  <sheetViews>
    <sheetView view="pageBreakPreview" zoomScale="60" zoomScaleNormal="100" workbookViewId="0">
      <selection activeCell="R26" sqref="R26"/>
    </sheetView>
  </sheetViews>
  <sheetFormatPr baseColWidth="10" defaultRowHeight="15" x14ac:dyDescent="0.25"/>
  <cols>
    <col min="1" max="1" width="20.85546875" customWidth="1"/>
    <col min="2" max="2" width="14.7109375" customWidth="1"/>
    <col min="3" max="3" width="14.85546875" customWidth="1"/>
    <col min="4" max="4" width="17.7109375" customWidth="1"/>
    <col min="5" max="5" width="19.140625" customWidth="1"/>
  </cols>
  <sheetData>
    <row r="2" spans="1:23" x14ac:dyDescent="0.25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2" t="s">
        <v>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2" t="s">
        <v>124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2" t="s">
        <v>78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</row>
    <row r="8" spans="1:23" ht="21.95" customHeight="1" x14ac:dyDescent="0.25">
      <c r="A8" s="2" t="s">
        <v>121</v>
      </c>
      <c r="B8" s="2"/>
      <c r="C8" s="2"/>
      <c r="D8" s="2"/>
      <c r="E8" s="2"/>
    </row>
    <row r="9" spans="1:23" ht="21.95" customHeight="1" x14ac:dyDescent="0.25">
      <c r="B9">
        <v>2021</v>
      </c>
      <c r="C9">
        <v>2022</v>
      </c>
      <c r="D9" t="s">
        <v>123</v>
      </c>
      <c r="E9" t="s">
        <v>106</v>
      </c>
    </row>
    <row r="10" spans="1:23" ht="21.95" customHeight="1" x14ac:dyDescent="0.25">
      <c r="A10" t="s">
        <v>110</v>
      </c>
      <c r="B10">
        <v>514246.37</v>
      </c>
      <c r="C10">
        <v>671008</v>
      </c>
      <c r="D10">
        <f>C10-B10</f>
        <v>156761.63</v>
      </c>
      <c r="E10">
        <f>D10/C10</f>
        <v>0.23362110436835329</v>
      </c>
    </row>
    <row r="11" spans="1:23" ht="21.95" customHeight="1" x14ac:dyDescent="0.25">
      <c r="A11" t="s">
        <v>119</v>
      </c>
      <c r="B11">
        <v>1389952</v>
      </c>
      <c r="C11">
        <v>1408174</v>
      </c>
      <c r="D11">
        <f t="shared" ref="D11:D14" si="0">C11-B11</f>
        <v>18222</v>
      </c>
      <c r="E11">
        <f t="shared" ref="E11:E14" si="1">D11/C11</f>
        <v>1.2940162224270579E-2</v>
      </c>
    </row>
    <row r="12" spans="1:23" ht="21.95" customHeight="1" x14ac:dyDescent="0.25">
      <c r="A12" t="s">
        <v>118</v>
      </c>
      <c r="B12">
        <v>1741663.46</v>
      </c>
      <c r="C12">
        <v>1934506.38</v>
      </c>
      <c r="D12">
        <f t="shared" si="0"/>
        <v>192842.91999999993</v>
      </c>
      <c r="E12">
        <f t="shared" si="1"/>
        <v>9.9685853711167366E-2</v>
      </c>
    </row>
    <row r="13" spans="1:23" ht="21.95" customHeight="1" x14ac:dyDescent="0.25">
      <c r="A13" t="s">
        <v>120</v>
      </c>
      <c r="B13">
        <v>1930314</v>
      </c>
      <c r="C13">
        <v>1947778.7</v>
      </c>
      <c r="D13">
        <f t="shared" si="0"/>
        <v>17464.699999999953</v>
      </c>
      <c r="E13">
        <f t="shared" si="1"/>
        <v>8.966470369554792E-3</v>
      </c>
    </row>
    <row r="14" spans="1:23" ht="21.95" customHeight="1" x14ac:dyDescent="0.25">
      <c r="A14" t="s">
        <v>115</v>
      </c>
      <c r="B14">
        <f>SUM(B10:B13)</f>
        <v>5576175.8300000001</v>
      </c>
      <c r="C14">
        <f>SUM(C10:C13)</f>
        <v>5961467.0800000001</v>
      </c>
      <c r="D14">
        <f t="shared" si="0"/>
        <v>385291.25</v>
      </c>
      <c r="E14">
        <f t="shared" si="1"/>
        <v>6.4630273862050752E-2</v>
      </c>
    </row>
    <row r="15" spans="1:23" ht="21.95" customHeight="1" x14ac:dyDescent="0.25"/>
    <row r="16" spans="1:23" ht="21.95" customHeight="1" x14ac:dyDescent="0.25">
      <c r="B16">
        <v>2021</v>
      </c>
      <c r="C16">
        <v>2022</v>
      </c>
      <c r="D16" t="s">
        <v>123</v>
      </c>
      <c r="E16" t="s">
        <v>106</v>
      </c>
    </row>
    <row r="17" spans="1:5" ht="21.95" customHeight="1" x14ac:dyDescent="0.25">
      <c r="A17" t="s">
        <v>110</v>
      </c>
      <c r="B17">
        <v>195145</v>
      </c>
      <c r="C17">
        <v>164467.45000000001</v>
      </c>
      <c r="D17">
        <f>C17-B17</f>
        <v>-30677.549999999988</v>
      </c>
      <c r="E17">
        <f>D17/C17</f>
        <v>-0.18652657410326473</v>
      </c>
    </row>
    <row r="18" spans="1:5" ht="21.95" customHeight="1" x14ac:dyDescent="0.25">
      <c r="A18" t="s">
        <v>119</v>
      </c>
      <c r="B18">
        <v>607912</v>
      </c>
      <c r="C18">
        <v>595107</v>
      </c>
      <c r="D18">
        <f t="shared" ref="D18:D21" si="2">C18-B18</f>
        <v>-12805</v>
      </c>
      <c r="E18">
        <f t="shared" ref="E18:E21" si="3">D18/C18</f>
        <v>-2.1517138934678975E-2</v>
      </c>
    </row>
    <row r="19" spans="1:5" ht="21.95" customHeight="1" x14ac:dyDescent="0.25">
      <c r="A19" t="s">
        <v>118</v>
      </c>
      <c r="B19">
        <v>62988</v>
      </c>
      <c r="C19">
        <v>179247</v>
      </c>
      <c r="D19">
        <f t="shared" si="2"/>
        <v>116259</v>
      </c>
      <c r="E19">
        <f t="shared" si="3"/>
        <v>0.64859662923228845</v>
      </c>
    </row>
    <row r="20" spans="1:5" ht="21.95" customHeight="1" x14ac:dyDescent="0.25">
      <c r="A20" t="s">
        <v>120</v>
      </c>
      <c r="B20">
        <v>299074</v>
      </c>
      <c r="C20">
        <v>432818.63</v>
      </c>
      <c r="D20">
        <f t="shared" si="2"/>
        <v>133744.63</v>
      </c>
      <c r="E20">
        <f t="shared" si="3"/>
        <v>0.30900848699604266</v>
      </c>
    </row>
    <row r="21" spans="1:5" ht="21.95" customHeight="1" x14ac:dyDescent="0.25">
      <c r="A21" t="s">
        <v>116</v>
      </c>
      <c r="B21">
        <f>SUM(B17:B20)</f>
        <v>1165119</v>
      </c>
      <c r="C21">
        <f>SUM(C17:C20)</f>
        <v>1371640.08</v>
      </c>
      <c r="D21">
        <f t="shared" si="2"/>
        <v>206521.08000000007</v>
      </c>
      <c r="E21">
        <f t="shared" si="3"/>
        <v>0.15056506660260327</v>
      </c>
    </row>
    <row r="22" spans="1:5" ht="21.95" customHeight="1" x14ac:dyDescent="0.25"/>
    <row r="23" spans="1:5" ht="21.95" customHeight="1" x14ac:dyDescent="0.25">
      <c r="B23">
        <v>2021</v>
      </c>
      <c r="C23">
        <v>2022</v>
      </c>
      <c r="D23" t="s">
        <v>123</v>
      </c>
      <c r="E23" t="s">
        <v>106</v>
      </c>
    </row>
    <row r="24" spans="1:5" ht="21.95" customHeight="1" x14ac:dyDescent="0.25">
      <c r="A24" t="s">
        <v>52</v>
      </c>
      <c r="B24">
        <v>873009</v>
      </c>
      <c r="C24">
        <v>582473</v>
      </c>
      <c r="D24">
        <f>C24-B24</f>
        <v>-290536</v>
      </c>
      <c r="E24">
        <f>D24/C24</f>
        <v>-0.49879736914844119</v>
      </c>
    </row>
    <row r="25" spans="1:5" ht="21.95" customHeight="1" x14ac:dyDescent="0.25">
      <c r="A25" t="s">
        <v>111</v>
      </c>
      <c r="B25">
        <v>823573</v>
      </c>
      <c r="C25">
        <v>804324</v>
      </c>
      <c r="D25">
        <f t="shared" ref="D25:D26" si="4">C25-B25</f>
        <v>-19249</v>
      </c>
      <c r="E25">
        <f t="shared" ref="E25:E26" si="5">D25/C25</f>
        <v>-2.3931898090819123E-2</v>
      </c>
    </row>
    <row r="26" spans="1:5" ht="21.95" customHeight="1" x14ac:dyDescent="0.25">
      <c r="A26" t="s">
        <v>117</v>
      </c>
      <c r="B26">
        <f>SUM(B24:B25)</f>
        <v>1696582</v>
      </c>
      <c r="C26">
        <f>SUM(C24:C25)</f>
        <v>1386797</v>
      </c>
      <c r="D26">
        <f t="shared" si="4"/>
        <v>-309785</v>
      </c>
      <c r="E26">
        <f t="shared" si="5"/>
        <v>-0.22338164850371034</v>
      </c>
    </row>
    <row r="27" spans="1:5" ht="21.95" customHeight="1" x14ac:dyDescent="0.25"/>
    <row r="28" spans="1:5" ht="21.95" customHeight="1" x14ac:dyDescent="0.25">
      <c r="A28" t="s">
        <v>112</v>
      </c>
      <c r="B28">
        <f>B14+B21+B26</f>
        <v>8437876.8300000001</v>
      </c>
      <c r="C28">
        <f>C14+C21+C26</f>
        <v>8719904.1600000001</v>
      </c>
      <c r="D28">
        <f>C28-B28</f>
        <v>282027.33000000007</v>
      </c>
      <c r="E28">
        <f>D28/C28</f>
        <v>3.2342939191203228E-2</v>
      </c>
    </row>
  </sheetData>
  <mergeCells count="6">
    <mergeCell ref="A8:E8"/>
    <mergeCell ref="A2:M2"/>
    <mergeCell ref="A3:M3"/>
    <mergeCell ref="A4:M4"/>
    <mergeCell ref="A5:M5"/>
    <mergeCell ref="A6:M6"/>
  </mergeCells>
  <pageMargins left="0.7" right="0.7" top="0.75" bottom="0.75" header="0.3" footer="0.3"/>
  <pageSetup scale="66" orientation="landscape" r:id="rId1"/>
  <rowBreaks count="1" manualBreakCount="1">
    <brk id="2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G79"/>
  <sheetViews>
    <sheetView view="pageBreakPreview" zoomScale="60" zoomScaleNormal="100" workbookViewId="0">
      <selection activeCell="A2" sqref="A2"/>
    </sheetView>
  </sheetViews>
  <sheetFormatPr baseColWidth="10" defaultRowHeight="15" x14ac:dyDescent="0.25"/>
  <cols>
    <col min="1" max="1" width="25.5703125" customWidth="1"/>
    <col min="2" max="2" width="17.5703125" customWidth="1"/>
    <col min="3" max="3" width="18.42578125" customWidth="1"/>
    <col min="4" max="4" width="16.7109375" customWidth="1"/>
    <col min="5" max="5" width="16" customWidth="1"/>
    <col min="6" max="6" width="18.42578125" customWidth="1"/>
    <col min="7" max="7" width="19.140625" customWidth="1"/>
  </cols>
  <sheetData>
    <row r="2" spans="1:7" x14ac:dyDescent="0.25">
      <c r="A2" t="s">
        <v>40</v>
      </c>
    </row>
    <row r="3" spans="1:7" x14ac:dyDescent="0.25">
      <c r="A3" t="s">
        <v>41</v>
      </c>
    </row>
    <row r="4" spans="1:7" x14ac:dyDescent="0.25">
      <c r="A4" t="s">
        <v>42</v>
      </c>
    </row>
    <row r="5" spans="1:7" x14ac:dyDescent="0.25">
      <c r="A5" t="s">
        <v>43</v>
      </c>
    </row>
    <row r="6" spans="1:7" x14ac:dyDescent="0.25">
      <c r="A6" t="s">
        <v>78</v>
      </c>
    </row>
    <row r="7" spans="1:7" x14ac:dyDescent="0.25">
      <c r="A7" s="2" t="s">
        <v>44</v>
      </c>
      <c r="B7" s="2" t="s">
        <v>20</v>
      </c>
      <c r="C7" s="2" t="s">
        <v>24</v>
      </c>
      <c r="D7" s="2" t="s">
        <v>45</v>
      </c>
      <c r="E7" s="2" t="s">
        <v>30</v>
      </c>
      <c r="F7" s="2" t="s">
        <v>33</v>
      </c>
      <c r="G7" s="2" t="s">
        <v>11</v>
      </c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t="s">
        <v>46</v>
      </c>
      <c r="B9">
        <v>84187</v>
      </c>
      <c r="C9">
        <v>82</v>
      </c>
      <c r="D9">
        <v>181</v>
      </c>
      <c r="E9">
        <v>67676</v>
      </c>
      <c r="F9">
        <v>4779</v>
      </c>
      <c r="G9">
        <f>SUM(B9:F9)</f>
        <v>156905</v>
      </c>
    </row>
    <row r="10" spans="1:7" x14ac:dyDescent="0.25">
      <c r="A10" t="s">
        <v>47</v>
      </c>
      <c r="B10">
        <v>1065</v>
      </c>
      <c r="C10">
        <v>1532</v>
      </c>
      <c r="D10">
        <v>281</v>
      </c>
      <c r="E10">
        <v>3930</v>
      </c>
      <c r="F10">
        <v>8404</v>
      </c>
      <c r="G10">
        <f>SUM(B10:F10)</f>
        <v>15212</v>
      </c>
    </row>
    <row r="11" spans="1:7" x14ac:dyDescent="0.25">
      <c r="A11" t="s">
        <v>48</v>
      </c>
      <c r="B11">
        <f t="shared" ref="B11:F11" si="0">SUM(B9:B10)</f>
        <v>85252</v>
      </c>
      <c r="C11">
        <f t="shared" si="0"/>
        <v>1614</v>
      </c>
      <c r="D11">
        <f t="shared" si="0"/>
        <v>462</v>
      </c>
      <c r="E11">
        <f t="shared" si="0"/>
        <v>71606</v>
      </c>
      <c r="F11">
        <f t="shared" si="0"/>
        <v>13183</v>
      </c>
      <c r="G11">
        <f>SUM(B11:F11)</f>
        <v>172117</v>
      </c>
    </row>
    <row r="13" spans="1:7" x14ac:dyDescent="0.25">
      <c r="A13" s="2" t="s">
        <v>49</v>
      </c>
      <c r="B13" s="2" t="s">
        <v>20</v>
      </c>
      <c r="C13" s="2" t="s">
        <v>24</v>
      </c>
      <c r="D13" s="2" t="s">
        <v>45</v>
      </c>
      <c r="E13" s="2" t="s">
        <v>30</v>
      </c>
      <c r="F13" s="2" t="s">
        <v>33</v>
      </c>
      <c r="G13" s="2" t="s">
        <v>11</v>
      </c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t="s">
        <v>46</v>
      </c>
      <c r="B15">
        <v>26046</v>
      </c>
      <c r="C15">
        <v>1720</v>
      </c>
      <c r="D15">
        <v>622</v>
      </c>
      <c r="E15">
        <v>19528</v>
      </c>
      <c r="F15">
        <v>10712</v>
      </c>
      <c r="G15">
        <f>SUM(B15:F15)</f>
        <v>58628</v>
      </c>
    </row>
    <row r="16" spans="1:7" x14ac:dyDescent="0.25">
      <c r="A16" t="s">
        <v>47</v>
      </c>
      <c r="B16">
        <v>65082</v>
      </c>
      <c r="C16">
        <v>664</v>
      </c>
      <c r="D16">
        <v>37</v>
      </c>
      <c r="E16">
        <v>21468</v>
      </c>
      <c r="F16">
        <v>294</v>
      </c>
      <c r="G16">
        <f>SUM(B16:F16)</f>
        <v>87545</v>
      </c>
    </row>
    <row r="17" spans="1:7" x14ac:dyDescent="0.25">
      <c r="A17" t="s">
        <v>50</v>
      </c>
      <c r="B17">
        <f t="shared" ref="B17:F17" si="1">SUM(B15:B16)</f>
        <v>91128</v>
      </c>
      <c r="C17">
        <f t="shared" si="1"/>
        <v>2384</v>
      </c>
      <c r="D17">
        <f t="shared" si="1"/>
        <v>659</v>
      </c>
      <c r="E17">
        <f t="shared" si="1"/>
        <v>40996</v>
      </c>
      <c r="F17">
        <f t="shared" si="1"/>
        <v>11006</v>
      </c>
      <c r="G17">
        <f>SUM(B17:F17)</f>
        <v>146173</v>
      </c>
    </row>
    <row r="19" spans="1:7" x14ac:dyDescent="0.25">
      <c r="A19" s="2" t="s">
        <v>51</v>
      </c>
      <c r="B19" s="2" t="s">
        <v>20</v>
      </c>
      <c r="C19" s="2" t="s">
        <v>24</v>
      </c>
      <c r="D19" s="2" t="s">
        <v>45</v>
      </c>
      <c r="E19" s="2" t="s">
        <v>30</v>
      </c>
      <c r="F19" s="2" t="s">
        <v>33</v>
      </c>
      <c r="G19" s="2" t="s">
        <v>11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t="s">
        <v>46</v>
      </c>
      <c r="B21">
        <v>58270</v>
      </c>
      <c r="C21">
        <v>0</v>
      </c>
      <c r="D21">
        <v>51</v>
      </c>
      <c r="E21">
        <v>5990</v>
      </c>
      <c r="F21">
        <v>0</v>
      </c>
      <c r="G21">
        <v>64311</v>
      </c>
    </row>
    <row r="22" spans="1:7" x14ac:dyDescent="0.25">
      <c r="A22" t="s">
        <v>47</v>
      </c>
      <c r="B22">
        <v>26996</v>
      </c>
      <c r="C22">
        <v>0</v>
      </c>
      <c r="D22">
        <v>0</v>
      </c>
      <c r="E22">
        <v>0</v>
      </c>
      <c r="F22">
        <v>0</v>
      </c>
      <c r="G22">
        <v>26996</v>
      </c>
    </row>
    <row r="23" spans="1:7" x14ac:dyDescent="0.25">
      <c r="A23" t="s">
        <v>52</v>
      </c>
      <c r="B23">
        <v>85266</v>
      </c>
      <c r="C23">
        <v>0</v>
      </c>
      <c r="D23">
        <v>51</v>
      </c>
      <c r="E23">
        <v>5990</v>
      </c>
      <c r="F23">
        <v>0</v>
      </c>
      <c r="G23">
        <v>91307</v>
      </c>
    </row>
    <row r="24" spans="1:7" x14ac:dyDescent="0.25">
      <c r="A24" t="s">
        <v>46</v>
      </c>
      <c r="B24">
        <v>60078</v>
      </c>
      <c r="C24">
        <v>0</v>
      </c>
      <c r="D24">
        <v>209</v>
      </c>
      <c r="E24">
        <v>5343</v>
      </c>
      <c r="F24">
        <v>0</v>
      </c>
      <c r="G24">
        <v>65630</v>
      </c>
    </row>
    <row r="25" spans="1:7" x14ac:dyDescent="0.25">
      <c r="A25" t="s">
        <v>47</v>
      </c>
      <c r="B25">
        <v>24793</v>
      </c>
      <c r="C25">
        <v>0</v>
      </c>
      <c r="D25">
        <v>0</v>
      </c>
      <c r="E25">
        <v>0</v>
      </c>
      <c r="F25">
        <v>0</v>
      </c>
      <c r="G25">
        <v>24793</v>
      </c>
    </row>
    <row r="26" spans="1:7" x14ac:dyDescent="0.25">
      <c r="A26" t="s">
        <v>53</v>
      </c>
      <c r="B26">
        <v>84871</v>
      </c>
      <c r="C26">
        <v>0</v>
      </c>
      <c r="D26">
        <v>209</v>
      </c>
      <c r="E26">
        <v>5343</v>
      </c>
      <c r="F26">
        <v>0</v>
      </c>
      <c r="G26">
        <v>90423</v>
      </c>
    </row>
    <row r="27" spans="1:7" x14ac:dyDescent="0.25">
      <c r="A27" t="s">
        <v>51</v>
      </c>
      <c r="B27">
        <v>170137</v>
      </c>
      <c r="C27">
        <v>0</v>
      </c>
      <c r="D27">
        <v>260</v>
      </c>
      <c r="E27">
        <v>11333</v>
      </c>
      <c r="F27">
        <v>0</v>
      </c>
      <c r="G27">
        <v>181730</v>
      </c>
    </row>
    <row r="29" spans="1:7" x14ac:dyDescent="0.25">
      <c r="A29" t="s">
        <v>11</v>
      </c>
      <c r="B29">
        <f>B11+B17+B27</f>
        <v>346517</v>
      </c>
      <c r="C29">
        <f t="shared" ref="C29:G29" si="2">C11+C17+C27</f>
        <v>3998</v>
      </c>
      <c r="D29">
        <f t="shared" si="2"/>
        <v>1381</v>
      </c>
      <c r="E29">
        <f t="shared" si="2"/>
        <v>123935</v>
      </c>
      <c r="F29">
        <f t="shared" si="2"/>
        <v>24189</v>
      </c>
      <c r="G29">
        <f t="shared" si="2"/>
        <v>500020</v>
      </c>
    </row>
    <row r="33" spans="1:6" x14ac:dyDescent="0.25">
      <c r="B33" s="2" t="s">
        <v>20</v>
      </c>
      <c r="C33" s="2" t="s">
        <v>24</v>
      </c>
      <c r="D33" s="2" t="s">
        <v>45</v>
      </c>
      <c r="E33" s="2" t="s">
        <v>30</v>
      </c>
      <c r="F33" s="2" t="s">
        <v>33</v>
      </c>
    </row>
    <row r="34" spans="1:6" x14ac:dyDescent="0.25">
      <c r="B34" s="2"/>
      <c r="C34" s="2"/>
      <c r="D34" s="2"/>
      <c r="E34" s="2"/>
      <c r="F34" s="2"/>
    </row>
    <row r="35" spans="1:6" x14ac:dyDescent="0.25">
      <c r="B35">
        <v>346517</v>
      </c>
      <c r="C35">
        <v>3998</v>
      </c>
      <c r="D35">
        <v>1381</v>
      </c>
      <c r="E35">
        <v>123935</v>
      </c>
      <c r="F35">
        <v>24189</v>
      </c>
    </row>
    <row r="38" spans="1:6" x14ac:dyDescent="0.25">
      <c r="A38" s="2" t="s">
        <v>134</v>
      </c>
      <c r="B38" s="2"/>
      <c r="C38" s="2"/>
      <c r="D38" s="2"/>
      <c r="E38" s="2"/>
      <c r="F38" s="2"/>
    </row>
    <row r="39" spans="1:6" x14ac:dyDescent="0.25">
      <c r="A39" t="s">
        <v>56</v>
      </c>
      <c r="B39">
        <v>85252</v>
      </c>
      <c r="C39">
        <v>1614</v>
      </c>
      <c r="D39">
        <v>462</v>
      </c>
      <c r="E39">
        <v>71606</v>
      </c>
      <c r="F39">
        <v>13183</v>
      </c>
    </row>
    <row r="40" spans="1:6" x14ac:dyDescent="0.25">
      <c r="A40" t="s">
        <v>84</v>
      </c>
      <c r="B40">
        <v>91128</v>
      </c>
      <c r="C40">
        <v>2384</v>
      </c>
      <c r="D40">
        <v>659</v>
      </c>
      <c r="E40">
        <v>40996</v>
      </c>
      <c r="F40">
        <v>11006</v>
      </c>
    </row>
    <row r="41" spans="1:6" x14ac:dyDescent="0.25">
      <c r="A41" t="s">
        <v>83</v>
      </c>
      <c r="B41">
        <v>170137</v>
      </c>
      <c r="C41">
        <v>0</v>
      </c>
      <c r="D41">
        <v>260</v>
      </c>
      <c r="E41">
        <v>11333</v>
      </c>
      <c r="F41">
        <v>0</v>
      </c>
    </row>
    <row r="48" spans="1:6" x14ac:dyDescent="0.25">
      <c r="A48" s="2" t="s">
        <v>135</v>
      </c>
      <c r="B48" s="2"/>
      <c r="C48" s="2"/>
      <c r="D48" s="2"/>
      <c r="E48" s="2"/>
    </row>
    <row r="50" spans="1:5" x14ac:dyDescent="0.25">
      <c r="A50" t="s">
        <v>129</v>
      </c>
      <c r="B50">
        <v>2021</v>
      </c>
      <c r="C50">
        <v>2022</v>
      </c>
      <c r="D50" t="s">
        <v>54</v>
      </c>
      <c r="E50" t="s">
        <v>55</v>
      </c>
    </row>
    <row r="51" spans="1:5" x14ac:dyDescent="0.25">
      <c r="A51" t="s">
        <v>46</v>
      </c>
      <c r="B51">
        <v>162127</v>
      </c>
      <c r="C51">
        <v>156905</v>
      </c>
      <c r="D51">
        <f>C51-B51</f>
        <v>-5222</v>
      </c>
      <c r="E51">
        <f>D51/B51</f>
        <v>-3.2209317386986742E-2</v>
      </c>
    </row>
    <row r="52" spans="1:5" x14ac:dyDescent="0.25">
      <c r="A52" t="s">
        <v>47</v>
      </c>
      <c r="B52">
        <v>18550</v>
      </c>
      <c r="C52">
        <v>15212</v>
      </c>
      <c r="D52">
        <f t="shared" ref="D52:D53" si="3">C52-B52</f>
        <v>-3338</v>
      </c>
      <c r="E52">
        <f t="shared" ref="E52:E53" si="4">D52/B52</f>
        <v>-0.17994609164420486</v>
      </c>
    </row>
    <row r="53" spans="1:5" x14ac:dyDescent="0.25">
      <c r="A53" t="s">
        <v>48</v>
      </c>
      <c r="B53">
        <f>SUM(B51:B52)</f>
        <v>180677</v>
      </c>
      <c r="C53">
        <f>SUM(C51:C52)</f>
        <v>172117</v>
      </c>
      <c r="D53">
        <f t="shared" si="3"/>
        <v>-8560</v>
      </c>
      <c r="E53">
        <f t="shared" si="4"/>
        <v>-4.7377364025304826E-2</v>
      </c>
    </row>
    <row r="55" spans="1:5" x14ac:dyDescent="0.25">
      <c r="A55" t="s">
        <v>130</v>
      </c>
      <c r="B55">
        <v>2021</v>
      </c>
      <c r="C55">
        <v>2022</v>
      </c>
      <c r="D55" t="s">
        <v>54</v>
      </c>
      <c r="E55" t="s">
        <v>55</v>
      </c>
    </row>
    <row r="56" spans="1:5" x14ac:dyDescent="0.25">
      <c r="A56" t="s">
        <v>46</v>
      </c>
      <c r="B56">
        <v>68696</v>
      </c>
      <c r="C56">
        <v>58628</v>
      </c>
      <c r="D56">
        <f>C56-B56</f>
        <v>-10068</v>
      </c>
      <c r="E56">
        <f>D56/B56</f>
        <v>-0.14655875160125773</v>
      </c>
    </row>
    <row r="57" spans="1:5" x14ac:dyDescent="0.25">
      <c r="A57" t="s">
        <v>47</v>
      </c>
      <c r="B57">
        <v>112742</v>
      </c>
      <c r="C57">
        <v>87545</v>
      </c>
      <c r="D57">
        <f t="shared" ref="D57:D58" si="5">C57-B57</f>
        <v>-25197</v>
      </c>
      <c r="E57">
        <f t="shared" ref="E57:E58" si="6">D57/B57</f>
        <v>-0.22349257596991362</v>
      </c>
    </row>
    <row r="58" spans="1:5" x14ac:dyDescent="0.25">
      <c r="A58" t="s">
        <v>50</v>
      </c>
      <c r="B58">
        <f>SUM(B56:B57)</f>
        <v>181438</v>
      </c>
      <c r="C58">
        <f>SUM(C56:C57)</f>
        <v>146173</v>
      </c>
      <c r="D58">
        <f t="shared" si="5"/>
        <v>-35265</v>
      </c>
      <c r="E58">
        <f t="shared" si="6"/>
        <v>-0.19436391494615241</v>
      </c>
    </row>
    <row r="60" spans="1:5" x14ac:dyDescent="0.25">
      <c r="A60" t="s">
        <v>131</v>
      </c>
      <c r="B60">
        <v>2021</v>
      </c>
      <c r="C60">
        <v>2022</v>
      </c>
      <c r="D60" t="s">
        <v>54</v>
      </c>
      <c r="E60" t="s">
        <v>55</v>
      </c>
    </row>
    <row r="61" spans="1:5" x14ac:dyDescent="0.25">
      <c r="A61" t="s">
        <v>46</v>
      </c>
      <c r="B61">
        <v>82449</v>
      </c>
      <c r="C61">
        <v>64311</v>
      </c>
      <c r="D61">
        <f>C61-B61</f>
        <v>-18138</v>
      </c>
      <c r="E61">
        <f>D61/B61</f>
        <v>-0.21999053960630208</v>
      </c>
    </row>
    <row r="62" spans="1:5" x14ac:dyDescent="0.25">
      <c r="A62" t="s">
        <v>47</v>
      </c>
      <c r="B62">
        <v>31609</v>
      </c>
      <c r="C62">
        <v>26996</v>
      </c>
      <c r="D62">
        <f t="shared" ref="D62:D69" si="7">C62-B62</f>
        <v>-4613</v>
      </c>
      <c r="E62">
        <f t="shared" ref="E62:E67" si="8">D62/B62</f>
        <v>-0.14593944762567623</v>
      </c>
    </row>
    <row r="63" spans="1:5" x14ac:dyDescent="0.25">
      <c r="A63" t="s">
        <v>52</v>
      </c>
      <c r="B63">
        <f>SUM(B61:B62)</f>
        <v>114058</v>
      </c>
      <c r="C63">
        <f>SUM(C61:C62)</f>
        <v>91307</v>
      </c>
      <c r="D63">
        <f t="shared" si="7"/>
        <v>-22751</v>
      </c>
      <c r="E63">
        <f t="shared" si="8"/>
        <v>-0.19946869136754986</v>
      </c>
    </row>
    <row r="64" spans="1:5" x14ac:dyDescent="0.25">
      <c r="A64" t="s">
        <v>46</v>
      </c>
      <c r="B64">
        <v>79367</v>
      </c>
      <c r="C64">
        <v>65630</v>
      </c>
      <c r="D64">
        <f t="shared" si="7"/>
        <v>-13737</v>
      </c>
      <c r="E64">
        <f t="shared" si="8"/>
        <v>-0.17308201141532376</v>
      </c>
    </row>
    <row r="65" spans="1:5" x14ac:dyDescent="0.25">
      <c r="A65" t="s">
        <v>47</v>
      </c>
      <c r="B65">
        <v>21825</v>
      </c>
      <c r="C65">
        <v>24793</v>
      </c>
      <c r="D65">
        <f t="shared" si="7"/>
        <v>2968</v>
      </c>
      <c r="E65">
        <f t="shared" si="8"/>
        <v>0.13599083619702176</v>
      </c>
    </row>
    <row r="66" spans="1:5" x14ac:dyDescent="0.25">
      <c r="A66" t="s">
        <v>53</v>
      </c>
      <c r="B66">
        <f>SUM(B64:B65)</f>
        <v>101192</v>
      </c>
      <c r="C66">
        <f>SUM(C64:C65)</f>
        <v>90423</v>
      </c>
      <c r="D66">
        <f t="shared" si="7"/>
        <v>-10769</v>
      </c>
      <c r="E66">
        <f t="shared" si="8"/>
        <v>-0.10642145624160013</v>
      </c>
    </row>
    <row r="67" spans="1:5" x14ac:dyDescent="0.25">
      <c r="A67" t="s">
        <v>51</v>
      </c>
      <c r="B67">
        <f>B63+B66</f>
        <v>215250</v>
      </c>
      <c r="C67">
        <f>C63+C66</f>
        <v>181730</v>
      </c>
      <c r="D67">
        <f t="shared" si="7"/>
        <v>-33520</v>
      </c>
      <c r="E67">
        <f t="shared" si="8"/>
        <v>-0.15572590011614401</v>
      </c>
    </row>
    <row r="69" spans="1:5" x14ac:dyDescent="0.25">
      <c r="A69" t="s">
        <v>11</v>
      </c>
      <c r="B69">
        <f>B53+B58+B67</f>
        <v>577365</v>
      </c>
      <c r="C69">
        <f t="shared" ref="C69" si="9">C53+C58+C67</f>
        <v>500020</v>
      </c>
      <c r="D69">
        <f t="shared" si="7"/>
        <v>-77345</v>
      </c>
      <c r="E69">
        <f>D69/B69</f>
        <v>-0.13396205173503764</v>
      </c>
    </row>
    <row r="74" spans="1:5" x14ac:dyDescent="0.25">
      <c r="A74" s="2" t="s">
        <v>136</v>
      </c>
      <c r="B74" s="2"/>
      <c r="C74" s="2"/>
    </row>
    <row r="75" spans="1:5" x14ac:dyDescent="0.25">
      <c r="A75" t="s">
        <v>132</v>
      </c>
      <c r="B75">
        <v>2021</v>
      </c>
      <c r="C75">
        <v>2022</v>
      </c>
    </row>
    <row r="76" spans="1:5" x14ac:dyDescent="0.25">
      <c r="A76" t="s">
        <v>56</v>
      </c>
      <c r="B76">
        <v>180677</v>
      </c>
      <c r="C76">
        <v>172117</v>
      </c>
    </row>
    <row r="77" spans="1:5" x14ac:dyDescent="0.25">
      <c r="A77" t="s">
        <v>57</v>
      </c>
      <c r="B77">
        <v>181438</v>
      </c>
      <c r="C77">
        <v>146173</v>
      </c>
    </row>
    <row r="78" spans="1:5" x14ac:dyDescent="0.25">
      <c r="A78" t="s">
        <v>58</v>
      </c>
      <c r="B78">
        <v>215250</v>
      </c>
      <c r="C78">
        <v>181730</v>
      </c>
    </row>
    <row r="79" spans="1:5" x14ac:dyDescent="0.25">
      <c r="A79" t="s">
        <v>11</v>
      </c>
      <c r="B79">
        <f>SUM(B76:B78)</f>
        <v>577365</v>
      </c>
      <c r="C79">
        <f>SUM(C76:C78)</f>
        <v>500020</v>
      </c>
    </row>
  </sheetData>
  <mergeCells count="29">
    <mergeCell ref="A38:F38"/>
    <mergeCell ref="A48:E48"/>
    <mergeCell ref="A74:C74"/>
    <mergeCell ref="G19:G20"/>
    <mergeCell ref="A19:A20"/>
    <mergeCell ref="B19:B20"/>
    <mergeCell ref="C19:C20"/>
    <mergeCell ref="D19:D20"/>
    <mergeCell ref="E19:E20"/>
    <mergeCell ref="F19:F20"/>
    <mergeCell ref="B33:B34"/>
    <mergeCell ref="C33:C34"/>
    <mergeCell ref="D33:D34"/>
    <mergeCell ref="E33:E34"/>
    <mergeCell ref="F33:F34"/>
    <mergeCell ref="G7:G8"/>
    <mergeCell ref="A13:A14"/>
    <mergeCell ref="B13:B14"/>
    <mergeCell ref="C13:C14"/>
    <mergeCell ref="D13:D14"/>
    <mergeCell ref="E13:E14"/>
    <mergeCell ref="F13:F14"/>
    <mergeCell ref="G13:G14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scale="65" orientation="landscape" r:id="rId1"/>
  <rowBreaks count="1" manualBreakCount="1">
    <brk id="44" max="8" man="1"/>
  </rowBreaks>
  <colBreaks count="1" manualBreakCount="1">
    <brk id="10" max="1048575" man="1"/>
  </colBreaks>
  <ignoredErrors>
    <ignoredError sqref="B79:C7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2:F47"/>
  <sheetViews>
    <sheetView zoomScaleNormal="100" zoomScaleSheetLayoutView="34" workbookViewId="0">
      <selection activeCell="J59" sqref="J59"/>
    </sheetView>
  </sheetViews>
  <sheetFormatPr baseColWidth="10" defaultRowHeight="15" x14ac:dyDescent="0.25"/>
  <cols>
    <col min="1" max="1" width="27.5703125" customWidth="1"/>
    <col min="2" max="2" width="20.7109375" customWidth="1"/>
    <col min="3" max="3" width="25.28515625" customWidth="1"/>
    <col min="4" max="4" width="18" customWidth="1"/>
    <col min="5" max="5" width="19.85546875" customWidth="1"/>
    <col min="6" max="6" width="20.42578125" customWidth="1"/>
  </cols>
  <sheetData>
    <row r="2" spans="1:5" x14ac:dyDescent="0.25">
      <c r="A2" s="2" t="s">
        <v>59</v>
      </c>
      <c r="B2" s="2"/>
      <c r="C2" s="2"/>
      <c r="D2" s="2"/>
      <c r="E2" s="2"/>
    </row>
    <row r="3" spans="1:5" x14ac:dyDescent="0.25">
      <c r="A3" s="2" t="s">
        <v>42</v>
      </c>
      <c r="B3" s="2"/>
      <c r="C3" s="2"/>
      <c r="D3" s="2"/>
      <c r="E3" s="2"/>
    </row>
    <row r="4" spans="1:5" x14ac:dyDescent="0.25">
      <c r="A4" s="2" t="s">
        <v>60</v>
      </c>
      <c r="B4" s="2"/>
      <c r="C4" s="2"/>
      <c r="D4" s="2"/>
      <c r="E4" s="2"/>
    </row>
    <row r="5" spans="1:5" x14ac:dyDescent="0.25">
      <c r="A5" s="2" t="s">
        <v>79</v>
      </c>
      <c r="B5" s="2"/>
      <c r="C5" s="2"/>
      <c r="D5" s="2"/>
      <c r="E5" s="2"/>
    </row>
    <row r="6" spans="1:5" x14ac:dyDescent="0.25">
      <c r="A6" t="s">
        <v>139</v>
      </c>
      <c r="B6">
        <v>2021</v>
      </c>
      <c r="C6">
        <v>2022</v>
      </c>
      <c r="D6" t="s">
        <v>61</v>
      </c>
      <c r="E6" t="s">
        <v>62</v>
      </c>
    </row>
    <row r="7" spans="1:5" ht="19.5" customHeight="1" x14ac:dyDescent="0.25">
      <c r="A7" t="s">
        <v>63</v>
      </c>
      <c r="B7">
        <v>63984</v>
      </c>
      <c r="C7">
        <v>158827</v>
      </c>
      <c r="D7">
        <f>C7-B7</f>
        <v>94843</v>
      </c>
      <c r="E7">
        <f>D7/C7</f>
        <v>0.59714658087101058</v>
      </c>
    </row>
    <row r="8" spans="1:5" x14ac:dyDescent="0.25">
      <c r="A8" t="s">
        <v>22</v>
      </c>
      <c r="B8">
        <v>18066</v>
      </c>
      <c r="C8">
        <v>31318</v>
      </c>
      <c r="D8">
        <f t="shared" ref="D8:D13" si="0">C8-B8</f>
        <v>13252</v>
      </c>
      <c r="E8">
        <f t="shared" ref="E8:E13" si="1">D8/C8</f>
        <v>0.4231432403090874</v>
      </c>
    </row>
    <row r="9" spans="1:5" x14ac:dyDescent="0.25">
      <c r="A9" t="s">
        <v>64</v>
      </c>
      <c r="B9">
        <v>0</v>
      </c>
      <c r="C9">
        <v>0</v>
      </c>
      <c r="D9">
        <f t="shared" si="0"/>
        <v>0</v>
      </c>
      <c r="E9">
        <v>0</v>
      </c>
    </row>
    <row r="10" spans="1:5" ht="18.75" customHeight="1" x14ac:dyDescent="0.25">
      <c r="A10" t="s">
        <v>19</v>
      </c>
      <c r="B10">
        <v>0</v>
      </c>
      <c r="C10">
        <v>46452</v>
      </c>
      <c r="D10">
        <f t="shared" si="0"/>
        <v>46452</v>
      </c>
      <c r="E10">
        <f t="shared" si="1"/>
        <v>1</v>
      </c>
    </row>
    <row r="11" spans="1:5" ht="15" customHeight="1" x14ac:dyDescent="0.25">
      <c r="A11" t="s">
        <v>73</v>
      </c>
      <c r="B11">
        <v>0</v>
      </c>
      <c r="C11">
        <v>0</v>
      </c>
      <c r="D11">
        <f t="shared" si="0"/>
        <v>0</v>
      </c>
      <c r="E11">
        <v>0</v>
      </c>
    </row>
    <row r="12" spans="1:5" ht="18" customHeight="1" x14ac:dyDescent="0.25">
      <c r="A12" t="s">
        <v>65</v>
      </c>
      <c r="B12">
        <v>9177</v>
      </c>
      <c r="C12">
        <v>17315</v>
      </c>
      <c r="D12">
        <f t="shared" si="0"/>
        <v>8138</v>
      </c>
      <c r="E12">
        <f t="shared" si="1"/>
        <v>0.46999711233034941</v>
      </c>
    </row>
    <row r="13" spans="1:5" x14ac:dyDescent="0.25">
      <c r="A13" t="s">
        <v>11</v>
      </c>
      <c r="B13">
        <f>SUM(B7:B12)</f>
        <v>91227</v>
      </c>
      <c r="C13">
        <f>SUM(C7:C12)</f>
        <v>253912</v>
      </c>
      <c r="D13">
        <f t="shared" si="0"/>
        <v>162685</v>
      </c>
      <c r="E13">
        <f t="shared" si="1"/>
        <v>0.6407141056744069</v>
      </c>
    </row>
    <row r="19" spans="1:6" x14ac:dyDescent="0.25">
      <c r="A19" s="2" t="s">
        <v>66</v>
      </c>
      <c r="B19" s="2"/>
      <c r="C19" s="2"/>
      <c r="D19" s="2"/>
      <c r="E19" s="2"/>
      <c r="F19" s="2"/>
    </row>
    <row r="20" spans="1:6" x14ac:dyDescent="0.25">
      <c r="A20" s="2" t="s">
        <v>137</v>
      </c>
      <c r="B20" s="2"/>
      <c r="C20" s="2"/>
      <c r="D20" s="2"/>
      <c r="E20" s="2"/>
      <c r="F20" s="2"/>
    </row>
    <row r="21" spans="1:6" x14ac:dyDescent="0.25">
      <c r="B21" t="s">
        <v>67</v>
      </c>
      <c r="C21" t="s">
        <v>68</v>
      </c>
      <c r="D21" t="s">
        <v>11</v>
      </c>
      <c r="E21" t="s">
        <v>69</v>
      </c>
      <c r="F21" t="s">
        <v>70</v>
      </c>
    </row>
    <row r="22" spans="1:6" x14ac:dyDescent="0.25">
      <c r="A22" t="s">
        <v>71</v>
      </c>
      <c r="B22">
        <v>16676</v>
      </c>
      <c r="C22">
        <v>142151</v>
      </c>
      <c r="D22">
        <f>SUM(B22:C22)</f>
        <v>158827</v>
      </c>
      <c r="E22">
        <v>54976</v>
      </c>
      <c r="F22">
        <v>29</v>
      </c>
    </row>
    <row r="23" spans="1:6" x14ac:dyDescent="0.25">
      <c r="A23" t="s">
        <v>22</v>
      </c>
      <c r="B23">
        <v>3519</v>
      </c>
      <c r="C23">
        <v>27799</v>
      </c>
      <c r="D23">
        <f t="shared" ref="D23:D27" si="2">SUM(B23:C23)</f>
        <v>31318</v>
      </c>
      <c r="E23">
        <v>10600</v>
      </c>
      <c r="F23">
        <v>11</v>
      </c>
    </row>
    <row r="24" spans="1:6" x14ac:dyDescent="0.25">
      <c r="A24" t="s">
        <v>64</v>
      </c>
      <c r="B24">
        <v>0</v>
      </c>
      <c r="C24">
        <v>0</v>
      </c>
      <c r="D24">
        <f t="shared" si="2"/>
        <v>0</v>
      </c>
      <c r="E24">
        <v>0</v>
      </c>
      <c r="F24">
        <v>0</v>
      </c>
    </row>
    <row r="25" spans="1:6" x14ac:dyDescent="0.25">
      <c r="A25" t="s">
        <v>19</v>
      </c>
      <c r="B25">
        <v>16</v>
      </c>
      <c r="C25">
        <v>46436</v>
      </c>
      <c r="D25">
        <v>46452</v>
      </c>
      <c r="E25">
        <v>23712</v>
      </c>
      <c r="F25">
        <v>9</v>
      </c>
    </row>
    <row r="26" spans="1:6" x14ac:dyDescent="0.25">
      <c r="A26" t="s">
        <v>73</v>
      </c>
      <c r="B26">
        <v>0</v>
      </c>
      <c r="C26">
        <v>0</v>
      </c>
      <c r="D26">
        <f t="shared" si="2"/>
        <v>0</v>
      </c>
      <c r="E26">
        <v>0</v>
      </c>
      <c r="F26">
        <v>0</v>
      </c>
    </row>
    <row r="27" spans="1:6" x14ac:dyDescent="0.25">
      <c r="A27" t="s">
        <v>65</v>
      </c>
      <c r="B27">
        <v>17315</v>
      </c>
      <c r="C27">
        <v>0</v>
      </c>
      <c r="D27">
        <f t="shared" si="2"/>
        <v>17315</v>
      </c>
      <c r="E27">
        <v>4102</v>
      </c>
      <c r="F27">
        <v>19071</v>
      </c>
    </row>
    <row r="28" spans="1:6" x14ac:dyDescent="0.25">
      <c r="A28" t="s">
        <v>11</v>
      </c>
      <c r="B28">
        <f>SUM(B22:B27)</f>
        <v>37526</v>
      </c>
      <c r="C28">
        <f>SUM(C22:C27)</f>
        <v>216386</v>
      </c>
      <c r="D28">
        <f>SUM(D22:D27)</f>
        <v>253912</v>
      </c>
      <c r="E28">
        <f>SUM(E22:E27)</f>
        <v>93390</v>
      </c>
      <c r="F28">
        <f>SUM(F22:F27)</f>
        <v>19120</v>
      </c>
    </row>
    <row r="31" spans="1:6" x14ac:dyDescent="0.25">
      <c r="A31" t="s">
        <v>81</v>
      </c>
      <c r="B31" t="s">
        <v>68</v>
      </c>
      <c r="C31" t="s">
        <v>69</v>
      </c>
      <c r="D31" t="s">
        <v>82</v>
      </c>
    </row>
    <row r="32" spans="1:6" x14ac:dyDescent="0.25">
      <c r="A32">
        <v>37526</v>
      </c>
      <c r="B32">
        <v>216386</v>
      </c>
      <c r="C32">
        <f>SUM(C28:C31)</f>
        <v>216386</v>
      </c>
      <c r="D32">
        <f>SUM(D28:D31)</f>
        <v>253912</v>
      </c>
    </row>
    <row r="36" spans="1:5" x14ac:dyDescent="0.25">
      <c r="A36" s="2" t="s">
        <v>138</v>
      </c>
      <c r="B36" s="2"/>
      <c r="C36" s="2"/>
      <c r="D36" s="2"/>
      <c r="E36" s="2"/>
    </row>
    <row r="37" spans="1:5" x14ac:dyDescent="0.25">
      <c r="A37" t="s">
        <v>80</v>
      </c>
      <c r="B37" t="s">
        <v>75</v>
      </c>
      <c r="C37" t="s">
        <v>76</v>
      </c>
      <c r="D37" t="s">
        <v>77</v>
      </c>
      <c r="E37" t="s">
        <v>11</v>
      </c>
    </row>
    <row r="38" spans="1:5" x14ac:dyDescent="0.25">
      <c r="A38" t="s">
        <v>63</v>
      </c>
      <c r="B38">
        <v>68600</v>
      </c>
      <c r="C38">
        <v>61781</v>
      </c>
      <c r="D38">
        <v>28446</v>
      </c>
      <c r="E38">
        <f>SUM(B38:D38)</f>
        <v>158827</v>
      </c>
    </row>
    <row r="39" spans="1:5" x14ac:dyDescent="0.25">
      <c r="A39" t="s">
        <v>22</v>
      </c>
      <c r="B39">
        <v>15138</v>
      </c>
      <c r="C39">
        <v>12161</v>
      </c>
      <c r="D39">
        <v>4019</v>
      </c>
      <c r="E39">
        <f t="shared" ref="E39:E44" si="3">SUM(B39:D39)</f>
        <v>31318</v>
      </c>
    </row>
    <row r="40" spans="1:5" x14ac:dyDescent="0.25">
      <c r="A40" t="s">
        <v>72</v>
      </c>
      <c r="B40">
        <v>0</v>
      </c>
      <c r="C40">
        <v>0</v>
      </c>
      <c r="D40">
        <v>0</v>
      </c>
      <c r="E40">
        <f t="shared" si="3"/>
        <v>0</v>
      </c>
    </row>
    <row r="41" spans="1:5" x14ac:dyDescent="0.25">
      <c r="A41" t="s">
        <v>19</v>
      </c>
      <c r="B41">
        <v>14648</v>
      </c>
      <c r="C41">
        <v>15776</v>
      </c>
      <c r="D41">
        <v>16028</v>
      </c>
      <c r="E41">
        <f t="shared" si="3"/>
        <v>46452</v>
      </c>
    </row>
    <row r="42" spans="1:5" x14ac:dyDescent="0.25">
      <c r="A42" t="s">
        <v>73</v>
      </c>
      <c r="B42">
        <v>0</v>
      </c>
      <c r="C42">
        <v>0</v>
      </c>
      <c r="D42">
        <v>0</v>
      </c>
      <c r="E42">
        <f t="shared" si="3"/>
        <v>0</v>
      </c>
    </row>
    <row r="43" spans="1:5" x14ac:dyDescent="0.25">
      <c r="A43" t="s">
        <v>74</v>
      </c>
      <c r="B43">
        <v>9067</v>
      </c>
      <c r="C43">
        <v>5136</v>
      </c>
      <c r="D43">
        <v>3112</v>
      </c>
      <c r="E43">
        <f t="shared" si="3"/>
        <v>17315</v>
      </c>
    </row>
    <row r="44" spans="1:5" x14ac:dyDescent="0.25">
      <c r="A44" t="s">
        <v>11</v>
      </c>
      <c r="B44">
        <f>SUM(B38:B43)</f>
        <v>107453</v>
      </c>
      <c r="C44">
        <f>SUM(C38:C43)</f>
        <v>94854</v>
      </c>
      <c r="D44">
        <f>SUM(D38:D43)</f>
        <v>51605</v>
      </c>
      <c r="E44">
        <f t="shared" si="3"/>
        <v>253912</v>
      </c>
    </row>
    <row r="46" spans="1:5" x14ac:dyDescent="0.25">
      <c r="B46" t="s">
        <v>75</v>
      </c>
      <c r="C46" t="s">
        <v>76</v>
      </c>
      <c r="D46" t="s">
        <v>77</v>
      </c>
    </row>
    <row r="47" spans="1:5" x14ac:dyDescent="0.25">
      <c r="B47">
        <v>107453</v>
      </c>
      <c r="C47">
        <v>94854</v>
      </c>
      <c r="D47">
        <v>51605</v>
      </c>
    </row>
  </sheetData>
  <mergeCells count="7">
    <mergeCell ref="A20:F20"/>
    <mergeCell ref="A36:E36"/>
    <mergeCell ref="A2:E2"/>
    <mergeCell ref="A3:E3"/>
    <mergeCell ref="A4:E4"/>
    <mergeCell ref="A5:E5"/>
    <mergeCell ref="A19:F19"/>
  </mergeCells>
  <pageMargins left="0.7" right="0.7" top="0.75" bottom="0.75" header="0.3" footer="0.3"/>
  <pageSetup scale="89" orientation="landscape" r:id="rId1"/>
  <rowBreaks count="3" manualBreakCount="3">
    <brk id="15" max="5" man="1"/>
    <brk id="33" max="5" man="1"/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EMBARCACIONES </vt:lpstr>
      <vt:lpstr>COMP. EMBARCIONES </vt:lpstr>
      <vt:lpstr>CARGAS </vt:lpstr>
      <vt:lpstr>COMPARATIVO DE CARGAS</vt:lpstr>
      <vt:lpstr>CONTENEDORES</vt:lpstr>
      <vt:lpstr>PASAJEROS </vt:lpstr>
      <vt:lpstr>'COMPARATIVO DE CARGAS'!Área_de_impresión</vt:lpstr>
      <vt:lpstr>CONTENEDORES!Área_de_impresión</vt:lpstr>
      <vt:lpstr>'EMBARCACIONES '!Área_de_impresión</vt:lpstr>
      <vt:lpstr>'PASAJEROS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MOISES ISSAIAS RICHARSON CAMPUSANO</cp:lastModifiedBy>
  <cp:lastPrinted>2022-10-14T21:28:23Z</cp:lastPrinted>
  <dcterms:created xsi:type="dcterms:W3CDTF">2022-10-11T17:44:54Z</dcterms:created>
  <dcterms:modified xsi:type="dcterms:W3CDTF">2022-10-17T15:15:10Z</dcterms:modified>
</cp:coreProperties>
</file>