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bookViews>
    <workbookView xWindow="0" yWindow="0" windowWidth="28800" windowHeight="12330"/>
  </bookViews>
  <sheets>
    <sheet name="EMBARCACIONES " sheetId="1" r:id="rId1"/>
    <sheet name="COMP. EMBARCIONES " sheetId="2" r:id="rId2"/>
    <sheet name="CARGAS " sheetId="3" r:id="rId3"/>
    <sheet name="COMPARATIVO DE CARGAS" sheetId="4" r:id="rId4"/>
    <sheet name="CONTENEDORES" sheetId="5" r:id="rId5"/>
    <sheet name="PASAJEROS " sheetId="6" r:id="rId6"/>
  </sheets>
  <definedNames>
    <definedName name="_xlnm.Print_Area" localSheetId="3">'COMPARATIVO DE CARGAS'!$A$1:$M$81</definedName>
    <definedName name="_xlnm.Print_Area" localSheetId="4">CONTENEDORES!$A$1:$J$193</definedName>
    <definedName name="_xlnm.Print_Area" localSheetId="0">'EMBARCACIONES '!$A$1:$M$116</definedName>
    <definedName name="_xlnm.Print_Area" localSheetId="5">'PASAJEROS '!$A$1:$F$102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E16" i="4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B18" i="3"/>
  <c r="D29" i="4"/>
  <c r="E29" i="4" s="1"/>
  <c r="D28" i="4"/>
  <c r="E28" i="4" s="1"/>
  <c r="D22" i="4"/>
  <c r="E22" i="4" s="1"/>
  <c r="D23" i="4"/>
  <c r="E23" i="4" s="1"/>
  <c r="D24" i="4"/>
  <c r="E24" i="4" s="1"/>
  <c r="D21" i="4"/>
  <c r="E21" i="4" s="1"/>
  <c r="D15" i="4"/>
  <c r="E15" i="4" s="1"/>
  <c r="D17" i="4"/>
  <c r="E17" i="4" s="1"/>
  <c r="D14" i="4"/>
  <c r="E14" i="4" s="1"/>
  <c r="C18" i="4"/>
  <c r="C25" i="4"/>
  <c r="C30" i="4"/>
  <c r="B30" i="4"/>
  <c r="B25" i="4"/>
  <c r="B18" i="4"/>
  <c r="D25" i="4" l="1"/>
  <c r="E25" i="4" s="1"/>
  <c r="D30" i="4"/>
  <c r="E30" i="4" s="1"/>
  <c r="B32" i="4"/>
  <c r="C32" i="4"/>
  <c r="D18" i="4"/>
  <c r="E18" i="4" s="1"/>
  <c r="D32" i="4" l="1"/>
  <c r="E32" i="4" s="1"/>
  <c r="T29" i="3"/>
  <c r="T28" i="3"/>
  <c r="T22" i="3"/>
  <c r="T23" i="3"/>
  <c r="T24" i="3"/>
  <c r="T21" i="3"/>
  <c r="T15" i="3"/>
  <c r="T16" i="3"/>
  <c r="T17" i="3"/>
  <c r="T14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B30" i="3"/>
  <c r="C25" i="3"/>
  <c r="D25" i="3"/>
  <c r="E25" i="3"/>
  <c r="E32" i="3" s="1"/>
  <c r="F25" i="3"/>
  <c r="F32" i="3" s="1"/>
  <c r="G25" i="3"/>
  <c r="G32" i="3" s="1"/>
  <c r="H25" i="3"/>
  <c r="H32" i="3" s="1"/>
  <c r="I25" i="3"/>
  <c r="I32" i="3" s="1"/>
  <c r="J25" i="3"/>
  <c r="K25" i="3"/>
  <c r="L25" i="3"/>
  <c r="M25" i="3"/>
  <c r="N25" i="3"/>
  <c r="O25" i="3"/>
  <c r="O32" i="3" s="1"/>
  <c r="P25" i="3"/>
  <c r="Q25" i="3"/>
  <c r="Q32" i="3" s="1"/>
  <c r="R25" i="3"/>
  <c r="S25" i="3"/>
  <c r="B25" i="3"/>
  <c r="B32" i="3" s="1"/>
  <c r="S32" i="3" l="1"/>
  <c r="C32" i="3"/>
  <c r="R32" i="3"/>
  <c r="J32" i="3"/>
  <c r="P32" i="3"/>
  <c r="D32" i="3"/>
  <c r="N32" i="3"/>
  <c r="T30" i="3"/>
  <c r="M32" i="3"/>
  <c r="L32" i="3"/>
  <c r="K32" i="3"/>
  <c r="T18" i="3"/>
  <c r="T25" i="3"/>
  <c r="B115" i="1"/>
  <c r="B78" i="2"/>
  <c r="D14" i="2"/>
  <c r="E14" i="2" s="1"/>
  <c r="D15" i="2"/>
  <c r="E15" i="2" s="1"/>
  <c r="D16" i="2"/>
  <c r="E16" i="2" s="1"/>
  <c r="D17" i="2"/>
  <c r="D18" i="2"/>
  <c r="E18" i="2" s="1"/>
  <c r="D19" i="2"/>
  <c r="E19" i="2" s="1"/>
  <c r="D20" i="2"/>
  <c r="E20" i="2" s="1"/>
  <c r="D21" i="2"/>
  <c r="E21" i="2" s="1"/>
  <c r="D22" i="2"/>
  <c r="E22" i="2" s="1"/>
  <c r="D13" i="2"/>
  <c r="E13" i="2" s="1"/>
  <c r="C23" i="2"/>
  <c r="B23" i="2"/>
  <c r="D31" i="2"/>
  <c r="E31" i="2" s="1"/>
  <c r="D32" i="2"/>
  <c r="E32" i="2" s="1"/>
  <c r="D33" i="2"/>
  <c r="E33" i="2" s="1"/>
  <c r="D34" i="2"/>
  <c r="E34" i="2" s="1"/>
  <c r="D35" i="2"/>
  <c r="E35" i="2" s="1"/>
  <c r="D36" i="2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30" i="2"/>
  <c r="E30" i="2" s="1"/>
  <c r="B51" i="2"/>
  <c r="C51" i="2"/>
  <c r="D51" i="2" s="1"/>
  <c r="E51" i="2" s="1"/>
  <c r="T32" i="3" l="1"/>
  <c r="D23" i="2"/>
  <c r="E23" i="2" s="1"/>
  <c r="C33" i="1" l="1"/>
  <c r="D33" i="1"/>
  <c r="E33" i="1"/>
  <c r="F33" i="1"/>
  <c r="G33" i="1"/>
  <c r="H33" i="1"/>
  <c r="I33" i="1"/>
  <c r="J33" i="1"/>
  <c r="K33" i="1"/>
  <c r="B33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1" i="1"/>
  <c r="L33" i="1" l="1"/>
  <c r="M12" i="1" s="1"/>
  <c r="D150" i="5"/>
  <c r="C150" i="5"/>
  <c r="E98" i="5"/>
  <c r="F98" i="5" s="1"/>
  <c r="E109" i="5"/>
  <c r="F109" i="5" s="1"/>
  <c r="E111" i="5"/>
  <c r="F111" i="5" s="1"/>
  <c r="E112" i="5"/>
  <c r="F112" i="5" s="1"/>
  <c r="E108" i="5"/>
  <c r="F108" i="5" s="1"/>
  <c r="E104" i="5"/>
  <c r="F104" i="5" s="1"/>
  <c r="E103" i="5"/>
  <c r="F103" i="5" s="1"/>
  <c r="E99" i="5"/>
  <c r="F99" i="5" s="1"/>
  <c r="C113" i="5"/>
  <c r="C110" i="5"/>
  <c r="C105" i="5"/>
  <c r="C100" i="5"/>
  <c r="D113" i="5"/>
  <c r="D110" i="5"/>
  <c r="D105" i="5"/>
  <c r="D100" i="5"/>
  <c r="G24" i="5"/>
  <c r="F24" i="5"/>
  <c r="E24" i="5"/>
  <c r="D24" i="5"/>
  <c r="C24" i="5"/>
  <c r="H23" i="5"/>
  <c r="H22" i="5"/>
  <c r="G18" i="5"/>
  <c r="F18" i="5"/>
  <c r="E18" i="5"/>
  <c r="D18" i="5"/>
  <c r="C18" i="5"/>
  <c r="H17" i="5"/>
  <c r="H16" i="5"/>
  <c r="M32" i="1" l="1"/>
  <c r="M31" i="1"/>
  <c r="M14" i="1"/>
  <c r="M26" i="1"/>
  <c r="M21" i="1"/>
  <c r="M15" i="1"/>
  <c r="M19" i="1"/>
  <c r="M17" i="1"/>
  <c r="M30" i="1"/>
  <c r="M23" i="1"/>
  <c r="M24" i="1"/>
  <c r="M11" i="1"/>
  <c r="M20" i="1"/>
  <c r="M16" i="1"/>
  <c r="M29" i="1"/>
  <c r="M22" i="1"/>
  <c r="M13" i="1"/>
  <c r="M18" i="1"/>
  <c r="M27" i="1"/>
  <c r="M28" i="1"/>
  <c r="M25" i="1"/>
  <c r="E36" i="5"/>
  <c r="E100" i="5"/>
  <c r="F100" i="5" s="1"/>
  <c r="D114" i="5"/>
  <c r="D116" i="5" s="1"/>
  <c r="E113" i="5"/>
  <c r="F113" i="5" s="1"/>
  <c r="D36" i="5"/>
  <c r="E105" i="5"/>
  <c r="F105" i="5" s="1"/>
  <c r="H24" i="5"/>
  <c r="E110" i="5"/>
  <c r="F110" i="5" s="1"/>
  <c r="C114" i="5"/>
  <c r="F36" i="5"/>
  <c r="G36" i="5"/>
  <c r="H18" i="5"/>
  <c r="C36" i="5"/>
  <c r="M33" i="1" l="1"/>
  <c r="E114" i="5"/>
  <c r="F114" i="5" s="1"/>
  <c r="H36" i="5"/>
  <c r="C116" i="5"/>
  <c r="E116" i="5" s="1"/>
  <c r="F116" i="5" s="1"/>
  <c r="D12" i="6" l="1"/>
  <c r="E12" i="6" s="1"/>
  <c r="D13" i="6"/>
  <c r="D14" i="6"/>
  <c r="E14" i="6" s="1"/>
  <c r="D15" i="6"/>
  <c r="D16" i="6"/>
  <c r="E16" i="6" s="1"/>
  <c r="D11" i="6"/>
  <c r="E11" i="6" s="1"/>
  <c r="B17" i="6"/>
  <c r="E78" i="6" l="1"/>
  <c r="E79" i="6"/>
  <c r="E80" i="6"/>
  <c r="E81" i="6"/>
  <c r="E82" i="6"/>
  <c r="B83" i="6"/>
  <c r="C83" i="6"/>
  <c r="D83" i="6"/>
  <c r="E77" i="6"/>
  <c r="C17" i="6"/>
  <c r="D17" i="6" s="1"/>
  <c r="E17" i="6" s="1"/>
  <c r="B50" i="6"/>
  <c r="C50" i="6"/>
  <c r="C54" i="6" s="1"/>
  <c r="E50" i="6"/>
  <c r="F50" i="6"/>
  <c r="D45" i="6"/>
  <c r="D46" i="6"/>
  <c r="D48" i="6"/>
  <c r="D49" i="6"/>
  <c r="D44" i="6"/>
  <c r="E83" i="6" l="1"/>
  <c r="D50" i="6"/>
  <c r="D54" i="6" s="1"/>
</calcChain>
</file>

<file path=xl/sharedStrings.xml><?xml version="1.0" encoding="utf-8"?>
<sst xmlns="http://schemas.openxmlformats.org/spreadsheetml/2006/main" count="373" uniqueCount="140">
  <si>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</si>
  <si>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</si>
  <si>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</si>
  <si>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</si>
  <si>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</si>
  <si>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</si>
  <si>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</si>
  <si>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</si>
  <si>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</si>
  <si>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</si>
  <si>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</si>
  <si>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</si>
  <si>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</si>
  <si>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</si>
  <si>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</si>
  <si>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</si>
  <si>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</si>
  <si>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</si>
  <si>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</si>
  <si>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TAINO BAY</t>
  </si>
  <si>
    <t>CAUCEDO</t>
  </si>
  <si>
    <t>LA CANA</t>
  </si>
  <si>
    <t>LA ROMANA</t>
  </si>
  <si>
    <t xml:space="preserve">LUPERON </t>
  </si>
  <si>
    <t>MANZANILLO</t>
  </si>
  <si>
    <t>PEDERNALES</t>
  </si>
  <si>
    <t>ISLAS CATALINA</t>
  </si>
  <si>
    <t>PLAZA MARINA</t>
  </si>
  <si>
    <t>PUERTO PLATA</t>
  </si>
  <si>
    <t>PUNTA CATALINA</t>
  </si>
  <si>
    <t>RIO HAINA</t>
  </si>
  <si>
    <t>SAN PEDRO DE MACORÍS</t>
  </si>
  <si>
    <t>SANTA BÁRBARA</t>
  </si>
  <si>
    <t>SANTO DOMINGO</t>
  </si>
  <si>
    <t xml:space="preserve">TOTAL </t>
  </si>
  <si>
    <t>DIRECCIÓN PLANIFICACIÓN Y DESARROLLO</t>
  </si>
  <si>
    <t>V. Absoluta</t>
  </si>
  <si>
    <t>V. Porcentual</t>
  </si>
  <si>
    <t>OTROS</t>
  </si>
  <si>
    <t>Total</t>
  </si>
  <si>
    <t>AUTORIDAD PORTUARIA DOMINICANA</t>
  </si>
  <si>
    <t>DIRECCIÓN DE PLANIFICACIÓN Y DESAROLLO</t>
  </si>
  <si>
    <t>SECCIÓN DE ESTADÍSTICA</t>
  </si>
  <si>
    <t>CONTENEDORES POR PUERTOS</t>
  </si>
  <si>
    <t>TEUs DE IMPORTACIÓN</t>
  </si>
  <si>
    <t>PUERTO  PLATA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</si>
  <si>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</si>
  <si>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</si>
  <si>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</si>
  <si>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</si>
  <si>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</si>
  <si>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</si>
  <si>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</si>
  <si>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</si>
  <si>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>valor absoluto</t>
  </si>
  <si>
    <t>valor porcentual</t>
  </si>
  <si>
    <t xml:space="preserve"> IMPORTACIÓN</t>
  </si>
  <si>
    <t>EXPORTACIÓN</t>
  </si>
  <si>
    <t>TRÁNSITO</t>
  </si>
  <si>
    <t>DIRECCIÓN DE PLANIFICACIÓN Y DESARROLLO</t>
  </si>
  <si>
    <t xml:space="preserve">COMPARATIVO DE CRUCERISTAS POR PUERTOS </t>
  </si>
  <si>
    <t>Variación Absoluta</t>
  </si>
  <si>
    <t>Variación Porcentual</t>
  </si>
  <si>
    <t>AMBER COVE</t>
  </si>
  <si>
    <t>SANTA BARBARA</t>
  </si>
  <si>
    <t>SANTO DOMINGO (FERRY)</t>
  </si>
  <si>
    <t xml:space="preserve">MOVIMIENTO DE PASAJEROS </t>
  </si>
  <si>
    <t>PASAJEROS ENT</t>
  </si>
  <si>
    <t>PASAJEROS TRÁNSITO</t>
  </si>
  <si>
    <t>TRIPULACIÓN</t>
  </si>
  <si>
    <t>PASAJEROS SAL.</t>
  </si>
  <si>
    <t xml:space="preserve">AMBER COVE </t>
  </si>
  <si>
    <t>SANTA BARBARA (SAMANA)</t>
  </si>
  <si>
    <t>SANTO DOMINGO (CRUCERO)</t>
  </si>
  <si>
    <t>SANTO MOMINGO FERRY</t>
  </si>
  <si>
    <t>JULIO</t>
  </si>
  <si>
    <t>AGOSTO</t>
  </si>
  <si>
    <t>SEPTIEMBRE</t>
  </si>
  <si>
    <t>JULIO-SEPTIEMBRE 2022</t>
  </si>
  <si>
    <t>JULIO-SEPTIEMBRE   2021 VS 2022</t>
  </si>
  <si>
    <t>PUERTOS /TERMINALES</t>
  </si>
  <si>
    <t>PASAJEROS ENTRADA</t>
  </si>
  <si>
    <t>PASAJEROS SALIDA</t>
  </si>
  <si>
    <t>EN TRÁNSITO</t>
  </si>
  <si>
    <t xml:space="preserve"> EXPORTACIÓN</t>
  </si>
  <si>
    <t>Amber Cove</t>
  </si>
  <si>
    <t>Arroyo Barril</t>
  </si>
  <si>
    <t>Azua</t>
  </si>
  <si>
    <t>Barahona</t>
  </si>
  <si>
    <t>Boca Chica</t>
  </si>
  <si>
    <t>Calderas</t>
  </si>
  <si>
    <t>Cap Cana</t>
  </si>
  <si>
    <t>Caucedo</t>
  </si>
  <si>
    <t>La Cana</t>
  </si>
  <si>
    <t>La Romana</t>
  </si>
  <si>
    <t>Luperón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</si>
  <si>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</si>
  <si>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</si>
  <si>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</si>
  <si>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</si>
  <si>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</si>
  <si>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</si>
  <si>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</si>
  <si>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Barbará</t>
  </si>
  <si>
    <t>Santo Domingo</t>
  </si>
  <si>
    <t>Taino Bay</t>
  </si>
  <si>
    <t>VARIACIÓN PORCENTUAL</t>
  </si>
  <si>
    <t xml:space="preserve">VARIACIÓN ABSOLUTA </t>
  </si>
  <si>
    <t xml:space="preserve">PUERTOS Y/O TERMINALES </t>
  </si>
  <si>
    <t>CALDERA BANI</t>
  </si>
  <si>
    <t xml:space="preserve"> CARGA GRAL. SUELTA</t>
  </si>
  <si>
    <t xml:space="preserve"> SALIDA</t>
  </si>
  <si>
    <t>TOTAL GENERAL</t>
  </si>
  <si>
    <t>LUPERÓN</t>
  </si>
  <si>
    <t>IMPORTACIÓN</t>
  </si>
  <si>
    <t>TOTAL IMPORTACIÓN</t>
  </si>
  <si>
    <t>TOTAL EXPORTACIÓN</t>
  </si>
  <si>
    <t xml:space="preserve">TOTAL TRÁNSITO </t>
  </si>
  <si>
    <t xml:space="preserve"> CARGA GRANEL SÓLIDA</t>
  </si>
  <si>
    <t xml:space="preserve"> CARGA GRAL. CONTENERIZADA</t>
  </si>
  <si>
    <t>CARGA GRANEL LÍQUIDA</t>
  </si>
  <si>
    <t>COMPARATIVO DE CARGAS  JULIO-SEPTIEMBRE  2022 Vs. 2021</t>
  </si>
  <si>
    <t>PORCENTAJE DE REPRESENTACIÓN POR PUERTOS</t>
  </si>
  <si>
    <t>VARIACIÓN ABSOLUTA</t>
  </si>
  <si>
    <t xml:space="preserve">MOVIMIENTO DE CARGAS CLASIFICADAS POR PUERTOS </t>
  </si>
  <si>
    <t>JULIO-SEPTIEMBRE 22022</t>
  </si>
  <si>
    <t>AUTORIDAD PORTURIA DOMINICANA</t>
  </si>
  <si>
    <t xml:space="preserve">SECCIÓN DE ESTADÍSTICA </t>
  </si>
  <si>
    <t xml:space="preserve">MOVIMIENTO DE EMBARCACIONES POR PUERTOS Y/O TERMINALES </t>
  </si>
  <si>
    <t>CONT. IMPORTACIÓN</t>
  </si>
  <si>
    <t>CONT. DE EXPORTACIÓN</t>
  </si>
  <si>
    <t>CONT. EN TRÁNSITO</t>
  </si>
  <si>
    <t>CONCEPTO</t>
  </si>
  <si>
    <t>COMPARATIVO DE EMBARCACIONES  2022 Vs. 2021</t>
  </si>
  <si>
    <t>TIPO DE CONTENEDOR</t>
  </si>
  <si>
    <t>COMPARATIVO 2022 Vs. 2021</t>
  </si>
  <si>
    <t>RESUMEN JULIO-SEPTIEMBRE 2021-2022</t>
  </si>
  <si>
    <t>TRIMESTRE JULIO-SEPTIEMBRE 2022</t>
  </si>
  <si>
    <t>CANTIDAD DE PASAJEROS POR MES, DE JULIO A SEPTIEMBRE 2022</t>
  </si>
  <si>
    <t>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</si>
</sst>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  <font>
      <sz val="11"/>
      <name val="Calibri"/>
      <family val="2"/>
      <scheme val="minor"/>
    </font>
    <font>
      <b/>
      <sz val="14"/>
      <color theme="3"/>
      <name val="Calibri Light"/>
      <family val="1"/>
      <scheme val="major"/>
    </font>
    <font>
      <b/>
      <sz val="1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3"/>
      <name val="Calibri Light"/>
      <family val="1"/>
      <scheme val="maj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name val="Calibri Light"/>
      <family val="1"/>
      <scheme val="maj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sz val="8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7" fillId="0" borderId="0"/>
    <xf numFmtId="43" fontId="16" fillId="0" borderId="0" applyFont="0" applyFill="0" applyBorder="0" applyAlignment="0" applyProtection="0"/>
  </cellStyleXfs>
  <cellXfs count="218">
    <xf numFmtId="0" fontId="0" fillId="0" borderId="0" xfId="0"/>
    <xf numFmtId="0" fontId="4" fillId="4" borderId="4" xfId="0" applyFont="1" applyFill="1" applyBorder="1" applyAlignment="1" applyProtection="1">
      <alignment horizontal="left" wrapText="1"/>
    </xf>
    <xf numFmtId="3" fontId="5" fillId="0" borderId="5" xfId="1" applyNumberFormat="1" applyFont="1" applyBorder="1" applyAlignment="1">
      <alignment horizontal="center"/>
    </xf>
    <xf numFmtId="0" fontId="4" fillId="4" borderId="4" xfId="0" applyFont="1" applyFill="1" applyBorder="1" applyAlignment="1" applyProtection="1">
      <alignment horizontal="left"/>
    </xf>
    <xf numFmtId="3" fontId="5" fillId="0" borderId="5" xfId="0" applyNumberFormat="1" applyFont="1" applyBorder="1" applyAlignment="1">
      <alignment horizontal="center"/>
    </xf>
    <xf numFmtId="0" fontId="7" fillId="4" borderId="5" xfId="0" applyFont="1" applyFill="1" applyBorder="1" applyAlignment="1" applyProtection="1">
      <alignment horizontal="left" vertical="center" wrapText="1"/>
    </xf>
    <xf numFmtId="0" fontId="3" fillId="9" borderId="4" xfId="0" applyFont="1" applyFill="1" applyBorder="1" applyAlignment="1" applyProtection="1">
      <alignment horizontal="left" wrapText="1"/>
    </xf>
    <xf numFmtId="3" fontId="1" fillId="4" borderId="5" xfId="0" applyNumberFormat="1" applyFont="1" applyFill="1" applyBorder="1" applyAlignment="1">
      <alignment horizontal="center"/>
    </xf>
    <xf numFmtId="9" fontId="1" fillId="4" borderId="6" xfId="2" applyFont="1" applyFill="1" applyBorder="1" applyAlignment="1">
      <alignment horizontal="center"/>
    </xf>
    <xf numFmtId="3" fontId="1" fillId="9" borderId="5" xfId="0" applyNumberFormat="1" applyFont="1" applyFill="1" applyBorder="1" applyAlignment="1" applyProtection="1">
      <alignment horizontal="center"/>
    </xf>
    <xf numFmtId="0" fontId="3" fillId="9" borderId="4" xfId="0" applyFont="1" applyFill="1" applyBorder="1" applyAlignment="1" applyProtection="1">
      <alignment horizontal="left"/>
    </xf>
    <xf numFmtId="0" fontId="3" fillId="9" borderId="11" xfId="0" applyFont="1" applyFill="1" applyBorder="1" applyAlignment="1" applyProtection="1">
      <alignment horizontal="left"/>
    </xf>
    <xf numFmtId="3" fontId="1" fillId="9" borderId="12" xfId="0" applyNumberFormat="1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3" fontId="3" fillId="5" borderId="5" xfId="0" applyNumberFormat="1" applyFont="1" applyFill="1" applyBorder="1" applyAlignment="1">
      <alignment horizontal="center"/>
    </xf>
    <xf numFmtId="9" fontId="3" fillId="5" borderId="6" xfId="2" applyFont="1" applyFill="1" applyBorder="1" applyAlignment="1">
      <alignment horizontal="center"/>
    </xf>
    <xf numFmtId="0" fontId="3" fillId="3" borderId="5" xfId="3" applyFont="1" applyFill="1" applyBorder="1" applyAlignment="1" applyProtection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5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3" fillId="4" borderId="4" xfId="0" applyFont="1" applyFill="1" applyBorder="1" applyAlignment="1">
      <alignment horizontal="center" wrapText="1"/>
    </xf>
    <xf numFmtId="3" fontId="11" fillId="4" borderId="5" xfId="0" applyNumberFormat="1" applyFont="1" applyFill="1" applyBorder="1" applyAlignment="1">
      <alignment horizontal="center"/>
    </xf>
    <xf numFmtId="3" fontId="13" fillId="4" borderId="6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3" fontId="11" fillId="4" borderId="5" xfId="5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3" fontId="13" fillId="4" borderId="8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3" fontId="11" fillId="4" borderId="5" xfId="6" applyNumberFormat="1" applyFont="1" applyFill="1" applyBorder="1" applyAlignment="1">
      <alignment horizontal="center"/>
    </xf>
    <xf numFmtId="1" fontId="11" fillId="4" borderId="5" xfId="6" applyNumberFormat="1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3" fontId="13" fillId="5" borderId="17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wrapText="1"/>
    </xf>
    <xf numFmtId="3" fontId="11" fillId="0" borderId="5" xfId="0" applyNumberFormat="1" applyFont="1" applyFill="1" applyBorder="1" applyAlignment="1">
      <alignment horizontal="center"/>
    </xf>
    <xf numFmtId="9" fontId="11" fillId="0" borderId="5" xfId="0" applyNumberFormat="1" applyFont="1" applyFill="1" applyBorder="1" applyAlignment="1">
      <alignment horizontal="center"/>
    </xf>
    <xf numFmtId="0" fontId="13" fillId="0" borderId="5" xfId="0" applyFont="1" applyFill="1" applyBorder="1"/>
    <xf numFmtId="3" fontId="13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3" fontId="0" fillId="0" borderId="5" xfId="0" applyNumberFormat="1" applyFont="1" applyFill="1" applyBorder="1"/>
    <xf numFmtId="10" fontId="11" fillId="0" borderId="5" xfId="0" applyNumberFormat="1" applyFont="1" applyFill="1" applyBorder="1" applyAlignment="1">
      <alignment horizontal="center"/>
    </xf>
    <xf numFmtId="0" fontId="13" fillId="4" borderId="5" xfId="0" applyFont="1" applyFill="1" applyBorder="1"/>
    <xf numFmtId="3" fontId="11" fillId="0" borderId="5" xfId="0" applyNumberFormat="1" applyFont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/>
    </xf>
    <xf numFmtId="0" fontId="13" fillId="7" borderId="5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0" fillId="11" borderId="5" xfId="0" applyNumberFormat="1" applyFont="1" applyFill="1" applyBorder="1" applyAlignment="1">
      <alignment horizontal="center" wrapText="1"/>
    </xf>
    <xf numFmtId="3" fontId="0" fillId="0" borderId="5" xfId="0" applyNumberFormat="1" applyFont="1" applyBorder="1" applyAlignment="1">
      <alignment horizontal="center"/>
    </xf>
    <xf numFmtId="3" fontId="0" fillId="11" borderId="5" xfId="0" applyNumberFormat="1" applyFont="1" applyFill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4" borderId="5" xfId="0" applyNumberFormat="1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left"/>
    </xf>
    <xf numFmtId="14" fontId="0" fillId="4" borderId="5" xfId="0" applyNumberFormat="1" applyFont="1" applyFill="1" applyBorder="1" applyAlignment="1">
      <alignment horizontal="left"/>
    </xf>
    <xf numFmtId="3" fontId="0" fillId="4" borderId="5" xfId="1" applyNumberFormat="1" applyFont="1" applyFill="1" applyBorder="1" applyAlignment="1">
      <alignment horizontal="center"/>
    </xf>
    <xf numFmtId="3" fontId="0" fillId="4" borderId="5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left"/>
    </xf>
    <xf numFmtId="3" fontId="9" fillId="4" borderId="5" xfId="5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wrapText="1"/>
    </xf>
    <xf numFmtId="3" fontId="9" fillId="4" borderId="5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3" fontId="6" fillId="4" borderId="19" xfId="0" applyNumberFormat="1" applyFont="1" applyFill="1" applyBorder="1" applyAlignment="1">
      <alignment horizontal="center"/>
    </xf>
    <xf numFmtId="3" fontId="13" fillId="5" borderId="5" xfId="0" applyNumberFormat="1" applyFont="1" applyFill="1" applyBorder="1" applyAlignment="1">
      <alignment horizontal="center"/>
    </xf>
    <xf numFmtId="9" fontId="13" fillId="5" borderId="5" xfId="0" applyNumberFormat="1" applyFont="1" applyFill="1" applyBorder="1" applyAlignment="1">
      <alignment horizontal="center"/>
    </xf>
    <xf numFmtId="9" fontId="13" fillId="0" borderId="5" xfId="0" applyNumberFormat="1" applyFont="1" applyFill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 vertical="top" wrapText="1"/>
    </xf>
    <xf numFmtId="9" fontId="0" fillId="0" borderId="5" xfId="2" applyFont="1" applyBorder="1" applyAlignment="1">
      <alignment horizontal="center"/>
    </xf>
    <xf numFmtId="9" fontId="3" fillId="5" borderId="5" xfId="2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top" wrapText="1"/>
    </xf>
    <xf numFmtId="0" fontId="24" fillId="4" borderId="5" xfId="0" applyFont="1" applyFill="1" applyBorder="1" applyAlignment="1" applyProtection="1">
      <alignment horizontal="left" vertical="center" wrapText="1"/>
    </xf>
    <xf numFmtId="0" fontId="19" fillId="7" borderId="5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/>
    </xf>
    <xf numFmtId="0" fontId="19" fillId="7" borderId="5" xfId="0" applyFont="1" applyFill="1" applyBorder="1"/>
    <xf numFmtId="0" fontId="3" fillId="7" borderId="5" xfId="3" applyFont="1" applyFill="1" applyBorder="1" applyAlignment="1" applyProtection="1">
      <alignment horizontal="center" wrapText="1"/>
    </xf>
    <xf numFmtId="0" fontId="3" fillId="7" borderId="5" xfId="3" applyFont="1" applyFill="1" applyBorder="1" applyAlignment="1" applyProtection="1">
      <alignment horizontal="center"/>
    </xf>
    <xf numFmtId="0" fontId="26" fillId="4" borderId="4" xfId="0" applyFont="1" applyFill="1" applyBorder="1" applyAlignment="1">
      <alignment horizontal="center"/>
    </xf>
    <xf numFmtId="3" fontId="11" fillId="4" borderId="5" xfId="0" applyNumberFormat="1" applyFont="1" applyFill="1" applyBorder="1" applyAlignment="1" applyProtection="1">
      <alignment horizontal="center" wrapText="1"/>
    </xf>
    <xf numFmtId="0" fontId="26" fillId="4" borderId="4" xfId="0" applyFont="1" applyFill="1" applyBorder="1" applyAlignment="1" applyProtection="1">
      <alignment horizontal="center"/>
    </xf>
    <xf numFmtId="3" fontId="11" fillId="4" borderId="5" xfId="8" applyNumberFormat="1" applyFont="1" applyFill="1" applyBorder="1" applyAlignment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/>
    </xf>
    <xf numFmtId="0" fontId="25" fillId="6" borderId="2" xfId="0" applyFont="1" applyFill="1" applyBorder="1" applyAlignment="1" applyProtection="1">
      <alignment horizontal="center" wrapText="1"/>
    </xf>
    <xf numFmtId="0" fontId="25" fillId="6" borderId="2" xfId="0" applyFont="1" applyFill="1" applyBorder="1" applyAlignment="1" applyProtection="1">
      <alignment horizontal="center"/>
    </xf>
    <xf numFmtId="0" fontId="25" fillId="6" borderId="7" xfId="0" applyFont="1" applyFill="1" applyBorder="1" applyAlignment="1" applyProtection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4" xfId="0" applyFont="1" applyFill="1" applyBorder="1" applyAlignment="1" applyProtection="1">
      <alignment horizontal="center"/>
    </xf>
    <xf numFmtId="3" fontId="0" fillId="0" borderId="5" xfId="7" applyNumberFormat="1" applyFont="1" applyBorder="1" applyAlignment="1">
      <alignment horizontal="center"/>
    </xf>
    <xf numFmtId="3" fontId="0" fillId="0" borderId="0" xfId="0" applyNumberFormat="1" applyFont="1" applyFill="1" applyAlignment="1" applyProtection="1">
      <alignment horizontal="center"/>
    </xf>
    <xf numFmtId="3" fontId="13" fillId="5" borderId="5" xfId="0" applyNumberFormat="1" applyFont="1" applyFill="1" applyBorder="1" applyAlignment="1" applyProtection="1">
      <alignment horizontal="center" wrapText="1"/>
    </xf>
    <xf numFmtId="0" fontId="11" fillId="4" borderId="5" xfId="0" applyFont="1" applyFill="1" applyBorder="1" applyAlignment="1" applyProtection="1">
      <alignment horizontal="center" wrapText="1"/>
    </xf>
    <xf numFmtId="3" fontId="13" fillId="5" borderId="5" xfId="6" applyNumberFormat="1" applyFont="1" applyFill="1" applyBorder="1" applyAlignment="1" applyProtection="1">
      <alignment horizontal="center"/>
    </xf>
    <xf numFmtId="164" fontId="11" fillId="4" borderId="5" xfId="6" applyNumberFormat="1" applyFont="1" applyFill="1" applyBorder="1" applyAlignment="1" applyProtection="1">
      <alignment horizontal="center"/>
    </xf>
    <xf numFmtId="3" fontId="13" fillId="6" borderId="8" xfId="0" applyNumberFormat="1" applyFont="1" applyFill="1" applyBorder="1" applyAlignment="1">
      <alignment horizontal="center"/>
    </xf>
    <xf numFmtId="0" fontId="29" fillId="4" borderId="5" xfId="0" applyFont="1" applyFill="1" applyBorder="1" applyAlignment="1" applyProtection="1">
      <alignment horizontal="center" vertical="center" wrapText="1"/>
    </xf>
    <xf numFmtId="3" fontId="29" fillId="4" borderId="5" xfId="0" applyNumberFormat="1" applyFont="1" applyFill="1" applyBorder="1" applyAlignment="1" applyProtection="1">
      <alignment horizontal="center" vertical="center" wrapText="1"/>
    </xf>
    <xf numFmtId="3" fontId="11" fillId="4" borderId="5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 wrapText="1"/>
    </xf>
    <xf numFmtId="0" fontId="11" fillId="4" borderId="5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/>
    </xf>
    <xf numFmtId="3" fontId="11" fillId="4" borderId="5" xfId="0" applyNumberFormat="1" applyFont="1" applyFill="1" applyBorder="1" applyAlignment="1" applyProtection="1">
      <alignment horizontal="center" vertical="center" wrapText="1"/>
    </xf>
    <xf numFmtId="3" fontId="11" fillId="4" borderId="12" xfId="0" applyNumberFormat="1" applyFont="1" applyFill="1" applyBorder="1" applyAlignment="1" applyProtection="1">
      <alignment horizontal="center" wrapText="1"/>
    </xf>
    <xf numFmtId="3" fontId="11" fillId="4" borderId="5" xfId="6" applyNumberFormat="1" applyFont="1" applyFill="1" applyBorder="1" applyAlignment="1" applyProtection="1">
      <alignment horizontal="center"/>
    </xf>
    <xf numFmtId="3" fontId="11" fillId="4" borderId="5" xfId="8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25" fillId="6" borderId="4" xfId="0" applyFont="1" applyFill="1" applyBorder="1" applyAlignment="1" applyProtection="1">
      <alignment horizontal="center"/>
    </xf>
    <xf numFmtId="3" fontId="6" fillId="0" borderId="20" xfId="0" applyNumberFormat="1" applyFont="1" applyBorder="1" applyAlignment="1">
      <alignment horizontal="center"/>
    </xf>
    <xf numFmtId="0" fontId="7" fillId="4" borderId="12" xfId="0" applyFont="1" applyFill="1" applyBorder="1" applyAlignment="1" applyProtection="1">
      <alignment horizontal="left" vertical="center" wrapText="1"/>
    </xf>
    <xf numFmtId="3" fontId="5" fillId="0" borderId="12" xfId="1" applyNumberFormat="1" applyFont="1" applyBorder="1" applyAlignment="1">
      <alignment horizontal="center"/>
    </xf>
    <xf numFmtId="3" fontId="9" fillId="0" borderId="12" xfId="4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10" fillId="8" borderId="16" xfId="0" applyFont="1" applyFill="1" applyBorder="1" applyAlignment="1" applyProtection="1">
      <alignment horizontal="left"/>
    </xf>
    <xf numFmtId="3" fontId="10" fillId="8" borderId="17" xfId="0" applyNumberFormat="1" applyFont="1" applyFill="1" applyBorder="1" applyAlignment="1" applyProtection="1">
      <alignment horizontal="center"/>
    </xf>
    <xf numFmtId="3" fontId="6" fillId="6" borderId="22" xfId="0" applyNumberFormat="1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horizontal="left" wrapText="1"/>
    </xf>
    <xf numFmtId="3" fontId="5" fillId="0" borderId="14" xfId="1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3" fillId="7" borderId="16" xfId="3" applyFont="1" applyFill="1" applyBorder="1" applyAlignment="1" applyProtection="1">
      <alignment horizontal="center" wrapText="1"/>
    </xf>
    <xf numFmtId="0" fontId="3" fillId="7" borderId="17" xfId="3" applyFont="1" applyFill="1" applyBorder="1" applyAlignment="1" applyProtection="1">
      <alignment horizontal="center" wrapText="1"/>
    </xf>
    <xf numFmtId="0" fontId="3" fillId="7" borderId="17" xfId="3" applyFont="1" applyFill="1" applyBorder="1" applyAlignment="1" applyProtection="1">
      <alignment horizontal="center"/>
    </xf>
    <xf numFmtId="0" fontId="3" fillId="7" borderId="23" xfId="3" applyFont="1" applyFill="1" applyBorder="1" applyAlignment="1" applyProtection="1">
      <alignment horizontal="center" wrapText="1"/>
    </xf>
    <xf numFmtId="9" fontId="0" fillId="0" borderId="14" xfId="2" applyFont="1" applyBorder="1" applyAlignment="1">
      <alignment horizontal="center"/>
    </xf>
    <xf numFmtId="9" fontId="6" fillId="6" borderId="23" xfId="2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 wrapText="1"/>
    </xf>
    <xf numFmtId="0" fontId="30" fillId="7" borderId="3" xfId="0" applyFont="1" applyFill="1" applyBorder="1" applyAlignment="1" applyProtection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9" fontId="29" fillId="4" borderId="6" xfId="6" applyNumberFormat="1" applyFont="1" applyFill="1" applyBorder="1" applyAlignment="1" applyProtection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3" fontId="30" fillId="5" borderId="5" xfId="0" applyNumberFormat="1" applyFont="1" applyFill="1" applyBorder="1" applyAlignment="1" applyProtection="1">
      <alignment horizontal="center" vertical="center" wrapText="1"/>
    </xf>
    <xf numFmtId="10" fontId="29" fillId="4" borderId="6" xfId="6" applyNumberFormat="1" applyFont="1" applyFill="1" applyBorder="1" applyAlignment="1" applyProtection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7" borderId="4" xfId="0" applyFont="1" applyFill="1" applyBorder="1" applyAlignment="1" applyProtection="1">
      <alignment horizontal="center" vertical="center" wrapText="1"/>
    </xf>
    <xf numFmtId="0" fontId="30" fillId="4" borderId="4" xfId="0" applyFont="1" applyFill="1" applyBorder="1" applyAlignment="1" applyProtection="1">
      <alignment horizontal="center" vertical="center" wrapText="1"/>
    </xf>
    <xf numFmtId="3" fontId="29" fillId="4" borderId="5" xfId="6" applyNumberFormat="1" applyFont="1" applyFill="1" applyBorder="1" applyAlignment="1" applyProtection="1">
      <alignment horizontal="center" vertical="center" wrapText="1"/>
    </xf>
    <xf numFmtId="0" fontId="29" fillId="4" borderId="4" xfId="0" applyFont="1" applyFill="1" applyBorder="1" applyAlignment="1" applyProtection="1">
      <alignment horizontal="center" vertical="center" wrapText="1"/>
    </xf>
    <xf numFmtId="164" fontId="29" fillId="4" borderId="5" xfId="6" applyNumberFormat="1" applyFont="1" applyFill="1" applyBorder="1" applyAlignment="1" applyProtection="1">
      <alignment horizontal="center" vertical="center" wrapText="1"/>
    </xf>
    <xf numFmtId="0" fontId="30" fillId="7" borderId="7" xfId="0" applyFont="1" applyFill="1" applyBorder="1" applyAlignment="1" applyProtection="1">
      <alignment horizontal="center" vertical="center" wrapText="1"/>
    </xf>
    <xf numFmtId="3" fontId="30" fillId="7" borderId="8" xfId="6" applyNumberFormat="1" applyFont="1" applyFill="1" applyBorder="1" applyAlignment="1" applyProtection="1">
      <alignment horizontal="center" vertical="center" wrapText="1"/>
    </xf>
    <xf numFmtId="3" fontId="29" fillId="5" borderId="5" xfId="0" applyNumberFormat="1" applyFont="1" applyFill="1" applyBorder="1" applyAlignment="1" applyProtection="1">
      <alignment horizontal="center" vertical="center" wrapText="1"/>
    </xf>
    <xf numFmtId="9" fontId="29" fillId="5" borderId="6" xfId="6" applyNumberFormat="1" applyFont="1" applyFill="1" applyBorder="1" applyAlignment="1" applyProtection="1">
      <alignment horizontal="center" vertical="center" wrapText="1"/>
    </xf>
    <xf numFmtId="3" fontId="30" fillId="6" borderId="5" xfId="6" applyNumberFormat="1" applyFont="1" applyFill="1" applyBorder="1" applyAlignment="1" applyProtection="1">
      <alignment horizontal="center" vertical="center" wrapText="1"/>
    </xf>
    <xf numFmtId="3" fontId="29" fillId="6" borderId="5" xfId="0" applyNumberFormat="1" applyFont="1" applyFill="1" applyBorder="1" applyAlignment="1" applyProtection="1">
      <alignment horizontal="center" vertical="center" wrapText="1"/>
    </xf>
    <xf numFmtId="0" fontId="30" fillId="6" borderId="4" xfId="0" applyFont="1" applyFill="1" applyBorder="1" applyAlignment="1" applyProtection="1">
      <alignment horizontal="center" vertical="center" wrapText="1"/>
    </xf>
    <xf numFmtId="9" fontId="29" fillId="6" borderId="6" xfId="6" applyNumberFormat="1" applyFont="1" applyFill="1" applyBorder="1" applyAlignment="1" applyProtection="1">
      <alignment horizontal="center" vertical="center" wrapText="1"/>
    </xf>
    <xf numFmtId="9" fontId="30" fillId="7" borderId="8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3" fillId="9" borderId="24" xfId="0" applyFont="1" applyFill="1" applyBorder="1" applyAlignment="1" applyProtection="1">
      <alignment horizontal="left" wrapText="1"/>
    </xf>
    <xf numFmtId="3" fontId="11" fillId="9" borderId="14" xfId="0" applyNumberFormat="1" applyFont="1" applyFill="1" applyBorder="1" applyAlignment="1" applyProtection="1">
      <alignment horizontal="center"/>
    </xf>
    <xf numFmtId="3" fontId="1" fillId="4" borderId="14" xfId="0" applyNumberFormat="1" applyFont="1" applyFill="1" applyBorder="1" applyAlignment="1">
      <alignment horizontal="center"/>
    </xf>
    <xf numFmtId="9" fontId="1" fillId="4" borderId="26" xfId="2" applyFont="1" applyFill="1" applyBorder="1" applyAlignment="1">
      <alignment horizontal="center"/>
    </xf>
    <xf numFmtId="0" fontId="3" fillId="7" borderId="16" xfId="3" applyFont="1" applyFill="1" applyBorder="1" applyAlignment="1">
      <alignment horizontal="center"/>
    </xf>
    <xf numFmtId="0" fontId="3" fillId="7" borderId="17" xfId="3" applyFont="1" applyFill="1" applyBorder="1" applyAlignment="1">
      <alignment horizontal="center"/>
    </xf>
    <xf numFmtId="0" fontId="3" fillId="7" borderId="23" xfId="3" applyFont="1" applyFill="1" applyBorder="1" applyAlignment="1">
      <alignment horizontal="center"/>
    </xf>
    <xf numFmtId="3" fontId="13" fillId="4" borderId="19" xfId="0" applyNumberFormat="1" applyFont="1" applyFill="1" applyBorder="1" applyAlignment="1">
      <alignment horizontal="center"/>
    </xf>
    <xf numFmtId="3" fontId="0" fillId="0" borderId="0" xfId="0" applyNumberFormat="1"/>
    <xf numFmtId="3" fontId="0" fillId="4" borderId="5" xfId="0" applyNumberFormat="1" applyFill="1" applyBorder="1" applyAlignment="1">
      <alignment horizontal="center"/>
    </xf>
    <xf numFmtId="0" fontId="0" fillId="4" borderId="1" xfId="0" applyFill="1" applyBorder="1"/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4" xfId="0" applyFill="1" applyBorder="1"/>
    <xf numFmtId="3" fontId="0" fillId="4" borderId="6" xfId="0" applyNumberFormat="1" applyFill="1" applyBorder="1" applyAlignment="1">
      <alignment horizontal="center"/>
    </xf>
    <xf numFmtId="0" fontId="0" fillId="4" borderId="7" xfId="0" applyFill="1" applyBorder="1"/>
    <xf numFmtId="3" fontId="0" fillId="4" borderId="8" xfId="0" applyNumberForma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left" wrapText="1"/>
    </xf>
    <xf numFmtId="9" fontId="0" fillId="11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9" fontId="3" fillId="5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10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31" fillId="12" borderId="13" xfId="0" applyFont="1" applyFill="1" applyBorder="1" applyAlignment="1">
      <alignment horizontal="center"/>
    </xf>
    <xf numFmtId="0" fontId="31" fillId="12" borderId="27" xfId="0" applyFont="1" applyFill="1" applyBorder="1" applyAlignment="1">
      <alignment horizontal="center"/>
    </xf>
    <xf numFmtId="0" fontId="31" fillId="12" borderId="28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/>
    </xf>
  </cellXfs>
  <cellStyles count="9">
    <cellStyle name="Comma 2" xfId="6"/>
    <cellStyle name="Millares" xfId="1" builtinId="3"/>
    <cellStyle name="Millares 10" xfId="5"/>
    <cellStyle name="Millares 2" xfId="8"/>
    <cellStyle name="Neutral" xfId="3" builtinId="28"/>
    <cellStyle name="Normal" xfId="0" builtinId="0"/>
    <cellStyle name="Normal 2" xfId="7"/>
    <cellStyle name="Normal_PASJERO" xfId="4"/>
    <cellStyle name="Porcentaje" xfId="2" builtinId="5"/>
  </cellStyles>
  <dxfs count="0"/>
  <tableStyles count="0" defaultTableStyle="TableStyleMedium2" defaultPivotStyle="PivotStyleLight16"/>
  <colors>
    <mruColors>
      <color rgb="FFF8AA38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/>
              <a:t>CLASIFICACIÓN</a:t>
            </a:r>
            <a:r>
              <a:rPr lang="es-DO" sz="1100" b="1" baseline="0"/>
              <a:t> DE LOS  TIPOS DE BUQUES  JULIO-SEPTIEMBRE 2022</a:t>
            </a:r>
            <a:endParaRPr lang="es-DO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9585026833125074E-3"/>
          <c:y val="0.10919760720193425"/>
          <c:w val="0.82287363718958206"/>
          <c:h val="0.88488330341113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'EMBARCACIONES '!$A$35</c:f>
              <c:strCache>
                <c:ptCount val="1"/>
                <c:pt idx="0">
                  <c:v>CARGUEROS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'!$A$36</c:f>
              <c:numCache>
                <c:formatCode>General</c:formatCode>
                <c:ptCount val="1"/>
                <c:pt idx="0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A-4D0A-91D7-44CE15612574}"/>
            </c:ext>
          </c:extLst>
        </c:ser>
        <c:ser>
          <c:idx val="1"/>
          <c:order val="1"/>
          <c:tx>
            <c:strRef>
              <c:f>'EMBARCACIONES '!$B$35</c:f>
              <c:strCache>
                <c:ptCount val="1"/>
                <c:pt idx="0">
                  <c:v>GRANELEROS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'!$B$36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A-4D0A-91D7-44CE15612574}"/>
            </c:ext>
          </c:extLst>
        </c:ser>
        <c:ser>
          <c:idx val="2"/>
          <c:order val="2"/>
          <c:tx>
            <c:strRef>
              <c:f>'EMBARCACIONES '!$C$35</c:f>
              <c:strCache>
                <c:ptCount val="1"/>
                <c:pt idx="0">
                  <c:v>TANQUEROS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'!$C$36</c:f>
              <c:numCache>
                <c:formatCode>General</c:formatCode>
                <c:ptCount val="1"/>
                <c:pt idx="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A-4D0A-91D7-44CE15612574}"/>
            </c:ext>
          </c:extLst>
        </c:ser>
        <c:ser>
          <c:idx val="3"/>
          <c:order val="3"/>
          <c:tx>
            <c:strRef>
              <c:f>'EMBARCACIONES '!$D$35</c:f>
              <c:strCache>
                <c:ptCount val="1"/>
                <c:pt idx="0">
                  <c:v>CRUCEROS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'!$D$36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CA-4D0A-91D7-44CE15612574}"/>
            </c:ext>
          </c:extLst>
        </c:ser>
        <c:ser>
          <c:idx val="4"/>
          <c:order val="4"/>
          <c:tx>
            <c:strRef>
              <c:f>'EMBARCACIONES '!$E$35</c:f>
              <c:strCache>
                <c:ptCount val="1"/>
                <c:pt idx="0">
                  <c:v>PESQUEROS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'!$E$36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CA-4D0A-91D7-44CE15612574}"/>
            </c:ext>
          </c:extLst>
        </c:ser>
        <c:ser>
          <c:idx val="5"/>
          <c:order val="5"/>
          <c:tx>
            <c:strRef>
              <c:f>'EMBARCACIONES '!$F$35</c:f>
              <c:strCache>
                <c:ptCount val="1"/>
                <c:pt idx="0">
                  <c:v>REMOLCADORES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'!$F$36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CA-4D0A-91D7-44CE15612574}"/>
            </c:ext>
          </c:extLst>
        </c:ser>
        <c:ser>
          <c:idx val="6"/>
          <c:order val="6"/>
          <c:tx>
            <c:strRef>
              <c:f>'EMBARCACIONES '!$G$35</c:f>
              <c:strCache>
                <c:ptCount val="1"/>
                <c:pt idx="0">
                  <c:v>BARCAZAS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'!$G$36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CA-4D0A-91D7-44CE15612574}"/>
            </c:ext>
          </c:extLst>
        </c:ser>
        <c:ser>
          <c:idx val="7"/>
          <c:order val="7"/>
          <c:tx>
            <c:strRef>
              <c:f>'EMBARCACIONES '!$H$35</c:f>
              <c:strCache>
                <c:ptCount val="1"/>
                <c:pt idx="0">
                  <c:v>YATES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'!$H$36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CA-4D0A-91D7-44CE15612574}"/>
            </c:ext>
          </c:extLst>
        </c:ser>
        <c:ser>
          <c:idx val="8"/>
          <c:order val="8"/>
          <c:tx>
            <c:strRef>
              <c:f>'EMBARCACIONES '!$I$35</c:f>
              <c:strCache>
                <c:ptCount val="1"/>
                <c:pt idx="0">
                  <c:v>DRAGAS /OTROS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'!$I$36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CA-4D0A-91D7-44CE15612574}"/>
            </c:ext>
          </c:extLst>
        </c:ser>
        <c:ser>
          <c:idx val="9"/>
          <c:order val="9"/>
          <c:tx>
            <c:strRef>
              <c:f>'EMBARCACIONES '!$J$35</c:f>
              <c:strCache>
                <c:ptCount val="1"/>
                <c:pt idx="0">
                  <c:v>FERRIE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'EMBARCACIONES '!$J$36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CA-4D0A-91D7-44CE15612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4541696"/>
        <c:axId val="994538784"/>
      </c:barChart>
      <c:catAx>
        <c:axId val="99454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4538784"/>
        <c:crosses val="autoZero"/>
        <c:auto val="1"/>
        <c:lblAlgn val="ctr"/>
        <c:lblOffset val="100"/>
        <c:noMultiLvlLbl val="0"/>
      </c:catAx>
      <c:valAx>
        <c:axId val="994538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454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622186197313575"/>
          <c:y val="8.0538011695906436E-2"/>
          <c:w val="0.15201343214451135"/>
          <c:h val="0.47427176866049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CONTENEDORES DE JULIO A SEPTIEMBRE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CONTENEDORES!$B$147:$B$149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CONTENEDORES!$D$147:$D$149</c:f>
              <c:numCache>
                <c:formatCode>#,##0</c:formatCode>
                <c:ptCount val="3"/>
                <c:pt idx="0">
                  <c:v>172117</c:v>
                </c:pt>
                <c:pt idx="1">
                  <c:v>146173</c:v>
                </c:pt>
                <c:pt idx="2">
                  <c:v>181730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1-4368-983E-920CE84E7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9072080"/>
        <c:axId val="869068752"/>
        <c:axId val="0"/>
      </c:bar3DChart>
      <c:catAx>
        <c:axId val="8690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69068752"/>
        <c:crosses val="autoZero"/>
        <c:auto val="1"/>
        <c:lblAlgn val="ctr"/>
        <c:lblOffset val="100"/>
        <c:noMultiLvlLbl val="0"/>
      </c:catAx>
      <c:valAx>
        <c:axId val="8690687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6907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CONTENEDORES IMPORTACIÓN, EXPORTACIÓN Y EN TRÁNSITO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CONTENEDORES!$C$146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CONTENEDORES!$B$147:$B$149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CONTENEDORES!$C$147:$C$149</c:f>
              <c:numCache>
                <c:formatCode>#,##0</c:formatCode>
                <c:ptCount val="3"/>
                <c:pt idx="0">
                  <c:v>180677</c:v>
                </c:pt>
                <c:pt idx="1">
                  <c:v>181438</c:v>
                </c:pt>
                <c:pt idx="2">
                  <c:v>215250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8-495C-A55B-E62C41D1EB8A}"/>
            </c:ext>
          </c:extLst>
        </c:ser>
        <c:ser>
          <c:idx val="1"/>
          <c:order val="1"/>
          <c:tx>
            <c:strRef>
              <c:f>CONTENEDORES!$D$146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CONTENEDORES!$B$147:$B$149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CONTENEDORES!$D$147:$D$149</c:f>
              <c:numCache>
                <c:formatCode>#,##0</c:formatCode>
                <c:ptCount val="3"/>
                <c:pt idx="0">
                  <c:v>172117</c:v>
                </c:pt>
                <c:pt idx="1">
                  <c:v>146173</c:v>
                </c:pt>
                <c:pt idx="2">
                  <c:v>181730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8-495C-A55B-E62C41D1EB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86561504"/>
        <c:axId val="886561920"/>
      </c:barChart>
      <c:catAx>
        <c:axId val="8865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86561920"/>
        <c:crosses val="autoZero"/>
        <c:auto val="1"/>
        <c:lblAlgn val="ctr"/>
        <c:lblOffset val="100"/>
        <c:noMultiLvlLbl val="0"/>
      </c:catAx>
      <c:valAx>
        <c:axId val="8865619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8656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CONTENEDORES POR PUERTO</a:t>
            </a:r>
          </a:p>
          <a:p>
            <a:pPr>
              <a:defRPr/>
            </a:pPr>
            <a:r>
              <a:rPr lang="en-US" baseline="0"/>
              <a:t> (JULIO-SEPTIEMBRE 2022)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555728806192661E-3"/>
                  <c:y val="-1.932366659726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E1-45C9-B8AA-00E9C73722EB}"/>
                </c:ext>
              </c:extLst>
            </c:dLbl>
            <c:dLbl>
              <c:idx val="3"/>
              <c:layout>
                <c:manualLayout>
                  <c:x val="1.3311145761238491E-2"/>
                  <c:y val="-9.6618332986336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E1-45C9-B8AA-00E9C7372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CONTENEDORES!$C$40:$G$40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RIO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CONTENEDORES!$C$42:$G$42</c:f>
              <c:numCache>
                <c:formatCode>#,##0</c:formatCode>
                <c:ptCount val="5"/>
                <c:pt idx="0">
                  <c:v>346517</c:v>
                </c:pt>
                <c:pt idx="1">
                  <c:v>3998</c:v>
                </c:pt>
                <c:pt idx="2">
                  <c:v>1381</c:v>
                </c:pt>
                <c:pt idx="3">
                  <c:v>123935</c:v>
                </c:pt>
                <c:pt idx="4">
                  <c:v>24189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1-45C9-B8AA-00E9C73722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0878384"/>
        <c:axId val="88087963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CONTENEDORES!$C$40:$G$40</c15:sqref>
                        </c15:formulaRef>
                      </c:ext>
                    </c:extLst>
                    <c:strCache>
                      <c:ptCount val="5"/>
                      <c:pt idx="0">
                        <c:v>CAUCEDO</c:v>
                      </c:pt>
                      <c:pt idx="1">
                        <c:v>MANZANILLO</c:v>
                      </c:pt>
                      <c:pt idx="2">
                        <c:v>PUERTO  PLATA</c:v>
                      </c:pt>
                      <c:pt idx="3">
                        <c:v>RIO HAINA</c:v>
                      </c:pt>
                      <c:pt idx="4">
                        <c:v>SANTO DOMINGO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CONTENEDORES!$C$41:$G$41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E1-45C9-B8AA-00E9C73722EB}"/>
                  </c:ext>
                </c:extLst>
              </c15:ser>
            </c15:filteredBarSeries>
          </c:ext>
        </c:extLst>
      </c:bar3DChart>
      <c:catAx>
        <c:axId val="88087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80879632"/>
        <c:crosses val="autoZero"/>
        <c:auto val="1"/>
        <c:lblAlgn val="ctr"/>
        <c:lblOffset val="100"/>
        <c:noMultiLvlLbl val="0"/>
      </c:catAx>
      <c:valAx>
        <c:axId val="8808796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8087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CONTENEDOR (JULIO-SEPTIEMBRE 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CONTENEDORES!$B$70</c:f>
              <c:strCache>
                <c:ptCount val="1"/>
                <c:pt idx="0">
                  <c:v> IMPORTACIÓN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CONTENEDORES!$C$70:$G$70</c:f>
              <c:numCache>
                <c:formatCode>#,##0</c:formatCode>
                <c:ptCount val="5"/>
                <c:pt idx="0">
                  <c:v>85252</c:v>
                </c:pt>
                <c:pt idx="1">
                  <c:v>1614</c:v>
                </c:pt>
                <c:pt idx="2">
                  <c:v>462</c:v>
                </c:pt>
                <c:pt idx="3">
                  <c:v>71606</c:v>
                </c:pt>
                <c:pt idx="4">
                  <c:v>13183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9-4BDF-BAF6-F8DE95401B5E}"/>
            </c:ext>
          </c:extLst>
        </c:ser>
        <c:ser>
          <c:idx val="1"/>
          <c:order val="1"/>
          <c:tx>
            <c:strRef>
              <c:f>CONTENEDORES!$B$71</c:f>
              <c:strCache>
                <c:ptCount val="1"/>
                <c:pt idx="0">
                  <c:v> EXPORTACIÓN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CONTENEDORES!$C$71:$G$71</c:f>
              <c:numCache>
                <c:formatCode>#,##0</c:formatCode>
                <c:ptCount val="5"/>
                <c:pt idx="0">
                  <c:v>91128</c:v>
                </c:pt>
                <c:pt idx="1">
                  <c:v>2384</c:v>
                </c:pt>
                <c:pt idx="2">
                  <c:v>659</c:v>
                </c:pt>
                <c:pt idx="3">
                  <c:v>40996</c:v>
                </c:pt>
                <c:pt idx="4">
                  <c:v>11006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9-4BDF-BAF6-F8DE95401B5E}"/>
            </c:ext>
          </c:extLst>
        </c:ser>
        <c:ser>
          <c:idx val="2"/>
          <c:order val="2"/>
          <c:tx>
            <c:strRef>
              <c:f>CONTENEDORES!$B$72</c:f>
              <c:strCache>
                <c:ptCount val="1"/>
                <c:pt idx="0">
                  <c:v>EN TRÁNSITO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CONTENEDORES!$C$72:$G$72</c:f>
              <c:numCache>
                <c:formatCode>#,##0</c:formatCode>
                <c:ptCount val="5"/>
                <c:pt idx="0">
                  <c:v>170137</c:v>
                </c:pt>
                <c:pt idx="1">
                  <c:v>0</c:v>
                </c:pt>
                <c:pt idx="2">
                  <c:v>260</c:v>
                </c:pt>
                <c:pt idx="3">
                  <c:v>11333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9-4BDF-BAF6-F8DE95401B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0850144"/>
        <c:axId val="420850560"/>
      </c:barChart>
      <c:catAx>
        <c:axId val="420850144"/>
        <c:scaling>
          <c:orientation val="minMax"/>
        </c:scaling>
        <c:delete val="1"/>
        <c:axPos val="b"/>
        <c:majorTickMark val="none"/>
        <c:minorTickMark val="none"/>
        <c:tickLblPos val="nextTo"/>
        <c:crossAx val="420850560"/>
        <c:crosses val="autoZero"/>
        <c:auto val="1"/>
        <c:lblAlgn val="ctr"/>
        <c:lblOffset val="100"/>
        <c:noMultiLvlLbl val="0"/>
      </c:catAx>
      <c:valAx>
        <c:axId val="4208505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2085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Comparativo del Movimiento de Contenedores </a:t>
            </a:r>
            <a:r>
              <a:rPr lang="es-DO" baseline="0"/>
              <a:t>en Importación 2022 Vs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CONTENEDORES!$C$97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CONTENEDORES!$B$98:$B$99</c:f>
              <c:strCache>
                <c:ptCount val="2"/>
                <c:pt idx="0">
                  <c:v>CARGADOS</c:v>
                </c:pt>
                <c:pt idx="1">
                  <c:v>VACIOS</c:v>
                </c:pt>
              </c:strCache>
            </c:strRef>
          </c:cat>
          <c:val>
            <c:numRef>
              <c:f>CONTENEDORES!$C$98:$C$99</c:f>
              <c:numCache>
                <c:formatCode>#,##0</c:formatCode>
                <c:ptCount val="2"/>
                <c:pt idx="0">
                  <c:v>162127</c:v>
                </c:pt>
                <c:pt idx="1">
                  <c:v>18550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E-440B-B985-23905358055D}"/>
            </c:ext>
          </c:extLst>
        </c:ser>
        <c:ser>
          <c:idx val="1"/>
          <c:order val="1"/>
          <c:tx>
            <c:strRef>
              <c:f>CONTENEDORES!$D$97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CONTENEDORES!$B$98:$B$99</c:f>
              <c:strCache>
                <c:ptCount val="2"/>
                <c:pt idx="0">
                  <c:v>CARGADOS</c:v>
                </c:pt>
                <c:pt idx="1">
                  <c:v>VACIOS</c:v>
                </c:pt>
              </c:strCache>
            </c:strRef>
          </c:cat>
          <c:val>
            <c:numRef>
              <c:f>CONTENEDORES!$D$98:$D$99</c:f>
              <c:numCache>
                <c:formatCode>#,##0</c:formatCode>
                <c:ptCount val="2"/>
                <c:pt idx="0">
                  <c:v>156905</c:v>
                </c:pt>
                <c:pt idx="1">
                  <c:v>15212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E-440B-B985-239053580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1369760"/>
        <c:axId val="421370592"/>
        <c:axId val="0"/>
      </c:bar3DChart>
      <c:catAx>
        <c:axId val="4213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1370592"/>
        <c:crosses val="autoZero"/>
        <c:auto val="1"/>
        <c:lblAlgn val="ctr"/>
        <c:lblOffset val="100"/>
        <c:noMultiLvlLbl val="0"/>
      </c:catAx>
      <c:valAx>
        <c:axId val="4213705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213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Contenedores de Exportación</a:t>
            </a:r>
            <a:r>
              <a:rPr lang="en-US" sz="1800" b="1" baseline="0"/>
              <a:t> 2022 Vs 2021</a:t>
            </a:r>
            <a:endParaRPr lang="en-US" sz="1800" b="1"/>
          </a:p>
        </c:rich>
      </c:tx>
      <c:layout>
        <c:manualLayout>
          <c:xMode val="edge"/>
          <c:yMode val="edge"/>
          <c:x val="0.10475661120653373"/>
          <c:y val="5.9630838825019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171296296296296"/>
          <c:w val="0.93888888888888888"/>
          <c:h val="0.652021361913094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CONTENEDORES!$B$103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5350950024857859E-17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0A-4DC2-BB41-E140E85110AC}"/>
                </c:ext>
              </c:extLst>
            </c:dLbl>
            <c:dLbl>
              <c:idx val="1"/>
              <c:layout>
                <c:manualLayout>
                  <c:x val="-4.9474335188620907E-3"/>
                  <c:y val="-1.970443349753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0A-4DC2-BB41-E140E8511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CONTENEDORES!$C$102:$D$102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CONTENEDORES!$C$103:$D$103</c:f>
              <c:numCache>
                <c:formatCode>#,##0</c:formatCode>
                <c:ptCount val="2"/>
                <c:pt idx="0">
                  <c:v>68696</c:v>
                </c:pt>
                <c:pt idx="1">
                  <c:v>58628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DC2-BB41-E140E85110AC}"/>
            </c:ext>
          </c:extLst>
        </c:ser>
        <c:ser>
          <c:idx val="1"/>
          <c:order val="1"/>
          <c:tx>
            <c:strRef>
              <c:f>CONTENEDORES!$B$104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737167594310453E-3"/>
                  <c:y val="-1.6420361247947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0A-4DC2-BB41-E140E85110AC}"/>
                </c:ext>
              </c:extLst>
            </c:dLbl>
            <c:dLbl>
              <c:idx val="1"/>
              <c:layout>
                <c:manualLayout>
                  <c:x val="0"/>
                  <c:y val="-1.642036124794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0A-4DC2-BB41-E140E8511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CONTENEDORES!$C$102:$D$102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CONTENEDORES!$C$104:$D$104</c:f>
              <c:numCache>
                <c:formatCode>#,##0</c:formatCode>
                <c:ptCount val="2"/>
                <c:pt idx="0">
                  <c:v>112742</c:v>
                </c:pt>
                <c:pt idx="1">
                  <c:v>87545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A-4DC2-BB41-E140E85110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5165088"/>
        <c:axId val="395163424"/>
        <c:axId val="0"/>
      </c:bar3DChart>
      <c:catAx>
        <c:axId val="3951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5163424"/>
        <c:crosses val="autoZero"/>
        <c:auto val="1"/>
        <c:lblAlgn val="ctr"/>
        <c:lblOffset val="100"/>
        <c:noMultiLvlLbl val="0"/>
      </c:catAx>
      <c:valAx>
        <c:axId val="3951634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951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CRUCERISTAS</a:t>
            </a:r>
            <a:r>
              <a:rPr lang="en-US" b="1" baseline="0"/>
              <a:t> 2021-2022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'PASAJEROS 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'PASAJEROS '!$A$11:$A$16</c:f>
              <c:strCache>
                <c:ptCount val="6"/>
                <c:pt idx="0">
                  <c:v>AMBER COVE</c:v>
                </c:pt>
                <c:pt idx="1">
                  <c:v>LA ROMANA</c:v>
                </c:pt>
                <c:pt idx="2">
                  <c:v>SANTA BARBARA</c:v>
                </c:pt>
                <c:pt idx="3">
                  <c:v>TAINO BAY</c:v>
                </c:pt>
                <c:pt idx="4">
                  <c:v>SANTO DOMINGO (CRUCERO)</c:v>
                </c:pt>
                <c:pt idx="5">
                  <c:v>SANTO DOMINGO (FERRY)</c:v>
                </c:pt>
              </c:strCache>
            </c:strRef>
          </c:cat>
          <c:val>
            <c:numRef>
              <c:f>'PASAJEROS '!$B$11:$B$16</c:f>
              <c:numCache>
                <c:formatCode>#,##0</c:formatCode>
                <c:ptCount val="6"/>
                <c:pt idx="0">
                  <c:v>63984</c:v>
                </c:pt>
                <c:pt idx="1">
                  <c:v>18066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DE8-8DCB-612F6DC8D662}"/>
            </c:ext>
          </c:extLst>
        </c:ser>
        <c:ser>
          <c:idx val="1"/>
          <c:order val="1"/>
          <c:tx>
            <c:strRef>
              <c:f>'PASAJEROS 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'PASAJEROS '!$A$11:$A$16</c:f>
              <c:strCache>
                <c:ptCount val="6"/>
                <c:pt idx="0">
                  <c:v>AMBER COVE</c:v>
                </c:pt>
                <c:pt idx="1">
                  <c:v>LA ROMANA</c:v>
                </c:pt>
                <c:pt idx="2">
                  <c:v>SANTA BARBARA</c:v>
                </c:pt>
                <c:pt idx="3">
                  <c:v>TAINO BAY</c:v>
                </c:pt>
                <c:pt idx="4">
                  <c:v>SANTO DOMINGO (CRUCERO)</c:v>
                </c:pt>
                <c:pt idx="5">
                  <c:v>SANTO DOMINGO (FERRY)</c:v>
                </c:pt>
              </c:strCache>
            </c:strRef>
          </c:cat>
          <c:val>
            <c:numRef>
              <c:f>'PASAJEROS '!$C$11:$C$16</c:f>
              <c:numCache>
                <c:formatCode>#,##0</c:formatCode>
                <c:ptCount val="6"/>
                <c:pt idx="0">
                  <c:v>158827</c:v>
                </c:pt>
                <c:pt idx="1">
                  <c:v>31318</c:v>
                </c:pt>
                <c:pt idx="2">
                  <c:v>0</c:v>
                </c:pt>
                <c:pt idx="3">
                  <c:v>46452</c:v>
                </c:pt>
                <c:pt idx="4">
                  <c:v>0</c:v>
                </c:pt>
                <c:pt idx="5">
                  <c:v>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0-4DE8-8DCB-612F6DC8D6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7924384"/>
        <c:axId val="977923136"/>
        <c:axId val="0"/>
      </c:bar3DChart>
      <c:catAx>
        <c:axId val="9779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77923136"/>
        <c:crosses val="autoZero"/>
        <c:auto val="1"/>
        <c:lblAlgn val="ctr"/>
        <c:lblOffset val="100"/>
        <c:noMultiLvlLbl val="0"/>
      </c:catAx>
      <c:valAx>
        <c:axId val="9779231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79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PASAJEROS,</a:t>
            </a:r>
            <a:r>
              <a:rPr lang="en-US" b="1" baseline="0"/>
              <a:t> JULIO - SEPTIEMBRE 2022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'PASAJEROS '!$A$53:$D$53</c:f>
              <c:strCache>
                <c:ptCount val="4"/>
                <c:pt idx="0">
                  <c:v>PASAJEROS ENTRADA</c:v>
                </c:pt>
                <c:pt idx="1">
                  <c:v>PASAJEROS TRÁNSITO</c:v>
                </c:pt>
                <c:pt idx="2">
                  <c:v>TRIPULACIÓN</c:v>
                </c:pt>
                <c:pt idx="3">
                  <c:v>PASAJEROS SALIDA</c:v>
                </c:pt>
              </c:strCache>
            </c:strRef>
          </c:cat>
          <c:val>
            <c:numRef>
              <c:f>'PASAJEROS '!$A$54:$D$54</c:f>
              <c:numCache>
                <c:formatCode>#,##0</c:formatCode>
                <c:ptCount val="4"/>
                <c:pt idx="0">
                  <c:v>37526</c:v>
                </c:pt>
                <c:pt idx="1">
                  <c:v>216386</c:v>
                </c:pt>
                <c:pt idx="2">
                  <c:v>216386</c:v>
                </c:pt>
                <c:pt idx="3">
                  <c:v>253912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5-4379-89E9-1169F141A3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925216"/>
        <c:axId val="977923552"/>
      </c:barChart>
      <c:catAx>
        <c:axId val="9779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77923552"/>
        <c:crosses val="autoZero"/>
        <c:auto val="1"/>
        <c:lblAlgn val="ctr"/>
        <c:lblOffset val="100"/>
        <c:noMultiLvlLbl val="0"/>
      </c:catAx>
      <c:valAx>
        <c:axId val="9779235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779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PASAJEROS POR MES, DE JULIO A SEPTIEMBRE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'PASAJEROS '!$B$85:$D$85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'PASAJEROS '!$B$86:$D$86</c:f>
              <c:numCache>
                <c:formatCode>#,##0</c:formatCode>
                <c:ptCount val="3"/>
                <c:pt idx="0">
                  <c:v>107453</c:v>
                </c:pt>
                <c:pt idx="1">
                  <c:v>94854</c:v>
                </c:pt>
                <c:pt idx="2">
                  <c:v>51605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1-4D65-B3D1-27FAA12F06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02736"/>
        <c:axId val="695803568"/>
      </c:barChart>
      <c:catAx>
        <c:axId val="69580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5803568"/>
        <c:crosses val="autoZero"/>
        <c:auto val="1"/>
        <c:lblAlgn val="ctr"/>
        <c:lblOffset val="100"/>
        <c:noMultiLvlLbl val="0"/>
      </c:catAx>
      <c:valAx>
        <c:axId val="6958035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580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REPRESENTACIÓN POR PUERTOS, EMBARCACIONES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'EMBARCACIONES '!$M$10</c:f>
              <c:strCache>
                <c:ptCount val="1"/>
                <c:pt idx="0">
                  <c:v>PORCENTAJE DE REPRESENTACIÓN POR PUERTOS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6-4FA7-BBC5-333DDFE91F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96-4FA7-BBC5-333DDFE91F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19-4738-9D79-0CC735C7E5A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19-4738-9D79-0CC735C7E5A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19-4738-9D79-0CC735C7E5A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19-4738-9D79-0CC735C7E5A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19-4738-9D79-0CC735C7E5A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19-4738-9D79-0CC735C7E5A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6-4FA7-BBC5-333DDFE91FE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B96-4FA7-BBC5-333DDFE91FE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19-4738-9D79-0CC735C7E5A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19-4738-9D79-0CC735C7E5A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19-4738-9D79-0CC735C7E5AA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19-4738-9D79-0CC735C7E5AA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19-4738-9D79-0CC735C7E5AA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19-4738-9D79-0CC735C7E5AA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E19-4738-9D79-0CC735C7E5AA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E19-4738-9D79-0CC735C7E5AA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B96-4FA7-BBC5-333DDFE91FE5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E19-4738-9D79-0CC735C7E5AA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E19-4738-9D79-0CC735C7E5AA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6-4FA7-BBC5-333DDFE91FE5}"/>
              </c:ext>
            </c:extLst>
          </c:dPt>
          <c:dLbls>
            <c:dLbl>
              <c:idx val="0"/>
              <c:layout>
                <c:manualLayout>
                  <c:x val="-5.8595581774407615E-2"/>
                  <c:y val="4.898778062530537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96-4FA7-BBC5-333DDFE91FE5}"/>
                </c:ext>
              </c:extLst>
            </c:dLbl>
            <c:dLbl>
              <c:idx val="1"/>
              <c:layout>
                <c:manualLayout>
                  <c:x val="-5.0292311225123648E-2"/>
                  <c:y val="-2.8478826250585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96-4FA7-BBC5-333DDFE91FE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739A777-3EB1-4A7D-9764-55071600BA66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72A16BC3-FE3E-4473-A3A6-364814E43E47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B96-4FA7-BBC5-333DDFE91FE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F6F5F60-948B-4B9C-8D3F-E12E05D0AC8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3621329D-253B-4CEF-878D-C0E5A9E9BB7A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B96-4FA7-BBC5-333DDFE91FE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3B78AEEB-20EB-476D-913C-3F969F2626C5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F1D74D60-5E65-431B-B8A9-E2070E1EA0AE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B96-4FA7-BBC5-333DDFE91FE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1770689-89DD-4FAA-A879-5A98CAA11D6D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0E04A54E-BA7A-4B01-ACEA-753207239108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B96-4FA7-BBC5-333DDFE91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'EMBARCACIONES '!$A$11:$A$32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BAHIA DE CALDERAS</c:v>
                </c:pt>
                <c:pt idx="6">
                  <c:v>CAP CANA</c:v>
                </c:pt>
                <c:pt idx="7">
                  <c:v>TAINO BAY</c:v>
                </c:pt>
                <c:pt idx="8">
                  <c:v>CAUCEDO</c:v>
                </c:pt>
                <c:pt idx="9">
                  <c:v>LA CANA</c:v>
                </c:pt>
                <c:pt idx="10">
                  <c:v>LA ROMANA</c:v>
                </c:pt>
                <c:pt idx="11">
                  <c:v>LUPERON </c:v>
                </c:pt>
                <c:pt idx="12">
                  <c:v>MANZANILLO</c:v>
                </c:pt>
                <c:pt idx="13">
                  <c:v>PEDERNALES</c:v>
                </c:pt>
                <c:pt idx="14">
                  <c:v>ISLAS CATALINA</c:v>
                </c:pt>
                <c:pt idx="15">
                  <c:v>PLAZA MARINA</c:v>
                </c:pt>
                <c:pt idx="16">
                  <c:v>PUERTO PLATA</c:v>
                </c:pt>
                <c:pt idx="17">
                  <c:v>PUNTA CATALINA</c:v>
                </c:pt>
                <c:pt idx="18">
                  <c:v>RIO HAINA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'EMBARCACIONES '!$M$11:$M$32</c:f>
              <c:numCache>
                <c:formatCode>0%</c:formatCode>
                <c:ptCount val="22"/>
                <c:pt idx="0">
                  <c:v>3.0944625407166124E-2</c:v>
                </c:pt>
                <c:pt idx="1">
                  <c:v>1.6286644951140066E-3</c:v>
                </c:pt>
                <c:pt idx="2">
                  <c:v>4.8859934853420191E-3</c:v>
                </c:pt>
                <c:pt idx="3">
                  <c:v>1.3843648208469055E-2</c:v>
                </c:pt>
                <c:pt idx="4">
                  <c:v>1.9543973941368076E-2</c:v>
                </c:pt>
                <c:pt idx="5">
                  <c:v>1.3029315960912053E-2</c:v>
                </c:pt>
                <c:pt idx="6">
                  <c:v>0</c:v>
                </c:pt>
                <c:pt idx="7">
                  <c:v>1.6286644951140065E-2</c:v>
                </c:pt>
                <c:pt idx="8">
                  <c:v>0.20195439739413681</c:v>
                </c:pt>
                <c:pt idx="9">
                  <c:v>5.6188925081433222E-2</c:v>
                </c:pt>
                <c:pt idx="10">
                  <c:v>1.2214983713355049E-2</c:v>
                </c:pt>
                <c:pt idx="11">
                  <c:v>1.3029315960912053E-2</c:v>
                </c:pt>
                <c:pt idx="12">
                  <c:v>2.3615635179153095E-2</c:v>
                </c:pt>
                <c:pt idx="13">
                  <c:v>2.4429967426710096E-3</c:v>
                </c:pt>
                <c:pt idx="14">
                  <c:v>0</c:v>
                </c:pt>
                <c:pt idx="15">
                  <c:v>7.3289902280130291E-3</c:v>
                </c:pt>
                <c:pt idx="16">
                  <c:v>7.8175895765472306E-2</c:v>
                </c:pt>
                <c:pt idx="17">
                  <c:v>7.3289902280130291E-3</c:v>
                </c:pt>
                <c:pt idx="18">
                  <c:v>0.37052117263843648</c:v>
                </c:pt>
                <c:pt idx="19">
                  <c:v>2.4429967426710098E-2</c:v>
                </c:pt>
                <c:pt idx="20">
                  <c:v>7.3289902280130291E-3</c:v>
                </c:pt>
                <c:pt idx="21">
                  <c:v>9.5276872964169382E-2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6-4FA7-BBC5-333DDFE91FE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CANTIDAD DE EMBARCACIONES  POR PUERTOS JULIO-SEPTIEMBRE 2022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'EMBARCACIONES '!$A$94:$A$114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Calderas</c:v>
                </c:pt>
                <c:pt idx="6">
                  <c:v>Cap Cana</c:v>
                </c:pt>
                <c:pt idx="7">
                  <c:v>Taino Bay</c:v>
                </c:pt>
                <c:pt idx="8">
                  <c:v>Caucedo</c:v>
                </c:pt>
                <c:pt idx="9">
                  <c:v>La Cana</c:v>
                </c:pt>
                <c:pt idx="10">
                  <c:v>La Romana</c:v>
                </c:pt>
                <c:pt idx="11">
                  <c:v>Luperón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Barbará</c:v>
                </c:pt>
                <c:pt idx="20">
                  <c:v>Santo Domingo</c:v>
                </c:pt>
              </c:strCache>
            </c:strRef>
          </c:cat>
          <c:val>
            <c:numRef>
              <c:f>'EMBARCACIONES '!$B$94:$B$114</c:f>
              <c:numCache>
                <c:formatCode>General</c:formatCode>
                <c:ptCount val="21"/>
                <c:pt idx="0">
                  <c:v>38</c:v>
                </c:pt>
                <c:pt idx="1">
                  <c:v>2</c:v>
                </c:pt>
                <c:pt idx="2">
                  <c:v>6</c:v>
                </c:pt>
                <c:pt idx="3">
                  <c:v>17</c:v>
                </c:pt>
                <c:pt idx="4">
                  <c:v>24</c:v>
                </c:pt>
                <c:pt idx="5">
                  <c:v>16</c:v>
                </c:pt>
                <c:pt idx="6">
                  <c:v>0</c:v>
                </c:pt>
                <c:pt idx="7">
                  <c:v>20</c:v>
                </c:pt>
                <c:pt idx="8">
                  <c:v>248</c:v>
                </c:pt>
                <c:pt idx="9">
                  <c:v>69</c:v>
                </c:pt>
                <c:pt idx="10">
                  <c:v>15</c:v>
                </c:pt>
                <c:pt idx="11">
                  <c:v>16</c:v>
                </c:pt>
                <c:pt idx="12">
                  <c:v>29</c:v>
                </c:pt>
                <c:pt idx="13">
                  <c:v>3</c:v>
                </c:pt>
                <c:pt idx="14">
                  <c:v>9</c:v>
                </c:pt>
                <c:pt idx="15">
                  <c:v>96</c:v>
                </c:pt>
                <c:pt idx="16">
                  <c:v>9</c:v>
                </c:pt>
                <c:pt idx="17">
                  <c:v>455</c:v>
                </c:pt>
                <c:pt idx="18">
                  <c:v>30</c:v>
                </c:pt>
                <c:pt idx="19">
                  <c:v>9</c:v>
                </c:pt>
                <c:pt idx="2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461-A3A9-A28A88ECF3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057664"/>
        <c:axId val="264045184"/>
        <c:axId val="0"/>
      </c:bar3DChart>
      <c:catAx>
        <c:axId val="2640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4045184"/>
        <c:crosses val="autoZero"/>
        <c:auto val="1"/>
        <c:lblAlgn val="ctr"/>
        <c:lblOffset val="100"/>
        <c:noMultiLvlLbl val="0"/>
      </c:catAx>
      <c:valAx>
        <c:axId val="26404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40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Comparativo</a:t>
            </a:r>
            <a:r>
              <a:rPr lang="es-DO" b="1" baseline="0"/>
              <a:t> del movimiento de Embarcaciones  por Puertos   Julio-Septiembre 2022 Vs 2021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7247594050743656E-2"/>
          <c:y val="0.14653144016227179"/>
          <c:w val="0.9278635170603674"/>
          <c:h val="0.63005776407766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'COMP. EMBARCIONES '!$B$29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EMBARCIONES '!$A$30:$A$50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Calderas</c:v>
                </c:pt>
                <c:pt idx="6">
                  <c:v>Cap Cana</c:v>
                </c:pt>
                <c:pt idx="7">
                  <c:v>Taino Bay</c:v>
                </c:pt>
                <c:pt idx="8">
                  <c:v>Caucedo</c:v>
                </c:pt>
                <c:pt idx="9">
                  <c:v>La Cana</c:v>
                </c:pt>
                <c:pt idx="10">
                  <c:v>La Romana</c:v>
                </c:pt>
                <c:pt idx="11">
                  <c:v>Luperón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Barbará</c:v>
                </c:pt>
                <c:pt idx="20">
                  <c:v>Santo Domingo</c:v>
                </c:pt>
              </c:strCache>
            </c:strRef>
          </c:cat>
          <c:val>
            <c:numRef>
              <c:f>'COMP. EMBARCIONES '!$B$30:$B$50</c:f>
              <c:numCache>
                <c:formatCode>#,##0</c:formatCode>
                <c:ptCount val="21"/>
                <c:pt idx="0">
                  <c:v>22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22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252</c:v>
                </c:pt>
                <c:pt idx="9">
                  <c:v>78</c:v>
                </c:pt>
                <c:pt idx="10">
                  <c:v>13</c:v>
                </c:pt>
                <c:pt idx="11">
                  <c:v>19</c:v>
                </c:pt>
                <c:pt idx="12">
                  <c:v>26</c:v>
                </c:pt>
                <c:pt idx="13">
                  <c:v>1</c:v>
                </c:pt>
                <c:pt idx="14">
                  <c:v>8</c:v>
                </c:pt>
                <c:pt idx="15">
                  <c:v>115</c:v>
                </c:pt>
                <c:pt idx="16">
                  <c:v>5</c:v>
                </c:pt>
                <c:pt idx="17">
                  <c:v>432</c:v>
                </c:pt>
                <c:pt idx="18">
                  <c:v>26</c:v>
                </c:pt>
                <c:pt idx="19">
                  <c:v>25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2-4F52-B49C-FD9BFB43C342}"/>
            </c:ext>
          </c:extLst>
        </c:ser>
        <c:ser>
          <c:idx val="1"/>
          <c:order val="1"/>
          <c:tx>
            <c:strRef>
              <c:f>'COMP. EMBARCIONES '!$C$29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EMBARCIONES '!$A$30:$A$50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Calderas</c:v>
                </c:pt>
                <c:pt idx="6">
                  <c:v>Cap Cana</c:v>
                </c:pt>
                <c:pt idx="7">
                  <c:v>Taino Bay</c:v>
                </c:pt>
                <c:pt idx="8">
                  <c:v>Caucedo</c:v>
                </c:pt>
                <c:pt idx="9">
                  <c:v>La Cana</c:v>
                </c:pt>
                <c:pt idx="10">
                  <c:v>La Romana</c:v>
                </c:pt>
                <c:pt idx="11">
                  <c:v>Luperón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Barbará</c:v>
                </c:pt>
                <c:pt idx="20">
                  <c:v>Santo Domingo</c:v>
                </c:pt>
              </c:strCache>
            </c:strRef>
          </c:cat>
          <c:val>
            <c:numRef>
              <c:f>'COMP. EMBARCIONES '!$C$30:$C$50</c:f>
              <c:numCache>
                <c:formatCode>General</c:formatCode>
                <c:ptCount val="21"/>
                <c:pt idx="0">
                  <c:v>38</c:v>
                </c:pt>
                <c:pt idx="1">
                  <c:v>2</c:v>
                </c:pt>
                <c:pt idx="2">
                  <c:v>6</c:v>
                </c:pt>
                <c:pt idx="3">
                  <c:v>17</c:v>
                </c:pt>
                <c:pt idx="4">
                  <c:v>24</c:v>
                </c:pt>
                <c:pt idx="5">
                  <c:v>16</c:v>
                </c:pt>
                <c:pt idx="6">
                  <c:v>0</c:v>
                </c:pt>
                <c:pt idx="7">
                  <c:v>20</c:v>
                </c:pt>
                <c:pt idx="8">
                  <c:v>248</c:v>
                </c:pt>
                <c:pt idx="9">
                  <c:v>69</c:v>
                </c:pt>
                <c:pt idx="10">
                  <c:v>15</c:v>
                </c:pt>
                <c:pt idx="11">
                  <c:v>16</c:v>
                </c:pt>
                <c:pt idx="12">
                  <c:v>29</c:v>
                </c:pt>
                <c:pt idx="13">
                  <c:v>3</c:v>
                </c:pt>
                <c:pt idx="14">
                  <c:v>9</c:v>
                </c:pt>
                <c:pt idx="15">
                  <c:v>96</c:v>
                </c:pt>
                <c:pt idx="16">
                  <c:v>9</c:v>
                </c:pt>
                <c:pt idx="17">
                  <c:v>455</c:v>
                </c:pt>
                <c:pt idx="18">
                  <c:v>30</c:v>
                </c:pt>
                <c:pt idx="19">
                  <c:v>9</c:v>
                </c:pt>
                <c:pt idx="2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2-4F52-B49C-FD9BFB43C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690816"/>
        <c:axId val="383691232"/>
      </c:barChart>
      <c:catAx>
        <c:axId val="3836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3691232"/>
        <c:crosses val="autoZero"/>
        <c:auto val="1"/>
        <c:lblAlgn val="ctr"/>
        <c:lblOffset val="100"/>
        <c:noMultiLvlLbl val="0"/>
      </c:catAx>
      <c:valAx>
        <c:axId val="3836912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836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99678040244972"/>
          <c:y val="0.90590244969378841"/>
          <c:w val="0.16622866141732284"/>
          <c:h val="7.743088363954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050" b="1" baseline="0">
                <a:latin typeface="+mn-lt"/>
              </a:rPr>
              <a:t>COMPARATIVO DE EMBARCACIONES  POR TIPOS  2022 Vs 2021  </a:t>
            </a:r>
            <a:endParaRPr lang="es-DO" sz="105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'COMP. EMBARCIONES '!$B$12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'COMP. EMBARCIONES '!$A$13:$A$22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</c:v>
                </c:pt>
                <c:pt idx="9">
                  <c:v>FERRIE</c:v>
                </c:pt>
              </c:strCache>
            </c:strRef>
          </c:cat>
          <c:val>
            <c:numRef>
              <c:f>'COMP. EMBARCIONES '!$B$13:$B$22</c:f>
              <c:numCache>
                <c:formatCode>#,##0</c:formatCode>
                <c:ptCount val="10"/>
                <c:pt idx="0">
                  <c:v>754</c:v>
                </c:pt>
                <c:pt idx="1">
                  <c:v>64</c:v>
                </c:pt>
                <c:pt idx="2">
                  <c:v>199</c:v>
                </c:pt>
                <c:pt idx="3">
                  <c:v>28</c:v>
                </c:pt>
                <c:pt idx="4">
                  <c:v>4</c:v>
                </c:pt>
                <c:pt idx="5">
                  <c:v>23</c:v>
                </c:pt>
                <c:pt idx="6">
                  <c:v>21</c:v>
                </c:pt>
                <c:pt idx="7">
                  <c:v>41</c:v>
                </c:pt>
                <c:pt idx="8">
                  <c:v>5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4-463B-A2EF-46E938106FF7}"/>
            </c:ext>
          </c:extLst>
        </c:ser>
        <c:ser>
          <c:idx val="1"/>
          <c:order val="1"/>
          <c:tx>
            <c:strRef>
              <c:f>'COMP. EMBARCIONES '!$C$12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75752448917599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E4-463B-A2EF-46E938106FF7}"/>
                </c:ext>
              </c:extLst>
            </c:dLbl>
            <c:dLbl>
              <c:idx val="2"/>
              <c:layout>
                <c:manualLayout>
                  <c:x val="1.9704430100646021E-2"/>
                  <c:y val="-1.742919389978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5E4-463B-A2EF-46E938106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'COMP. EMBARCIONES '!$A$13:$A$22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</c:v>
                </c:pt>
                <c:pt idx="9">
                  <c:v>FERRIE</c:v>
                </c:pt>
              </c:strCache>
            </c:strRef>
          </c:cat>
          <c:val>
            <c:numRef>
              <c:f>'COMP. EMBARCIONES '!$C$13:$C$22</c:f>
              <c:numCache>
                <c:formatCode>#,##0</c:formatCode>
                <c:ptCount val="10"/>
                <c:pt idx="0">
                  <c:v>736</c:v>
                </c:pt>
                <c:pt idx="1">
                  <c:v>102</c:v>
                </c:pt>
                <c:pt idx="2">
                  <c:v>190</c:v>
                </c:pt>
                <c:pt idx="3">
                  <c:v>67</c:v>
                </c:pt>
                <c:pt idx="4">
                  <c:v>0</c:v>
                </c:pt>
                <c:pt idx="5">
                  <c:v>35</c:v>
                </c:pt>
                <c:pt idx="6">
                  <c:v>30</c:v>
                </c:pt>
                <c:pt idx="7">
                  <c:v>21</c:v>
                </c:pt>
                <c:pt idx="8">
                  <c:v>5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4-463B-A2EF-46E938106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4539200"/>
        <c:axId val="994544608"/>
        <c:axId val="0"/>
      </c:bar3DChart>
      <c:catAx>
        <c:axId val="9945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4544608"/>
        <c:crosses val="autoZero"/>
        <c:auto val="1"/>
        <c:lblAlgn val="ctr"/>
        <c:lblOffset val="100"/>
        <c:noMultiLvlLbl val="0"/>
      </c:catAx>
      <c:valAx>
        <c:axId val="9945446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945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MOVIMIENTO</a:t>
            </a:r>
            <a:r>
              <a:rPr lang="es-DO" sz="1100" baseline="0"/>
              <a:t> DE EMBARCACIONES  ARRIBADAS JULIO-SEPTIEMBRE 2022</a:t>
            </a:r>
            <a:endParaRPr lang="es-DO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'COMP. EMBARCIONES '!$A$57:$A$77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Calderas</c:v>
                </c:pt>
                <c:pt idx="6">
                  <c:v>Cap Cana</c:v>
                </c:pt>
                <c:pt idx="7">
                  <c:v>Taino Bay</c:v>
                </c:pt>
                <c:pt idx="8">
                  <c:v>Caucedo</c:v>
                </c:pt>
                <c:pt idx="9">
                  <c:v>La Cana</c:v>
                </c:pt>
                <c:pt idx="10">
                  <c:v>La Romana</c:v>
                </c:pt>
                <c:pt idx="11">
                  <c:v>Luperón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Barbará</c:v>
                </c:pt>
                <c:pt idx="20">
                  <c:v>Santo Domingo</c:v>
                </c:pt>
              </c:strCache>
            </c:strRef>
          </c:cat>
          <c:val>
            <c:numRef>
              <c:f>'COMP. EMBARCIONES '!$B$57:$B$77</c:f>
              <c:numCache>
                <c:formatCode>General</c:formatCode>
                <c:ptCount val="21"/>
                <c:pt idx="0">
                  <c:v>38</c:v>
                </c:pt>
                <c:pt idx="1">
                  <c:v>2</c:v>
                </c:pt>
                <c:pt idx="2">
                  <c:v>6</c:v>
                </c:pt>
                <c:pt idx="3">
                  <c:v>17</c:v>
                </c:pt>
                <c:pt idx="4">
                  <c:v>24</c:v>
                </c:pt>
                <c:pt idx="5">
                  <c:v>16</c:v>
                </c:pt>
                <c:pt idx="6">
                  <c:v>0</c:v>
                </c:pt>
                <c:pt idx="7">
                  <c:v>20</c:v>
                </c:pt>
                <c:pt idx="8">
                  <c:v>248</c:v>
                </c:pt>
                <c:pt idx="9">
                  <c:v>69</c:v>
                </c:pt>
                <c:pt idx="10">
                  <c:v>15</c:v>
                </c:pt>
                <c:pt idx="11">
                  <c:v>16</c:v>
                </c:pt>
                <c:pt idx="12">
                  <c:v>29</c:v>
                </c:pt>
                <c:pt idx="13">
                  <c:v>3</c:v>
                </c:pt>
                <c:pt idx="14">
                  <c:v>9</c:v>
                </c:pt>
                <c:pt idx="15">
                  <c:v>96</c:v>
                </c:pt>
                <c:pt idx="16">
                  <c:v>9</c:v>
                </c:pt>
                <c:pt idx="17">
                  <c:v>455</c:v>
                </c:pt>
                <c:pt idx="18">
                  <c:v>30</c:v>
                </c:pt>
                <c:pt idx="19">
                  <c:v>9</c:v>
                </c:pt>
                <c:pt idx="2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7-4665-BED5-44177DB9C6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001862208"/>
        <c:axId val="1001864288"/>
        <c:axId val="203398464"/>
      </c:bar3DChart>
      <c:catAx>
        <c:axId val="10018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01864288"/>
        <c:crosses val="autoZero"/>
        <c:auto val="1"/>
        <c:lblAlgn val="ctr"/>
        <c:lblOffset val="100"/>
        <c:noMultiLvlLbl val="0"/>
      </c:catAx>
      <c:valAx>
        <c:axId val="100186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1862208"/>
        <c:crosses val="autoZero"/>
        <c:crossBetween val="between"/>
      </c:valAx>
      <c:serAx>
        <c:axId val="2033984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00186428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CARGAS EN IMPORTACIÓN  2022 Vs 2021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732470334412083E-2"/>
          <c:y val="0.12387184730743013"/>
          <c:w val="0.95253505933117588"/>
          <c:h val="0.73418288971547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'COMPARATIVO DE CARGAS'!$B$13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CARGAS'!$A$14:$A$17</c:f>
              <c:strCache>
                <c:ptCount val="4"/>
                <c:pt idx="0">
                  <c:v> CARGA GRAL. SUELTA</c:v>
                </c:pt>
                <c:pt idx="1">
                  <c:v> CARGA GRAL.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'COMPARATIVO DE CARGAS'!$B$14:$B$17</c:f>
              <c:numCache>
                <c:formatCode>#,##0</c:formatCode>
                <c:ptCount val="4"/>
                <c:pt idx="0">
                  <c:v>514246.37</c:v>
                </c:pt>
                <c:pt idx="1">
                  <c:v>1389952</c:v>
                </c:pt>
                <c:pt idx="2">
                  <c:v>1741663.46</c:v>
                </c:pt>
                <c:pt idx="3">
                  <c:v>1930314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A-4442-8496-7DD5BAB0CAF2}"/>
            </c:ext>
          </c:extLst>
        </c:ser>
        <c:ser>
          <c:idx val="1"/>
          <c:order val="1"/>
          <c:tx>
            <c:strRef>
              <c:f>'COMPARATIVO DE CARGAS'!$C$13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CARGAS'!$A$14:$A$17</c:f>
              <c:strCache>
                <c:ptCount val="4"/>
                <c:pt idx="0">
                  <c:v> CARGA GRAL. SUELTA</c:v>
                </c:pt>
                <c:pt idx="1">
                  <c:v> CARGA GRAL.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'COMPARATIVO DE CARGAS'!$C$14:$C$17</c:f>
              <c:numCache>
                <c:formatCode>#,##0</c:formatCode>
                <c:ptCount val="4"/>
                <c:pt idx="0">
                  <c:v>671008</c:v>
                </c:pt>
                <c:pt idx="1">
                  <c:v>1408174</c:v>
                </c:pt>
                <c:pt idx="2">
                  <c:v>1934506.38</c:v>
                </c:pt>
                <c:pt idx="3">
                  <c:v>1947778.7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A-4442-8496-7DD5BAB0CA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3940352"/>
        <c:axId val="263953664"/>
        <c:axId val="0"/>
      </c:bar3DChart>
      <c:catAx>
        <c:axId val="2639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3953664"/>
        <c:crosses val="autoZero"/>
        <c:auto val="1"/>
        <c:lblAlgn val="ctr"/>
        <c:lblOffset val="100"/>
        <c:noMultiLvlLbl val="0"/>
      </c:catAx>
      <c:valAx>
        <c:axId val="2639536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639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CARGAS EN EXPORTACIÓN 2022 Vs 2021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DE CARGAS'!$B$20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'COMPARATIVO DE CARGAS'!$A$21:$A$24</c:f>
              <c:strCache>
                <c:ptCount val="4"/>
                <c:pt idx="0">
                  <c:v> CARGA GRAL. SUELTA</c:v>
                </c:pt>
                <c:pt idx="1">
                  <c:v> CARGA GRAL.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'COMPARATIVO DE CARGAS'!$B$21:$B$24</c:f>
              <c:numCache>
                <c:formatCode>#,##0</c:formatCode>
                <c:ptCount val="4"/>
                <c:pt idx="0">
                  <c:v>195145</c:v>
                </c:pt>
                <c:pt idx="1">
                  <c:v>607912</c:v>
                </c:pt>
                <c:pt idx="2">
                  <c:v>62988</c:v>
                </c:pt>
                <c:pt idx="3">
                  <c:v>299074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2-457A-8172-5E0064EEAB81}"/>
            </c:ext>
          </c:extLst>
        </c:ser>
        <c:ser>
          <c:idx val="1"/>
          <c:order val="1"/>
          <c:tx>
            <c:strRef>
              <c:f>'COMPARATIVO DE CARGAS'!$C$20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'COMPARATIVO DE CARGAS'!$A$21:$A$24</c:f>
              <c:strCache>
                <c:ptCount val="4"/>
                <c:pt idx="0">
                  <c:v> CARGA GRAL. SUELTA</c:v>
                </c:pt>
                <c:pt idx="1">
                  <c:v> CARGA GRAL.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'COMPARATIVO DE CARGAS'!$C$21:$C$24</c:f>
              <c:numCache>
                <c:formatCode>#,##0</c:formatCode>
                <c:ptCount val="4"/>
                <c:pt idx="0">
                  <c:v>164467.45000000001</c:v>
                </c:pt>
                <c:pt idx="1">
                  <c:v>595107</c:v>
                </c:pt>
                <c:pt idx="2">
                  <c:v>179247</c:v>
                </c:pt>
                <c:pt idx="3">
                  <c:v>432818.63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2-457A-8172-5E0064EEAB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578448560"/>
        <c:axId val="1578432336"/>
        <c:axId val="0"/>
      </c:bar3DChart>
      <c:catAx>
        <c:axId val="157844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78432336"/>
        <c:crosses val="autoZero"/>
        <c:auto val="1"/>
        <c:lblAlgn val="ctr"/>
        <c:lblOffset val="100"/>
        <c:noMultiLvlLbl val="0"/>
      </c:catAx>
      <c:valAx>
        <c:axId val="15784323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7844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</a:rPr>
              <a:t>COMPARATIVO DEL MOVIMIENTO DE CARGAS EN TRÁSITO 2022 Vs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DE CARGAS'!$B$27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76000"/>
                <a:alpha val="88000"/>
              </a:schemeClr>
            </a:solidFill>
            <a:ln>
              <a:solidFill>
                <a:schemeClr val="accent1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CARGAS'!$A$28:$A$29</c:f>
              <c:strCache>
                <c:ptCount val="2"/>
                <c:pt idx="0">
                  <c:v>ENTRADA</c:v>
                </c:pt>
                <c:pt idx="1">
                  <c:v> SALIDA</c:v>
                </c:pt>
              </c:strCache>
            </c:strRef>
          </c:cat>
          <c:val>
            <c:numRef>
              <c:f>'COMPARATIVO DE CARGAS'!$B$28:$B$29</c:f>
              <c:numCache>
                <c:formatCode>#,##0</c:formatCode>
                <c:ptCount val="2"/>
                <c:pt idx="0">
                  <c:v>873009</c:v>
                </c:pt>
                <c:pt idx="1">
                  <c:v>823573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71C-B14A-47D508E3EF5C}"/>
            </c:ext>
          </c:extLst>
        </c:ser>
        <c:ser>
          <c:idx val="1"/>
          <c:order val="1"/>
          <c:tx>
            <c:strRef>
              <c:f>'COMPARATIVO DE CARGAS'!$C$27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77000"/>
                <a:alpha val="88000"/>
              </a:schemeClr>
            </a:solidFill>
            <a:ln>
              <a:solidFill>
                <a:schemeClr val="accent1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CARGAS'!$A$28:$A$29</c:f>
              <c:strCache>
                <c:ptCount val="2"/>
                <c:pt idx="0">
                  <c:v>ENTRADA</c:v>
                </c:pt>
                <c:pt idx="1">
                  <c:v> SALIDA</c:v>
                </c:pt>
              </c:strCache>
            </c:strRef>
          </c:cat>
          <c:val>
            <c:numRef>
              <c:f>'COMPARATIVO DE CARGAS'!$C$28:$C$29</c:f>
              <c:numCache>
                <c:formatCode>#,##0</c:formatCode>
                <c:ptCount val="2"/>
                <c:pt idx="0">
                  <c:v>582473</c:v>
                </c:pt>
                <c:pt idx="1">
                  <c:v>804324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5-471C-B14A-47D508E3E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64009824"/>
        <c:axId val="264013152"/>
        <c:axId val="0"/>
      </c:bar3DChart>
      <c:catAx>
        <c:axId val="2640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4013152"/>
        <c:crosses val="autoZero"/>
        <c:auto val="1"/>
        <c:lblAlgn val="ctr"/>
        <c:lblOffset val="100"/>
        <c:noMultiLvlLbl val="0"/>
      </c:catAx>
      <c:valAx>
        <c:axId val="264013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400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image" Target="../media/image4.png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4.png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1566333</xdr:colOff>
      <xdr:row>37</xdr:row>
      <xdr:rowOff>10584</xdr:rowOff>
    </xdr:from>
    <xdr:to>
      <xdr:col>12</xdr:col>
      <xdr:colOff>10583</xdr:colOff>
      <xdr:row>59</xdr:row>
      <xdr:rowOff>84667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41274</xdr:colOff>
      <xdr:row>60</xdr:row>
      <xdr:rowOff>142874</xdr:rowOff>
    </xdr:from>
    <xdr:to>
      <xdr:col>12</xdr:col>
      <xdr:colOff>21167</xdr:colOff>
      <xdr:row>89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676275</xdr:colOff>
      <xdr:row>0</xdr:row>
      <xdr:rowOff>66676</xdr:rowOff>
    </xdr:from>
    <xdr:to>
      <xdr:col>7</xdr:col>
      <xdr:colOff>514350</xdr:colOff>
      <xdr:row>4</xdr:row>
      <xdr:rowOff>9526</xdr:rowOff>
    </xdr:to>
    <xdr:pic>
      <xdr:nvPicPr>
        <xdr:cNvPr id="6" name="2 Imagen" descr="Logotipo&#10;&#10;Descripción generada automáticament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66676"/>
          <a:ext cx="1943100" cy="70485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91</xdr:row>
      <xdr:rowOff>11643</xdr:rowOff>
    </xdr:from>
    <xdr:to>
      <xdr:col>11</xdr:col>
      <xdr:colOff>1153583</xdr:colOff>
      <xdr:row>115</xdr:row>
      <xdr:rowOff>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1333499</xdr:colOff>
      <xdr:row>0</xdr:row>
      <xdr:rowOff>120650</xdr:rowOff>
    </xdr:from>
    <xdr:to>
      <xdr:col>7</xdr:col>
      <xdr:colOff>251883</xdr:colOff>
      <xdr:row>4</xdr:row>
      <xdr:rowOff>167217</xdr:rowOff>
    </xdr:to>
    <xdr:pic>
      <xdr:nvPicPr>
        <xdr:cNvPr id="2" name="8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9" y="120650"/>
          <a:ext cx="1786467" cy="766234"/>
        </a:xfrm>
        <a:prstGeom prst="rect">
          <a:avLst/>
        </a:prstGeom>
      </xdr:spPr>
    </xdr:pic>
    <xdr:clientData/>
  </xdr:twoCellAnchor>
  <xdr:twoCellAnchor>
    <xdr:from>
      <xdr:col>5</xdr:col>
      <xdr:colOff>92075</xdr:colOff>
      <xdr:row>27</xdr:row>
      <xdr:rowOff>137583</xdr:rowOff>
    </xdr:from>
    <xdr:to>
      <xdr:col>14</xdr:col>
      <xdr:colOff>751417</xdr:colOff>
      <xdr:row>50</xdr:row>
      <xdr:rowOff>129116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141815</xdr:colOff>
      <xdr:row>9</xdr:row>
      <xdr:rowOff>162985</xdr:rowOff>
    </xdr:from>
    <xdr:to>
      <xdr:col>14</xdr:col>
      <xdr:colOff>592666</xdr:colOff>
      <xdr:row>26</xdr:row>
      <xdr:rowOff>31750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1195916</xdr:colOff>
      <xdr:row>54</xdr:row>
      <xdr:rowOff>118533</xdr:rowOff>
    </xdr:from>
    <xdr:to>
      <xdr:col>14</xdr:col>
      <xdr:colOff>656167</xdr:colOff>
      <xdr:row>76</xdr:row>
      <xdr:rowOff>179916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1</xdr:row>
      <xdr:rowOff>38100</xdr:rowOff>
    </xdr:from>
    <xdr:to>
      <xdr:col>11</xdr:col>
      <xdr:colOff>304800</xdr:colOff>
      <xdr:row>5</xdr:row>
      <xdr:rowOff>161925</xdr:rowOff>
    </xdr:to>
    <xdr:pic>
      <xdr:nvPicPr>
        <xdr:cNvPr id="2" name="2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228600"/>
          <a:ext cx="2095500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97367</xdr:colOff>
      <xdr:row>12</xdr:row>
      <xdr:rowOff>10584</xdr:rowOff>
    </xdr:from>
    <xdr:to>
      <xdr:col>12</xdr:col>
      <xdr:colOff>698501</xdr:colOff>
      <xdr:row>32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1439333</xdr:colOff>
      <xdr:row>34</xdr:row>
      <xdr:rowOff>13758</xdr:rowOff>
    </xdr:from>
    <xdr:to>
      <xdr:col>11</xdr:col>
      <xdr:colOff>603250</xdr:colOff>
      <xdr:row>54</xdr:row>
      <xdr:rowOff>148167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10583</xdr:colOff>
      <xdr:row>55</xdr:row>
      <xdr:rowOff>93132</xdr:rowOff>
    </xdr:from>
    <xdr:to>
      <xdr:col>11</xdr:col>
      <xdr:colOff>592667</xdr:colOff>
      <xdr:row>79</xdr:row>
      <xdr:rowOff>169333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243417</xdr:colOff>
      <xdr:row>0</xdr:row>
      <xdr:rowOff>0</xdr:rowOff>
    </xdr:from>
    <xdr:to>
      <xdr:col>6</xdr:col>
      <xdr:colOff>268817</xdr:colOff>
      <xdr:row>4</xdr:row>
      <xdr:rowOff>123824</xdr:rowOff>
    </xdr:to>
    <xdr:pic>
      <xdr:nvPicPr>
        <xdr:cNvPr id="7" name="2 Imagen" descr="Logotipo&#10;&#10;Descripción generada automáticament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334" y="0"/>
          <a:ext cx="2131483" cy="8434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3</xdr:row>
      <xdr:rowOff>95251</xdr:rowOff>
    </xdr:from>
    <xdr:to>
      <xdr:col>5</xdr:col>
      <xdr:colOff>409575</xdr:colOff>
      <xdr:row>8</xdr:row>
      <xdr:rowOff>38101</xdr:rowOff>
    </xdr:to>
    <xdr:pic>
      <xdr:nvPicPr>
        <xdr:cNvPr id="3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809751"/>
          <a:ext cx="1752600" cy="895350"/>
        </a:xfrm>
        <a:prstGeom prst="rect">
          <a:avLst/>
        </a:prstGeom>
      </xdr:spPr>
    </xdr:pic>
    <xdr:clientData/>
  </xdr:twoCellAnchor>
  <xdr:twoCellAnchor>
    <xdr:from>
      <xdr:col>1</xdr:col>
      <xdr:colOff>21166</xdr:colOff>
      <xdr:row>150</xdr:row>
      <xdr:rowOff>95251</xdr:rowOff>
    </xdr:from>
    <xdr:to>
      <xdr:col>8</xdr:col>
      <xdr:colOff>709082</xdr:colOff>
      <xdr:row>167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63503</xdr:colOff>
      <xdr:row>168</xdr:row>
      <xdr:rowOff>52917</xdr:rowOff>
    </xdr:from>
    <xdr:to>
      <xdr:col>8</xdr:col>
      <xdr:colOff>751416</xdr:colOff>
      <xdr:row>191</xdr:row>
      <xdr:rowOff>158750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42334</xdr:colOff>
      <xdr:row>43</xdr:row>
      <xdr:rowOff>167215</xdr:rowOff>
    </xdr:from>
    <xdr:to>
      <xdr:col>8</xdr:col>
      <xdr:colOff>1</xdr:colOff>
      <xdr:row>67</xdr:row>
      <xdr:rowOff>52916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72</xdr:row>
      <xdr:rowOff>176742</xdr:rowOff>
    </xdr:from>
    <xdr:to>
      <xdr:col>7</xdr:col>
      <xdr:colOff>1301750</xdr:colOff>
      <xdr:row>92</xdr:row>
      <xdr:rowOff>74084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21169</xdr:colOff>
      <xdr:row>117</xdr:row>
      <xdr:rowOff>31750</xdr:rowOff>
    </xdr:from>
    <xdr:to>
      <xdr:col>4</xdr:col>
      <xdr:colOff>603250</xdr:colOff>
      <xdr:row>141</xdr:row>
      <xdr:rowOff>158750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679449</xdr:colOff>
      <xdr:row>117</xdr:row>
      <xdr:rowOff>21167</xdr:rowOff>
    </xdr:from>
    <xdr:to>
      <xdr:col>9</xdr:col>
      <xdr:colOff>560917</xdr:colOff>
      <xdr:row>141</xdr:row>
      <xdr:rowOff>175685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104774</xdr:rowOff>
    </xdr:from>
    <xdr:to>
      <xdr:col>2</xdr:col>
      <xdr:colOff>1362075</xdr:colOff>
      <xdr:row>5</xdr:row>
      <xdr:rowOff>4232</xdr:rowOff>
    </xdr:to>
    <xdr:pic>
      <xdr:nvPicPr>
        <xdr:cNvPr id="3" name="2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866774"/>
          <a:ext cx="1666875" cy="847725"/>
        </a:xfrm>
        <a:prstGeom prst="rect">
          <a:avLst/>
        </a:prstGeom>
      </xdr:spPr>
    </xdr:pic>
    <xdr:clientData/>
  </xdr:twoCellAnchor>
  <xdr:twoCellAnchor>
    <xdr:from>
      <xdr:col>0</xdr:col>
      <xdr:colOff>572512</xdr:colOff>
      <xdr:row>18</xdr:row>
      <xdr:rowOff>59686</xdr:rowOff>
    </xdr:from>
    <xdr:to>
      <xdr:col>5</xdr:col>
      <xdr:colOff>448236</xdr:colOff>
      <xdr:row>35</xdr:row>
      <xdr:rowOff>56030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1022564</xdr:colOff>
      <xdr:row>55</xdr:row>
      <xdr:rowOff>40189</xdr:rowOff>
    </xdr:from>
    <xdr:to>
      <xdr:col>5</xdr:col>
      <xdr:colOff>208987</xdr:colOff>
      <xdr:row>71</xdr:row>
      <xdr:rowOff>101547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667152</xdr:colOff>
      <xdr:row>86</xdr:row>
      <xdr:rowOff>177116</xdr:rowOff>
    </xdr:from>
    <xdr:to>
      <xdr:col>4</xdr:col>
      <xdr:colOff>1374494</xdr:colOff>
      <xdr:row>101</xdr:row>
      <xdr:rowOff>80380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5:N115"/>
  <sheetViews>
    <sheetView tabSelected="1" view="pageBreakPreview" zoomScale="60" zoomScaleNormal="100" workbookViewId="0">
      <selection activeCell="P105" sqref="P105"/>
    </sheetView>
  </sheetViews>
  <sheetFormatPr baseColWidth="10" defaultRowHeight="15" x14ac:dyDescent="0.25"/>
  <cols>
    <col min="1" max="1" width="22.5703125" customWidth="1"/>
    <col min="2" max="2" width="15.7109375" customWidth="1"/>
    <col min="3" max="3" width="15.85546875" customWidth="1"/>
    <col min="4" max="4" width="14.42578125" customWidth="1"/>
    <col min="5" max="5" width="14.7109375" customWidth="1"/>
    <col min="6" max="6" width="15" customWidth="1"/>
    <col min="7" max="7" width="16.5703125" customWidth="1"/>
    <col min="8" max="8" width="13.140625" customWidth="1"/>
    <col min="9" max="9" width="15.85546875" customWidth="1"/>
    <col min="10" max="10" width="16.85546875" customWidth="1"/>
    <col min="11" max="11" width="12.85546875" customWidth="1"/>
    <col min="12" max="12" width="16.7109375" customWidth="1"/>
    <col min="13" max="13" width="21.140625" customWidth="1"/>
  </cols>
  <sheetData>
    <row r="5" spans="1:14" x14ac:dyDescent="0.25">
      <c r="A5" s="203" t="s">
        <v>126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4" x14ac:dyDescent="0.25">
      <c r="A6" s="203" t="s">
        <v>59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4" x14ac:dyDescent="0.25">
      <c r="A7" s="203" t="s">
        <v>127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4" x14ac:dyDescent="0.25">
      <c r="A8" s="203" t="s">
        <v>128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</row>
    <row r="9" spans="1:14" ht="15.75" thickBot="1" x14ac:dyDescent="0.3">
      <c r="A9" s="203" t="s">
        <v>125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14" ht="48" customHeight="1" thickBot="1" x14ac:dyDescent="0.3">
      <c r="A10" s="146" t="s">
        <v>0</v>
      </c>
      <c r="B10" s="147" t="s">
        <v>1</v>
      </c>
      <c r="C10" s="147" t="s">
        <v>2</v>
      </c>
      <c r="D10" s="147" t="s">
        <v>3</v>
      </c>
      <c r="E10" s="147" t="s">
        <v>4</v>
      </c>
      <c r="F10" s="147" t="s">
        <v>5</v>
      </c>
      <c r="G10" s="148" t="s">
        <v>6</v>
      </c>
      <c r="H10" s="148" t="s">
        <v>7</v>
      </c>
      <c r="I10" s="148" t="s">
        <v>8</v>
      </c>
      <c r="J10" s="148" t="s">
        <v>9</v>
      </c>
      <c r="K10" s="148" t="s">
        <v>10</v>
      </c>
      <c r="L10" s="148" t="s">
        <v>11</v>
      </c>
      <c r="M10" s="149" t="s">
        <v>122</v>
      </c>
    </row>
    <row r="11" spans="1:14" ht="17.25" customHeight="1" x14ac:dyDescent="0.25">
      <c r="A11" s="143" t="s">
        <v>12</v>
      </c>
      <c r="B11" s="144">
        <v>0</v>
      </c>
      <c r="C11" s="144">
        <v>0</v>
      </c>
      <c r="D11" s="144">
        <v>0</v>
      </c>
      <c r="E11" s="144">
        <v>38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5">
        <f>SUM(B11:K11)</f>
        <v>38</v>
      </c>
      <c r="M11" s="150">
        <f>+L11/$L$33</f>
        <v>3.0944625407166124E-2</v>
      </c>
    </row>
    <row r="12" spans="1:14" ht="21" customHeight="1" x14ac:dyDescent="0.25">
      <c r="A12" s="1" t="s">
        <v>13</v>
      </c>
      <c r="B12" s="2">
        <v>1</v>
      </c>
      <c r="C12" s="2">
        <v>0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135">
        <f t="shared" ref="L12:L32" si="0">SUM(B12:K12)</f>
        <v>2</v>
      </c>
      <c r="M12" s="150">
        <f t="shared" ref="M12:M32" si="1">+L12/$L$33</f>
        <v>1.6286644951140066E-3</v>
      </c>
    </row>
    <row r="13" spans="1:14" x14ac:dyDescent="0.25">
      <c r="A13" s="1" t="s">
        <v>14</v>
      </c>
      <c r="B13" s="2">
        <v>0</v>
      </c>
      <c r="C13" s="2">
        <v>2</v>
      </c>
      <c r="D13" s="2">
        <v>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135">
        <f t="shared" si="0"/>
        <v>6</v>
      </c>
      <c r="M13" s="150">
        <f t="shared" si="1"/>
        <v>4.8859934853420191E-3</v>
      </c>
    </row>
    <row r="14" spans="1:14" x14ac:dyDescent="0.25">
      <c r="A14" s="1" t="s">
        <v>15</v>
      </c>
      <c r="B14" s="2">
        <v>1</v>
      </c>
      <c r="C14" s="2">
        <v>4</v>
      </c>
      <c r="D14" s="2">
        <v>2</v>
      </c>
      <c r="E14" s="2">
        <v>0</v>
      </c>
      <c r="F14" s="2">
        <v>0</v>
      </c>
      <c r="G14" s="2">
        <v>5</v>
      </c>
      <c r="H14" s="2">
        <v>5</v>
      </c>
      <c r="I14" s="2">
        <v>0</v>
      </c>
      <c r="J14" s="2">
        <v>0</v>
      </c>
      <c r="K14" s="2">
        <v>0</v>
      </c>
      <c r="L14" s="135">
        <f t="shared" si="0"/>
        <v>17</v>
      </c>
      <c r="M14" s="150">
        <f t="shared" si="1"/>
        <v>1.3843648208469055E-2</v>
      </c>
    </row>
    <row r="15" spans="1:14" ht="18" customHeight="1" x14ac:dyDescent="0.25">
      <c r="A15" s="1" t="s">
        <v>16</v>
      </c>
      <c r="B15" s="2">
        <v>9</v>
      </c>
      <c r="C15" s="2">
        <v>0</v>
      </c>
      <c r="D15" s="2">
        <v>14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135">
        <f t="shared" si="0"/>
        <v>24</v>
      </c>
      <c r="M15" s="150">
        <f t="shared" si="1"/>
        <v>1.9543973941368076E-2</v>
      </c>
    </row>
    <row r="16" spans="1:14" ht="21" customHeight="1" x14ac:dyDescent="0.25">
      <c r="A16" s="1" t="s">
        <v>17</v>
      </c>
      <c r="B16" s="2">
        <v>13</v>
      </c>
      <c r="C16" s="2">
        <v>0</v>
      </c>
      <c r="D16" s="2">
        <v>0</v>
      </c>
      <c r="E16" s="2">
        <v>0</v>
      </c>
      <c r="F16" s="2">
        <v>0</v>
      </c>
      <c r="G16" s="2">
        <v>2</v>
      </c>
      <c r="H16" s="2">
        <v>1</v>
      </c>
      <c r="I16" s="2">
        <v>0</v>
      </c>
      <c r="J16" s="2">
        <v>0</v>
      </c>
      <c r="K16" s="2">
        <v>0</v>
      </c>
      <c r="L16" s="135">
        <f t="shared" si="0"/>
        <v>16</v>
      </c>
      <c r="M16" s="150">
        <f t="shared" si="1"/>
        <v>1.3029315960912053E-2</v>
      </c>
    </row>
    <row r="17" spans="1:13" x14ac:dyDescent="0.25">
      <c r="A17" s="1" t="s">
        <v>18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135">
        <f t="shared" si="0"/>
        <v>0</v>
      </c>
      <c r="M17" s="150">
        <f t="shared" si="1"/>
        <v>0</v>
      </c>
    </row>
    <row r="18" spans="1:13" x14ac:dyDescent="0.25">
      <c r="A18" s="1" t="s">
        <v>19</v>
      </c>
      <c r="B18" s="2">
        <v>0</v>
      </c>
      <c r="C18" s="2">
        <v>0</v>
      </c>
      <c r="D18" s="2">
        <v>0</v>
      </c>
      <c r="E18" s="2">
        <v>20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135">
        <f t="shared" si="0"/>
        <v>20</v>
      </c>
      <c r="M18" s="150">
        <f t="shared" si="1"/>
        <v>1.6286644951140065E-2</v>
      </c>
    </row>
    <row r="19" spans="1:13" x14ac:dyDescent="0.25">
      <c r="A19" s="1" t="s">
        <v>20</v>
      </c>
      <c r="B19" s="2">
        <v>248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135">
        <f t="shared" si="0"/>
        <v>248</v>
      </c>
      <c r="M19" s="150">
        <f t="shared" si="1"/>
        <v>0.20195439739413681</v>
      </c>
    </row>
    <row r="20" spans="1:13" x14ac:dyDescent="0.25">
      <c r="A20" s="1" t="s">
        <v>21</v>
      </c>
      <c r="B20" s="2">
        <v>0</v>
      </c>
      <c r="C20" s="2">
        <v>0</v>
      </c>
      <c r="D20" s="2">
        <v>69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135">
        <f t="shared" si="0"/>
        <v>69</v>
      </c>
      <c r="M20" s="150">
        <f t="shared" si="1"/>
        <v>5.6188925081433222E-2</v>
      </c>
    </row>
    <row r="21" spans="1:13" x14ac:dyDescent="0.25">
      <c r="A21" s="1" t="s">
        <v>22</v>
      </c>
      <c r="B21" s="2">
        <v>2</v>
      </c>
      <c r="C21" s="2">
        <v>0</v>
      </c>
      <c r="D21" s="2">
        <v>5</v>
      </c>
      <c r="E21" s="2">
        <v>8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135">
        <f t="shared" si="0"/>
        <v>15</v>
      </c>
      <c r="M21" s="150">
        <f t="shared" si="1"/>
        <v>1.2214983713355049E-2</v>
      </c>
    </row>
    <row r="22" spans="1:13" x14ac:dyDescent="0.25">
      <c r="A22" s="1" t="s">
        <v>23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16</v>
      </c>
      <c r="J22" s="2">
        <v>0</v>
      </c>
      <c r="K22" s="2">
        <v>0</v>
      </c>
      <c r="L22" s="135">
        <f t="shared" si="0"/>
        <v>16</v>
      </c>
      <c r="M22" s="150">
        <f t="shared" si="1"/>
        <v>1.3029315960912053E-2</v>
      </c>
    </row>
    <row r="23" spans="1:13" x14ac:dyDescent="0.25">
      <c r="A23" s="3" t="s">
        <v>24</v>
      </c>
      <c r="B23" s="2">
        <v>21</v>
      </c>
      <c r="C23" s="2">
        <v>2</v>
      </c>
      <c r="D23" s="2">
        <v>0</v>
      </c>
      <c r="E23" s="2">
        <v>0</v>
      </c>
      <c r="F23" s="2">
        <v>0</v>
      </c>
      <c r="G23" s="2">
        <v>3</v>
      </c>
      <c r="H23" s="2">
        <v>3</v>
      </c>
      <c r="I23" s="2">
        <v>0</v>
      </c>
      <c r="J23" s="2">
        <v>0</v>
      </c>
      <c r="K23" s="2">
        <v>0</v>
      </c>
      <c r="L23" s="135">
        <f t="shared" si="0"/>
        <v>29</v>
      </c>
      <c r="M23" s="150">
        <f t="shared" si="1"/>
        <v>2.3615635179153095E-2</v>
      </c>
    </row>
    <row r="24" spans="1:13" x14ac:dyDescent="0.25">
      <c r="A24" s="3" t="s">
        <v>25</v>
      </c>
      <c r="B24" s="2">
        <v>0</v>
      </c>
      <c r="C24" s="2">
        <v>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135">
        <f t="shared" si="0"/>
        <v>3</v>
      </c>
      <c r="M24" s="150">
        <f t="shared" si="1"/>
        <v>2.4429967426710096E-3</v>
      </c>
    </row>
    <row r="25" spans="1:13" x14ac:dyDescent="0.25">
      <c r="A25" s="3" t="s">
        <v>26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135">
        <f t="shared" si="0"/>
        <v>0</v>
      </c>
      <c r="M25" s="150">
        <f t="shared" si="1"/>
        <v>0</v>
      </c>
    </row>
    <row r="26" spans="1:13" x14ac:dyDescent="0.25">
      <c r="A26" s="3" t="s">
        <v>27</v>
      </c>
      <c r="B26" s="2">
        <v>5</v>
      </c>
      <c r="C26" s="2">
        <v>0</v>
      </c>
      <c r="D26" s="2">
        <v>0</v>
      </c>
      <c r="E26" s="2">
        <v>0</v>
      </c>
      <c r="F26" s="2">
        <v>0</v>
      </c>
      <c r="G26" s="2">
        <v>2</v>
      </c>
      <c r="H26" s="2">
        <v>2</v>
      </c>
      <c r="I26" s="2">
        <v>0</v>
      </c>
      <c r="J26" s="2">
        <v>0</v>
      </c>
      <c r="K26" s="2">
        <v>0</v>
      </c>
      <c r="L26" s="135">
        <f t="shared" si="0"/>
        <v>9</v>
      </c>
      <c r="M26" s="150">
        <f t="shared" si="1"/>
        <v>7.3289902280130291E-3</v>
      </c>
    </row>
    <row r="27" spans="1:13" x14ac:dyDescent="0.25">
      <c r="A27" s="3" t="s">
        <v>28</v>
      </c>
      <c r="B27" s="2">
        <v>75</v>
      </c>
      <c r="C27" s="2">
        <v>9</v>
      </c>
      <c r="D27" s="2">
        <v>0</v>
      </c>
      <c r="E27" s="2">
        <v>0</v>
      </c>
      <c r="F27" s="2">
        <v>0</v>
      </c>
      <c r="G27" s="2">
        <v>6</v>
      </c>
      <c r="H27" s="2">
        <v>6</v>
      </c>
      <c r="I27" s="2">
        <v>0</v>
      </c>
      <c r="J27" s="2">
        <v>0</v>
      </c>
      <c r="K27" s="2">
        <v>0</v>
      </c>
      <c r="L27" s="135">
        <f t="shared" si="0"/>
        <v>96</v>
      </c>
      <c r="M27" s="150">
        <f t="shared" si="1"/>
        <v>7.8175895765472306E-2</v>
      </c>
    </row>
    <row r="28" spans="1:13" x14ac:dyDescent="0.25">
      <c r="A28" s="3" t="s">
        <v>29</v>
      </c>
      <c r="B28" s="2">
        <v>0</v>
      </c>
      <c r="C28" s="2">
        <v>9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135">
        <f t="shared" si="0"/>
        <v>9</v>
      </c>
      <c r="M28" s="150">
        <f t="shared" si="1"/>
        <v>7.3289902280130291E-3</v>
      </c>
    </row>
    <row r="29" spans="1:13" x14ac:dyDescent="0.25">
      <c r="A29" s="1" t="s">
        <v>30</v>
      </c>
      <c r="B29" s="2">
        <v>281</v>
      </c>
      <c r="C29" s="2">
        <v>72</v>
      </c>
      <c r="D29" s="2">
        <v>82</v>
      </c>
      <c r="E29" s="4">
        <v>1</v>
      </c>
      <c r="F29" s="4"/>
      <c r="G29" s="4">
        <v>9</v>
      </c>
      <c r="H29" s="4">
        <v>9</v>
      </c>
      <c r="I29" s="4">
        <v>0</v>
      </c>
      <c r="J29" s="4">
        <v>1</v>
      </c>
      <c r="K29" s="4">
        <v>0</v>
      </c>
      <c r="L29" s="135">
        <f t="shared" si="0"/>
        <v>455</v>
      </c>
      <c r="M29" s="150">
        <f t="shared" si="1"/>
        <v>0.37052117263843648</v>
      </c>
    </row>
    <row r="30" spans="1:13" ht="19.5" customHeight="1" x14ac:dyDescent="0.25">
      <c r="A30" s="1" t="s">
        <v>31</v>
      </c>
      <c r="B30" s="2">
        <v>10</v>
      </c>
      <c r="C30" s="2">
        <v>1</v>
      </c>
      <c r="D30" s="2">
        <v>12</v>
      </c>
      <c r="E30" s="2">
        <v>0</v>
      </c>
      <c r="F30" s="2">
        <v>0</v>
      </c>
      <c r="G30" s="2">
        <v>3</v>
      </c>
      <c r="H30" s="2">
        <v>4</v>
      </c>
      <c r="I30" s="2">
        <v>0</v>
      </c>
      <c r="J30" s="2">
        <v>0</v>
      </c>
      <c r="K30" s="2">
        <v>0</v>
      </c>
      <c r="L30" s="135">
        <f t="shared" si="0"/>
        <v>30</v>
      </c>
      <c r="M30" s="150">
        <f t="shared" si="1"/>
        <v>2.4429967426710098E-2</v>
      </c>
    </row>
    <row r="31" spans="1:13" ht="17.25" customHeight="1" x14ac:dyDescent="0.25">
      <c r="A31" s="5" t="s">
        <v>32</v>
      </c>
      <c r="B31" s="2">
        <v>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5</v>
      </c>
      <c r="J31" s="2">
        <v>0</v>
      </c>
      <c r="K31" s="2">
        <v>0</v>
      </c>
      <c r="L31" s="135">
        <f t="shared" si="0"/>
        <v>9</v>
      </c>
      <c r="M31" s="150">
        <f t="shared" si="1"/>
        <v>7.3289902280130291E-3</v>
      </c>
    </row>
    <row r="32" spans="1:13" ht="18" customHeight="1" thickBot="1" x14ac:dyDescent="0.3">
      <c r="A32" s="136" t="s">
        <v>33</v>
      </c>
      <c r="B32" s="137">
        <v>66</v>
      </c>
      <c r="C32" s="137">
        <v>0</v>
      </c>
      <c r="D32" s="137">
        <v>3</v>
      </c>
      <c r="E32" s="138">
        <v>0</v>
      </c>
      <c r="F32" s="137">
        <v>0</v>
      </c>
      <c r="G32" s="137">
        <v>3</v>
      </c>
      <c r="H32" s="137">
        <v>0</v>
      </c>
      <c r="I32" s="137">
        <v>0</v>
      </c>
      <c r="J32" s="137">
        <v>3</v>
      </c>
      <c r="K32" s="137">
        <v>42</v>
      </c>
      <c r="L32" s="139">
        <f t="shared" si="0"/>
        <v>117</v>
      </c>
      <c r="M32" s="150">
        <f t="shared" si="1"/>
        <v>9.5276872964169382E-2</v>
      </c>
    </row>
    <row r="33" spans="1:13" ht="15.75" thickBot="1" x14ac:dyDescent="0.3">
      <c r="A33" s="140" t="s">
        <v>34</v>
      </c>
      <c r="B33" s="141">
        <f>SUM(B11:B32)</f>
        <v>736</v>
      </c>
      <c r="C33" s="141">
        <f t="shared" ref="C33:K33" si="2">SUM(C11:C32)</f>
        <v>102</v>
      </c>
      <c r="D33" s="141">
        <f t="shared" si="2"/>
        <v>190</v>
      </c>
      <c r="E33" s="141">
        <f t="shared" si="2"/>
        <v>67</v>
      </c>
      <c r="F33" s="141">
        <f t="shared" si="2"/>
        <v>0</v>
      </c>
      <c r="G33" s="141">
        <f t="shared" si="2"/>
        <v>35</v>
      </c>
      <c r="H33" s="141">
        <f t="shared" si="2"/>
        <v>30</v>
      </c>
      <c r="I33" s="141">
        <f t="shared" si="2"/>
        <v>21</v>
      </c>
      <c r="J33" s="141">
        <f t="shared" si="2"/>
        <v>5</v>
      </c>
      <c r="K33" s="141">
        <f t="shared" si="2"/>
        <v>42</v>
      </c>
      <c r="L33" s="142">
        <f>SUM(L11:L32)</f>
        <v>1228</v>
      </c>
      <c r="M33" s="151">
        <f>SUM(M11:M32)</f>
        <v>1</v>
      </c>
    </row>
    <row r="35" spans="1:13" x14ac:dyDescent="0.25">
      <c r="A35" s="101" t="s">
        <v>1</v>
      </c>
      <c r="B35" s="101" t="s">
        <v>2</v>
      </c>
      <c r="C35" s="101" t="s">
        <v>3</v>
      </c>
      <c r="D35" s="101" t="s">
        <v>4</v>
      </c>
      <c r="E35" s="101" t="s">
        <v>5</v>
      </c>
      <c r="F35" s="102" t="s">
        <v>6</v>
      </c>
      <c r="G35" s="102" t="s">
        <v>7</v>
      </c>
      <c r="H35" s="102" t="s">
        <v>8</v>
      </c>
      <c r="I35" s="102" t="s">
        <v>9</v>
      </c>
      <c r="J35" s="102" t="s">
        <v>10</v>
      </c>
    </row>
    <row r="36" spans="1:13" x14ac:dyDescent="0.25">
      <c r="A36" s="59">
        <v>736</v>
      </c>
      <c r="B36" s="59">
        <v>102</v>
      </c>
      <c r="C36" s="59">
        <v>190</v>
      </c>
      <c r="D36" s="59">
        <v>67</v>
      </c>
      <c r="E36" s="59">
        <v>0</v>
      </c>
      <c r="F36" s="59">
        <v>35</v>
      </c>
      <c r="G36" s="59">
        <v>30</v>
      </c>
      <c r="H36" s="59">
        <v>21</v>
      </c>
      <c r="I36" s="59">
        <v>5</v>
      </c>
      <c r="J36" s="59">
        <v>42</v>
      </c>
    </row>
    <row r="93" spans="1:2" x14ac:dyDescent="0.25">
      <c r="A93" s="16" t="s">
        <v>0</v>
      </c>
      <c r="B93" s="17" t="s">
        <v>11</v>
      </c>
    </row>
    <row r="94" spans="1:2" ht="15.75" x14ac:dyDescent="0.25">
      <c r="A94" s="93" t="s">
        <v>85</v>
      </c>
      <c r="B94" s="92">
        <v>38</v>
      </c>
    </row>
    <row r="95" spans="1:2" ht="15.75" x14ac:dyDescent="0.25">
      <c r="A95" s="93" t="s">
        <v>86</v>
      </c>
      <c r="B95" s="92">
        <v>2</v>
      </c>
    </row>
    <row r="96" spans="1:2" ht="15.75" x14ac:dyDescent="0.25">
      <c r="A96" s="93" t="s">
        <v>87</v>
      </c>
      <c r="B96" s="92">
        <v>6</v>
      </c>
    </row>
    <row r="97" spans="1:2" ht="15.75" x14ac:dyDescent="0.25">
      <c r="A97" s="93" t="s">
        <v>88</v>
      </c>
      <c r="B97" s="92">
        <v>17</v>
      </c>
    </row>
    <row r="98" spans="1:2" ht="15.75" x14ac:dyDescent="0.25">
      <c r="A98" s="93" t="s">
        <v>89</v>
      </c>
      <c r="B98" s="92">
        <v>24</v>
      </c>
    </row>
    <row r="99" spans="1:2" ht="15.75" x14ac:dyDescent="0.25">
      <c r="A99" s="93" t="s">
        <v>90</v>
      </c>
      <c r="B99" s="92">
        <v>16</v>
      </c>
    </row>
    <row r="100" spans="1:2" ht="15.75" x14ac:dyDescent="0.25">
      <c r="A100" s="93" t="s">
        <v>91</v>
      </c>
      <c r="B100" s="92">
        <v>0</v>
      </c>
    </row>
    <row r="101" spans="1:2" ht="15.75" x14ac:dyDescent="0.25">
      <c r="A101" s="93" t="s">
        <v>105</v>
      </c>
      <c r="B101" s="92">
        <v>20</v>
      </c>
    </row>
    <row r="102" spans="1:2" ht="15.75" x14ac:dyDescent="0.25">
      <c r="A102" s="93" t="s">
        <v>92</v>
      </c>
      <c r="B102" s="92">
        <v>248</v>
      </c>
    </row>
    <row r="103" spans="1:2" ht="15.75" x14ac:dyDescent="0.25">
      <c r="A103" s="93" t="s">
        <v>93</v>
      </c>
      <c r="B103" s="92">
        <v>69</v>
      </c>
    </row>
    <row r="104" spans="1:2" ht="15.75" x14ac:dyDescent="0.25">
      <c r="A104" s="93" t="s">
        <v>94</v>
      </c>
      <c r="B104" s="92">
        <v>15</v>
      </c>
    </row>
    <row r="105" spans="1:2" ht="15.75" x14ac:dyDescent="0.25">
      <c r="A105" s="93" t="s">
        <v>95</v>
      </c>
      <c r="B105" s="92">
        <v>16</v>
      </c>
    </row>
    <row r="106" spans="1:2" ht="15.75" x14ac:dyDescent="0.25">
      <c r="A106" s="93" t="s">
        <v>96</v>
      </c>
      <c r="B106" s="92">
        <v>29</v>
      </c>
    </row>
    <row r="107" spans="1:2" ht="15.75" x14ac:dyDescent="0.25">
      <c r="A107" s="93" t="s">
        <v>97</v>
      </c>
      <c r="B107" s="92">
        <v>3</v>
      </c>
    </row>
    <row r="108" spans="1:2" ht="15.75" x14ac:dyDescent="0.25">
      <c r="A108" s="93" t="s">
        <v>98</v>
      </c>
      <c r="B108" s="92">
        <v>9</v>
      </c>
    </row>
    <row r="109" spans="1:2" ht="15.75" x14ac:dyDescent="0.25">
      <c r="A109" s="93" t="s">
        <v>99</v>
      </c>
      <c r="B109" s="92">
        <v>96</v>
      </c>
    </row>
    <row r="110" spans="1:2" ht="15.75" x14ac:dyDescent="0.25">
      <c r="A110" s="93" t="s">
        <v>100</v>
      </c>
      <c r="B110" s="92">
        <v>9</v>
      </c>
    </row>
    <row r="111" spans="1:2" ht="15.75" x14ac:dyDescent="0.25">
      <c r="A111" s="93" t="s">
        <v>101</v>
      </c>
      <c r="B111" s="92">
        <v>455</v>
      </c>
    </row>
    <row r="112" spans="1:2" ht="15.75" x14ac:dyDescent="0.25">
      <c r="A112" s="93" t="s">
        <v>102</v>
      </c>
      <c r="B112" s="92">
        <v>30</v>
      </c>
    </row>
    <row r="113" spans="1:2" ht="15.75" x14ac:dyDescent="0.25">
      <c r="A113" s="93" t="s">
        <v>103</v>
      </c>
      <c r="B113" s="92">
        <v>9</v>
      </c>
    </row>
    <row r="114" spans="1:2" ht="15.75" x14ac:dyDescent="0.25">
      <c r="A114" s="93" t="s">
        <v>104</v>
      </c>
      <c r="B114" s="92">
        <v>117</v>
      </c>
    </row>
    <row r="115" spans="1:2" x14ac:dyDescent="0.25">
      <c r="A115" s="97" t="s">
        <v>34</v>
      </c>
      <c r="B115" s="60">
        <f>SUM(B94:B114)</f>
        <v>1228</v>
      </c>
    </row>
  </sheetData>
  <mergeCells count="5">
    <mergeCell ref="A9:N9"/>
    <mergeCell ref="A8:M8"/>
    <mergeCell ref="A7:M7"/>
    <mergeCell ref="A6:M6"/>
    <mergeCell ref="A5:M5"/>
  </mergeCells>
  <pageMargins left="0.7" right="0.7" top="0.75" bottom="0.75" header="0.3" footer="0.3"/>
  <pageSetup scale="54" orientation="landscape" r:id="rId1"/>
  <rowBreaks count="1" manualBreakCount="1">
    <brk id="6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O78"/>
  <sheetViews>
    <sheetView view="pageBreakPreview" topLeftCell="A46" zoomScaleNormal="100" zoomScaleSheetLayoutView="100" workbookViewId="0">
      <selection activeCell="J3" sqref="J3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5" customWidth="1"/>
    <col min="4" max="4" width="17.28515625" customWidth="1"/>
    <col min="5" max="5" width="19.140625" customWidth="1"/>
  </cols>
  <sheetData>
    <row r="6" spans="1:15" x14ac:dyDescent="0.25">
      <c r="A6" s="203" t="s">
        <v>35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15" x14ac:dyDescent="0.25">
      <c r="A7" s="203" t="s">
        <v>42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5" x14ac:dyDescent="0.25">
      <c r="A8" s="203" t="s">
        <v>133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x14ac:dyDescent="0.25">
      <c r="A9" s="203" t="s">
        <v>78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1" spans="1:15" ht="15.75" thickBot="1" x14ac:dyDescent="0.3"/>
    <row r="12" spans="1:15" ht="15.75" thickBot="1" x14ac:dyDescent="0.3">
      <c r="A12" s="181"/>
      <c r="B12" s="182">
        <v>2021</v>
      </c>
      <c r="C12" s="182">
        <v>2022</v>
      </c>
      <c r="D12" s="182" t="s">
        <v>36</v>
      </c>
      <c r="E12" s="183" t="s">
        <v>37</v>
      </c>
    </row>
    <row r="13" spans="1:15" ht="21.75" customHeight="1" x14ac:dyDescent="0.25">
      <c r="A13" s="177" t="s">
        <v>1</v>
      </c>
      <c r="B13" s="178">
        <v>754</v>
      </c>
      <c r="C13" s="178">
        <v>736</v>
      </c>
      <c r="D13" s="179">
        <f>C13-B13</f>
        <v>-18</v>
      </c>
      <c r="E13" s="180">
        <f>D13/C13</f>
        <v>-2.4456521739130436E-2</v>
      </c>
    </row>
    <row r="14" spans="1:15" ht="21.75" customHeight="1" x14ac:dyDescent="0.25">
      <c r="A14" s="6" t="s">
        <v>2</v>
      </c>
      <c r="B14" s="9">
        <v>64</v>
      </c>
      <c r="C14" s="9">
        <v>102</v>
      </c>
      <c r="D14" s="7">
        <f t="shared" ref="D14:D23" si="0">C14-B14</f>
        <v>38</v>
      </c>
      <c r="E14" s="8">
        <f t="shared" ref="E14:E23" si="1">D14/C14</f>
        <v>0.37254901960784315</v>
      </c>
    </row>
    <row r="15" spans="1:15" ht="21" customHeight="1" x14ac:dyDescent="0.25">
      <c r="A15" s="6" t="s">
        <v>3</v>
      </c>
      <c r="B15" s="9">
        <v>199</v>
      </c>
      <c r="C15" s="9">
        <v>190</v>
      </c>
      <c r="D15" s="7">
        <f t="shared" si="0"/>
        <v>-9</v>
      </c>
      <c r="E15" s="8">
        <f t="shared" si="1"/>
        <v>-4.736842105263158E-2</v>
      </c>
    </row>
    <row r="16" spans="1:15" x14ac:dyDescent="0.25">
      <c r="A16" s="6" t="s">
        <v>4</v>
      </c>
      <c r="B16" s="9">
        <v>28</v>
      </c>
      <c r="C16" s="9">
        <v>67</v>
      </c>
      <c r="D16" s="7">
        <f t="shared" si="0"/>
        <v>39</v>
      </c>
      <c r="E16" s="8">
        <f t="shared" si="1"/>
        <v>0.58208955223880599</v>
      </c>
    </row>
    <row r="17" spans="1:5" ht="18" customHeight="1" x14ac:dyDescent="0.25">
      <c r="A17" s="6" t="s">
        <v>5</v>
      </c>
      <c r="B17" s="9">
        <v>4</v>
      </c>
      <c r="C17" s="9">
        <v>0</v>
      </c>
      <c r="D17" s="7">
        <f t="shared" si="0"/>
        <v>-4</v>
      </c>
      <c r="E17" s="8">
        <v>0</v>
      </c>
    </row>
    <row r="18" spans="1:5" x14ac:dyDescent="0.25">
      <c r="A18" s="10" t="s">
        <v>6</v>
      </c>
      <c r="B18" s="9">
        <v>23</v>
      </c>
      <c r="C18" s="9">
        <v>35</v>
      </c>
      <c r="D18" s="7">
        <f t="shared" si="0"/>
        <v>12</v>
      </c>
      <c r="E18" s="8">
        <f t="shared" si="1"/>
        <v>0.34285714285714286</v>
      </c>
    </row>
    <row r="19" spans="1:5" x14ac:dyDescent="0.25">
      <c r="A19" s="10" t="s">
        <v>7</v>
      </c>
      <c r="B19" s="9">
        <v>21</v>
      </c>
      <c r="C19" s="9">
        <v>30</v>
      </c>
      <c r="D19" s="7">
        <f t="shared" si="0"/>
        <v>9</v>
      </c>
      <c r="E19" s="8">
        <f t="shared" si="1"/>
        <v>0.3</v>
      </c>
    </row>
    <row r="20" spans="1:5" x14ac:dyDescent="0.25">
      <c r="A20" s="10" t="s">
        <v>8</v>
      </c>
      <c r="B20" s="9">
        <v>41</v>
      </c>
      <c r="C20" s="9">
        <v>21</v>
      </c>
      <c r="D20" s="7">
        <f t="shared" si="0"/>
        <v>-20</v>
      </c>
      <c r="E20" s="8">
        <f t="shared" si="1"/>
        <v>-0.95238095238095233</v>
      </c>
    </row>
    <row r="21" spans="1:5" x14ac:dyDescent="0.25">
      <c r="A21" s="10" t="s">
        <v>38</v>
      </c>
      <c r="B21" s="9">
        <v>5</v>
      </c>
      <c r="C21" s="9">
        <v>5</v>
      </c>
      <c r="D21" s="7">
        <f t="shared" si="0"/>
        <v>0</v>
      </c>
      <c r="E21" s="8">
        <f t="shared" si="1"/>
        <v>0</v>
      </c>
    </row>
    <row r="22" spans="1:5" ht="15.75" thickBot="1" x14ac:dyDescent="0.3">
      <c r="A22" s="11" t="s">
        <v>10</v>
      </c>
      <c r="B22" s="12">
        <v>38</v>
      </c>
      <c r="C22" s="12">
        <v>42</v>
      </c>
      <c r="D22" s="7">
        <f t="shared" si="0"/>
        <v>4</v>
      </c>
      <c r="E22" s="8">
        <f t="shared" si="1"/>
        <v>9.5238095238095233E-2</v>
      </c>
    </row>
    <row r="23" spans="1:5" ht="15.75" thickBot="1" x14ac:dyDescent="0.3">
      <c r="A23" s="13" t="s">
        <v>39</v>
      </c>
      <c r="B23" s="14">
        <f>SUM(B13:B22)</f>
        <v>1177</v>
      </c>
      <c r="C23" s="14">
        <f>SUM(C13:C22)</f>
        <v>1228</v>
      </c>
      <c r="D23" s="14">
        <f t="shared" si="0"/>
        <v>51</v>
      </c>
      <c r="E23" s="15">
        <f t="shared" si="1"/>
        <v>4.1530944625407164E-2</v>
      </c>
    </row>
    <row r="29" spans="1:5" ht="25.5" x14ac:dyDescent="0.25">
      <c r="A29" s="98" t="s">
        <v>108</v>
      </c>
      <c r="B29" s="98">
        <v>2021</v>
      </c>
      <c r="C29" s="99">
        <v>2022</v>
      </c>
      <c r="D29" s="100" t="s">
        <v>107</v>
      </c>
      <c r="E29" s="100" t="s">
        <v>106</v>
      </c>
    </row>
    <row r="30" spans="1:5" ht="15.75" x14ac:dyDescent="0.25">
      <c r="A30" s="93" t="s">
        <v>85</v>
      </c>
      <c r="B30" s="91">
        <v>22</v>
      </c>
      <c r="C30" s="92">
        <v>38</v>
      </c>
      <c r="D30" s="78">
        <f>C30-B30</f>
        <v>16</v>
      </c>
      <c r="E30" s="94">
        <f>D30/C30</f>
        <v>0.42105263157894735</v>
      </c>
    </row>
    <row r="31" spans="1:5" ht="15.75" x14ac:dyDescent="0.25">
      <c r="A31" s="93" t="s">
        <v>86</v>
      </c>
      <c r="B31" s="91">
        <v>0</v>
      </c>
      <c r="C31" s="92">
        <v>2</v>
      </c>
      <c r="D31" s="78">
        <f t="shared" ref="D31:D51" si="2">C31-B31</f>
        <v>2</v>
      </c>
      <c r="E31" s="94">
        <f t="shared" ref="E31:E51" si="3">D31/C31</f>
        <v>1</v>
      </c>
    </row>
    <row r="32" spans="1:5" ht="15.75" x14ac:dyDescent="0.25">
      <c r="A32" s="93" t="s">
        <v>87</v>
      </c>
      <c r="B32" s="91">
        <v>3</v>
      </c>
      <c r="C32" s="92">
        <v>6</v>
      </c>
      <c r="D32" s="78">
        <f t="shared" si="2"/>
        <v>3</v>
      </c>
      <c r="E32" s="94">
        <f t="shared" si="3"/>
        <v>0.5</v>
      </c>
    </row>
    <row r="33" spans="1:5" ht="15.75" x14ac:dyDescent="0.25">
      <c r="A33" s="93" t="s">
        <v>88</v>
      </c>
      <c r="B33" s="91">
        <v>7</v>
      </c>
      <c r="C33" s="92">
        <v>17</v>
      </c>
      <c r="D33" s="78">
        <f t="shared" si="2"/>
        <v>10</v>
      </c>
      <c r="E33" s="94">
        <f t="shared" si="3"/>
        <v>0.58823529411764708</v>
      </c>
    </row>
    <row r="34" spans="1:5" ht="15.75" x14ac:dyDescent="0.25">
      <c r="A34" s="93" t="s">
        <v>89</v>
      </c>
      <c r="B34" s="91">
        <v>22</v>
      </c>
      <c r="C34" s="92">
        <v>24</v>
      </c>
      <c r="D34" s="78">
        <f t="shared" si="2"/>
        <v>2</v>
      </c>
      <c r="E34" s="94">
        <f t="shared" si="3"/>
        <v>8.3333333333333329E-2</v>
      </c>
    </row>
    <row r="35" spans="1:5" ht="15.75" x14ac:dyDescent="0.25">
      <c r="A35" s="93" t="s">
        <v>90</v>
      </c>
      <c r="B35" s="91">
        <v>10</v>
      </c>
      <c r="C35" s="92">
        <v>16</v>
      </c>
      <c r="D35" s="78">
        <f t="shared" si="2"/>
        <v>6</v>
      </c>
      <c r="E35" s="94">
        <f t="shared" si="3"/>
        <v>0.375</v>
      </c>
    </row>
    <row r="36" spans="1:5" ht="15.75" x14ac:dyDescent="0.25">
      <c r="A36" s="93" t="s">
        <v>91</v>
      </c>
      <c r="B36" s="91">
        <v>0</v>
      </c>
      <c r="C36" s="92">
        <v>0</v>
      </c>
      <c r="D36" s="78">
        <f t="shared" si="2"/>
        <v>0</v>
      </c>
      <c r="E36" s="94">
        <v>0</v>
      </c>
    </row>
    <row r="37" spans="1:5" ht="15.75" x14ac:dyDescent="0.25">
      <c r="A37" s="93" t="s">
        <v>105</v>
      </c>
      <c r="B37" s="91">
        <v>0</v>
      </c>
      <c r="C37" s="92">
        <v>20</v>
      </c>
      <c r="D37" s="78">
        <f t="shared" si="2"/>
        <v>20</v>
      </c>
      <c r="E37" s="94">
        <f t="shared" si="3"/>
        <v>1</v>
      </c>
    </row>
    <row r="38" spans="1:5" ht="15.75" x14ac:dyDescent="0.25">
      <c r="A38" s="93" t="s">
        <v>92</v>
      </c>
      <c r="B38" s="91">
        <v>252</v>
      </c>
      <c r="C38" s="92">
        <v>248</v>
      </c>
      <c r="D38" s="78">
        <f t="shared" si="2"/>
        <v>-4</v>
      </c>
      <c r="E38" s="94">
        <f t="shared" si="3"/>
        <v>-1.6129032258064516E-2</v>
      </c>
    </row>
    <row r="39" spans="1:5" ht="15.75" x14ac:dyDescent="0.25">
      <c r="A39" s="93" t="s">
        <v>93</v>
      </c>
      <c r="B39" s="91">
        <v>78</v>
      </c>
      <c r="C39" s="92">
        <v>69</v>
      </c>
      <c r="D39" s="78">
        <f t="shared" si="2"/>
        <v>-9</v>
      </c>
      <c r="E39" s="94">
        <f t="shared" si="3"/>
        <v>-0.13043478260869565</v>
      </c>
    </row>
    <row r="40" spans="1:5" ht="15.75" x14ac:dyDescent="0.25">
      <c r="A40" s="93" t="s">
        <v>94</v>
      </c>
      <c r="B40" s="91">
        <v>13</v>
      </c>
      <c r="C40" s="92">
        <v>15</v>
      </c>
      <c r="D40" s="78">
        <f t="shared" si="2"/>
        <v>2</v>
      </c>
      <c r="E40" s="94">
        <f t="shared" si="3"/>
        <v>0.13333333333333333</v>
      </c>
    </row>
    <row r="41" spans="1:5" ht="15.75" x14ac:dyDescent="0.25">
      <c r="A41" s="93" t="s">
        <v>95</v>
      </c>
      <c r="B41" s="91">
        <v>19</v>
      </c>
      <c r="C41" s="92">
        <v>16</v>
      </c>
      <c r="D41" s="78">
        <f t="shared" si="2"/>
        <v>-3</v>
      </c>
      <c r="E41" s="94">
        <f t="shared" si="3"/>
        <v>-0.1875</v>
      </c>
    </row>
    <row r="42" spans="1:5" ht="15.75" x14ac:dyDescent="0.25">
      <c r="A42" s="93" t="s">
        <v>96</v>
      </c>
      <c r="B42" s="91">
        <v>26</v>
      </c>
      <c r="C42" s="92">
        <v>29</v>
      </c>
      <c r="D42" s="78">
        <f t="shared" si="2"/>
        <v>3</v>
      </c>
      <c r="E42" s="94">
        <f t="shared" si="3"/>
        <v>0.10344827586206896</v>
      </c>
    </row>
    <row r="43" spans="1:5" ht="15.75" x14ac:dyDescent="0.25">
      <c r="A43" s="93" t="s">
        <v>97</v>
      </c>
      <c r="B43" s="91">
        <v>1</v>
      </c>
      <c r="C43" s="92">
        <v>3</v>
      </c>
      <c r="D43" s="78">
        <f t="shared" si="2"/>
        <v>2</v>
      </c>
      <c r="E43" s="94">
        <f t="shared" si="3"/>
        <v>0.66666666666666663</v>
      </c>
    </row>
    <row r="44" spans="1:5" ht="15.75" x14ac:dyDescent="0.25">
      <c r="A44" s="93" t="s">
        <v>98</v>
      </c>
      <c r="B44" s="91">
        <v>8</v>
      </c>
      <c r="C44" s="92">
        <v>9</v>
      </c>
      <c r="D44" s="78">
        <f t="shared" si="2"/>
        <v>1</v>
      </c>
      <c r="E44" s="94">
        <f t="shared" si="3"/>
        <v>0.1111111111111111</v>
      </c>
    </row>
    <row r="45" spans="1:5" ht="15.75" x14ac:dyDescent="0.25">
      <c r="A45" s="93" t="s">
        <v>99</v>
      </c>
      <c r="B45" s="91">
        <v>115</v>
      </c>
      <c r="C45" s="92">
        <v>96</v>
      </c>
      <c r="D45" s="78">
        <f t="shared" si="2"/>
        <v>-19</v>
      </c>
      <c r="E45" s="94">
        <f t="shared" si="3"/>
        <v>-0.19791666666666666</v>
      </c>
    </row>
    <row r="46" spans="1:5" ht="15.75" x14ac:dyDescent="0.25">
      <c r="A46" s="93" t="s">
        <v>100</v>
      </c>
      <c r="B46" s="91">
        <v>5</v>
      </c>
      <c r="C46" s="92">
        <v>9</v>
      </c>
      <c r="D46" s="78">
        <f t="shared" si="2"/>
        <v>4</v>
      </c>
      <c r="E46" s="94">
        <f t="shared" si="3"/>
        <v>0.44444444444444442</v>
      </c>
    </row>
    <row r="47" spans="1:5" ht="15.75" x14ac:dyDescent="0.25">
      <c r="A47" s="93" t="s">
        <v>101</v>
      </c>
      <c r="B47" s="91">
        <v>432</v>
      </c>
      <c r="C47" s="92">
        <v>455</v>
      </c>
      <c r="D47" s="78">
        <f t="shared" si="2"/>
        <v>23</v>
      </c>
      <c r="E47" s="94">
        <f t="shared" si="3"/>
        <v>5.054945054945055E-2</v>
      </c>
    </row>
    <row r="48" spans="1:5" ht="15.75" x14ac:dyDescent="0.25">
      <c r="A48" s="93" t="s">
        <v>102</v>
      </c>
      <c r="B48" s="91">
        <v>26</v>
      </c>
      <c r="C48" s="92">
        <v>30</v>
      </c>
      <c r="D48" s="78">
        <f t="shared" si="2"/>
        <v>4</v>
      </c>
      <c r="E48" s="94">
        <f t="shared" si="3"/>
        <v>0.13333333333333333</v>
      </c>
    </row>
    <row r="49" spans="1:5" ht="15.75" x14ac:dyDescent="0.25">
      <c r="A49" s="93" t="s">
        <v>103</v>
      </c>
      <c r="B49" s="91">
        <v>25</v>
      </c>
      <c r="C49" s="92">
        <v>9</v>
      </c>
      <c r="D49" s="78">
        <f t="shared" si="2"/>
        <v>-16</v>
      </c>
      <c r="E49" s="94">
        <f t="shared" si="3"/>
        <v>-1.7777777777777777</v>
      </c>
    </row>
    <row r="50" spans="1:5" ht="15.75" x14ac:dyDescent="0.25">
      <c r="A50" s="93" t="s">
        <v>104</v>
      </c>
      <c r="B50" s="91">
        <v>113</v>
      </c>
      <c r="C50" s="92">
        <v>117</v>
      </c>
      <c r="D50" s="78">
        <f t="shared" si="2"/>
        <v>4</v>
      </c>
      <c r="E50" s="94">
        <f t="shared" si="3"/>
        <v>3.4188034188034191E-2</v>
      </c>
    </row>
    <row r="51" spans="1:5" x14ac:dyDescent="0.25">
      <c r="A51" s="96" t="s">
        <v>34</v>
      </c>
      <c r="B51" s="14">
        <f>SUM(B30:B50)</f>
        <v>1177</v>
      </c>
      <c r="C51" s="63">
        <f>SUM(C30:C50)</f>
        <v>1228</v>
      </c>
      <c r="D51" s="14">
        <f t="shared" si="2"/>
        <v>51</v>
      </c>
      <c r="E51" s="95">
        <f t="shared" si="3"/>
        <v>4.1530944625407164E-2</v>
      </c>
    </row>
    <row r="56" spans="1:5" ht="30" x14ac:dyDescent="0.25">
      <c r="A56" s="16" t="s">
        <v>0</v>
      </c>
      <c r="B56" s="17" t="s">
        <v>11</v>
      </c>
    </row>
    <row r="57" spans="1:5" ht="15.75" x14ac:dyDescent="0.25">
      <c r="A57" s="93" t="s">
        <v>85</v>
      </c>
      <c r="B57" s="92">
        <v>38</v>
      </c>
    </row>
    <row r="58" spans="1:5" ht="15.75" x14ac:dyDescent="0.25">
      <c r="A58" s="93" t="s">
        <v>86</v>
      </c>
      <c r="B58" s="92">
        <v>2</v>
      </c>
    </row>
    <row r="59" spans="1:5" ht="15.75" x14ac:dyDescent="0.25">
      <c r="A59" s="93" t="s">
        <v>87</v>
      </c>
      <c r="B59" s="92">
        <v>6</v>
      </c>
    </row>
    <row r="60" spans="1:5" ht="15.75" x14ac:dyDescent="0.25">
      <c r="A60" s="93" t="s">
        <v>88</v>
      </c>
      <c r="B60" s="92">
        <v>17</v>
      </c>
    </row>
    <row r="61" spans="1:5" ht="15.75" x14ac:dyDescent="0.25">
      <c r="A61" s="93" t="s">
        <v>89</v>
      </c>
      <c r="B61" s="92">
        <v>24</v>
      </c>
    </row>
    <row r="62" spans="1:5" ht="15.75" x14ac:dyDescent="0.25">
      <c r="A62" s="93" t="s">
        <v>90</v>
      </c>
      <c r="B62" s="92">
        <v>16</v>
      </c>
    </row>
    <row r="63" spans="1:5" ht="15.75" x14ac:dyDescent="0.25">
      <c r="A63" s="93" t="s">
        <v>91</v>
      </c>
      <c r="B63" s="92">
        <v>0</v>
      </c>
    </row>
    <row r="64" spans="1:5" ht="15.75" x14ac:dyDescent="0.25">
      <c r="A64" s="93" t="s">
        <v>105</v>
      </c>
      <c r="B64" s="92">
        <v>20</v>
      </c>
    </row>
    <row r="65" spans="1:2" ht="15.75" x14ac:dyDescent="0.25">
      <c r="A65" s="93" t="s">
        <v>92</v>
      </c>
      <c r="B65" s="92">
        <v>248</v>
      </c>
    </row>
    <row r="66" spans="1:2" ht="15.75" x14ac:dyDescent="0.25">
      <c r="A66" s="93" t="s">
        <v>93</v>
      </c>
      <c r="B66" s="92">
        <v>69</v>
      </c>
    </row>
    <row r="67" spans="1:2" ht="15.75" x14ac:dyDescent="0.25">
      <c r="A67" s="93" t="s">
        <v>94</v>
      </c>
      <c r="B67" s="92">
        <v>15</v>
      </c>
    </row>
    <row r="68" spans="1:2" ht="15.75" x14ac:dyDescent="0.25">
      <c r="A68" s="93" t="s">
        <v>95</v>
      </c>
      <c r="B68" s="92">
        <v>16</v>
      </c>
    </row>
    <row r="69" spans="1:2" ht="15.75" x14ac:dyDescent="0.25">
      <c r="A69" s="93" t="s">
        <v>96</v>
      </c>
      <c r="B69" s="92">
        <v>29</v>
      </c>
    </row>
    <row r="70" spans="1:2" ht="15.75" x14ac:dyDescent="0.25">
      <c r="A70" s="93" t="s">
        <v>97</v>
      </c>
      <c r="B70" s="92">
        <v>3</v>
      </c>
    </row>
    <row r="71" spans="1:2" ht="15.75" x14ac:dyDescent="0.25">
      <c r="A71" s="93" t="s">
        <v>98</v>
      </c>
      <c r="B71" s="92">
        <v>9</v>
      </c>
    </row>
    <row r="72" spans="1:2" ht="15.75" x14ac:dyDescent="0.25">
      <c r="A72" s="93" t="s">
        <v>99</v>
      </c>
      <c r="B72" s="92">
        <v>96</v>
      </c>
    </row>
    <row r="73" spans="1:2" ht="15.75" x14ac:dyDescent="0.25">
      <c r="A73" s="93" t="s">
        <v>100</v>
      </c>
      <c r="B73" s="92">
        <v>9</v>
      </c>
    </row>
    <row r="74" spans="1:2" ht="15.75" x14ac:dyDescent="0.25">
      <c r="A74" s="93" t="s">
        <v>101</v>
      </c>
      <c r="B74" s="92">
        <v>455</v>
      </c>
    </row>
    <row r="75" spans="1:2" ht="15.75" x14ac:dyDescent="0.25">
      <c r="A75" s="93" t="s">
        <v>102</v>
      </c>
      <c r="B75" s="92">
        <v>30</v>
      </c>
    </row>
    <row r="76" spans="1:2" ht="15.75" x14ac:dyDescent="0.25">
      <c r="A76" s="93" t="s">
        <v>103</v>
      </c>
      <c r="B76" s="92">
        <v>9</v>
      </c>
    </row>
    <row r="77" spans="1:2" ht="15.75" x14ac:dyDescent="0.25">
      <c r="A77" s="93" t="s">
        <v>104</v>
      </c>
      <c r="B77" s="92">
        <v>117</v>
      </c>
    </row>
    <row r="78" spans="1:2" x14ac:dyDescent="0.25">
      <c r="A78" s="97" t="s">
        <v>34</v>
      </c>
      <c r="B78" s="60">
        <f>SUM(B57:B77)</f>
        <v>1228</v>
      </c>
    </row>
  </sheetData>
  <mergeCells count="4">
    <mergeCell ref="A6:O6"/>
    <mergeCell ref="A7:O7"/>
    <mergeCell ref="A8:O8"/>
    <mergeCell ref="A9:O9"/>
  </mergeCells>
  <pageMargins left="0.7" right="0.7" top="0.75" bottom="0.75" header="0.3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T32"/>
  <sheetViews>
    <sheetView view="pageBreakPreview" zoomScale="60" zoomScaleNormal="100" workbookViewId="0">
      <selection activeCell="A7" sqref="A7:T11"/>
    </sheetView>
  </sheetViews>
  <sheetFormatPr baseColWidth="10" defaultRowHeight="15" x14ac:dyDescent="0.25"/>
  <cols>
    <col min="1" max="1" width="20.85546875" customWidth="1"/>
    <col min="2" max="2" width="13.140625" customWidth="1"/>
    <col min="3" max="3" width="14" customWidth="1"/>
    <col min="5" max="5" width="12.5703125" customWidth="1"/>
    <col min="6" max="6" width="13.140625" customWidth="1"/>
    <col min="7" max="7" width="10.7109375" customWidth="1"/>
    <col min="9" max="9" width="12" customWidth="1"/>
    <col min="12" max="12" width="13.28515625" customWidth="1"/>
    <col min="13" max="13" width="10.28515625" customWidth="1"/>
    <col min="14" max="14" width="12.85546875" customWidth="1"/>
    <col min="16" max="16" width="13" customWidth="1"/>
    <col min="17" max="17" width="13.85546875" customWidth="1"/>
    <col min="18" max="18" width="14.140625" customWidth="1"/>
    <col min="19" max="19" width="14.28515625" customWidth="1"/>
    <col min="20" max="20" width="14.85546875" customWidth="1"/>
  </cols>
  <sheetData>
    <row r="7" spans="1:20" x14ac:dyDescent="0.25">
      <c r="A7" s="203" t="s">
        <v>40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0" x14ac:dyDescent="0.25">
      <c r="A8" s="203" t="s">
        <v>59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</row>
    <row r="9" spans="1:20" x14ac:dyDescent="0.25">
      <c r="A9" s="203" t="s">
        <v>42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</row>
    <row r="10" spans="1:20" x14ac:dyDescent="0.25">
      <c r="A10" s="203" t="s">
        <v>124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0" x14ac:dyDescent="0.25">
      <c r="A11" s="203" t="s">
        <v>78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</row>
    <row r="12" spans="1:20" ht="15.75" thickBot="1" x14ac:dyDescent="0.3"/>
    <row r="13" spans="1:20" ht="23.25" x14ac:dyDescent="0.25">
      <c r="A13" s="108" t="s">
        <v>114</v>
      </c>
      <c r="B13" s="109" t="s">
        <v>14</v>
      </c>
      <c r="C13" s="109" t="s">
        <v>13</v>
      </c>
      <c r="D13" s="109" t="s">
        <v>15</v>
      </c>
      <c r="E13" s="109" t="s">
        <v>16</v>
      </c>
      <c r="F13" s="109" t="s">
        <v>109</v>
      </c>
      <c r="G13" s="109" t="s">
        <v>20</v>
      </c>
      <c r="H13" s="109" t="s">
        <v>21</v>
      </c>
      <c r="I13" s="109" t="s">
        <v>22</v>
      </c>
      <c r="J13" s="110" t="s">
        <v>24</v>
      </c>
      <c r="K13" s="110" t="s">
        <v>25</v>
      </c>
      <c r="L13" s="110" t="s">
        <v>27</v>
      </c>
      <c r="M13" s="110" t="s">
        <v>113</v>
      </c>
      <c r="N13" s="110" t="s">
        <v>28</v>
      </c>
      <c r="O13" s="109" t="s">
        <v>29</v>
      </c>
      <c r="P13" s="109" t="s">
        <v>30</v>
      </c>
      <c r="Q13" s="109" t="s">
        <v>31</v>
      </c>
      <c r="R13" s="109" t="s">
        <v>32</v>
      </c>
      <c r="S13" s="109" t="s">
        <v>33</v>
      </c>
      <c r="T13" s="62" t="s">
        <v>11</v>
      </c>
    </row>
    <row r="14" spans="1:20" x14ac:dyDescent="0.25">
      <c r="A14" s="103" t="s">
        <v>110</v>
      </c>
      <c r="B14" s="104">
        <v>0</v>
      </c>
      <c r="C14" s="104">
        <v>0</v>
      </c>
      <c r="D14" s="104">
        <v>0</v>
      </c>
      <c r="E14" s="104">
        <v>15834</v>
      </c>
      <c r="F14" s="104">
        <v>0</v>
      </c>
      <c r="G14" s="104">
        <v>22845</v>
      </c>
      <c r="H14" s="104">
        <v>0</v>
      </c>
      <c r="I14" s="104">
        <v>0</v>
      </c>
      <c r="J14" s="123">
        <v>68473</v>
      </c>
      <c r="K14" s="123">
        <v>0</v>
      </c>
      <c r="L14" s="123">
        <v>51896</v>
      </c>
      <c r="M14" s="123">
        <v>0</v>
      </c>
      <c r="N14" s="123">
        <v>10166</v>
      </c>
      <c r="O14" s="104">
        <v>0</v>
      </c>
      <c r="P14" s="114">
        <v>339297</v>
      </c>
      <c r="Q14" s="104">
        <v>25488</v>
      </c>
      <c r="R14" s="104">
        <v>2</v>
      </c>
      <c r="S14" s="115">
        <v>137007</v>
      </c>
      <c r="T14" s="60">
        <f>SUM(B14:S14)</f>
        <v>671008</v>
      </c>
    </row>
    <row r="15" spans="1:20" x14ac:dyDescent="0.25">
      <c r="A15" s="103" t="s">
        <v>119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886413</v>
      </c>
      <c r="H15" s="104">
        <v>0</v>
      </c>
      <c r="I15" s="104">
        <v>0</v>
      </c>
      <c r="J15" s="123">
        <v>130</v>
      </c>
      <c r="K15" s="123">
        <v>0</v>
      </c>
      <c r="L15" s="123">
        <v>0</v>
      </c>
      <c r="M15" s="123">
        <v>0</v>
      </c>
      <c r="N15" s="123">
        <v>8873</v>
      </c>
      <c r="O15" s="104">
        <v>0</v>
      </c>
      <c r="P15" s="114">
        <v>503235</v>
      </c>
      <c r="Q15" s="104">
        <v>0</v>
      </c>
      <c r="R15" s="104">
        <v>0</v>
      </c>
      <c r="S15" s="104">
        <v>9523</v>
      </c>
      <c r="T15" s="60">
        <f t="shared" ref="T15:T17" si="0">SUM(B15:S15)</f>
        <v>1408174</v>
      </c>
    </row>
    <row r="16" spans="1:20" x14ac:dyDescent="0.25">
      <c r="A16" s="103" t="s">
        <v>118</v>
      </c>
      <c r="B16" s="104">
        <v>39622</v>
      </c>
      <c r="C16" s="104">
        <v>0</v>
      </c>
      <c r="D16" s="104">
        <v>17700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23">
        <v>104141</v>
      </c>
      <c r="K16" s="123">
        <v>0</v>
      </c>
      <c r="L16" s="123">
        <v>0</v>
      </c>
      <c r="M16" s="123">
        <v>0</v>
      </c>
      <c r="N16" s="123">
        <v>195684</v>
      </c>
      <c r="O16" s="104">
        <v>548922</v>
      </c>
      <c r="P16" s="114">
        <v>1028437.38</v>
      </c>
      <c r="Q16" s="104">
        <v>0</v>
      </c>
      <c r="R16" s="104">
        <v>0</v>
      </c>
      <c r="S16" s="104">
        <v>0</v>
      </c>
      <c r="T16" s="60">
        <f t="shared" si="0"/>
        <v>1934506.38</v>
      </c>
    </row>
    <row r="17" spans="1:20" x14ac:dyDescent="0.25">
      <c r="A17" s="103" t="s">
        <v>120</v>
      </c>
      <c r="B17" s="104">
        <v>12569</v>
      </c>
      <c r="C17" s="104">
        <v>0</v>
      </c>
      <c r="D17" s="104">
        <v>0</v>
      </c>
      <c r="E17" s="104">
        <v>470835</v>
      </c>
      <c r="F17" s="104">
        <v>0</v>
      </c>
      <c r="G17" s="104">
        <v>0</v>
      </c>
      <c r="H17" s="104">
        <v>421099.4</v>
      </c>
      <c r="I17" s="104">
        <v>19664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04">
        <v>0</v>
      </c>
      <c r="P17" s="114">
        <v>864942.15</v>
      </c>
      <c r="Q17" s="104">
        <v>71820.149999999994</v>
      </c>
      <c r="R17" s="104">
        <v>0</v>
      </c>
      <c r="S17" s="104">
        <v>86849</v>
      </c>
      <c r="T17" s="60">
        <f t="shared" si="0"/>
        <v>1947778.7</v>
      </c>
    </row>
    <row r="18" spans="1:20" x14ac:dyDescent="0.25">
      <c r="A18" s="112" t="s">
        <v>115</v>
      </c>
      <c r="B18" s="116">
        <f>SUM(B14:B17)</f>
        <v>52191</v>
      </c>
      <c r="C18" s="116">
        <f t="shared" ref="C18:T18" si="1">SUM(C14:C17)</f>
        <v>0</v>
      </c>
      <c r="D18" s="116">
        <f t="shared" si="1"/>
        <v>17700</v>
      </c>
      <c r="E18" s="116">
        <f t="shared" si="1"/>
        <v>486669</v>
      </c>
      <c r="F18" s="116">
        <f t="shared" si="1"/>
        <v>0</v>
      </c>
      <c r="G18" s="116">
        <f t="shared" si="1"/>
        <v>909258</v>
      </c>
      <c r="H18" s="116">
        <f t="shared" si="1"/>
        <v>421099.4</v>
      </c>
      <c r="I18" s="116">
        <f t="shared" si="1"/>
        <v>19664</v>
      </c>
      <c r="J18" s="116">
        <f t="shared" si="1"/>
        <v>172744</v>
      </c>
      <c r="K18" s="116">
        <f t="shared" si="1"/>
        <v>0</v>
      </c>
      <c r="L18" s="116">
        <f t="shared" si="1"/>
        <v>51896</v>
      </c>
      <c r="M18" s="116">
        <f t="shared" si="1"/>
        <v>0</v>
      </c>
      <c r="N18" s="116">
        <f t="shared" si="1"/>
        <v>214723</v>
      </c>
      <c r="O18" s="116">
        <f t="shared" si="1"/>
        <v>548922</v>
      </c>
      <c r="P18" s="116">
        <f t="shared" si="1"/>
        <v>2735911.53</v>
      </c>
      <c r="Q18" s="116">
        <f t="shared" si="1"/>
        <v>97308.15</v>
      </c>
      <c r="R18" s="116">
        <f t="shared" si="1"/>
        <v>2</v>
      </c>
      <c r="S18" s="116">
        <f t="shared" si="1"/>
        <v>233379</v>
      </c>
      <c r="T18" s="116">
        <f t="shared" si="1"/>
        <v>5961467.0800000001</v>
      </c>
    </row>
    <row r="19" spans="1:20" ht="15.75" thickBot="1" x14ac:dyDescent="0.3">
      <c r="A19" s="103"/>
      <c r="B19" s="117"/>
      <c r="C19" s="117"/>
      <c r="D19" s="117"/>
      <c r="E19" s="117"/>
      <c r="F19" s="117"/>
      <c r="G19" s="117"/>
      <c r="H19" s="124"/>
      <c r="I19" s="117"/>
      <c r="J19" s="125"/>
      <c r="K19" s="125"/>
      <c r="L19" s="125"/>
      <c r="M19" s="125"/>
      <c r="N19" s="125"/>
      <c r="O19" s="117"/>
      <c r="P19" s="117"/>
      <c r="Q19" s="117"/>
      <c r="R19" s="126"/>
      <c r="S19" s="126"/>
      <c r="T19" s="127"/>
    </row>
    <row r="20" spans="1:20" ht="23.25" x14ac:dyDescent="0.25">
      <c r="A20" s="133" t="s">
        <v>57</v>
      </c>
      <c r="B20" s="109" t="s">
        <v>14</v>
      </c>
      <c r="C20" s="109" t="s">
        <v>13</v>
      </c>
      <c r="D20" s="109" t="s">
        <v>15</v>
      </c>
      <c r="E20" s="109" t="s">
        <v>16</v>
      </c>
      <c r="F20" s="109" t="s">
        <v>109</v>
      </c>
      <c r="G20" s="109" t="s">
        <v>20</v>
      </c>
      <c r="H20" s="109" t="s">
        <v>21</v>
      </c>
      <c r="I20" s="109" t="s">
        <v>22</v>
      </c>
      <c r="J20" s="110" t="s">
        <v>24</v>
      </c>
      <c r="K20" s="110" t="s">
        <v>25</v>
      </c>
      <c r="L20" s="110" t="s">
        <v>27</v>
      </c>
      <c r="M20" s="110" t="s">
        <v>113</v>
      </c>
      <c r="N20" s="110" t="s">
        <v>28</v>
      </c>
      <c r="O20" s="109" t="s">
        <v>29</v>
      </c>
      <c r="P20" s="109" t="s">
        <v>30</v>
      </c>
      <c r="Q20" s="109" t="s">
        <v>31</v>
      </c>
      <c r="R20" s="109" t="s">
        <v>32</v>
      </c>
      <c r="S20" s="109" t="s">
        <v>33</v>
      </c>
      <c r="T20" s="62" t="s">
        <v>11</v>
      </c>
    </row>
    <row r="21" spans="1:20" x14ac:dyDescent="0.25">
      <c r="A21" s="103" t="s">
        <v>110</v>
      </c>
      <c r="B21" s="104">
        <v>0</v>
      </c>
      <c r="C21" s="104">
        <v>0</v>
      </c>
      <c r="D21" s="104">
        <v>31132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23">
        <v>23473</v>
      </c>
      <c r="K21" s="123">
        <v>0</v>
      </c>
      <c r="L21" s="123">
        <v>10000</v>
      </c>
      <c r="M21" s="123">
        <v>0</v>
      </c>
      <c r="N21" s="123">
        <v>21017</v>
      </c>
      <c r="O21" s="104">
        <v>0</v>
      </c>
      <c r="P21" s="104">
        <v>56632</v>
      </c>
      <c r="Q21" s="104">
        <v>10401.450000000001</v>
      </c>
      <c r="R21" s="104">
        <v>0</v>
      </c>
      <c r="S21" s="128">
        <v>11812</v>
      </c>
      <c r="T21" s="60">
        <f>SUM(B21:S21)</f>
        <v>164467.45000000001</v>
      </c>
    </row>
    <row r="22" spans="1:20" x14ac:dyDescent="0.25">
      <c r="A22" s="103" t="s">
        <v>119</v>
      </c>
      <c r="B22" s="104">
        <v>0</v>
      </c>
      <c r="C22" s="104">
        <v>0</v>
      </c>
      <c r="D22" s="104">
        <v>0</v>
      </c>
      <c r="E22" s="104">
        <v>0</v>
      </c>
      <c r="F22" s="104">
        <v>0</v>
      </c>
      <c r="G22" s="104">
        <v>292735</v>
      </c>
      <c r="H22" s="104">
        <v>0</v>
      </c>
      <c r="I22" s="104">
        <v>0</v>
      </c>
      <c r="J22" s="123">
        <v>11545</v>
      </c>
      <c r="K22" s="123">
        <v>0</v>
      </c>
      <c r="L22" s="123">
        <v>727</v>
      </c>
      <c r="M22" s="123">
        <v>0</v>
      </c>
      <c r="N22" s="123">
        <v>29440</v>
      </c>
      <c r="O22" s="104">
        <v>0</v>
      </c>
      <c r="P22" s="104">
        <v>197558</v>
      </c>
      <c r="Q22" s="104">
        <v>0</v>
      </c>
      <c r="R22" s="128">
        <v>0</v>
      </c>
      <c r="S22" s="128">
        <v>63102</v>
      </c>
      <c r="T22" s="60">
        <f t="shared" ref="T22:T25" si="2">SUM(B22:S22)</f>
        <v>595107</v>
      </c>
    </row>
    <row r="23" spans="1:20" x14ac:dyDescent="0.25">
      <c r="A23" s="103" t="s">
        <v>118</v>
      </c>
      <c r="B23" s="104">
        <v>0</v>
      </c>
      <c r="C23" s="104">
        <v>0</v>
      </c>
      <c r="D23" s="104">
        <v>26951</v>
      </c>
      <c r="E23" s="104">
        <v>0</v>
      </c>
      <c r="F23" s="104">
        <v>0</v>
      </c>
      <c r="G23" s="104">
        <v>0</v>
      </c>
      <c r="H23" s="104">
        <v>0</v>
      </c>
      <c r="I23" s="104">
        <v>48150</v>
      </c>
      <c r="J23" s="123">
        <v>0</v>
      </c>
      <c r="K23" s="123">
        <v>30593</v>
      </c>
      <c r="L23" s="123">
        <v>0</v>
      </c>
      <c r="M23" s="123">
        <v>0</v>
      </c>
      <c r="N23" s="123">
        <v>44940</v>
      </c>
      <c r="O23" s="104">
        <v>0</v>
      </c>
      <c r="P23" s="104">
        <v>28613</v>
      </c>
      <c r="Q23" s="104">
        <v>0</v>
      </c>
      <c r="R23" s="128">
        <v>0</v>
      </c>
      <c r="S23" s="128">
        <v>0</v>
      </c>
      <c r="T23" s="60">
        <f t="shared" si="2"/>
        <v>179247</v>
      </c>
    </row>
    <row r="24" spans="1:20" x14ac:dyDescent="0.25">
      <c r="A24" s="103" t="s">
        <v>120</v>
      </c>
      <c r="B24" s="104">
        <v>0</v>
      </c>
      <c r="C24" s="104">
        <v>0</v>
      </c>
      <c r="D24" s="104">
        <v>14007</v>
      </c>
      <c r="E24" s="104">
        <v>106178</v>
      </c>
      <c r="F24" s="104">
        <v>0</v>
      </c>
      <c r="G24" s="104">
        <v>0</v>
      </c>
      <c r="H24" s="104">
        <v>179708.48</v>
      </c>
      <c r="I24" s="104">
        <v>8322</v>
      </c>
      <c r="J24" s="123">
        <v>0</v>
      </c>
      <c r="K24" s="123"/>
      <c r="L24" s="123">
        <v>0</v>
      </c>
      <c r="M24" s="123">
        <v>0</v>
      </c>
      <c r="N24" s="123">
        <v>0</v>
      </c>
      <c r="O24" s="104">
        <v>0</v>
      </c>
      <c r="P24" s="104">
        <v>95204</v>
      </c>
      <c r="Q24" s="104">
        <v>29399.15</v>
      </c>
      <c r="R24" s="128">
        <v>0</v>
      </c>
      <c r="S24" s="128">
        <v>0</v>
      </c>
      <c r="T24" s="60">
        <f t="shared" si="2"/>
        <v>432818.63</v>
      </c>
    </row>
    <row r="25" spans="1:20" x14ac:dyDescent="0.25">
      <c r="A25" s="112" t="s">
        <v>116</v>
      </c>
      <c r="B25" s="116">
        <f>SUM(B21:B24)</f>
        <v>0</v>
      </c>
      <c r="C25" s="116">
        <f t="shared" ref="C25:S25" si="3">SUM(C21:C24)</f>
        <v>0</v>
      </c>
      <c r="D25" s="116">
        <f t="shared" si="3"/>
        <v>72090</v>
      </c>
      <c r="E25" s="116">
        <f t="shared" si="3"/>
        <v>106178</v>
      </c>
      <c r="F25" s="116">
        <f t="shared" si="3"/>
        <v>0</v>
      </c>
      <c r="G25" s="116">
        <f t="shared" si="3"/>
        <v>292735</v>
      </c>
      <c r="H25" s="116">
        <f t="shared" si="3"/>
        <v>179708.48</v>
      </c>
      <c r="I25" s="116">
        <f t="shared" si="3"/>
        <v>56472</v>
      </c>
      <c r="J25" s="116">
        <f t="shared" si="3"/>
        <v>35018</v>
      </c>
      <c r="K25" s="116">
        <f t="shared" si="3"/>
        <v>30593</v>
      </c>
      <c r="L25" s="116">
        <f t="shared" si="3"/>
        <v>10727</v>
      </c>
      <c r="M25" s="116">
        <f t="shared" si="3"/>
        <v>0</v>
      </c>
      <c r="N25" s="116">
        <f t="shared" si="3"/>
        <v>95397</v>
      </c>
      <c r="O25" s="116">
        <f t="shared" si="3"/>
        <v>0</v>
      </c>
      <c r="P25" s="116">
        <f t="shared" si="3"/>
        <v>378007</v>
      </c>
      <c r="Q25" s="116">
        <f t="shared" si="3"/>
        <v>39800.600000000006</v>
      </c>
      <c r="R25" s="116">
        <f t="shared" si="3"/>
        <v>0</v>
      </c>
      <c r="S25" s="116">
        <f t="shared" si="3"/>
        <v>74914</v>
      </c>
      <c r="T25" s="14">
        <f t="shared" si="2"/>
        <v>1371640.08</v>
      </c>
    </row>
    <row r="26" spans="1:20" ht="15.75" thickBot="1" x14ac:dyDescent="0.3">
      <c r="A26" s="103"/>
      <c r="B26" s="117"/>
      <c r="C26" s="117"/>
      <c r="D26" s="104"/>
      <c r="E26" s="117"/>
      <c r="F26" s="117"/>
      <c r="G26" s="104"/>
      <c r="H26" s="129"/>
      <c r="I26" s="104"/>
      <c r="J26" s="123"/>
      <c r="K26" s="123"/>
      <c r="L26" s="123"/>
      <c r="M26" s="123"/>
      <c r="N26" s="123"/>
      <c r="O26" s="117"/>
      <c r="P26" s="104"/>
      <c r="Q26" s="104"/>
      <c r="R26" s="126"/>
      <c r="S26" s="128"/>
      <c r="T26" s="127"/>
    </row>
    <row r="27" spans="1:20" ht="23.25" x14ac:dyDescent="0.25">
      <c r="A27" s="134" t="s">
        <v>58</v>
      </c>
      <c r="B27" s="109" t="s">
        <v>14</v>
      </c>
      <c r="C27" s="109" t="s">
        <v>13</v>
      </c>
      <c r="D27" s="109" t="s">
        <v>15</v>
      </c>
      <c r="E27" s="109" t="s">
        <v>16</v>
      </c>
      <c r="F27" s="109" t="s">
        <v>109</v>
      </c>
      <c r="G27" s="109" t="s">
        <v>20</v>
      </c>
      <c r="H27" s="109" t="s">
        <v>21</v>
      </c>
      <c r="I27" s="109" t="s">
        <v>22</v>
      </c>
      <c r="J27" s="110" t="s">
        <v>24</v>
      </c>
      <c r="K27" s="110" t="s">
        <v>25</v>
      </c>
      <c r="L27" s="110" t="s">
        <v>27</v>
      </c>
      <c r="M27" s="110" t="s">
        <v>113</v>
      </c>
      <c r="N27" s="110" t="s">
        <v>28</v>
      </c>
      <c r="O27" s="109" t="s">
        <v>29</v>
      </c>
      <c r="P27" s="109" t="s">
        <v>30</v>
      </c>
      <c r="Q27" s="109" t="s">
        <v>31</v>
      </c>
      <c r="R27" s="109" t="s">
        <v>32</v>
      </c>
      <c r="S27" s="109" t="s">
        <v>33</v>
      </c>
      <c r="T27" s="62" t="s">
        <v>11</v>
      </c>
    </row>
    <row r="28" spans="1:20" x14ac:dyDescent="0.25">
      <c r="A28" s="105" t="s">
        <v>52</v>
      </c>
      <c r="B28" s="30">
        <v>0</v>
      </c>
      <c r="C28" s="30">
        <v>0</v>
      </c>
      <c r="D28" s="106">
        <v>0</v>
      </c>
      <c r="E28" s="106">
        <v>0</v>
      </c>
      <c r="F28" s="106">
        <v>0</v>
      </c>
      <c r="G28" s="106">
        <v>508588</v>
      </c>
      <c r="H28" s="106">
        <v>0</v>
      </c>
      <c r="I28" s="106">
        <v>0</v>
      </c>
      <c r="J28" s="106">
        <v>2046</v>
      </c>
      <c r="K28" s="106">
        <v>0</v>
      </c>
      <c r="L28" s="106">
        <v>0</v>
      </c>
      <c r="M28" s="106">
        <v>0</v>
      </c>
      <c r="N28" s="106">
        <v>241</v>
      </c>
      <c r="O28" s="106">
        <v>0</v>
      </c>
      <c r="P28" s="106">
        <v>60330</v>
      </c>
      <c r="Q28" s="30">
        <v>0</v>
      </c>
      <c r="R28" s="130">
        <v>0</v>
      </c>
      <c r="S28" s="30">
        <v>11268</v>
      </c>
      <c r="T28" s="60">
        <f>SUM(B28:S28)</f>
        <v>582473</v>
      </c>
    </row>
    <row r="29" spans="1:20" x14ac:dyDescent="0.25">
      <c r="A29" s="105" t="s">
        <v>111</v>
      </c>
      <c r="B29" s="30">
        <v>0</v>
      </c>
      <c r="C29" s="30">
        <v>0</v>
      </c>
      <c r="D29" s="106">
        <v>0</v>
      </c>
      <c r="E29" s="106">
        <v>0</v>
      </c>
      <c r="F29" s="106">
        <v>0</v>
      </c>
      <c r="G29" s="106">
        <v>686071</v>
      </c>
      <c r="H29" s="106">
        <v>0</v>
      </c>
      <c r="I29" s="106">
        <v>0</v>
      </c>
      <c r="J29" s="131"/>
      <c r="K29" s="106">
        <v>0</v>
      </c>
      <c r="L29" s="106">
        <v>0</v>
      </c>
      <c r="M29" s="106">
        <v>0</v>
      </c>
      <c r="N29" s="106">
        <v>6801</v>
      </c>
      <c r="O29" s="106">
        <v>0</v>
      </c>
      <c r="P29" s="106">
        <v>110677</v>
      </c>
      <c r="Q29" s="30">
        <v>0</v>
      </c>
      <c r="R29" s="130">
        <v>0</v>
      </c>
      <c r="S29" s="30">
        <v>775</v>
      </c>
      <c r="T29" s="60">
        <f t="shared" ref="T29:T30" si="4">SUM(B29:S29)</f>
        <v>804324</v>
      </c>
    </row>
    <row r="30" spans="1:20" x14ac:dyDescent="0.25">
      <c r="A30" s="113" t="s">
        <v>117</v>
      </c>
      <c r="B30" s="118">
        <f>SUM(B28:B29)</f>
        <v>0</v>
      </c>
      <c r="C30" s="118">
        <f t="shared" ref="C30:S30" si="5">SUM(C28:C29)</f>
        <v>0</v>
      </c>
      <c r="D30" s="118">
        <f t="shared" si="5"/>
        <v>0</v>
      </c>
      <c r="E30" s="118">
        <f t="shared" si="5"/>
        <v>0</v>
      </c>
      <c r="F30" s="118">
        <f t="shared" si="5"/>
        <v>0</v>
      </c>
      <c r="G30" s="118">
        <f t="shared" si="5"/>
        <v>1194659</v>
      </c>
      <c r="H30" s="118">
        <f t="shared" si="5"/>
        <v>0</v>
      </c>
      <c r="I30" s="118">
        <f t="shared" si="5"/>
        <v>0</v>
      </c>
      <c r="J30" s="118">
        <f t="shared" si="5"/>
        <v>2046</v>
      </c>
      <c r="K30" s="118">
        <f t="shared" si="5"/>
        <v>0</v>
      </c>
      <c r="L30" s="118">
        <f t="shared" si="5"/>
        <v>0</v>
      </c>
      <c r="M30" s="118">
        <f t="shared" si="5"/>
        <v>0</v>
      </c>
      <c r="N30" s="118">
        <f t="shared" si="5"/>
        <v>7042</v>
      </c>
      <c r="O30" s="118">
        <f t="shared" si="5"/>
        <v>0</v>
      </c>
      <c r="P30" s="118">
        <f t="shared" si="5"/>
        <v>171007</v>
      </c>
      <c r="Q30" s="118">
        <f t="shared" si="5"/>
        <v>0</v>
      </c>
      <c r="R30" s="118">
        <f t="shared" si="5"/>
        <v>0</v>
      </c>
      <c r="S30" s="118">
        <f t="shared" si="5"/>
        <v>12043</v>
      </c>
      <c r="T30" s="60">
        <f t="shared" si="4"/>
        <v>1386797</v>
      </c>
    </row>
    <row r="31" spans="1:20" x14ac:dyDescent="0.25">
      <c r="A31" s="107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32"/>
      <c r="T31" s="127"/>
    </row>
    <row r="32" spans="1:20" ht="15.75" thickBot="1" x14ac:dyDescent="0.3">
      <c r="A32" s="111" t="s">
        <v>112</v>
      </c>
      <c r="B32" s="120">
        <f>B18+B25+B30</f>
        <v>52191</v>
      </c>
      <c r="C32" s="120">
        <f t="shared" ref="C32:T32" si="6">C18+C25+C30</f>
        <v>0</v>
      </c>
      <c r="D32" s="120">
        <f t="shared" si="6"/>
        <v>89790</v>
      </c>
      <c r="E32" s="120">
        <f t="shared" si="6"/>
        <v>592847</v>
      </c>
      <c r="F32" s="120">
        <f t="shared" si="6"/>
        <v>0</v>
      </c>
      <c r="G32" s="120">
        <f t="shared" si="6"/>
        <v>2396652</v>
      </c>
      <c r="H32" s="120">
        <f t="shared" si="6"/>
        <v>600807.88</v>
      </c>
      <c r="I32" s="120">
        <f t="shared" si="6"/>
        <v>76136</v>
      </c>
      <c r="J32" s="120">
        <f t="shared" si="6"/>
        <v>209808</v>
      </c>
      <c r="K32" s="120">
        <f t="shared" si="6"/>
        <v>30593</v>
      </c>
      <c r="L32" s="120">
        <f t="shared" si="6"/>
        <v>62623</v>
      </c>
      <c r="M32" s="120">
        <f t="shared" si="6"/>
        <v>0</v>
      </c>
      <c r="N32" s="120">
        <f t="shared" si="6"/>
        <v>317162</v>
      </c>
      <c r="O32" s="120">
        <f t="shared" si="6"/>
        <v>548922</v>
      </c>
      <c r="P32" s="120">
        <f t="shared" si="6"/>
        <v>3284925.53</v>
      </c>
      <c r="Q32" s="120">
        <f t="shared" si="6"/>
        <v>137108.75</v>
      </c>
      <c r="R32" s="120">
        <f t="shared" si="6"/>
        <v>2</v>
      </c>
      <c r="S32" s="120">
        <f t="shared" si="6"/>
        <v>320336</v>
      </c>
      <c r="T32" s="120">
        <f t="shared" si="6"/>
        <v>8719904.1600000001</v>
      </c>
    </row>
  </sheetData>
  <mergeCells count="5">
    <mergeCell ref="A7:T7"/>
    <mergeCell ref="A8:T8"/>
    <mergeCell ref="A9:T9"/>
    <mergeCell ref="A10:T10"/>
    <mergeCell ref="A11:T11"/>
  </mergeCells>
  <pageMargins left="0.7" right="0.7" top="0.75" bottom="2.83" header="0.3" footer="0.3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AA38"/>
  </sheetPr>
  <dimension ref="A6:W32"/>
  <sheetViews>
    <sheetView view="pageBreakPreview" zoomScale="60" zoomScaleNormal="100" workbookViewId="0">
      <selection activeCell="I85" sqref="I85"/>
    </sheetView>
  </sheetViews>
  <sheetFormatPr baseColWidth="10" defaultRowHeight="15" x14ac:dyDescent="0.25"/>
  <cols>
    <col min="1" max="1" width="20.85546875" customWidth="1"/>
    <col min="2" max="2" width="14.7109375" customWidth="1"/>
    <col min="3" max="3" width="14.85546875" customWidth="1"/>
    <col min="4" max="4" width="17.7109375" customWidth="1"/>
    <col min="5" max="5" width="19.140625" customWidth="1"/>
  </cols>
  <sheetData>
    <row r="6" spans="1:23" x14ac:dyDescent="0.25">
      <c r="A6" s="203" t="s">
        <v>40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176"/>
      <c r="O6" s="176"/>
      <c r="P6" s="176"/>
      <c r="Q6" s="176"/>
      <c r="R6" s="176"/>
      <c r="S6" s="176"/>
      <c r="T6" s="176"/>
      <c r="U6" s="176"/>
      <c r="V6" s="176"/>
      <c r="W6" s="176"/>
    </row>
    <row r="7" spans="1:23" x14ac:dyDescent="0.25">
      <c r="A7" s="203" t="s">
        <v>59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1:23" x14ac:dyDescent="0.25">
      <c r="A8" s="203" t="s">
        <v>42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3" x14ac:dyDescent="0.25">
      <c r="A9" s="203" t="s">
        <v>124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3" x14ac:dyDescent="0.25">
      <c r="A10" s="203" t="s">
        <v>78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176"/>
      <c r="O10" s="176"/>
      <c r="P10" s="176"/>
      <c r="Q10" s="176"/>
      <c r="R10" s="176"/>
      <c r="S10" s="176"/>
      <c r="T10" s="176"/>
      <c r="U10" s="176"/>
      <c r="V10" s="176"/>
      <c r="W10" s="176"/>
    </row>
    <row r="12" spans="1:23" ht="21.95" customHeight="1" thickBot="1" x14ac:dyDescent="0.3">
      <c r="A12" s="204" t="s">
        <v>121</v>
      </c>
      <c r="B12" s="204"/>
      <c r="C12" s="204"/>
      <c r="D12" s="204"/>
      <c r="E12" s="204"/>
    </row>
    <row r="13" spans="1:23" ht="21.95" customHeight="1" x14ac:dyDescent="0.25">
      <c r="A13" s="152"/>
      <c r="B13" s="153">
        <v>2021</v>
      </c>
      <c r="C13" s="153">
        <v>2022</v>
      </c>
      <c r="D13" s="153" t="s">
        <v>123</v>
      </c>
      <c r="E13" s="154" t="s">
        <v>106</v>
      </c>
    </row>
    <row r="14" spans="1:23" ht="21.95" customHeight="1" x14ac:dyDescent="0.25">
      <c r="A14" s="155" t="s">
        <v>110</v>
      </c>
      <c r="B14" s="122">
        <v>514246.37</v>
      </c>
      <c r="C14" s="122">
        <v>671008</v>
      </c>
      <c r="D14" s="122">
        <f>C14-B14</f>
        <v>156761.63</v>
      </c>
      <c r="E14" s="156">
        <f>D14/C14</f>
        <v>0.23362110436835329</v>
      </c>
    </row>
    <row r="15" spans="1:23" ht="21.95" customHeight="1" x14ac:dyDescent="0.25">
      <c r="A15" s="155" t="s">
        <v>119</v>
      </c>
      <c r="B15" s="122">
        <v>1389952</v>
      </c>
      <c r="C15" s="122">
        <v>1408174</v>
      </c>
      <c r="D15" s="122">
        <f t="shared" ref="D15:D18" si="0">C15-B15</f>
        <v>18222</v>
      </c>
      <c r="E15" s="156">
        <f t="shared" ref="E15:E18" si="1">D15/C15</f>
        <v>1.2940162224270579E-2</v>
      </c>
    </row>
    <row r="16" spans="1:23" ht="21.95" customHeight="1" x14ac:dyDescent="0.25">
      <c r="A16" s="155" t="s">
        <v>118</v>
      </c>
      <c r="B16" s="122">
        <v>1741663.46</v>
      </c>
      <c r="C16" s="122">
        <v>1934506.38</v>
      </c>
      <c r="D16" s="122">
        <f t="shared" si="0"/>
        <v>192842.91999999993</v>
      </c>
      <c r="E16" s="156">
        <f t="shared" si="1"/>
        <v>9.9685853711167366E-2</v>
      </c>
    </row>
    <row r="17" spans="1:5" ht="21.95" customHeight="1" x14ac:dyDescent="0.25">
      <c r="A17" s="155" t="s">
        <v>120</v>
      </c>
      <c r="B17" s="122">
        <v>1930314</v>
      </c>
      <c r="C17" s="122">
        <v>1947778.7</v>
      </c>
      <c r="D17" s="122">
        <f t="shared" si="0"/>
        <v>17464.699999999953</v>
      </c>
      <c r="E17" s="156">
        <f t="shared" si="1"/>
        <v>8.966470369554792E-3</v>
      </c>
    </row>
    <row r="18" spans="1:5" ht="21.95" customHeight="1" x14ac:dyDescent="0.25">
      <c r="A18" s="157" t="s">
        <v>115</v>
      </c>
      <c r="B18" s="158">
        <f>SUM(B14:B17)</f>
        <v>5576175.8300000001</v>
      </c>
      <c r="C18" s="158">
        <f>SUM(C14:C17)</f>
        <v>5961467.0800000001</v>
      </c>
      <c r="D18" s="169">
        <f t="shared" si="0"/>
        <v>385291.25</v>
      </c>
      <c r="E18" s="170">
        <f t="shared" si="1"/>
        <v>6.4630273862050752E-2</v>
      </c>
    </row>
    <row r="19" spans="1:5" ht="21.95" customHeight="1" thickBot="1" x14ac:dyDescent="0.3">
      <c r="A19" s="155"/>
      <c r="B19" s="121"/>
      <c r="C19" s="121"/>
      <c r="D19" s="122"/>
      <c r="E19" s="159"/>
    </row>
    <row r="20" spans="1:5" ht="21.95" customHeight="1" x14ac:dyDescent="0.25">
      <c r="A20" s="160"/>
      <c r="B20" s="161">
        <v>2021</v>
      </c>
      <c r="C20" s="161">
        <v>2022</v>
      </c>
      <c r="D20" s="153" t="s">
        <v>123</v>
      </c>
      <c r="E20" s="154" t="s">
        <v>106</v>
      </c>
    </row>
    <row r="21" spans="1:5" ht="21.95" customHeight="1" x14ac:dyDescent="0.25">
      <c r="A21" s="155" t="s">
        <v>110</v>
      </c>
      <c r="B21" s="122">
        <v>195145</v>
      </c>
      <c r="C21" s="122">
        <v>164467.45000000001</v>
      </c>
      <c r="D21" s="122">
        <f>C21-B21</f>
        <v>-30677.549999999988</v>
      </c>
      <c r="E21" s="156">
        <f>D21/C21</f>
        <v>-0.18652657410326473</v>
      </c>
    </row>
    <row r="22" spans="1:5" ht="21.95" customHeight="1" x14ac:dyDescent="0.25">
      <c r="A22" s="155" t="s">
        <v>119</v>
      </c>
      <c r="B22" s="122">
        <v>607912</v>
      </c>
      <c r="C22" s="122">
        <v>595107</v>
      </c>
      <c r="D22" s="122">
        <f t="shared" ref="D22:D25" si="2">C22-B22</f>
        <v>-12805</v>
      </c>
      <c r="E22" s="156">
        <f t="shared" ref="E22:E25" si="3">D22/C22</f>
        <v>-2.1517138934678975E-2</v>
      </c>
    </row>
    <row r="23" spans="1:5" ht="21.95" customHeight="1" x14ac:dyDescent="0.25">
      <c r="A23" s="155" t="s">
        <v>118</v>
      </c>
      <c r="B23" s="122">
        <v>62988</v>
      </c>
      <c r="C23" s="122">
        <v>179247</v>
      </c>
      <c r="D23" s="122">
        <f t="shared" si="2"/>
        <v>116259</v>
      </c>
      <c r="E23" s="156">
        <f t="shared" si="3"/>
        <v>0.64859662923228845</v>
      </c>
    </row>
    <row r="24" spans="1:5" ht="21.95" customHeight="1" x14ac:dyDescent="0.25">
      <c r="A24" s="155" t="s">
        <v>120</v>
      </c>
      <c r="B24" s="122">
        <v>299074</v>
      </c>
      <c r="C24" s="122">
        <v>432818.63</v>
      </c>
      <c r="D24" s="122">
        <f t="shared" si="2"/>
        <v>133744.63</v>
      </c>
      <c r="E24" s="156">
        <f t="shared" si="3"/>
        <v>0.30900848699604266</v>
      </c>
    </row>
    <row r="25" spans="1:5" ht="21.95" customHeight="1" x14ac:dyDescent="0.25">
      <c r="A25" s="157" t="s">
        <v>116</v>
      </c>
      <c r="B25" s="158">
        <f>SUM(B21:B24)</f>
        <v>1165119</v>
      </c>
      <c r="C25" s="158">
        <f>SUM(C21:C24)</f>
        <v>1371640.08</v>
      </c>
      <c r="D25" s="169">
        <f t="shared" si="2"/>
        <v>206521.08000000007</v>
      </c>
      <c r="E25" s="170">
        <f t="shared" si="3"/>
        <v>0.15056506660260327</v>
      </c>
    </row>
    <row r="26" spans="1:5" ht="21.95" customHeight="1" thickBot="1" x14ac:dyDescent="0.3">
      <c r="A26" s="155"/>
      <c r="B26" s="121"/>
      <c r="C26" s="121"/>
      <c r="D26" s="122"/>
      <c r="E26" s="159"/>
    </row>
    <row r="27" spans="1:5" ht="21.95" customHeight="1" x14ac:dyDescent="0.25">
      <c r="A27" s="162"/>
      <c r="B27" s="161">
        <v>2021</v>
      </c>
      <c r="C27" s="161">
        <v>2022</v>
      </c>
      <c r="D27" s="153" t="s">
        <v>123</v>
      </c>
      <c r="E27" s="154" t="s">
        <v>106</v>
      </c>
    </row>
    <row r="28" spans="1:5" ht="21.95" customHeight="1" x14ac:dyDescent="0.25">
      <c r="A28" s="163" t="s">
        <v>52</v>
      </c>
      <c r="B28" s="164">
        <v>873009</v>
      </c>
      <c r="C28" s="164">
        <v>582473</v>
      </c>
      <c r="D28" s="122">
        <f>C28-B28</f>
        <v>-290536</v>
      </c>
      <c r="E28" s="156">
        <f>D28/C28</f>
        <v>-0.49879736914844119</v>
      </c>
    </row>
    <row r="29" spans="1:5" ht="21.95" customHeight="1" x14ac:dyDescent="0.25">
      <c r="A29" s="163" t="s">
        <v>111</v>
      </c>
      <c r="B29" s="164">
        <v>823573</v>
      </c>
      <c r="C29" s="164">
        <v>804324</v>
      </c>
      <c r="D29" s="122">
        <f t="shared" ref="D29:D30" si="4">C29-B29</f>
        <v>-19249</v>
      </c>
      <c r="E29" s="156">
        <f t="shared" ref="E29:E30" si="5">D29/C29</f>
        <v>-2.3931898090819123E-2</v>
      </c>
    </row>
    <row r="30" spans="1:5" ht="21.95" customHeight="1" x14ac:dyDescent="0.25">
      <c r="A30" s="173" t="s">
        <v>117</v>
      </c>
      <c r="B30" s="171">
        <f>SUM(B28:B29)</f>
        <v>1696582</v>
      </c>
      <c r="C30" s="171">
        <f>SUM(C28:C29)</f>
        <v>1386797</v>
      </c>
      <c r="D30" s="172">
        <f t="shared" si="4"/>
        <v>-309785</v>
      </c>
      <c r="E30" s="174">
        <f t="shared" si="5"/>
        <v>-0.22338164850371034</v>
      </c>
    </row>
    <row r="31" spans="1:5" ht="21.95" customHeight="1" x14ac:dyDescent="0.25">
      <c r="A31" s="165"/>
      <c r="B31" s="166"/>
      <c r="C31" s="166"/>
      <c r="D31" s="122"/>
      <c r="E31" s="156"/>
    </row>
    <row r="32" spans="1:5" ht="21.95" customHeight="1" thickBot="1" x14ac:dyDescent="0.3">
      <c r="A32" s="167" t="s">
        <v>112</v>
      </c>
      <c r="B32" s="168">
        <f>B18+B25+B30</f>
        <v>8437876.8300000001</v>
      </c>
      <c r="C32" s="168">
        <f>C18+C25+C30</f>
        <v>8719904.1600000001</v>
      </c>
      <c r="D32" s="168">
        <f>C32-B32</f>
        <v>282027.33000000007</v>
      </c>
      <c r="E32" s="175">
        <f>D32/C32</f>
        <v>3.2342939191203228E-2</v>
      </c>
    </row>
  </sheetData>
  <mergeCells count="6">
    <mergeCell ref="A12:E12"/>
    <mergeCell ref="A6:M6"/>
    <mergeCell ref="A7:M7"/>
    <mergeCell ref="A8:M8"/>
    <mergeCell ref="A9:M9"/>
    <mergeCell ref="A10:M10"/>
  </mergeCells>
  <pageMargins left="0.7" right="0.7" top="0.75" bottom="0.75" header="0.3" footer="0.3"/>
  <pageSetup scale="66" orientation="landscape" r:id="rId1"/>
  <rowBreaks count="1" manualBreakCount="1">
    <brk id="3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9:I150"/>
  <sheetViews>
    <sheetView view="pageBreakPreview" zoomScale="60" zoomScaleNormal="100" workbookViewId="0">
      <selection activeCell="M184" sqref="M184"/>
    </sheetView>
  </sheetViews>
  <sheetFormatPr baseColWidth="10" defaultRowHeight="15" x14ac:dyDescent="0.25"/>
  <cols>
    <col min="2" max="2" width="25.5703125" customWidth="1"/>
    <col min="3" max="3" width="17.5703125" customWidth="1"/>
    <col min="4" max="4" width="18.42578125" customWidth="1"/>
    <col min="5" max="5" width="16.7109375" customWidth="1"/>
    <col min="6" max="6" width="16" customWidth="1"/>
    <col min="7" max="7" width="18.42578125" customWidth="1"/>
    <col min="8" max="8" width="19.140625" customWidth="1"/>
  </cols>
  <sheetData>
    <row r="9" spans="2:8" ht="18.75" x14ac:dyDescent="0.3">
      <c r="D9" s="18"/>
      <c r="E9" s="19" t="s">
        <v>40</v>
      </c>
      <c r="F9" s="18"/>
      <c r="G9" s="20"/>
      <c r="H9" s="20"/>
    </row>
    <row r="10" spans="2:8" x14ac:dyDescent="0.25">
      <c r="D10" s="18"/>
      <c r="E10" s="19" t="s">
        <v>41</v>
      </c>
      <c r="F10" s="18"/>
    </row>
    <row r="11" spans="2:8" ht="15.75" x14ac:dyDescent="0.25">
      <c r="D11" s="21"/>
      <c r="E11" s="22" t="s">
        <v>42</v>
      </c>
      <c r="F11" s="21"/>
      <c r="G11" s="23"/>
      <c r="H11" s="23"/>
    </row>
    <row r="12" spans="2:8" ht="15.75" x14ac:dyDescent="0.25">
      <c r="D12" s="21"/>
      <c r="E12" s="24" t="s">
        <v>43</v>
      </c>
      <c r="F12" s="21"/>
      <c r="G12" s="25"/>
      <c r="H12" s="25"/>
    </row>
    <row r="13" spans="2:8" ht="16.5" thickBot="1" x14ac:dyDescent="0.3">
      <c r="C13" s="26"/>
      <c r="D13" s="21"/>
      <c r="E13" s="27" t="s">
        <v>78</v>
      </c>
      <c r="F13" s="21"/>
      <c r="G13" s="28"/>
      <c r="H13" s="28"/>
    </row>
    <row r="14" spans="2:8" x14ac:dyDescent="0.25">
      <c r="B14" s="207" t="s">
        <v>44</v>
      </c>
      <c r="C14" s="209" t="s">
        <v>20</v>
      </c>
      <c r="D14" s="209" t="s">
        <v>24</v>
      </c>
      <c r="E14" s="209" t="s">
        <v>45</v>
      </c>
      <c r="F14" s="209" t="s">
        <v>30</v>
      </c>
      <c r="G14" s="211" t="s">
        <v>33</v>
      </c>
      <c r="H14" s="205" t="s">
        <v>11</v>
      </c>
    </row>
    <row r="15" spans="2:8" x14ac:dyDescent="0.25">
      <c r="B15" s="208"/>
      <c r="C15" s="210"/>
      <c r="D15" s="210"/>
      <c r="E15" s="210"/>
      <c r="F15" s="210"/>
      <c r="G15" s="212"/>
      <c r="H15" s="206"/>
    </row>
    <row r="16" spans="2:8" x14ac:dyDescent="0.25">
      <c r="B16" s="29" t="s">
        <v>46</v>
      </c>
      <c r="C16" s="82">
        <v>84187</v>
      </c>
      <c r="D16" s="83">
        <v>82</v>
      </c>
      <c r="E16" s="83">
        <v>181</v>
      </c>
      <c r="F16" s="83">
        <v>67676</v>
      </c>
      <c r="G16" s="84">
        <v>4779</v>
      </c>
      <c r="H16" s="85">
        <f>SUM(C16:G16)</f>
        <v>156905</v>
      </c>
    </row>
    <row r="17" spans="2:9" x14ac:dyDescent="0.25">
      <c r="B17" s="32" t="s">
        <v>47</v>
      </c>
      <c r="C17" s="82">
        <v>1065</v>
      </c>
      <c r="D17" s="82">
        <v>1532</v>
      </c>
      <c r="E17" s="82">
        <v>281</v>
      </c>
      <c r="F17" s="82">
        <v>3930</v>
      </c>
      <c r="G17" s="82">
        <v>8404</v>
      </c>
      <c r="H17" s="85">
        <f>SUM(C17:G17)</f>
        <v>15212</v>
      </c>
    </row>
    <row r="18" spans="2:9" ht="15.75" thickBot="1" x14ac:dyDescent="0.3">
      <c r="B18" s="34" t="s">
        <v>48</v>
      </c>
      <c r="C18" s="86">
        <f t="shared" ref="C18:G18" si="0">SUM(C16:C17)</f>
        <v>85252</v>
      </c>
      <c r="D18" s="86">
        <f t="shared" si="0"/>
        <v>1614</v>
      </c>
      <c r="E18" s="86">
        <f t="shared" si="0"/>
        <v>462</v>
      </c>
      <c r="F18" s="86">
        <f t="shared" si="0"/>
        <v>71606</v>
      </c>
      <c r="G18" s="86">
        <f t="shared" si="0"/>
        <v>13183</v>
      </c>
      <c r="H18" s="87">
        <f>SUM(C18:G18)</f>
        <v>172117</v>
      </c>
    </row>
    <row r="19" spans="2:9" ht="15.75" thickBot="1" x14ac:dyDescent="0.3">
      <c r="B19" s="36"/>
      <c r="C19" s="36"/>
      <c r="D19" s="36"/>
      <c r="E19" s="36"/>
      <c r="F19" s="36"/>
      <c r="G19" s="36"/>
      <c r="H19" s="36"/>
    </row>
    <row r="20" spans="2:9" x14ac:dyDescent="0.25">
      <c r="B20" s="207" t="s">
        <v>49</v>
      </c>
      <c r="C20" s="209" t="s">
        <v>20</v>
      </c>
      <c r="D20" s="209" t="s">
        <v>24</v>
      </c>
      <c r="E20" s="209" t="s">
        <v>45</v>
      </c>
      <c r="F20" s="209" t="s">
        <v>30</v>
      </c>
      <c r="G20" s="211" t="s">
        <v>33</v>
      </c>
      <c r="H20" s="205" t="s">
        <v>11</v>
      </c>
    </row>
    <row r="21" spans="2:9" x14ac:dyDescent="0.25">
      <c r="B21" s="208"/>
      <c r="C21" s="210"/>
      <c r="D21" s="210"/>
      <c r="E21" s="210"/>
      <c r="F21" s="210"/>
      <c r="G21" s="212"/>
      <c r="H21" s="206"/>
    </row>
    <row r="22" spans="2:9" x14ac:dyDescent="0.25">
      <c r="B22" s="32" t="s">
        <v>46</v>
      </c>
      <c r="C22" s="82">
        <v>26046</v>
      </c>
      <c r="D22" s="82">
        <v>1720</v>
      </c>
      <c r="E22" s="82">
        <v>622</v>
      </c>
      <c r="F22" s="82">
        <v>19528</v>
      </c>
      <c r="G22" s="82">
        <v>10712</v>
      </c>
      <c r="H22" s="85">
        <f>SUM(C22:G22)</f>
        <v>58628</v>
      </c>
    </row>
    <row r="23" spans="2:9" x14ac:dyDescent="0.25">
      <c r="B23" s="32" t="s">
        <v>47</v>
      </c>
      <c r="C23" s="82">
        <v>65082</v>
      </c>
      <c r="D23" s="82">
        <v>664</v>
      </c>
      <c r="E23" s="82">
        <v>37</v>
      </c>
      <c r="F23" s="82">
        <v>21468</v>
      </c>
      <c r="G23" s="82">
        <v>294</v>
      </c>
      <c r="H23" s="85">
        <f>SUM(C23:G23)</f>
        <v>87545</v>
      </c>
    </row>
    <row r="24" spans="2:9" ht="15.75" thickBot="1" x14ac:dyDescent="0.3">
      <c r="B24" s="34" t="s">
        <v>50</v>
      </c>
      <c r="C24" s="86">
        <f t="shared" ref="C24:G24" si="1">SUM(C22:C23)</f>
        <v>91128</v>
      </c>
      <c r="D24" s="86">
        <f t="shared" si="1"/>
        <v>2384</v>
      </c>
      <c r="E24" s="86">
        <f t="shared" si="1"/>
        <v>659</v>
      </c>
      <c r="F24" s="86">
        <f t="shared" si="1"/>
        <v>40996</v>
      </c>
      <c r="G24" s="86">
        <f t="shared" si="1"/>
        <v>11006</v>
      </c>
      <c r="H24" s="87">
        <f>SUM(C24:G24)</f>
        <v>146173</v>
      </c>
    </row>
    <row r="25" spans="2:9" ht="15.75" thickBot="1" x14ac:dyDescent="0.3">
      <c r="B25" s="36"/>
      <c r="C25" s="36"/>
      <c r="D25" s="36"/>
      <c r="E25" s="36"/>
      <c r="F25" s="36"/>
      <c r="G25" s="36"/>
      <c r="H25" s="36"/>
    </row>
    <row r="26" spans="2:9" x14ac:dyDescent="0.25">
      <c r="B26" s="207" t="s">
        <v>51</v>
      </c>
      <c r="C26" s="209" t="s">
        <v>20</v>
      </c>
      <c r="D26" s="209" t="s">
        <v>24</v>
      </c>
      <c r="E26" s="209" t="s">
        <v>45</v>
      </c>
      <c r="F26" s="209" t="s">
        <v>30</v>
      </c>
      <c r="G26" s="211" t="s">
        <v>33</v>
      </c>
      <c r="H26" s="205" t="s">
        <v>11</v>
      </c>
    </row>
    <row r="27" spans="2:9" x14ac:dyDescent="0.25">
      <c r="B27" s="208"/>
      <c r="C27" s="210"/>
      <c r="D27" s="210"/>
      <c r="E27" s="210"/>
      <c r="F27" s="210"/>
      <c r="G27" s="212"/>
      <c r="H27" s="206"/>
    </row>
    <row r="28" spans="2:9" x14ac:dyDescent="0.25">
      <c r="B28" s="32" t="s">
        <v>46</v>
      </c>
      <c r="C28" s="33">
        <v>58270</v>
      </c>
      <c r="D28" s="33">
        <v>0</v>
      </c>
      <c r="E28" s="37">
        <v>51</v>
      </c>
      <c r="F28" s="33">
        <v>5990</v>
      </c>
      <c r="G28" s="33">
        <v>0</v>
      </c>
      <c r="H28" s="31">
        <v>64311</v>
      </c>
      <c r="I28" s="185"/>
    </row>
    <row r="29" spans="2:9" x14ac:dyDescent="0.25">
      <c r="B29" s="32" t="s">
        <v>47</v>
      </c>
      <c r="C29" s="30">
        <v>26996</v>
      </c>
      <c r="D29" s="33">
        <v>0</v>
      </c>
      <c r="E29" s="38">
        <v>0</v>
      </c>
      <c r="F29" s="37">
        <v>0</v>
      </c>
      <c r="G29" s="33">
        <v>0</v>
      </c>
      <c r="H29" s="31">
        <v>26996</v>
      </c>
      <c r="I29" s="185"/>
    </row>
    <row r="30" spans="2:9" x14ac:dyDescent="0.25">
      <c r="B30" s="39" t="s">
        <v>52</v>
      </c>
      <c r="C30" s="40">
        <v>85266</v>
      </c>
      <c r="D30" s="40">
        <v>0</v>
      </c>
      <c r="E30" s="40">
        <v>51</v>
      </c>
      <c r="F30" s="40">
        <v>5990</v>
      </c>
      <c r="G30" s="40">
        <v>0</v>
      </c>
      <c r="H30" s="31">
        <v>91307</v>
      </c>
      <c r="I30" s="185"/>
    </row>
    <row r="31" spans="2:9" x14ac:dyDescent="0.25">
      <c r="B31" s="32" t="s">
        <v>46</v>
      </c>
      <c r="C31" s="33">
        <v>60078</v>
      </c>
      <c r="D31" s="33">
        <v>0</v>
      </c>
      <c r="E31" s="37">
        <v>209</v>
      </c>
      <c r="F31" s="37">
        <v>5343</v>
      </c>
      <c r="G31" s="33">
        <v>0</v>
      </c>
      <c r="H31" s="31">
        <v>65630</v>
      </c>
      <c r="I31" s="185"/>
    </row>
    <row r="32" spans="2:9" x14ac:dyDescent="0.25">
      <c r="B32" s="32" t="s">
        <v>47</v>
      </c>
      <c r="C32" s="33">
        <v>24793</v>
      </c>
      <c r="D32" s="33">
        <v>0</v>
      </c>
      <c r="E32" s="37">
        <v>0</v>
      </c>
      <c r="F32" s="37">
        <v>0</v>
      </c>
      <c r="G32" s="33">
        <v>0</v>
      </c>
      <c r="H32" s="31">
        <v>24793</v>
      </c>
      <c r="I32" s="185"/>
    </row>
    <row r="33" spans="2:9" x14ac:dyDescent="0.25">
      <c r="B33" s="39" t="s">
        <v>53</v>
      </c>
      <c r="C33" s="40">
        <v>84871</v>
      </c>
      <c r="D33" s="40">
        <v>0</v>
      </c>
      <c r="E33" s="40">
        <v>209</v>
      </c>
      <c r="F33" s="40">
        <v>5343</v>
      </c>
      <c r="G33" s="40">
        <v>0</v>
      </c>
      <c r="H33" s="31">
        <v>90423</v>
      </c>
      <c r="I33" s="185"/>
    </row>
    <row r="34" spans="2:9" ht="15.75" thickBot="1" x14ac:dyDescent="0.3">
      <c r="B34" s="34" t="s">
        <v>51</v>
      </c>
      <c r="C34" s="35">
        <v>170137</v>
      </c>
      <c r="D34" s="35">
        <v>0</v>
      </c>
      <c r="E34" s="35">
        <v>260</v>
      </c>
      <c r="F34" s="35">
        <v>11333</v>
      </c>
      <c r="G34" s="35">
        <v>0</v>
      </c>
      <c r="H34" s="184">
        <v>181730</v>
      </c>
    </row>
    <row r="35" spans="2:9" ht="15.75" thickBot="1" x14ac:dyDescent="0.3">
      <c r="B35" s="41"/>
      <c r="C35" s="42"/>
      <c r="D35" s="42"/>
      <c r="E35" s="42"/>
      <c r="F35" s="42"/>
      <c r="G35" s="42"/>
      <c r="H35" s="36"/>
    </row>
    <row r="36" spans="2:9" ht="15.75" thickBot="1" x14ac:dyDescent="0.3">
      <c r="B36" s="43" t="s">
        <v>11</v>
      </c>
      <c r="C36" s="44">
        <f>C18+C24+C34</f>
        <v>346517</v>
      </c>
      <c r="D36" s="44">
        <f t="shared" ref="D36:H36" si="2">D18+D24+D34</f>
        <v>3998</v>
      </c>
      <c r="E36" s="44">
        <f t="shared" si="2"/>
        <v>1381</v>
      </c>
      <c r="F36" s="44">
        <f t="shared" si="2"/>
        <v>123935</v>
      </c>
      <c r="G36" s="44">
        <f t="shared" si="2"/>
        <v>24189</v>
      </c>
      <c r="H36" s="44">
        <f t="shared" si="2"/>
        <v>500020</v>
      </c>
    </row>
    <row r="40" spans="2:9" x14ac:dyDescent="0.25">
      <c r="C40" s="216" t="s">
        <v>20</v>
      </c>
      <c r="D40" s="216" t="s">
        <v>24</v>
      </c>
      <c r="E40" s="216" t="s">
        <v>45</v>
      </c>
      <c r="F40" s="216" t="s">
        <v>30</v>
      </c>
      <c r="G40" s="212" t="s">
        <v>33</v>
      </c>
    </row>
    <row r="41" spans="2:9" x14ac:dyDescent="0.25">
      <c r="C41" s="216"/>
      <c r="D41" s="216"/>
      <c r="E41" s="216"/>
      <c r="F41" s="216"/>
      <c r="G41" s="212"/>
    </row>
    <row r="42" spans="2:9" x14ac:dyDescent="0.25">
      <c r="C42" s="60">
        <v>346517</v>
      </c>
      <c r="D42" s="60">
        <v>3998</v>
      </c>
      <c r="E42" s="60">
        <v>1381</v>
      </c>
      <c r="F42" s="60">
        <v>123935</v>
      </c>
      <c r="G42" s="60">
        <v>24189</v>
      </c>
    </row>
    <row r="68" spans="2:8" ht="15.75" thickBot="1" x14ac:dyDescent="0.3"/>
    <row r="69" spans="2:8" ht="16.5" thickBot="1" x14ac:dyDescent="0.3">
      <c r="B69" s="213" t="s">
        <v>134</v>
      </c>
      <c r="C69" s="214"/>
      <c r="D69" s="214"/>
      <c r="E69" s="214"/>
      <c r="F69" s="214"/>
      <c r="G69" s="215"/>
    </row>
    <row r="70" spans="2:8" x14ac:dyDescent="0.25">
      <c r="B70" s="187" t="s">
        <v>56</v>
      </c>
      <c r="C70" s="188">
        <v>85252</v>
      </c>
      <c r="D70" s="188">
        <v>1614</v>
      </c>
      <c r="E70" s="188">
        <v>462</v>
      </c>
      <c r="F70" s="188">
        <v>71606</v>
      </c>
      <c r="G70" s="189">
        <v>13183</v>
      </c>
      <c r="H70" s="77"/>
    </row>
    <row r="71" spans="2:8" x14ac:dyDescent="0.25">
      <c r="B71" s="190" t="s">
        <v>84</v>
      </c>
      <c r="C71" s="186">
        <v>91128</v>
      </c>
      <c r="D71" s="186">
        <v>2384</v>
      </c>
      <c r="E71" s="186">
        <v>659</v>
      </c>
      <c r="F71" s="186">
        <v>40996</v>
      </c>
      <c r="G71" s="191">
        <v>11006</v>
      </c>
      <c r="H71" s="77"/>
    </row>
    <row r="72" spans="2:8" ht="15.75" thickBot="1" x14ac:dyDescent="0.3">
      <c r="B72" s="192" t="s">
        <v>83</v>
      </c>
      <c r="C72" s="193">
        <v>170137</v>
      </c>
      <c r="D72" s="193">
        <v>0</v>
      </c>
      <c r="E72" s="193">
        <v>260</v>
      </c>
      <c r="F72" s="193">
        <v>11333</v>
      </c>
      <c r="G72" s="194">
        <v>0</v>
      </c>
      <c r="H72" s="77"/>
    </row>
    <row r="95" spans="2:6" x14ac:dyDescent="0.25">
      <c r="B95" s="203" t="s">
        <v>135</v>
      </c>
      <c r="C95" s="203"/>
      <c r="D95" s="203"/>
      <c r="E95" s="203"/>
      <c r="F95" s="203"/>
    </row>
    <row r="97" spans="2:6" x14ac:dyDescent="0.25">
      <c r="B97" s="55" t="s">
        <v>129</v>
      </c>
      <c r="C97" s="56">
        <v>2021</v>
      </c>
      <c r="D97" s="57">
        <v>2022</v>
      </c>
      <c r="E97" s="56" t="s">
        <v>54</v>
      </c>
      <c r="F97" s="56" t="s">
        <v>55</v>
      </c>
    </row>
    <row r="98" spans="2:6" x14ac:dyDescent="0.25">
      <c r="B98" s="45" t="s">
        <v>46</v>
      </c>
      <c r="C98" s="46">
        <v>162127</v>
      </c>
      <c r="D98" s="46">
        <v>156905</v>
      </c>
      <c r="E98" s="46">
        <f>D98-C98</f>
        <v>-5222</v>
      </c>
      <c r="F98" s="47">
        <f>E98/C98</f>
        <v>-3.2209317386986742E-2</v>
      </c>
    </row>
    <row r="99" spans="2:6" x14ac:dyDescent="0.25">
      <c r="B99" s="48" t="s">
        <v>47</v>
      </c>
      <c r="C99" s="46">
        <v>18550</v>
      </c>
      <c r="D99" s="46">
        <v>15212</v>
      </c>
      <c r="E99" s="46">
        <f t="shared" ref="E99:E100" si="3">D99-C99</f>
        <v>-3338</v>
      </c>
      <c r="F99" s="47">
        <f t="shared" ref="F99:F100" si="4">E99/C99</f>
        <v>-0.17994609164420486</v>
      </c>
    </row>
    <row r="100" spans="2:6" x14ac:dyDescent="0.25">
      <c r="B100" s="48" t="s">
        <v>48</v>
      </c>
      <c r="C100" s="49">
        <f>SUM(C98:C99)</f>
        <v>180677</v>
      </c>
      <c r="D100" s="49">
        <f>SUM(D98:D99)</f>
        <v>172117</v>
      </c>
      <c r="E100" s="49">
        <f t="shared" si="3"/>
        <v>-8560</v>
      </c>
      <c r="F100" s="90">
        <f t="shared" si="4"/>
        <v>-4.7377364025304826E-2</v>
      </c>
    </row>
    <row r="101" spans="2:6" x14ac:dyDescent="0.25">
      <c r="B101" s="50"/>
      <c r="C101" s="51"/>
      <c r="D101" s="51"/>
      <c r="E101" s="46"/>
      <c r="F101" s="52"/>
    </row>
    <row r="102" spans="2:6" x14ac:dyDescent="0.25">
      <c r="B102" s="55" t="s">
        <v>130</v>
      </c>
      <c r="C102" s="57">
        <v>2021</v>
      </c>
      <c r="D102" s="57">
        <v>2022</v>
      </c>
      <c r="E102" s="56" t="s">
        <v>54</v>
      </c>
      <c r="F102" s="56" t="s">
        <v>55</v>
      </c>
    </row>
    <row r="103" spans="2:6" x14ac:dyDescent="0.25">
      <c r="B103" s="48" t="s">
        <v>46</v>
      </c>
      <c r="C103" s="46">
        <v>68696</v>
      </c>
      <c r="D103" s="46">
        <v>58628</v>
      </c>
      <c r="E103" s="46">
        <f>D103-C103</f>
        <v>-10068</v>
      </c>
      <c r="F103" s="47">
        <f>E103/C103</f>
        <v>-0.14655875160125773</v>
      </c>
    </row>
    <row r="104" spans="2:6" x14ac:dyDescent="0.25">
      <c r="B104" s="48" t="s">
        <v>47</v>
      </c>
      <c r="C104" s="46">
        <v>112742</v>
      </c>
      <c r="D104" s="46">
        <v>87545</v>
      </c>
      <c r="E104" s="46">
        <f t="shared" ref="E104:E105" si="5">D104-C104</f>
        <v>-25197</v>
      </c>
      <c r="F104" s="47">
        <f t="shared" ref="F104:F105" si="6">E104/C104</f>
        <v>-0.22349257596991362</v>
      </c>
    </row>
    <row r="105" spans="2:6" x14ac:dyDescent="0.25">
      <c r="B105" s="48" t="s">
        <v>50</v>
      </c>
      <c r="C105" s="49">
        <f>SUM(C103:C104)</f>
        <v>181438</v>
      </c>
      <c r="D105" s="49">
        <f>SUM(D103:D104)</f>
        <v>146173</v>
      </c>
      <c r="E105" s="49">
        <f t="shared" si="5"/>
        <v>-35265</v>
      </c>
      <c r="F105" s="90">
        <f t="shared" si="6"/>
        <v>-0.19436391494615241</v>
      </c>
    </row>
    <row r="106" spans="2:6" x14ac:dyDescent="0.25">
      <c r="B106" s="50"/>
      <c r="C106" s="51"/>
      <c r="D106" s="51"/>
      <c r="E106" s="46"/>
      <c r="F106" s="52"/>
    </row>
    <row r="107" spans="2:6" x14ac:dyDescent="0.25">
      <c r="B107" s="55" t="s">
        <v>131</v>
      </c>
      <c r="C107" s="55">
        <v>2021</v>
      </c>
      <c r="D107" s="55">
        <v>2022</v>
      </c>
      <c r="E107" s="56" t="s">
        <v>54</v>
      </c>
      <c r="F107" s="56" t="s">
        <v>55</v>
      </c>
    </row>
    <row r="108" spans="2:6" x14ac:dyDescent="0.25">
      <c r="B108" s="48" t="s">
        <v>46</v>
      </c>
      <c r="C108" s="46">
        <v>82449</v>
      </c>
      <c r="D108" s="46">
        <v>64311</v>
      </c>
      <c r="E108" s="46">
        <f>D108-C108</f>
        <v>-18138</v>
      </c>
      <c r="F108" s="47">
        <f>E108/C108</f>
        <v>-0.21999053960630208</v>
      </c>
    </row>
    <row r="109" spans="2:6" x14ac:dyDescent="0.25">
      <c r="B109" s="48" t="s">
        <v>47</v>
      </c>
      <c r="C109" s="46">
        <v>31609</v>
      </c>
      <c r="D109" s="46">
        <v>26996</v>
      </c>
      <c r="E109" s="46">
        <f t="shared" ref="E109:E116" si="7">D109-C109</f>
        <v>-4613</v>
      </c>
      <c r="F109" s="47">
        <f t="shared" ref="F109:F114" si="8">E109/C109</f>
        <v>-0.14593944762567623</v>
      </c>
    </row>
    <row r="110" spans="2:6" x14ac:dyDescent="0.25">
      <c r="B110" s="48" t="s">
        <v>52</v>
      </c>
      <c r="C110" s="49">
        <f>SUM(C108:C109)</f>
        <v>114058</v>
      </c>
      <c r="D110" s="49">
        <f>SUM(D108:D109)</f>
        <v>91307</v>
      </c>
      <c r="E110" s="46">
        <f t="shared" si="7"/>
        <v>-22751</v>
      </c>
      <c r="F110" s="47">
        <f t="shared" si="8"/>
        <v>-0.19946869136754986</v>
      </c>
    </row>
    <row r="111" spans="2:6" x14ac:dyDescent="0.25">
      <c r="B111" s="48" t="s">
        <v>46</v>
      </c>
      <c r="C111" s="46">
        <v>79367</v>
      </c>
      <c r="D111" s="46">
        <v>65630</v>
      </c>
      <c r="E111" s="46">
        <f t="shared" si="7"/>
        <v>-13737</v>
      </c>
      <c r="F111" s="47">
        <f t="shared" si="8"/>
        <v>-0.17308201141532376</v>
      </c>
    </row>
    <row r="112" spans="2:6" x14ac:dyDescent="0.25">
      <c r="B112" s="48" t="s">
        <v>47</v>
      </c>
      <c r="C112" s="46">
        <v>21825</v>
      </c>
      <c r="D112" s="46">
        <v>24793</v>
      </c>
      <c r="E112" s="46">
        <f t="shared" si="7"/>
        <v>2968</v>
      </c>
      <c r="F112" s="47">
        <f t="shared" si="8"/>
        <v>0.13599083619702176</v>
      </c>
    </row>
    <row r="113" spans="2:6" x14ac:dyDescent="0.25">
      <c r="B113" s="48" t="s">
        <v>53</v>
      </c>
      <c r="C113" s="49">
        <f>SUM(C111:C112)</f>
        <v>101192</v>
      </c>
      <c r="D113" s="49">
        <f>SUM(D111:D112)</f>
        <v>90423</v>
      </c>
      <c r="E113" s="46">
        <f t="shared" si="7"/>
        <v>-10769</v>
      </c>
      <c r="F113" s="47">
        <f t="shared" si="8"/>
        <v>-0.10642145624160013</v>
      </c>
    </row>
    <row r="114" spans="2:6" x14ac:dyDescent="0.25">
      <c r="B114" s="48" t="s">
        <v>51</v>
      </c>
      <c r="C114" s="49">
        <f>C110+C113</f>
        <v>215250</v>
      </c>
      <c r="D114" s="49">
        <f>D110+D113</f>
        <v>181730</v>
      </c>
      <c r="E114" s="49">
        <f t="shared" si="7"/>
        <v>-33520</v>
      </c>
      <c r="F114" s="90">
        <f t="shared" si="8"/>
        <v>-0.15572590011614401</v>
      </c>
    </row>
    <row r="115" spans="2:6" x14ac:dyDescent="0.25">
      <c r="B115" s="53"/>
      <c r="C115" s="54"/>
      <c r="D115" s="54"/>
      <c r="E115" s="46"/>
      <c r="F115" s="47"/>
    </row>
    <row r="116" spans="2:6" x14ac:dyDescent="0.25">
      <c r="B116" s="58" t="s">
        <v>11</v>
      </c>
      <c r="C116" s="14">
        <f>C100+C105+C114</f>
        <v>577365</v>
      </c>
      <c r="D116" s="14">
        <f t="shared" ref="D116" si="9">D100+D105+D114</f>
        <v>500020</v>
      </c>
      <c r="E116" s="88">
        <f t="shared" si="7"/>
        <v>-77345</v>
      </c>
      <c r="F116" s="89">
        <f>E116/C116</f>
        <v>-0.13396205173503764</v>
      </c>
    </row>
    <row r="145" spans="2:4" x14ac:dyDescent="0.25">
      <c r="B145" s="203" t="s">
        <v>136</v>
      </c>
      <c r="C145" s="203"/>
      <c r="D145" s="203"/>
    </row>
    <row r="146" spans="2:4" x14ac:dyDescent="0.25">
      <c r="B146" s="62" t="s">
        <v>132</v>
      </c>
      <c r="C146" s="62">
        <v>2021</v>
      </c>
      <c r="D146" s="62">
        <v>2022</v>
      </c>
    </row>
    <row r="147" spans="2:4" x14ac:dyDescent="0.25">
      <c r="B147" s="59" t="s">
        <v>56</v>
      </c>
      <c r="C147" s="60">
        <v>180677</v>
      </c>
      <c r="D147" s="60">
        <v>172117</v>
      </c>
    </row>
    <row r="148" spans="2:4" x14ac:dyDescent="0.25">
      <c r="B148" s="59" t="s">
        <v>57</v>
      </c>
      <c r="C148" s="49">
        <v>181438</v>
      </c>
      <c r="D148" s="60">
        <v>146173</v>
      </c>
    </row>
    <row r="149" spans="2:4" x14ac:dyDescent="0.25">
      <c r="B149" s="59" t="s">
        <v>58</v>
      </c>
      <c r="C149" s="60">
        <v>215250</v>
      </c>
      <c r="D149" s="49">
        <v>181730</v>
      </c>
    </row>
    <row r="150" spans="2:4" x14ac:dyDescent="0.25">
      <c r="B150" s="61" t="s">
        <v>11</v>
      </c>
      <c r="C150" s="60">
        <f>SUM(C147:C149)</f>
        <v>577365</v>
      </c>
      <c r="D150" s="60">
        <f>SUM(D147:D149)</f>
        <v>500020</v>
      </c>
    </row>
  </sheetData>
  <mergeCells count="29">
    <mergeCell ref="B69:G69"/>
    <mergeCell ref="B95:F95"/>
    <mergeCell ref="B145:D145"/>
    <mergeCell ref="H26:H27"/>
    <mergeCell ref="B26:B27"/>
    <mergeCell ref="C26:C27"/>
    <mergeCell ref="D26:D27"/>
    <mergeCell ref="E26:E27"/>
    <mergeCell ref="F26:F27"/>
    <mergeCell ref="G26:G27"/>
    <mergeCell ref="C40:C41"/>
    <mergeCell ref="D40:D41"/>
    <mergeCell ref="E40:E41"/>
    <mergeCell ref="F40:F41"/>
    <mergeCell ref="G40:G41"/>
    <mergeCell ref="H14:H15"/>
    <mergeCell ref="B20:B21"/>
    <mergeCell ref="C20:C21"/>
    <mergeCell ref="D20:D21"/>
    <mergeCell ref="E20:E21"/>
    <mergeCell ref="F20:F21"/>
    <mergeCell ref="G20:G21"/>
    <mergeCell ref="H20:H21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scale="65" orientation="landscape" r:id="rId1"/>
  <rowBreaks count="3" manualBreakCount="3">
    <brk id="43" max="9" man="1"/>
    <brk id="93" max="9" man="1"/>
    <brk id="143" max="9" man="1"/>
  </rowBreaks>
  <colBreaks count="1" manualBreakCount="1">
    <brk id="11" max="1048575" man="1"/>
  </colBreaks>
  <ignoredErrors>
    <ignoredError sqref="C150:D15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6:F86"/>
  <sheetViews>
    <sheetView view="pageBreakPreview" zoomScale="34" zoomScaleNormal="100" workbookViewId="0">
      <selection activeCell="M34" sqref="M34"/>
    </sheetView>
  </sheetViews>
  <sheetFormatPr baseColWidth="10" defaultRowHeight="15" x14ac:dyDescent="0.25"/>
  <cols>
    <col min="1" max="1" width="27.5703125" customWidth="1"/>
    <col min="2" max="2" width="20.7109375" customWidth="1"/>
    <col min="3" max="3" width="25.28515625" customWidth="1"/>
    <col min="4" max="4" width="18" customWidth="1"/>
    <col min="5" max="5" width="19.85546875" customWidth="1"/>
    <col min="6" max="6" width="20.42578125" customWidth="1"/>
  </cols>
  <sheetData>
    <row r="6" spans="1:5" x14ac:dyDescent="0.25">
      <c r="A6" s="203" t="s">
        <v>59</v>
      </c>
      <c r="B6" s="203"/>
      <c r="C6" s="203"/>
      <c r="D6" s="203"/>
      <c r="E6" s="203"/>
    </row>
    <row r="7" spans="1:5" x14ac:dyDescent="0.25">
      <c r="A7" s="203" t="s">
        <v>42</v>
      </c>
      <c r="B7" s="203"/>
      <c r="C7" s="203"/>
      <c r="D7" s="203"/>
      <c r="E7" s="203"/>
    </row>
    <row r="8" spans="1:5" x14ac:dyDescent="0.25">
      <c r="A8" s="203" t="s">
        <v>60</v>
      </c>
      <c r="B8" s="203"/>
      <c r="C8" s="203"/>
      <c r="D8" s="203"/>
      <c r="E8" s="203"/>
    </row>
    <row r="9" spans="1:5" ht="15.75" thickBot="1" x14ac:dyDescent="0.3">
      <c r="A9" s="203" t="s">
        <v>79</v>
      </c>
      <c r="B9" s="203"/>
      <c r="C9" s="203"/>
      <c r="D9" s="203"/>
      <c r="E9" s="203"/>
    </row>
    <row r="10" spans="1:5" ht="28.5" x14ac:dyDescent="0.25">
      <c r="A10" s="195" t="s">
        <v>139</v>
      </c>
      <c r="B10" s="196">
        <v>2021</v>
      </c>
      <c r="C10" s="196">
        <v>2022</v>
      </c>
      <c r="D10" s="196" t="s">
        <v>61</v>
      </c>
      <c r="E10" s="197" t="s">
        <v>62</v>
      </c>
    </row>
    <row r="11" spans="1:5" ht="19.5" customHeight="1" x14ac:dyDescent="0.25">
      <c r="A11" s="198" t="s">
        <v>63</v>
      </c>
      <c r="B11" s="65">
        <v>63984</v>
      </c>
      <c r="C11" s="66">
        <v>158827</v>
      </c>
      <c r="D11" s="67">
        <f>C11-B11</f>
        <v>94843</v>
      </c>
      <c r="E11" s="199">
        <f>D11/C11</f>
        <v>0.59714658087101058</v>
      </c>
    </row>
    <row r="12" spans="1:5" x14ac:dyDescent="0.25">
      <c r="A12" s="198" t="s">
        <v>22</v>
      </c>
      <c r="B12" s="65">
        <v>18066</v>
      </c>
      <c r="C12" s="68">
        <v>31318</v>
      </c>
      <c r="D12" s="67">
        <f t="shared" ref="D12:D17" si="0">C12-B12</f>
        <v>13252</v>
      </c>
      <c r="E12" s="199">
        <f t="shared" ref="E12:E17" si="1">D12/C12</f>
        <v>0.4231432403090874</v>
      </c>
    </row>
    <row r="13" spans="1:5" x14ac:dyDescent="0.25">
      <c r="A13" s="198" t="s">
        <v>64</v>
      </c>
      <c r="B13" s="65">
        <v>0</v>
      </c>
      <c r="C13" s="65">
        <v>0</v>
      </c>
      <c r="D13" s="67">
        <f t="shared" si="0"/>
        <v>0</v>
      </c>
      <c r="E13" s="199">
        <v>0</v>
      </c>
    </row>
    <row r="14" spans="1:5" ht="18.75" customHeight="1" x14ac:dyDescent="0.25">
      <c r="A14" s="198" t="s">
        <v>19</v>
      </c>
      <c r="B14" s="69">
        <v>0</v>
      </c>
      <c r="C14" s="69">
        <v>46452</v>
      </c>
      <c r="D14" s="67">
        <f t="shared" si="0"/>
        <v>46452</v>
      </c>
      <c r="E14" s="199">
        <f t="shared" si="1"/>
        <v>1</v>
      </c>
    </row>
    <row r="15" spans="1:5" ht="15" customHeight="1" x14ac:dyDescent="0.25">
      <c r="A15" s="198" t="s">
        <v>73</v>
      </c>
      <c r="B15" s="65">
        <v>0</v>
      </c>
      <c r="C15" s="65">
        <v>0</v>
      </c>
      <c r="D15" s="67">
        <f t="shared" si="0"/>
        <v>0</v>
      </c>
      <c r="E15" s="199">
        <v>0</v>
      </c>
    </row>
    <row r="16" spans="1:5" ht="18" customHeight="1" x14ac:dyDescent="0.25">
      <c r="A16" s="198" t="s">
        <v>65</v>
      </c>
      <c r="B16" s="73">
        <v>9177</v>
      </c>
      <c r="C16" s="65">
        <v>17315</v>
      </c>
      <c r="D16" s="67">
        <f t="shared" si="0"/>
        <v>8138</v>
      </c>
      <c r="E16" s="199">
        <f t="shared" si="1"/>
        <v>0.46999711233034941</v>
      </c>
    </row>
    <row r="17" spans="1:5" ht="15.75" thickBot="1" x14ac:dyDescent="0.3">
      <c r="A17" s="200" t="s">
        <v>11</v>
      </c>
      <c r="B17" s="201">
        <f>SUM(B11:B16)</f>
        <v>91227</v>
      </c>
      <c r="C17" s="201">
        <f>SUM(C11:C16)</f>
        <v>253912</v>
      </c>
      <c r="D17" s="201">
        <f t="shared" si="0"/>
        <v>162685</v>
      </c>
      <c r="E17" s="202">
        <f t="shared" si="1"/>
        <v>0.6407141056744069</v>
      </c>
    </row>
    <row r="41" spans="1:6" x14ac:dyDescent="0.25">
      <c r="A41" s="203" t="s">
        <v>66</v>
      </c>
      <c r="B41" s="203"/>
      <c r="C41" s="203"/>
      <c r="D41" s="203"/>
      <c r="E41" s="203"/>
      <c r="F41" s="203"/>
    </row>
    <row r="42" spans="1:6" x14ac:dyDescent="0.25">
      <c r="A42" s="217" t="s">
        <v>137</v>
      </c>
      <c r="B42" s="217"/>
      <c r="C42" s="217"/>
      <c r="D42" s="217"/>
      <c r="E42" s="217"/>
      <c r="F42" s="217"/>
    </row>
    <row r="43" spans="1:6" x14ac:dyDescent="0.25">
      <c r="A43" s="74"/>
      <c r="B43" s="75" t="s">
        <v>67</v>
      </c>
      <c r="C43" s="75" t="s">
        <v>68</v>
      </c>
      <c r="D43" s="75" t="s">
        <v>11</v>
      </c>
      <c r="E43" s="75" t="s">
        <v>69</v>
      </c>
      <c r="F43" s="75" t="s">
        <v>70</v>
      </c>
    </row>
    <row r="44" spans="1:6" x14ac:dyDescent="0.25">
      <c r="A44" s="70" t="s">
        <v>71</v>
      </c>
      <c r="B44" s="68">
        <v>16676</v>
      </c>
      <c r="C44" s="66">
        <v>142151</v>
      </c>
      <c r="D44" s="66">
        <f>SUM(B44:C44)</f>
        <v>158827</v>
      </c>
      <c r="E44" s="68">
        <v>54976</v>
      </c>
      <c r="F44" s="68">
        <v>29</v>
      </c>
    </row>
    <row r="45" spans="1:6" x14ac:dyDescent="0.25">
      <c r="A45" s="70" t="s">
        <v>22</v>
      </c>
      <c r="B45" s="68">
        <v>3519</v>
      </c>
      <c r="C45" s="68">
        <v>27799</v>
      </c>
      <c r="D45" s="66">
        <f t="shared" ref="D45:D49" si="2">SUM(B45:C45)</f>
        <v>31318</v>
      </c>
      <c r="E45" s="68">
        <v>10600</v>
      </c>
      <c r="F45" s="68">
        <v>11</v>
      </c>
    </row>
    <row r="46" spans="1:6" x14ac:dyDescent="0.25">
      <c r="A46" s="70" t="s">
        <v>64</v>
      </c>
      <c r="B46" s="68">
        <v>0</v>
      </c>
      <c r="C46" s="68">
        <v>0</v>
      </c>
      <c r="D46" s="66">
        <f t="shared" si="2"/>
        <v>0</v>
      </c>
      <c r="E46" s="68">
        <v>0</v>
      </c>
      <c r="F46" s="68">
        <v>0</v>
      </c>
    </row>
    <row r="47" spans="1:6" x14ac:dyDescent="0.25">
      <c r="A47" s="71" t="s">
        <v>19</v>
      </c>
      <c r="B47" s="72">
        <v>16</v>
      </c>
      <c r="C47" s="72">
        <v>46436</v>
      </c>
      <c r="D47" s="66">
        <v>46452</v>
      </c>
      <c r="E47" s="72">
        <v>23712</v>
      </c>
      <c r="F47" s="72">
        <v>9</v>
      </c>
    </row>
    <row r="48" spans="1:6" x14ac:dyDescent="0.25">
      <c r="A48" s="70" t="s">
        <v>73</v>
      </c>
      <c r="B48" s="68">
        <v>0</v>
      </c>
      <c r="C48" s="66">
        <v>0</v>
      </c>
      <c r="D48" s="66">
        <f t="shared" si="2"/>
        <v>0</v>
      </c>
      <c r="E48" s="68">
        <v>0</v>
      </c>
      <c r="F48" s="68">
        <v>0</v>
      </c>
    </row>
    <row r="49" spans="1:6" x14ac:dyDescent="0.25">
      <c r="A49" s="70" t="s">
        <v>65</v>
      </c>
      <c r="B49" s="68">
        <v>17315</v>
      </c>
      <c r="C49" s="66">
        <v>0</v>
      </c>
      <c r="D49" s="66">
        <f t="shared" si="2"/>
        <v>17315</v>
      </c>
      <c r="E49" s="68">
        <v>4102</v>
      </c>
      <c r="F49" s="68">
        <v>19071</v>
      </c>
    </row>
    <row r="50" spans="1:6" x14ac:dyDescent="0.25">
      <c r="A50" s="63" t="s">
        <v>11</v>
      </c>
      <c r="B50" s="14">
        <f>SUM(B44:B49)</f>
        <v>37526</v>
      </c>
      <c r="C50" s="14">
        <f>SUM(C44:C49)</f>
        <v>216386</v>
      </c>
      <c r="D50" s="14">
        <f>SUM(D44:D49)</f>
        <v>253912</v>
      </c>
      <c r="E50" s="14">
        <f>SUM(E44:E49)</f>
        <v>93390</v>
      </c>
      <c r="F50" s="14">
        <f>SUM(F44:F49)</f>
        <v>19120</v>
      </c>
    </row>
    <row r="53" spans="1:6" x14ac:dyDescent="0.25">
      <c r="A53" s="62" t="s">
        <v>81</v>
      </c>
      <c r="B53" s="62" t="s">
        <v>68</v>
      </c>
      <c r="C53" s="62" t="s">
        <v>69</v>
      </c>
      <c r="D53" s="62" t="s">
        <v>82</v>
      </c>
    </row>
    <row r="54" spans="1:6" x14ac:dyDescent="0.25">
      <c r="A54" s="14">
        <v>37526</v>
      </c>
      <c r="B54" s="14">
        <v>216386</v>
      </c>
      <c r="C54" s="14">
        <f>SUM(C50:C53)</f>
        <v>216386</v>
      </c>
      <c r="D54" s="14">
        <f>SUM(D50:D53)</f>
        <v>253912</v>
      </c>
    </row>
    <row r="75" spans="1:5" x14ac:dyDescent="0.25">
      <c r="A75" s="217" t="s">
        <v>138</v>
      </c>
      <c r="B75" s="217"/>
      <c r="C75" s="217"/>
      <c r="D75" s="217"/>
      <c r="E75" s="217"/>
    </row>
    <row r="76" spans="1:5" x14ac:dyDescent="0.25">
      <c r="A76" s="80" t="s">
        <v>80</v>
      </c>
      <c r="B76" s="80" t="s">
        <v>75</v>
      </c>
      <c r="C76" s="80" t="s">
        <v>76</v>
      </c>
      <c r="D76" s="80" t="s">
        <v>77</v>
      </c>
      <c r="E76" s="80" t="s">
        <v>11</v>
      </c>
    </row>
    <row r="77" spans="1:5" x14ac:dyDescent="0.25">
      <c r="A77" s="79" t="s">
        <v>63</v>
      </c>
      <c r="B77" s="78">
        <v>68600</v>
      </c>
      <c r="C77" s="78">
        <v>61781</v>
      </c>
      <c r="D77" s="78">
        <v>28446</v>
      </c>
      <c r="E77" s="78">
        <f>SUM(B77:D77)</f>
        <v>158827</v>
      </c>
    </row>
    <row r="78" spans="1:5" x14ac:dyDescent="0.25">
      <c r="A78" s="76" t="s">
        <v>22</v>
      </c>
      <c r="B78" s="78">
        <v>15138</v>
      </c>
      <c r="C78" s="78">
        <v>12161</v>
      </c>
      <c r="D78" s="78">
        <v>4019</v>
      </c>
      <c r="E78" s="78">
        <f t="shared" ref="E78:E83" si="3">SUM(B78:D78)</f>
        <v>31318</v>
      </c>
    </row>
    <row r="79" spans="1:5" x14ac:dyDescent="0.25">
      <c r="A79" s="76" t="s">
        <v>72</v>
      </c>
      <c r="B79" s="78">
        <v>0</v>
      </c>
      <c r="C79" s="78">
        <v>0</v>
      </c>
      <c r="D79" s="78">
        <v>0</v>
      </c>
      <c r="E79" s="78">
        <f t="shared" si="3"/>
        <v>0</v>
      </c>
    </row>
    <row r="80" spans="1:5" x14ac:dyDescent="0.25">
      <c r="A80" s="76" t="s">
        <v>19</v>
      </c>
      <c r="B80" s="78">
        <v>14648</v>
      </c>
      <c r="C80" s="78">
        <v>15776</v>
      </c>
      <c r="D80" s="78">
        <v>16028</v>
      </c>
      <c r="E80" s="78">
        <f t="shared" si="3"/>
        <v>46452</v>
      </c>
    </row>
    <row r="81" spans="1:5" x14ac:dyDescent="0.25">
      <c r="A81" s="76" t="s">
        <v>73</v>
      </c>
      <c r="B81" s="78">
        <v>0</v>
      </c>
      <c r="C81" s="78">
        <v>0</v>
      </c>
      <c r="D81" s="78">
        <v>0</v>
      </c>
      <c r="E81" s="78">
        <f t="shared" si="3"/>
        <v>0</v>
      </c>
    </row>
    <row r="82" spans="1:5" x14ac:dyDescent="0.25">
      <c r="A82" s="76" t="s">
        <v>74</v>
      </c>
      <c r="B82" s="78">
        <v>9067</v>
      </c>
      <c r="C82" s="78">
        <v>5136</v>
      </c>
      <c r="D82" s="78">
        <v>3112</v>
      </c>
      <c r="E82" s="78">
        <f t="shared" si="3"/>
        <v>17315</v>
      </c>
    </row>
    <row r="83" spans="1:5" x14ac:dyDescent="0.25">
      <c r="A83" s="81" t="s">
        <v>11</v>
      </c>
      <c r="B83" s="64">
        <f>SUM(B77:B82)</f>
        <v>107453</v>
      </c>
      <c r="C83" s="64">
        <f>SUM(C77:C82)</f>
        <v>94854</v>
      </c>
      <c r="D83" s="64">
        <f>SUM(D77:D82)</f>
        <v>51605</v>
      </c>
      <c r="E83" s="64">
        <f t="shared" si="3"/>
        <v>253912</v>
      </c>
    </row>
    <row r="85" spans="1:5" x14ac:dyDescent="0.25">
      <c r="B85" s="80" t="s">
        <v>75</v>
      </c>
      <c r="C85" s="80" t="s">
        <v>76</v>
      </c>
      <c r="D85" s="80" t="s">
        <v>77</v>
      </c>
    </row>
    <row r="86" spans="1:5" x14ac:dyDescent="0.25">
      <c r="B86" s="78">
        <v>107453</v>
      </c>
      <c r="C86" s="78">
        <v>94854</v>
      </c>
      <c r="D86" s="78">
        <v>51605</v>
      </c>
    </row>
  </sheetData>
  <mergeCells count="7">
    <mergeCell ref="A42:F42"/>
    <mergeCell ref="A75:E75"/>
    <mergeCell ref="A6:E6"/>
    <mergeCell ref="A7:E7"/>
    <mergeCell ref="A8:E8"/>
    <mergeCell ref="A9:E9"/>
    <mergeCell ref="A41:F41"/>
  </mergeCells>
  <pageMargins left="0.7" right="0.7" top="0.75" bottom="0.75" header="0.3" footer="0.3"/>
  <pageSetup scale="89" orientation="landscape" r:id="rId1"/>
  <rowBreaks count="3" manualBreakCount="3">
    <brk id="37" max="5" man="1"/>
    <brk id="72" max="5" man="1"/>
    <brk id="10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EMBARCACIONES </vt:lpstr>
      <vt:lpstr>COMP. EMBARCIONES </vt:lpstr>
      <vt:lpstr>CARGAS </vt:lpstr>
      <vt:lpstr>COMPARATIVO DE CARGAS</vt:lpstr>
      <vt:lpstr>CONTENEDORES</vt:lpstr>
      <vt:lpstr>PASAJEROS </vt:lpstr>
      <vt:lpstr>'COMPARATIVO DE CARGAS'!Área_de_impresión</vt:lpstr>
      <vt:lpstr>CONTENEDORES!Área_de_impresión</vt:lpstr>
      <vt:lpstr>'EMBARCACIONES '!Área_de_impresión</vt:lpstr>
      <vt:lpstr>'PASAJEROS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2022-10-14T21:28:23Z</cp:lastPrinted>
  <dcterms:created xsi:type="dcterms:W3CDTF">2022-10-11T17:44:54Z</dcterms:created>
  <dcterms:modified xsi:type="dcterms:W3CDTF">2022-10-17T14:56:38Z</dcterms:modified>
</cp:coreProperties>
</file>