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F:\Documents\EVIDENCIAS DEL SUB-PORTAL\PLANIFICACIÓN\ESTADISTICAS TRIMESTRALES\2022\"/>
    </mc:Choice>
  </mc:AlternateContent>
  <xr:revisionPtr revIDLastSave="0" documentId="13_ncr:1_{79F37903-E7F6-46A0-9BE1-D22D87EA3A5B}" xr6:coauthVersionLast="45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COMPARATIVO EMB." sheetId="5" r:id="rId1"/>
    <sheet name="EMBARCACIONES " sheetId="1" r:id="rId2"/>
    <sheet name="Representacion Porc. Emb." sheetId="6" r:id="rId3"/>
    <sheet name="PASAJEROS" sheetId="2" r:id="rId4"/>
    <sheet name="CONTENEDORES" sheetId="3" r:id="rId5"/>
    <sheet name="CARGAS" sheetId="4" r:id="rId6"/>
  </sheets>
  <externalReferences>
    <externalReference r:id="rId7"/>
    <externalReference r:id="rId8"/>
  </externalReferences>
  <definedNames>
    <definedName name="_xlnm.Print_Area" localSheetId="0">'COMPARATIVO EMB.'!$A$1:$M$43</definedName>
    <definedName name="_xlnm.Print_Area" localSheetId="3">PASAJEROS!$A$1:$K$47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4" l="1"/>
  <c r="E50" i="4"/>
  <c r="F50" i="4" s="1"/>
  <c r="E49" i="4"/>
  <c r="F49" i="4" s="1"/>
  <c r="E43" i="4"/>
  <c r="F43" i="4" s="1"/>
  <c r="E44" i="4"/>
  <c r="F44" i="4" s="1"/>
  <c r="E45" i="4"/>
  <c r="F45" i="4" s="1"/>
  <c r="E46" i="4"/>
  <c r="F46" i="4" s="1"/>
  <c r="E42" i="4"/>
  <c r="F42" i="4" s="1"/>
  <c r="E36" i="4"/>
  <c r="F36" i="4" s="1"/>
  <c r="E37" i="4"/>
  <c r="F37" i="4" s="1"/>
  <c r="E38" i="4"/>
  <c r="F38" i="4" s="1"/>
  <c r="E39" i="4"/>
  <c r="F39" i="4" s="1"/>
  <c r="E35" i="4"/>
  <c r="F35" i="4" s="1"/>
  <c r="D51" i="4" l="1"/>
  <c r="D53" i="4" l="1"/>
  <c r="E51" i="4"/>
  <c r="U24" i="4"/>
  <c r="U26" i="4"/>
  <c r="U23" i="4"/>
  <c r="U17" i="4"/>
  <c r="U18" i="4"/>
  <c r="U19" i="4"/>
  <c r="U16" i="4"/>
  <c r="U10" i="4"/>
  <c r="U11" i="4"/>
  <c r="U12" i="4"/>
  <c r="U9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C25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C20" i="4"/>
  <c r="D13" i="4"/>
  <c r="E13" i="4"/>
  <c r="F13" i="4"/>
  <c r="G13" i="4"/>
  <c r="H13" i="4"/>
  <c r="I13" i="4"/>
  <c r="J13" i="4"/>
  <c r="K13" i="4"/>
  <c r="L13" i="4"/>
  <c r="M13" i="4"/>
  <c r="M27" i="4" s="1"/>
  <c r="N13" i="4"/>
  <c r="N27" i="4" s="1"/>
  <c r="O13" i="4"/>
  <c r="O27" i="4" s="1"/>
  <c r="P13" i="4"/>
  <c r="P27" i="4" s="1"/>
  <c r="Q13" i="4"/>
  <c r="R13" i="4"/>
  <c r="R27" i="4" s="1"/>
  <c r="S13" i="4"/>
  <c r="T13" i="4"/>
  <c r="C13" i="4"/>
  <c r="K27" i="4" l="1"/>
  <c r="F27" i="4"/>
  <c r="E27" i="4"/>
  <c r="L27" i="4"/>
  <c r="J27" i="4"/>
  <c r="F51" i="4"/>
  <c r="F53" i="4" s="1"/>
  <c r="E53" i="4"/>
  <c r="U20" i="4"/>
  <c r="D27" i="4"/>
  <c r="I27" i="4"/>
  <c r="H27" i="4"/>
  <c r="G27" i="4"/>
  <c r="C27" i="4"/>
  <c r="T27" i="4"/>
  <c r="S27" i="4"/>
  <c r="U25" i="4"/>
  <c r="Q27" i="4"/>
  <c r="U13" i="4"/>
  <c r="U27" i="4" l="1"/>
  <c r="C29" i="6"/>
  <c r="L29" i="6"/>
  <c r="K29" i="6"/>
  <c r="J29" i="6"/>
  <c r="I29" i="6"/>
  <c r="H29" i="6"/>
  <c r="G29" i="6"/>
  <c r="F29" i="6"/>
  <c r="E29" i="6"/>
  <c r="D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29" i="6" l="1"/>
  <c r="N16" i="6" s="1"/>
  <c r="N15" i="6" l="1"/>
  <c r="N28" i="6"/>
  <c r="N17" i="6"/>
  <c r="N7" i="6"/>
  <c r="N18" i="6"/>
  <c r="N29" i="6"/>
  <c r="N19" i="6"/>
  <c r="N8" i="6"/>
  <c r="N20" i="6"/>
  <c r="N9" i="6"/>
  <c r="N21" i="6"/>
  <c r="N10" i="6"/>
  <c r="N22" i="6"/>
  <c r="N11" i="6"/>
  <c r="N23" i="6"/>
  <c r="N12" i="6"/>
  <c r="N24" i="6"/>
  <c r="N13" i="6"/>
  <c r="N25" i="6"/>
  <c r="N14" i="6"/>
  <c r="N26" i="6"/>
  <c r="N27" i="6"/>
  <c r="D38" i="3"/>
  <c r="E38" i="3"/>
  <c r="F38" i="3"/>
  <c r="G38" i="3"/>
  <c r="H38" i="3"/>
  <c r="E70" i="3"/>
  <c r="D70" i="3"/>
  <c r="F56" i="3"/>
  <c r="G56" i="3" s="1"/>
  <c r="F57" i="3"/>
  <c r="G57" i="3" s="1"/>
  <c r="F58" i="3"/>
  <c r="G58" i="3" s="1"/>
  <c r="F59" i="3"/>
  <c r="G59" i="3" s="1"/>
  <c r="F60" i="3"/>
  <c r="G60" i="3" s="1"/>
  <c r="F61" i="3"/>
  <c r="G61" i="3" s="1"/>
  <c r="F55" i="3"/>
  <c r="G55" i="3" s="1"/>
  <c r="F51" i="3"/>
  <c r="G51" i="3" s="1"/>
  <c r="F52" i="3"/>
  <c r="G52" i="3" s="1"/>
  <c r="F50" i="3"/>
  <c r="G50" i="3" s="1"/>
  <c r="F46" i="3"/>
  <c r="G46" i="3" s="1"/>
  <c r="F47" i="3"/>
  <c r="F45" i="3"/>
  <c r="G45" i="3" s="1"/>
  <c r="E63" i="3"/>
  <c r="D63" i="3"/>
  <c r="F63" i="3" l="1"/>
  <c r="G47" i="3"/>
  <c r="G63" i="3" s="1"/>
  <c r="I15" i="3"/>
  <c r="I22" i="3"/>
  <c r="I24" i="3"/>
  <c r="I25" i="3"/>
  <c r="I21" i="3"/>
  <c r="I16" i="3"/>
  <c r="I10" i="3"/>
  <c r="I9" i="3"/>
  <c r="E26" i="3"/>
  <c r="F26" i="3"/>
  <c r="G26" i="3"/>
  <c r="H26" i="3"/>
  <c r="E23" i="3"/>
  <c r="F23" i="3"/>
  <c r="G23" i="3"/>
  <c r="H23" i="3"/>
  <c r="D26" i="3"/>
  <c r="D23" i="3"/>
  <c r="D27" i="3" s="1"/>
  <c r="E17" i="3"/>
  <c r="F17" i="3"/>
  <c r="G17" i="3"/>
  <c r="H17" i="3"/>
  <c r="D17" i="3"/>
  <c r="E11" i="3"/>
  <c r="F11" i="3"/>
  <c r="G11" i="3"/>
  <c r="H11" i="3"/>
  <c r="D11" i="3"/>
  <c r="I11" i="3" s="1"/>
  <c r="F27" i="3" l="1"/>
  <c r="F29" i="3" s="1"/>
  <c r="E27" i="3"/>
  <c r="I17" i="3"/>
  <c r="H27" i="3"/>
  <c r="G27" i="3"/>
  <c r="I26" i="3"/>
  <c r="H29" i="3"/>
  <c r="G29" i="3"/>
  <c r="E29" i="3"/>
  <c r="D29" i="3"/>
  <c r="I23" i="3"/>
  <c r="I27" i="3" l="1"/>
  <c r="I29" i="3" s="1"/>
  <c r="C62" i="1"/>
  <c r="M27" i="1"/>
  <c r="C38" i="2" l="1"/>
  <c r="E23" i="2"/>
  <c r="D23" i="2"/>
  <c r="C23" i="2"/>
  <c r="F22" i="2"/>
  <c r="F21" i="2"/>
  <c r="F20" i="2"/>
  <c r="F19" i="2"/>
  <c r="F18" i="2"/>
  <c r="F17" i="2"/>
  <c r="F16" i="2"/>
  <c r="J12" i="2"/>
  <c r="I12" i="2"/>
  <c r="H12" i="2"/>
  <c r="G12" i="2"/>
  <c r="F12" i="2"/>
  <c r="E12" i="2"/>
  <c r="D12" i="2"/>
  <c r="C12" i="2"/>
  <c r="K11" i="2"/>
  <c r="K10" i="2"/>
  <c r="K9" i="2"/>
  <c r="F23" i="2" l="1"/>
  <c r="K12" i="2"/>
  <c r="D31" i="1" l="1"/>
  <c r="E31" i="1"/>
  <c r="F31" i="1"/>
  <c r="G31" i="1"/>
  <c r="H31" i="1"/>
  <c r="I31" i="1"/>
  <c r="J31" i="1"/>
  <c r="K31" i="1"/>
  <c r="L31" i="1"/>
  <c r="C31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8" i="1"/>
  <c r="M29" i="1"/>
  <c r="M30" i="1"/>
  <c r="M9" i="1"/>
  <c r="I9" i="5"/>
  <c r="J9" i="5" s="1"/>
  <c r="D43" i="5"/>
  <c r="C43" i="5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M31" i="1" l="1"/>
  <c r="E43" i="5"/>
  <c r="F43" i="5" s="1"/>
</calcChain>
</file>

<file path=xl/sharedStrings.xml><?xml version="1.0" encoding="utf-8"?>
<sst xmlns="http://schemas.openxmlformats.org/spreadsheetml/2006/main" count="408" uniqueCount="137">
  <si>
    <t>PUERTOS Y TERMINALES</t>
  </si>
  <si>
    <t>AMBE COVE</t>
  </si>
  <si>
    <t>ARROYO BARRIL</t>
  </si>
  <si>
    <t>AZUA</t>
  </si>
  <si>
    <t>BARAHONA</t>
  </si>
  <si>
    <t>BOCA CHICA</t>
  </si>
  <si>
    <t>BAHIA DE CALDERAS</t>
  </si>
  <si>
    <t>CAP CANA</t>
  </si>
  <si>
    <t>CAUCEDO</t>
  </si>
  <si>
    <t>LA CANA</t>
  </si>
  <si>
    <t>LA ROMANA</t>
  </si>
  <si>
    <t xml:space="preserve">LUPERON </t>
  </si>
  <si>
    <t>TAINO BAY</t>
  </si>
  <si>
    <t>MANZANILLO</t>
  </si>
  <si>
    <t>PEDERNALES</t>
  </si>
  <si>
    <t>PLAZA MARINA</t>
  </si>
  <si>
    <t>PUERTO PLATA</t>
  </si>
  <si>
    <t>PUNTA CATALINA</t>
  </si>
  <si>
    <t>RIO HAINA</t>
  </si>
  <si>
    <t>SAN PEDRO DE MACORIS</t>
  </si>
  <si>
    <t>SANTA BÁRBARA</t>
  </si>
  <si>
    <t>SANTO DOMINGO</t>
  </si>
  <si>
    <t xml:space="preserve">TOTAL </t>
  </si>
  <si>
    <t>TOTAL</t>
  </si>
  <si>
    <t>CARGUEROS</t>
  </si>
  <si>
    <t>GRANELEROS</t>
  </si>
  <si>
    <t>TANQUEROS</t>
  </si>
  <si>
    <t>CRUCEROS</t>
  </si>
  <si>
    <t>PESQUEROS</t>
  </si>
  <si>
    <t>REMOLCADORES</t>
  </si>
  <si>
    <t>BARCAZAS</t>
  </si>
  <si>
    <t>YATES</t>
  </si>
  <si>
    <t>DRAGAS / OTROS</t>
  </si>
  <si>
    <t>FERRIE</t>
  </si>
  <si>
    <t>AUTORIDAD PORTUARIA DOMINICANA</t>
  </si>
  <si>
    <t>DIRECCIÓN DE PLANIFICACIÓN Y DESARROLLO</t>
  </si>
  <si>
    <t xml:space="preserve">SECCIÓN DE ESTADÍSTICA </t>
  </si>
  <si>
    <t>MOVIMIENTO  DE EMBARCACIONES LLEGADAS EN EL TRIMESTRE OCTUBRE-DICIEMBRE  2021 Vs 2022</t>
  </si>
  <si>
    <t xml:space="preserve">Resumen </t>
  </si>
  <si>
    <t>Variación</t>
  </si>
  <si>
    <t>Absoluta</t>
  </si>
  <si>
    <t>Porcentual</t>
  </si>
  <si>
    <t>Embarcaciones</t>
  </si>
  <si>
    <t>Puertos/ Terminales</t>
  </si>
  <si>
    <t xml:space="preserve">Cantidad de Embarcaciones </t>
  </si>
  <si>
    <t>ISLAS CATALINA</t>
  </si>
  <si>
    <t>SAN PEDRO DE MACORÍS</t>
  </si>
  <si>
    <t>Total Embarcaciones Trimestre Octubre-Diciembre 2022</t>
  </si>
  <si>
    <t>Variación Absoluta</t>
  </si>
  <si>
    <t>Variación Porcentual</t>
  </si>
  <si>
    <t xml:space="preserve">OTROS </t>
  </si>
  <si>
    <t>MOVIMIENTO  DE EMBARCACIONES LLEGADAS EN EL TRIMESTRE OCTUBRE-DICIEMBRE 2022</t>
  </si>
  <si>
    <t xml:space="preserve">PUERTOS </t>
  </si>
  <si>
    <t>SECCIÓN DE ESTADÍSTICA</t>
  </si>
  <si>
    <t xml:space="preserve">MOVIMIENTO DE CRUCERISTAS  </t>
  </si>
  <si>
    <t>OCTUBRE-NOVIEMBRE 2022</t>
  </si>
  <si>
    <t>AMBER COVE</t>
  </si>
  <si>
    <t xml:space="preserve">SANTA BARBARA </t>
  </si>
  <si>
    <t xml:space="preserve">SANTO DOMINGO CRUCERO </t>
  </si>
  <si>
    <t>SANTO DOMINGO FERRY</t>
  </si>
  <si>
    <t>OCTUBRE</t>
  </si>
  <si>
    <t>NOVIEMBRE</t>
  </si>
  <si>
    <t>DICIEMBRE</t>
  </si>
  <si>
    <t xml:space="preserve">OCTUBRE </t>
  </si>
  <si>
    <t xml:space="preserve">AMBER COVE </t>
  </si>
  <si>
    <t>TAINO  BAY</t>
  </si>
  <si>
    <t>SANTO DOMINGO (CRUCERO)</t>
  </si>
  <si>
    <t>SANTO DOMINGO (FERRY)</t>
  </si>
  <si>
    <t xml:space="preserve">El total de Cruceros  llegados en el Trimestre Octubre-Diciembre  es de 224. </t>
  </si>
  <si>
    <t xml:space="preserve">TOTAL TRIMESTRE </t>
  </si>
  <si>
    <t>SANTA BARBARA ( SAMANA)</t>
  </si>
  <si>
    <t>total trimestral  de la cantidad de cruceros arribados  Octubre-Diciembre</t>
  </si>
  <si>
    <t>PUERTO  PLATA</t>
  </si>
  <si>
    <t>DIRECCIÓN DE PLANIFICACIÓN Y DESAROLLO</t>
  </si>
  <si>
    <t>CONTENEDORES POR PUERTOS</t>
  </si>
  <si>
    <t>TEUs DE IMPORTACIÓN</t>
  </si>
  <si>
    <t>CARGADOS</t>
  </si>
  <si>
    <t>VACIOS</t>
  </si>
  <si>
    <t>TOTAL DE IMPORTACIÓN</t>
  </si>
  <si>
    <t>TEUs DE EXPORTACIÓN</t>
  </si>
  <si>
    <t>TOTAL DE EXPORTACIÓN</t>
  </si>
  <si>
    <t>TEUs EN TRÁNSITO</t>
  </si>
  <si>
    <t>ENTRADA</t>
  </si>
  <si>
    <t>SALIDA</t>
  </si>
  <si>
    <t xml:space="preserve"> IMPORTACIÓN</t>
  </si>
  <si>
    <t>COMPARATIVO 2022 Vs. 2021</t>
  </si>
  <si>
    <t>CONT. IMPORTACIÓN</t>
  </si>
  <si>
    <t>valor absoluto</t>
  </si>
  <si>
    <t>valor porcentual</t>
  </si>
  <si>
    <t>CONT. DE EXPORTACIÓN</t>
  </si>
  <si>
    <t>CONT. EN TRÁNSITO</t>
  </si>
  <si>
    <t>EXPORTACIÓN</t>
  </si>
  <si>
    <t>TRÁNSITO</t>
  </si>
  <si>
    <t>TRIMESTRE OCTUBRE-DICIEMBRE 2022</t>
  </si>
  <si>
    <t>IMPORTACIÓN</t>
  </si>
  <si>
    <t>CALDERA BANI</t>
  </si>
  <si>
    <t>LUPERÓN</t>
  </si>
  <si>
    <t xml:space="preserve"> CARGA GRAL. SUELTA</t>
  </si>
  <si>
    <t xml:space="preserve"> CARGA GRAL. CONTENERIZADA</t>
  </si>
  <si>
    <t xml:space="preserve"> CARGA GRANEL SÓLIDA</t>
  </si>
  <si>
    <t>CARGA GRANEL LÍQUIDA</t>
  </si>
  <si>
    <t>TOTAL IMPORTACIÓN</t>
  </si>
  <si>
    <t>TOTAL EXPORTACIÓN</t>
  </si>
  <si>
    <t xml:space="preserve"> SALIDA</t>
  </si>
  <si>
    <t xml:space="preserve">TOTAL TRÁNSITO </t>
  </si>
  <si>
    <t>TOTAL GENERAL</t>
  </si>
  <si>
    <t>VARIACION ABSOLUTA</t>
  </si>
  <si>
    <t>VARACION PORCENTUAL</t>
  </si>
  <si>
    <t xml:space="preserve"> CARGA GRAL. CONT.</t>
  </si>
  <si>
    <t xml:space="preserve"> CARGA GRANEL SOLIDA</t>
  </si>
  <si>
    <t>CONCEPTO</t>
  </si>
  <si>
    <t xml:space="preserve">IMPORTACIÓN </t>
  </si>
  <si>
    <t xml:space="preserve">EXPORTACIÓN </t>
  </si>
  <si>
    <t xml:space="preserve">OCTUBRE-DICIEMBRE </t>
  </si>
  <si>
    <t xml:space="preserve">CONTENEDORES  POR PUERTOS </t>
  </si>
  <si>
    <t xml:space="preserve"> </t>
  </si>
  <si>
    <t>AUTORIDAD PORTURIA DOMINICANA</t>
  </si>
  <si>
    <t xml:space="preserve">PORCENTUAL </t>
  </si>
  <si>
    <t>SECCIÓN ESTADÍSTICA</t>
  </si>
  <si>
    <t xml:space="preserve">MOVIMIENTO DE CARGAS CLASIFICADAS POR TIPOS Y PUERTOS </t>
  </si>
  <si>
    <t>OCTUBRE-DICIEMBRE 2022</t>
  </si>
  <si>
    <t>COMPARATIVO DEL MOVIMIENTO DE CARGAS  2022 VS 2021</t>
  </si>
  <si>
    <t xml:space="preserve">TOTAL TÁNSITO </t>
  </si>
  <si>
    <t>TOTAL EXPORTACÓN</t>
  </si>
  <si>
    <t>VARIACIÓN ABSOLUTA</t>
  </si>
  <si>
    <t>VARACIÓN PORCENTUAL</t>
  </si>
  <si>
    <t>TRIMESTRE OCTUBRE-DICIEMBRE 2022- 2021</t>
  </si>
  <si>
    <t>Cargas expresadas en T.M.</t>
  </si>
  <si>
    <t xml:space="preserve">NOTA:   en este renglon faltan por registrar las cargas del Puerto Caucedo. Y algunas de otros puertos. </t>
  </si>
  <si>
    <t>en el 2022 no estan completa las cargas.</t>
  </si>
  <si>
    <t>TIPOS DE CARGAS</t>
  </si>
  <si>
    <t xml:space="preserve">MOVIMIENTO DE EMBARCACIONES </t>
  </si>
  <si>
    <t>OCTUBRE-DICIEMBRE  2022</t>
  </si>
  <si>
    <t>REPRESENTACIÓN PORCENTUAL</t>
  </si>
  <si>
    <t>pendiente las cargas de caucedo</t>
  </si>
  <si>
    <t>Concepto</t>
  </si>
  <si>
    <t>En el Trimestre Octubre -Diciembre  en los Puertos  presentamos  un total general  de Embarcaciones de 1,330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</si>
</sst>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ont="1"/>
    <xf numFmtId="3" fontId="0" fillId="0" borderId="0" xfId="0" applyNumberFormat="1"/>
    <xf numFmtId="0" fontId="3" fillId="0" borderId="0" xfId="0" applyFont="1" applyFill="1" applyBorder="1"/>
    <xf numFmtId="9" fontId="0" fillId="0" borderId="0" xfId="1" applyFont="1"/>
    <xf numFmtId="0" fontId="1" fillId="0" borderId="0" xfId="4"/>
    <xf numFmtId="0" fontId="1" fillId="0" borderId="0" xfId="4"/>
    <xf numFmtId="0" fontId="0" fillId="2" borderId="0" xfId="0" applyFill="1"/>
  </cellXfs>
  <cellStyles count="6">
    <cellStyle name="Comma 2" xfId="3" xr:uid="{00000000-0005-0000-0000-000000000000}"/>
    <cellStyle name="Millares 10" xfId="2" xr:uid="{00000000-0005-0000-0000-000002000000}"/>
    <cellStyle name="Millares 2" xfId="5" xr:uid="{3DFD2737-74A9-45A6-B0A7-9BCC160DC3AB}"/>
    <cellStyle name="Normal" xfId="0" builtinId="0"/>
    <cellStyle name="Normal 2" xfId="4" xr:uid="{4950C244-29BB-4E6A-996B-59AE8CBE9939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Total  del movimiento</a:t>
            </a:r>
            <a:r>
              <a:rPr lang="es-DO" baseline="0"/>
              <a:t> de Contenedores  Importación, Exportación y Tránsito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CONTENEDORES!#REF!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63D-43F8-9F01-2ABE7DC4E11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CONTENEDORES!#REF!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63D-43F8-9F01-2ABE7DC4E1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18825119"/>
        <c:axId val="1198666159"/>
        <c:axId val="0"/>
      </c:bar3DChart>
      <c:catAx>
        <c:axId val="1618825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98666159"/>
        <c:crosses val="autoZero"/>
        <c:auto val="1"/>
        <c:lblAlgn val="ctr"/>
        <c:lblOffset val="100"/>
        <c:noMultiLvlLbl val="0"/>
      </c:catAx>
      <c:valAx>
        <c:axId val="119866615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18825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93</xdr:row>
      <xdr:rowOff>0</xdr:rowOff>
    </xdr:from>
    <xdr:to>
      <xdr:col>5</xdr:col>
      <xdr:colOff>742950</xdr:colOff>
      <xdr:row>93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708938A-56EA-475B-9308-2E86AFF71C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080202\Downloads\TRIM.%20OCTUBRE-DIC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080202\Downloads\Cruceros%20Octubre-Diciembre%202022.%20C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TRIM. OCT-DIC. LORIMER"/>
    </sheetNames>
    <sheetDataSet>
      <sheetData sheetId="0">
        <row r="25">
          <cell r="B25" t="str">
            <v>AMBE COVE</v>
          </cell>
          <cell r="C25">
            <v>76</v>
          </cell>
        </row>
        <row r="26">
          <cell r="B26" t="str">
            <v>ARROYO BARRIL</v>
          </cell>
          <cell r="C26">
            <v>0</v>
          </cell>
        </row>
        <row r="27">
          <cell r="B27" t="str">
            <v>AZUA</v>
          </cell>
          <cell r="C27">
            <v>5</v>
          </cell>
        </row>
        <row r="28">
          <cell r="B28" t="str">
            <v>BARAHONA</v>
          </cell>
          <cell r="C28">
            <v>14</v>
          </cell>
        </row>
        <row r="29">
          <cell r="B29" t="str">
            <v>BOCA CHICA</v>
          </cell>
          <cell r="C29">
            <v>24</v>
          </cell>
        </row>
        <row r="30">
          <cell r="B30" t="str">
            <v>BAHIA DE CALDERAS</v>
          </cell>
          <cell r="C30">
            <v>13</v>
          </cell>
        </row>
        <row r="31">
          <cell r="B31" t="str">
            <v>CAP CANA</v>
          </cell>
          <cell r="C31">
            <v>0</v>
          </cell>
        </row>
        <row r="32">
          <cell r="B32" t="str">
            <v>TAINO BAY</v>
          </cell>
          <cell r="C32">
            <v>255</v>
          </cell>
        </row>
        <row r="33">
          <cell r="B33" t="str">
            <v>CAUCEDO</v>
          </cell>
          <cell r="C33">
            <v>80</v>
          </cell>
        </row>
        <row r="34">
          <cell r="B34" t="str">
            <v>LA CANA</v>
          </cell>
          <cell r="C34">
            <v>36</v>
          </cell>
        </row>
        <row r="35">
          <cell r="B35" t="str">
            <v>LA ROMANA</v>
          </cell>
          <cell r="C35">
            <v>19</v>
          </cell>
        </row>
        <row r="36">
          <cell r="B36" t="str">
            <v xml:space="preserve">LUPERON </v>
          </cell>
          <cell r="C36">
            <v>57</v>
          </cell>
        </row>
        <row r="37">
          <cell r="B37" t="str">
            <v>MANZANILLO</v>
          </cell>
          <cell r="C37">
            <v>29</v>
          </cell>
        </row>
        <row r="38">
          <cell r="B38" t="str">
            <v>PEDERNALES</v>
          </cell>
          <cell r="C38">
            <v>0</v>
          </cell>
        </row>
        <row r="39">
          <cell r="B39" t="str">
            <v>ISLAS CATALINA</v>
          </cell>
          <cell r="C39">
            <v>2</v>
          </cell>
        </row>
        <row r="40">
          <cell r="B40" t="str">
            <v>PLAZA MARINA</v>
          </cell>
          <cell r="C40">
            <v>4</v>
          </cell>
        </row>
        <row r="41">
          <cell r="B41" t="str">
            <v>PUERTO PLATA</v>
          </cell>
          <cell r="C41">
            <v>109</v>
          </cell>
        </row>
        <row r="42">
          <cell r="B42" t="str">
            <v>PUNTA CATALINA</v>
          </cell>
          <cell r="C42">
            <v>9</v>
          </cell>
        </row>
        <row r="43">
          <cell r="B43" t="str">
            <v>RIO HAINA</v>
          </cell>
          <cell r="C43">
            <v>425</v>
          </cell>
        </row>
        <row r="44">
          <cell r="B44" t="str">
            <v>SAN PEDRO DE MACORÍS</v>
          </cell>
          <cell r="C44">
            <v>27</v>
          </cell>
        </row>
        <row r="45">
          <cell r="B45" t="str">
            <v>SANTA BÁRBARA</v>
          </cell>
          <cell r="C45">
            <v>30</v>
          </cell>
        </row>
        <row r="46">
          <cell r="B46" t="str">
            <v>SANTO DOMINGO</v>
          </cell>
          <cell r="C46">
            <v>116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e-Octubre-dic 2022"/>
      <sheetName val="COMPARATIVO 2019-2022"/>
    </sheetNames>
    <sheetDataSet>
      <sheetData sheetId="0">
        <row r="13">
          <cell r="D13" t="str">
            <v>AMBER COVE</v>
          </cell>
          <cell r="E13" t="str">
            <v>CAP CANA</v>
          </cell>
          <cell r="F13" t="str">
            <v>LA ROMANA</v>
          </cell>
          <cell r="G13" t="str">
            <v xml:space="preserve">SANTA BARBARA </v>
          </cell>
          <cell r="H13" t="str">
            <v xml:space="preserve">SANTO DOMINGO CRUCERO </v>
          </cell>
          <cell r="I13" t="str">
            <v>SANTO DOMINGO FERRY</v>
          </cell>
          <cell r="J13" t="str">
            <v>TAINO BAY</v>
          </cell>
          <cell r="K13" t="str">
            <v>PUNTA CATALINA</v>
          </cell>
        </row>
        <row r="14">
          <cell r="C14" t="str">
            <v>OCTUBRE</v>
          </cell>
          <cell r="D14">
            <v>49318</v>
          </cell>
          <cell r="E14">
            <v>0</v>
          </cell>
          <cell r="F14">
            <v>10590</v>
          </cell>
          <cell r="G14">
            <v>0</v>
          </cell>
          <cell r="H14">
            <v>0</v>
          </cell>
          <cell r="I14">
            <v>3166</v>
          </cell>
          <cell r="J14">
            <v>26004</v>
          </cell>
          <cell r="K14">
            <v>0</v>
          </cell>
        </row>
        <row r="15">
          <cell r="C15" t="str">
            <v>NOVIEMBRE</v>
          </cell>
          <cell r="D15">
            <v>102672</v>
          </cell>
          <cell r="E15">
            <v>0</v>
          </cell>
          <cell r="F15">
            <v>31380</v>
          </cell>
          <cell r="G15">
            <v>2807</v>
          </cell>
          <cell r="H15">
            <v>2822</v>
          </cell>
          <cell r="I15">
            <v>3768</v>
          </cell>
          <cell r="J15">
            <v>52726</v>
          </cell>
          <cell r="K15">
            <v>93</v>
          </cell>
        </row>
        <row r="16">
          <cell r="C16" t="str">
            <v>DICIEMBRE</v>
          </cell>
          <cell r="D16">
            <v>125629</v>
          </cell>
          <cell r="E16">
            <v>0</v>
          </cell>
          <cell r="F16">
            <v>33233</v>
          </cell>
          <cell r="G16">
            <v>4505</v>
          </cell>
          <cell r="H16">
            <v>4118</v>
          </cell>
          <cell r="I16">
            <v>8322</v>
          </cell>
          <cell r="J16">
            <v>46870</v>
          </cell>
          <cell r="K16">
            <v>1011</v>
          </cell>
        </row>
        <row r="47">
          <cell r="D47" t="str">
            <v xml:space="preserve">OCTUBRE </v>
          </cell>
          <cell r="E47" t="str">
            <v>NOVIEMBRE</v>
          </cell>
          <cell r="F47" t="str">
            <v>DICIEMBRE</v>
          </cell>
        </row>
        <row r="48">
          <cell r="C48" t="str">
            <v xml:space="preserve">AMBER COVE </v>
          </cell>
          <cell r="D48">
            <v>14</v>
          </cell>
          <cell r="E48">
            <v>28</v>
          </cell>
          <cell r="F48">
            <v>34</v>
          </cell>
        </row>
        <row r="49">
          <cell r="C49" t="str">
            <v>TAINO  BAY</v>
          </cell>
          <cell r="D49">
            <v>11</v>
          </cell>
          <cell r="E49">
            <v>25</v>
          </cell>
          <cell r="F49">
            <v>21</v>
          </cell>
        </row>
        <row r="50">
          <cell r="C50" t="str">
            <v>LA ROMANA</v>
          </cell>
          <cell r="D50">
            <v>3</v>
          </cell>
          <cell r="E50">
            <v>13</v>
          </cell>
          <cell r="F50">
            <v>17</v>
          </cell>
        </row>
        <row r="51">
          <cell r="C51" t="str">
            <v xml:space="preserve">SANTA BARBARA </v>
          </cell>
          <cell r="D51">
            <v>0</v>
          </cell>
          <cell r="E51">
            <v>4</v>
          </cell>
          <cell r="F51">
            <v>4</v>
          </cell>
        </row>
        <row r="52">
          <cell r="C52" t="str">
            <v>SANTO DOMINGO (CRUCERO)</v>
          </cell>
          <cell r="D52">
            <v>0</v>
          </cell>
          <cell r="E52">
            <v>2</v>
          </cell>
          <cell r="F52">
            <v>6</v>
          </cell>
        </row>
        <row r="53">
          <cell r="C53" t="str">
            <v>SANTO DOMINGO (FERRY)</v>
          </cell>
          <cell r="D53">
            <v>13</v>
          </cell>
          <cell r="E53">
            <v>13</v>
          </cell>
          <cell r="F53">
            <v>14</v>
          </cell>
        </row>
        <row r="54">
          <cell r="C54" t="str">
            <v>ISLAS CATALINA</v>
          </cell>
          <cell r="D54">
            <v>0</v>
          </cell>
          <cell r="E54">
            <v>1</v>
          </cell>
          <cell r="F54">
            <v>1</v>
          </cell>
        </row>
        <row r="84">
          <cell r="C84" t="str">
            <v xml:space="preserve">AMBER COVE </v>
          </cell>
          <cell r="D84">
            <v>76</v>
          </cell>
        </row>
        <row r="85">
          <cell r="C85" t="str">
            <v>TAINO  BAY</v>
          </cell>
          <cell r="D85">
            <v>57</v>
          </cell>
        </row>
        <row r="86">
          <cell r="C86" t="str">
            <v>LA ROMANA</v>
          </cell>
          <cell r="D86">
            <v>33</v>
          </cell>
        </row>
        <row r="87">
          <cell r="C87" t="str">
            <v>SANTA BARBARA ( SAMANA)</v>
          </cell>
          <cell r="D87">
            <v>8</v>
          </cell>
        </row>
        <row r="88">
          <cell r="C88" t="str">
            <v>SANTO DOMINGO (CRUCERO)</v>
          </cell>
          <cell r="D88">
            <v>8</v>
          </cell>
        </row>
        <row r="89">
          <cell r="C89" t="str">
            <v>SANTO DOMINGO (FERRY)</v>
          </cell>
          <cell r="D89">
            <v>40</v>
          </cell>
        </row>
        <row r="90">
          <cell r="C90" t="str">
            <v>ISLAS CATALINA</v>
          </cell>
          <cell r="D90">
            <v>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Q43"/>
  <sheetViews>
    <sheetView view="pageBreakPreview" zoomScale="60" zoomScaleNormal="100" workbookViewId="0">
      <selection activeCell="P16" sqref="P16"/>
    </sheetView>
  </sheetViews>
  <sheetFormatPr baseColWidth="10" defaultRowHeight="15" x14ac:dyDescent="0.25"/>
  <cols>
    <col min="1" max="1" width="3.28515625" customWidth="1"/>
    <col min="2" max="2" width="19.7109375" customWidth="1"/>
    <col min="3" max="3" width="17.5703125" customWidth="1"/>
    <col min="4" max="4" width="16.42578125" customWidth="1"/>
    <col min="5" max="5" width="17" customWidth="1"/>
    <col min="6" max="6" width="19.28515625" customWidth="1"/>
    <col min="7" max="7" width="12.7109375" customWidth="1"/>
    <col min="8" max="8" width="17.28515625" customWidth="1"/>
    <col min="9" max="10" width="14.28515625" customWidth="1"/>
    <col min="11" max="11" width="13" customWidth="1"/>
    <col min="13" max="13" width="17.140625" customWidth="1"/>
  </cols>
  <sheetData>
    <row r="1" spans="1:17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7" x14ac:dyDescent="0.25">
      <c r="A2" s="5"/>
      <c r="B2" s="5"/>
      <c r="C2" s="5"/>
      <c r="D2" s="6" t="s">
        <v>34</v>
      </c>
      <c r="E2" s="6"/>
      <c r="F2" s="6"/>
      <c r="G2" s="6"/>
      <c r="H2" s="6"/>
      <c r="I2" s="6"/>
      <c r="J2" s="6"/>
      <c r="K2" s="5"/>
      <c r="L2" s="5"/>
      <c r="M2" s="5"/>
    </row>
    <row r="3" spans="1:17" x14ac:dyDescent="0.25">
      <c r="A3" s="5"/>
      <c r="B3" s="5"/>
      <c r="C3" s="5"/>
      <c r="D3" s="6" t="s">
        <v>35</v>
      </c>
      <c r="E3" s="6"/>
      <c r="F3" s="6"/>
      <c r="G3" s="6"/>
      <c r="H3" s="6"/>
      <c r="I3" s="6"/>
      <c r="J3" s="6"/>
      <c r="K3" s="5"/>
      <c r="L3" s="5"/>
      <c r="M3" s="5"/>
    </row>
    <row r="4" spans="1:17" x14ac:dyDescent="0.25">
      <c r="A4" s="5"/>
      <c r="B4" s="5"/>
      <c r="C4" s="5"/>
      <c r="D4" s="6" t="s">
        <v>36</v>
      </c>
      <c r="E4" s="6"/>
      <c r="F4" s="6"/>
      <c r="G4" s="6"/>
      <c r="H4" s="6"/>
      <c r="I4" s="6"/>
      <c r="J4" s="6"/>
      <c r="K4" s="5"/>
      <c r="L4" s="5"/>
      <c r="M4" s="5"/>
    </row>
    <row r="5" spans="1:17" x14ac:dyDescent="0.25">
      <c r="A5" s="5"/>
      <c r="B5" s="5"/>
      <c r="C5" s="5"/>
      <c r="D5" s="6" t="s">
        <v>37</v>
      </c>
      <c r="E5" s="6"/>
      <c r="F5" s="6"/>
      <c r="G5" s="6"/>
      <c r="H5" s="6"/>
      <c r="I5" s="6"/>
      <c r="J5" s="6"/>
      <c r="K5" s="5"/>
      <c r="L5" s="5"/>
      <c r="M5" s="5"/>
    </row>
    <row r="6" spans="1:17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7" x14ac:dyDescent="0.25">
      <c r="A7" s="5"/>
      <c r="B7" s="5"/>
      <c r="C7" s="5"/>
      <c r="D7" s="6" t="s">
        <v>135</v>
      </c>
      <c r="E7" s="6"/>
      <c r="F7" s="6"/>
      <c r="G7" s="6" t="s">
        <v>38</v>
      </c>
      <c r="H7" s="6"/>
      <c r="I7" s="6" t="s">
        <v>39</v>
      </c>
      <c r="J7" s="6"/>
      <c r="K7" s="5"/>
      <c r="L7" s="5"/>
      <c r="M7" s="5"/>
    </row>
    <row r="8" spans="1:17" ht="18" customHeight="1" x14ac:dyDescent="0.25">
      <c r="A8" s="5"/>
      <c r="B8" s="5"/>
      <c r="C8" s="5"/>
      <c r="D8" s="6"/>
      <c r="E8" s="6"/>
      <c r="F8" s="6"/>
      <c r="G8" s="5">
        <v>2021</v>
      </c>
      <c r="H8" s="5">
        <v>2022</v>
      </c>
      <c r="I8" s="5" t="s">
        <v>40</v>
      </c>
      <c r="J8" s="5" t="s">
        <v>41</v>
      </c>
      <c r="K8" s="5"/>
      <c r="L8" s="5"/>
      <c r="M8" s="5"/>
    </row>
    <row r="9" spans="1:17" ht="15.75" customHeight="1" x14ac:dyDescent="0.25">
      <c r="A9" s="5"/>
      <c r="B9" s="5"/>
      <c r="C9" s="5"/>
      <c r="D9" s="6" t="s">
        <v>42</v>
      </c>
      <c r="E9" s="6"/>
      <c r="F9" s="6"/>
      <c r="G9" s="5">
        <v>1288</v>
      </c>
      <c r="H9" s="5">
        <v>1330</v>
      </c>
      <c r="I9" s="5">
        <f>H9-G9</f>
        <v>42</v>
      </c>
      <c r="J9" s="5">
        <f>I9/G9</f>
        <v>3.2608695652173912E-2</v>
      </c>
      <c r="K9" s="5"/>
      <c r="L9" s="5"/>
      <c r="M9" s="5"/>
    </row>
    <row r="10" spans="1:17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7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7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Q13" s="7"/>
    </row>
    <row r="14" spans="1:17" x14ac:dyDescent="0.25">
      <c r="A14" s="5"/>
      <c r="B14" s="5"/>
      <c r="C14" s="5" t="s">
        <v>24</v>
      </c>
      <c r="D14" s="5" t="s">
        <v>25</v>
      </c>
      <c r="E14" s="5" t="s">
        <v>26</v>
      </c>
      <c r="F14" s="5" t="s">
        <v>27</v>
      </c>
      <c r="G14" s="5" t="s">
        <v>28</v>
      </c>
      <c r="H14" s="5" t="s">
        <v>29</v>
      </c>
      <c r="I14" s="5" t="s">
        <v>30</v>
      </c>
      <c r="J14" s="5" t="s">
        <v>31</v>
      </c>
      <c r="K14" s="5" t="s">
        <v>50</v>
      </c>
      <c r="L14" s="5" t="s">
        <v>33</v>
      </c>
      <c r="M14" s="5" t="s">
        <v>23</v>
      </c>
    </row>
    <row r="15" spans="1:17" x14ac:dyDescent="0.25">
      <c r="A15" s="5"/>
      <c r="B15" s="5">
        <v>2021</v>
      </c>
      <c r="C15" s="5">
        <v>734</v>
      </c>
      <c r="D15" s="5">
        <v>83</v>
      </c>
      <c r="E15" s="5">
        <v>201</v>
      </c>
      <c r="F15" s="5">
        <v>143</v>
      </c>
      <c r="G15" s="5">
        <v>0</v>
      </c>
      <c r="H15" s="5">
        <v>23</v>
      </c>
      <c r="I15" s="5">
        <v>18</v>
      </c>
      <c r="J15" s="5">
        <v>53</v>
      </c>
      <c r="K15" s="5">
        <v>9</v>
      </c>
      <c r="L15" s="5">
        <v>24</v>
      </c>
      <c r="M15" s="5">
        <v>1288</v>
      </c>
    </row>
    <row r="16" spans="1:17" x14ac:dyDescent="0.25">
      <c r="A16" s="5"/>
      <c r="B16" s="5">
        <v>2022</v>
      </c>
      <c r="C16" s="5">
        <v>755</v>
      </c>
      <c r="D16" s="5">
        <v>73</v>
      </c>
      <c r="E16" s="5">
        <v>196</v>
      </c>
      <c r="F16" s="5">
        <v>182</v>
      </c>
      <c r="G16" s="5">
        <v>1</v>
      </c>
      <c r="H16" s="5">
        <v>23</v>
      </c>
      <c r="I16" s="5">
        <v>20</v>
      </c>
      <c r="J16" s="5">
        <v>39</v>
      </c>
      <c r="K16" s="5">
        <v>1</v>
      </c>
      <c r="L16" s="5">
        <v>40</v>
      </c>
      <c r="M16" s="5">
        <v>1330</v>
      </c>
    </row>
    <row r="17" spans="1:13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6" t="s">
        <v>42</v>
      </c>
      <c r="C19" s="6"/>
      <c r="D19" s="6"/>
      <c r="E19" s="6"/>
      <c r="F19" s="6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5" t="s">
        <v>52</v>
      </c>
      <c r="C20" s="5">
        <v>2021</v>
      </c>
      <c r="D20" s="5">
        <v>2022</v>
      </c>
      <c r="E20" s="5" t="s">
        <v>48</v>
      </c>
      <c r="F20" s="5" t="s">
        <v>49</v>
      </c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5" t="s">
        <v>1</v>
      </c>
      <c r="C21" s="5">
        <v>61</v>
      </c>
      <c r="D21" s="5">
        <v>76</v>
      </c>
      <c r="E21" s="5">
        <f>D21-C21</f>
        <v>15</v>
      </c>
      <c r="F21" s="5">
        <f>E21/C21</f>
        <v>0.24590163934426229</v>
      </c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5" t="s">
        <v>2</v>
      </c>
      <c r="C22" s="5">
        <v>5</v>
      </c>
      <c r="D22" s="5">
        <v>0</v>
      </c>
      <c r="E22" s="5">
        <f t="shared" ref="E22:E43" si="0">D22-C22</f>
        <v>-5</v>
      </c>
      <c r="F22" s="5">
        <f t="shared" ref="F22:F43" si="1">E22/C22</f>
        <v>-1</v>
      </c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5" t="s">
        <v>3</v>
      </c>
      <c r="C23" s="5">
        <v>5</v>
      </c>
      <c r="D23" s="5">
        <v>5</v>
      </c>
      <c r="E23" s="5">
        <f t="shared" si="0"/>
        <v>0</v>
      </c>
      <c r="F23" s="5">
        <f t="shared" si="1"/>
        <v>0</v>
      </c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5" t="s">
        <v>4</v>
      </c>
      <c r="C24" s="5">
        <v>17</v>
      </c>
      <c r="D24" s="5">
        <v>14</v>
      </c>
      <c r="E24" s="5">
        <f t="shared" si="0"/>
        <v>-3</v>
      </c>
      <c r="F24" s="5">
        <f t="shared" si="1"/>
        <v>-0.17647058823529413</v>
      </c>
      <c r="G24" s="5"/>
      <c r="H24" s="5"/>
      <c r="I24" s="5"/>
      <c r="J24" s="5"/>
      <c r="K24" s="5"/>
      <c r="L24" s="5"/>
      <c r="M24" s="5"/>
    </row>
    <row r="25" spans="1:13" ht="20.25" customHeight="1" x14ac:dyDescent="0.25">
      <c r="A25" s="5"/>
      <c r="B25" s="5" t="s">
        <v>5</v>
      </c>
      <c r="C25" s="5">
        <v>22</v>
      </c>
      <c r="D25" s="5">
        <v>24</v>
      </c>
      <c r="E25" s="5">
        <f t="shared" si="0"/>
        <v>2</v>
      </c>
      <c r="F25" s="5">
        <f t="shared" si="1"/>
        <v>9.0909090909090912E-2</v>
      </c>
      <c r="G25" s="5"/>
      <c r="H25" s="5"/>
      <c r="I25" s="5"/>
      <c r="J25" s="5"/>
      <c r="K25" s="5"/>
      <c r="L25" s="5"/>
      <c r="M25" s="5"/>
    </row>
    <row r="26" spans="1:13" ht="22.5" customHeight="1" x14ac:dyDescent="0.25">
      <c r="A26" s="5"/>
      <c r="B26" s="5" t="s">
        <v>6</v>
      </c>
      <c r="C26" s="5">
        <v>14</v>
      </c>
      <c r="D26" s="5">
        <v>13</v>
      </c>
      <c r="E26" s="5">
        <f t="shared" si="0"/>
        <v>-1</v>
      </c>
      <c r="F26" s="5">
        <f t="shared" si="1"/>
        <v>-7.1428571428571425E-2</v>
      </c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5" t="s">
        <v>7</v>
      </c>
      <c r="C27" s="5">
        <v>0</v>
      </c>
      <c r="D27" s="5">
        <v>0</v>
      </c>
      <c r="E27" s="5">
        <f t="shared" si="0"/>
        <v>0</v>
      </c>
      <c r="F27" s="5">
        <v>0</v>
      </c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5" t="s">
        <v>8</v>
      </c>
      <c r="C28" s="5">
        <v>238</v>
      </c>
      <c r="D28" s="5">
        <v>255</v>
      </c>
      <c r="E28" s="5">
        <f t="shared" si="0"/>
        <v>17</v>
      </c>
      <c r="F28" s="5">
        <f t="shared" si="1"/>
        <v>7.1428571428571425E-2</v>
      </c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5" t="s">
        <v>9</v>
      </c>
      <c r="C29" s="5">
        <v>70</v>
      </c>
      <c r="D29" s="5">
        <v>80</v>
      </c>
      <c r="E29" s="5">
        <f t="shared" si="0"/>
        <v>10</v>
      </c>
      <c r="F29" s="5">
        <f t="shared" si="1"/>
        <v>0.14285714285714285</v>
      </c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5" t="s">
        <v>10</v>
      </c>
      <c r="C30" s="5">
        <v>47</v>
      </c>
      <c r="D30" s="5">
        <v>36</v>
      </c>
      <c r="E30" s="5">
        <f t="shared" si="0"/>
        <v>-11</v>
      </c>
      <c r="F30" s="5">
        <f t="shared" si="1"/>
        <v>-0.23404255319148937</v>
      </c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5" t="s">
        <v>11</v>
      </c>
      <c r="C31" s="5">
        <v>22</v>
      </c>
      <c r="D31" s="5">
        <v>19</v>
      </c>
      <c r="E31" s="5">
        <f t="shared" si="0"/>
        <v>-3</v>
      </c>
      <c r="F31" s="5">
        <f t="shared" si="1"/>
        <v>-0.13636363636363635</v>
      </c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5" t="s">
        <v>12</v>
      </c>
      <c r="C32" s="5">
        <v>12</v>
      </c>
      <c r="D32" s="5">
        <v>57</v>
      </c>
      <c r="E32" s="5">
        <f t="shared" si="0"/>
        <v>45</v>
      </c>
      <c r="F32" s="5">
        <f t="shared" si="1"/>
        <v>3.75</v>
      </c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5" t="s">
        <v>13</v>
      </c>
      <c r="C33" s="5">
        <v>24</v>
      </c>
      <c r="D33" s="5">
        <v>29</v>
      </c>
      <c r="E33" s="5">
        <f t="shared" si="0"/>
        <v>5</v>
      </c>
      <c r="F33" s="5">
        <f t="shared" si="1"/>
        <v>0.20833333333333334</v>
      </c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5" t="s">
        <v>14</v>
      </c>
      <c r="C34" s="5">
        <v>3</v>
      </c>
      <c r="D34" s="5">
        <v>0</v>
      </c>
      <c r="E34" s="5">
        <f t="shared" si="0"/>
        <v>-3</v>
      </c>
      <c r="F34" s="5">
        <f t="shared" si="1"/>
        <v>-1</v>
      </c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5" t="s">
        <v>45</v>
      </c>
      <c r="C35" s="5">
        <v>0</v>
      </c>
      <c r="D35" s="5">
        <v>2</v>
      </c>
      <c r="E35" s="5">
        <f t="shared" si="0"/>
        <v>2</v>
      </c>
      <c r="F35" s="5">
        <v>0</v>
      </c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5" t="s">
        <v>15</v>
      </c>
      <c r="C36" s="5">
        <v>10</v>
      </c>
      <c r="D36" s="5">
        <v>4</v>
      </c>
      <c r="E36" s="5">
        <f t="shared" si="0"/>
        <v>-6</v>
      </c>
      <c r="F36" s="5">
        <f t="shared" si="1"/>
        <v>-0.6</v>
      </c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5" t="s">
        <v>16</v>
      </c>
      <c r="C37" s="5">
        <v>99</v>
      </c>
      <c r="D37" s="5">
        <v>109</v>
      </c>
      <c r="E37" s="5">
        <f t="shared" si="0"/>
        <v>10</v>
      </c>
      <c r="F37" s="5">
        <f t="shared" si="1"/>
        <v>0.10101010101010101</v>
      </c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5" t="s">
        <v>17</v>
      </c>
      <c r="C38" s="5">
        <v>9</v>
      </c>
      <c r="D38" s="5">
        <v>9</v>
      </c>
      <c r="E38" s="5">
        <f t="shared" si="0"/>
        <v>0</v>
      </c>
      <c r="F38" s="5">
        <f t="shared" si="1"/>
        <v>0</v>
      </c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5" t="s">
        <v>18</v>
      </c>
      <c r="C39" s="5">
        <v>423</v>
      </c>
      <c r="D39" s="5">
        <v>425</v>
      </c>
      <c r="E39" s="5">
        <f t="shared" si="0"/>
        <v>2</v>
      </c>
      <c r="F39" s="5">
        <f t="shared" si="1"/>
        <v>4.7281323877068557E-3</v>
      </c>
      <c r="G39" s="5"/>
      <c r="H39" s="5"/>
      <c r="I39" s="5"/>
      <c r="J39" s="5"/>
      <c r="K39" s="5"/>
      <c r="L39" s="5"/>
      <c r="M39" s="5"/>
    </row>
    <row r="40" spans="1:13" ht="24" customHeight="1" x14ac:dyDescent="0.25">
      <c r="A40" s="5"/>
      <c r="B40" s="5" t="s">
        <v>19</v>
      </c>
      <c r="C40" s="5">
        <v>34</v>
      </c>
      <c r="D40" s="5">
        <v>27</v>
      </c>
      <c r="E40" s="5">
        <f t="shared" si="0"/>
        <v>-7</v>
      </c>
      <c r="F40" s="5">
        <f t="shared" si="1"/>
        <v>-0.20588235294117646</v>
      </c>
      <c r="G40" s="5"/>
      <c r="H40" s="5"/>
      <c r="I40" s="5"/>
      <c r="J40" s="5"/>
      <c r="K40" s="5"/>
      <c r="L40" s="5"/>
      <c r="M40" s="5"/>
    </row>
    <row r="41" spans="1:13" ht="19.5" customHeight="1" x14ac:dyDescent="0.25">
      <c r="A41" s="5"/>
      <c r="B41" s="5" t="s">
        <v>20</v>
      </c>
      <c r="C41" s="5">
        <v>49</v>
      </c>
      <c r="D41" s="5">
        <v>30</v>
      </c>
      <c r="E41" s="5">
        <f t="shared" si="0"/>
        <v>-19</v>
      </c>
      <c r="F41" s="5">
        <f t="shared" si="1"/>
        <v>-0.38775510204081631</v>
      </c>
      <c r="G41" s="5"/>
      <c r="H41" s="5"/>
      <c r="I41" s="5"/>
      <c r="J41" s="5"/>
      <c r="K41" s="5"/>
      <c r="L41" s="5"/>
      <c r="M41" s="5"/>
    </row>
    <row r="42" spans="1:13" ht="18" customHeight="1" x14ac:dyDescent="0.25">
      <c r="A42" s="5"/>
      <c r="B42" s="5" t="s">
        <v>21</v>
      </c>
      <c r="C42" s="5">
        <v>124</v>
      </c>
      <c r="D42" s="5">
        <v>116</v>
      </c>
      <c r="E42" s="5">
        <f t="shared" si="0"/>
        <v>-8</v>
      </c>
      <c r="F42" s="5">
        <f t="shared" si="1"/>
        <v>-6.4516129032258063E-2</v>
      </c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5" t="s">
        <v>22</v>
      </c>
      <c r="C43" s="5">
        <f>SUM(C21:C42)</f>
        <v>1288</v>
      </c>
      <c r="D43" s="5">
        <f>SUM(D21:D42)</f>
        <v>1330</v>
      </c>
      <c r="E43" s="5">
        <f t="shared" si="0"/>
        <v>42</v>
      </c>
      <c r="F43" s="5">
        <f t="shared" si="1"/>
        <v>3.2608695652173912E-2</v>
      </c>
      <c r="G43" s="5"/>
      <c r="H43" s="5"/>
      <c r="I43" s="5"/>
      <c r="J43" s="5"/>
      <c r="K43" s="5"/>
      <c r="L43" s="5"/>
      <c r="M43" s="5"/>
    </row>
  </sheetData>
  <mergeCells count="10">
    <mergeCell ref="D2:J2"/>
    <mergeCell ref="D3:J3"/>
    <mergeCell ref="D4:J4"/>
    <mergeCell ref="D5:J5"/>
    <mergeCell ref="B19:F19"/>
    <mergeCell ref="D7:F7"/>
    <mergeCell ref="G7:H7"/>
    <mergeCell ref="I7:J7"/>
    <mergeCell ref="D8:F8"/>
    <mergeCell ref="D9:F9"/>
  </mergeCells>
  <pageMargins left="0.7" right="0.7" top="0.75" bottom="0.75" header="0.3" footer="0.3"/>
  <pageSetup scale="4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M65"/>
  <sheetViews>
    <sheetView view="pageBreakPreview" zoomScale="60" zoomScaleNormal="100" workbookViewId="0">
      <selection activeCell="L50" sqref="K50:L50"/>
    </sheetView>
  </sheetViews>
  <sheetFormatPr baseColWidth="10" defaultRowHeight="15" x14ac:dyDescent="0.25"/>
  <cols>
    <col min="1" max="1" width="3.5703125" customWidth="1"/>
    <col min="2" max="2" width="22.140625" customWidth="1"/>
    <col min="3" max="3" width="25.140625" customWidth="1"/>
    <col min="4" max="4" width="15.140625" customWidth="1"/>
    <col min="5" max="5" width="15.42578125" customWidth="1"/>
    <col min="6" max="6" width="13.7109375" customWidth="1"/>
    <col min="8" max="8" width="14.28515625" customWidth="1"/>
    <col min="9" max="9" width="12.42578125" customWidth="1"/>
    <col min="11" max="11" width="15.7109375" customWidth="1"/>
    <col min="13" max="13" width="14.42578125" customWidth="1"/>
  </cols>
  <sheetData>
    <row r="1" spans="1:13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5"/>
      <c r="B3" s="6" t="s">
        <v>34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25">
      <c r="A4" s="5"/>
      <c r="B4" s="6" t="s">
        <v>35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x14ac:dyDescent="0.25">
      <c r="A5" s="5"/>
      <c r="B5" s="6" t="s">
        <v>36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x14ac:dyDescent="0.25">
      <c r="A6" s="5"/>
      <c r="B6" s="6" t="s">
        <v>51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25">
      <c r="A8" s="5"/>
      <c r="B8" s="5" t="s">
        <v>0</v>
      </c>
      <c r="C8" s="5" t="s">
        <v>24</v>
      </c>
      <c r="D8" s="5" t="s">
        <v>25</v>
      </c>
      <c r="E8" s="5" t="s">
        <v>26</v>
      </c>
      <c r="F8" s="5" t="s">
        <v>27</v>
      </c>
      <c r="G8" s="5" t="s">
        <v>28</v>
      </c>
      <c r="H8" s="5" t="s">
        <v>29</v>
      </c>
      <c r="I8" s="5" t="s">
        <v>30</v>
      </c>
      <c r="J8" s="5" t="s">
        <v>31</v>
      </c>
      <c r="K8" s="5" t="s">
        <v>32</v>
      </c>
      <c r="L8" s="5" t="s">
        <v>33</v>
      </c>
      <c r="M8" s="5" t="s">
        <v>23</v>
      </c>
    </row>
    <row r="9" spans="1:13" x14ac:dyDescent="0.25">
      <c r="A9" s="5"/>
      <c r="B9" s="5" t="s">
        <v>1</v>
      </c>
      <c r="C9" s="5">
        <v>0</v>
      </c>
      <c r="D9" s="5">
        <v>0</v>
      </c>
      <c r="E9" s="5">
        <v>0</v>
      </c>
      <c r="F9" s="5">
        <v>76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f>SUM(C9:L9)</f>
        <v>76</v>
      </c>
    </row>
    <row r="10" spans="1:13" x14ac:dyDescent="0.25">
      <c r="A10" s="5"/>
      <c r="B10" s="5" t="s">
        <v>2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f t="shared" ref="M10:M31" si="0">SUM(C10:L10)</f>
        <v>0</v>
      </c>
    </row>
    <row r="11" spans="1:13" x14ac:dyDescent="0.25">
      <c r="A11" s="5"/>
      <c r="B11" s="5" t="s">
        <v>3</v>
      </c>
      <c r="C11" s="5">
        <v>0</v>
      </c>
      <c r="D11" s="5">
        <v>1</v>
      </c>
      <c r="E11" s="5">
        <v>2</v>
      </c>
      <c r="F11" s="5">
        <v>0</v>
      </c>
      <c r="G11" s="5">
        <v>0</v>
      </c>
      <c r="H11" s="5">
        <v>1</v>
      </c>
      <c r="I11" s="5">
        <v>1</v>
      </c>
      <c r="J11" s="5">
        <v>0</v>
      </c>
      <c r="K11" s="5">
        <v>0</v>
      </c>
      <c r="L11" s="5">
        <v>0</v>
      </c>
      <c r="M11" s="5">
        <f t="shared" si="0"/>
        <v>5</v>
      </c>
    </row>
    <row r="12" spans="1:13" x14ac:dyDescent="0.25">
      <c r="A12" s="5"/>
      <c r="B12" s="5" t="s">
        <v>4</v>
      </c>
      <c r="C12" s="5">
        <v>0</v>
      </c>
      <c r="D12" s="5">
        <v>4</v>
      </c>
      <c r="E12" s="5">
        <v>0</v>
      </c>
      <c r="F12" s="5">
        <v>0</v>
      </c>
      <c r="G12" s="5">
        <v>0</v>
      </c>
      <c r="H12" s="5">
        <v>5</v>
      </c>
      <c r="I12" s="5">
        <v>5</v>
      </c>
      <c r="J12" s="5">
        <v>0</v>
      </c>
      <c r="K12" s="5">
        <v>0</v>
      </c>
      <c r="L12" s="5">
        <v>0</v>
      </c>
      <c r="M12" s="5">
        <f t="shared" si="0"/>
        <v>14</v>
      </c>
    </row>
    <row r="13" spans="1:13" x14ac:dyDescent="0.25">
      <c r="A13" s="5"/>
      <c r="B13" s="5" t="s">
        <v>5</v>
      </c>
      <c r="C13" s="5">
        <v>16</v>
      </c>
      <c r="D13" s="5">
        <v>0</v>
      </c>
      <c r="E13" s="5">
        <v>6</v>
      </c>
      <c r="F13" s="5">
        <v>0</v>
      </c>
      <c r="G13" s="5">
        <v>0</v>
      </c>
      <c r="H13" s="5">
        <v>1</v>
      </c>
      <c r="I13" s="5">
        <v>0</v>
      </c>
      <c r="J13" s="5">
        <v>1</v>
      </c>
      <c r="K13" s="5">
        <v>0</v>
      </c>
      <c r="L13" s="5">
        <v>0</v>
      </c>
      <c r="M13" s="5">
        <f t="shared" si="0"/>
        <v>24</v>
      </c>
    </row>
    <row r="14" spans="1:13" x14ac:dyDescent="0.25">
      <c r="A14" s="5"/>
      <c r="B14" s="5" t="s">
        <v>6</v>
      </c>
      <c r="C14" s="5">
        <v>13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f t="shared" si="0"/>
        <v>13</v>
      </c>
    </row>
    <row r="15" spans="1:13" x14ac:dyDescent="0.25">
      <c r="A15" s="5"/>
      <c r="B15" s="5" t="s">
        <v>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f t="shared" si="0"/>
        <v>0</v>
      </c>
    </row>
    <row r="16" spans="1:13" x14ac:dyDescent="0.25">
      <c r="A16" s="5"/>
      <c r="B16" s="5" t="s">
        <v>8</v>
      </c>
      <c r="C16" s="5">
        <v>255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f t="shared" si="0"/>
        <v>255</v>
      </c>
    </row>
    <row r="17" spans="1:13" x14ac:dyDescent="0.25">
      <c r="A17" s="5"/>
      <c r="B17" s="5" t="s">
        <v>9</v>
      </c>
      <c r="C17" s="5">
        <v>0</v>
      </c>
      <c r="D17" s="5">
        <v>0</v>
      </c>
      <c r="E17" s="5">
        <v>80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f t="shared" si="0"/>
        <v>80</v>
      </c>
    </row>
    <row r="18" spans="1:13" x14ac:dyDescent="0.25">
      <c r="A18" s="5"/>
      <c r="B18" s="5" t="s">
        <v>10</v>
      </c>
      <c r="C18" s="5">
        <v>0</v>
      </c>
      <c r="D18" s="5">
        <v>1</v>
      </c>
      <c r="E18" s="5">
        <v>2</v>
      </c>
      <c r="F18" s="5">
        <v>33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/>
      <c r="M18" s="5">
        <f t="shared" si="0"/>
        <v>36</v>
      </c>
    </row>
    <row r="19" spans="1:13" x14ac:dyDescent="0.25">
      <c r="A19" s="5"/>
      <c r="B19" s="5" t="s">
        <v>11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22</v>
      </c>
      <c r="K19" s="5">
        <v>0</v>
      </c>
      <c r="L19" s="5">
        <v>0</v>
      </c>
      <c r="M19" s="5">
        <f t="shared" si="0"/>
        <v>22</v>
      </c>
    </row>
    <row r="20" spans="1:13" x14ac:dyDescent="0.25">
      <c r="A20" s="5"/>
      <c r="B20" s="5" t="s">
        <v>12</v>
      </c>
      <c r="C20" s="5">
        <v>0</v>
      </c>
      <c r="D20" s="5">
        <v>0</v>
      </c>
      <c r="E20" s="5">
        <v>0</v>
      </c>
      <c r="F20" s="5">
        <v>54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f t="shared" si="0"/>
        <v>54</v>
      </c>
    </row>
    <row r="21" spans="1:13" x14ac:dyDescent="0.25">
      <c r="A21" s="5"/>
      <c r="B21" s="5" t="s">
        <v>13</v>
      </c>
      <c r="C21" s="5">
        <v>22</v>
      </c>
      <c r="D21" s="5">
        <v>3</v>
      </c>
      <c r="E21" s="5">
        <v>0</v>
      </c>
      <c r="F21" s="5">
        <v>0</v>
      </c>
      <c r="G21" s="5">
        <v>0</v>
      </c>
      <c r="H21" s="5">
        <v>2</v>
      </c>
      <c r="I21" s="5">
        <v>2</v>
      </c>
      <c r="J21" s="5">
        <v>0</v>
      </c>
      <c r="K21" s="5">
        <v>0</v>
      </c>
      <c r="L21" s="5">
        <v>0</v>
      </c>
      <c r="M21" s="5">
        <f t="shared" si="0"/>
        <v>29</v>
      </c>
    </row>
    <row r="22" spans="1:13" x14ac:dyDescent="0.25">
      <c r="A22" s="5"/>
      <c r="B22" s="5" t="s">
        <v>14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f t="shared" si="0"/>
        <v>0</v>
      </c>
    </row>
    <row r="23" spans="1:13" x14ac:dyDescent="0.25">
      <c r="A23" s="5"/>
      <c r="B23" s="5" t="s">
        <v>15</v>
      </c>
      <c r="C23" s="5">
        <v>4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f t="shared" si="0"/>
        <v>4</v>
      </c>
    </row>
    <row r="24" spans="1:13" x14ac:dyDescent="0.25">
      <c r="A24" s="5"/>
      <c r="B24" s="5" t="s">
        <v>16</v>
      </c>
      <c r="C24" s="5">
        <v>84</v>
      </c>
      <c r="D24" s="5">
        <v>9</v>
      </c>
      <c r="E24" s="5">
        <v>0</v>
      </c>
      <c r="F24" s="5">
        <v>0</v>
      </c>
      <c r="G24" s="5">
        <v>0</v>
      </c>
      <c r="H24" s="5">
        <v>8</v>
      </c>
      <c r="I24" s="5">
        <v>8</v>
      </c>
      <c r="J24" s="5">
        <v>0</v>
      </c>
      <c r="K24" s="5">
        <v>0</v>
      </c>
      <c r="L24" s="5">
        <v>0</v>
      </c>
      <c r="M24" s="5">
        <f t="shared" si="0"/>
        <v>109</v>
      </c>
    </row>
    <row r="25" spans="1:13" x14ac:dyDescent="0.25">
      <c r="A25" s="5"/>
      <c r="B25" s="5" t="s">
        <v>17</v>
      </c>
      <c r="C25" s="5">
        <v>0</v>
      </c>
      <c r="D25" s="5">
        <v>9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f t="shared" si="0"/>
        <v>9</v>
      </c>
    </row>
    <row r="26" spans="1:13" x14ac:dyDescent="0.25">
      <c r="A26" s="5"/>
      <c r="B26" s="5" t="s">
        <v>18</v>
      </c>
      <c r="C26" s="5">
        <v>285</v>
      </c>
      <c r="D26" s="5">
        <v>45</v>
      </c>
      <c r="E26" s="5">
        <v>88</v>
      </c>
      <c r="F26" s="5">
        <v>0</v>
      </c>
      <c r="G26" s="5">
        <v>0</v>
      </c>
      <c r="H26" s="5">
        <v>4</v>
      </c>
      <c r="I26" s="5">
        <v>3</v>
      </c>
      <c r="J26" s="5">
        <v>0</v>
      </c>
      <c r="K26" s="5">
        <v>0</v>
      </c>
      <c r="L26" s="5">
        <v>0</v>
      </c>
      <c r="M26" s="5">
        <f t="shared" si="0"/>
        <v>425</v>
      </c>
    </row>
    <row r="27" spans="1:13" x14ac:dyDescent="0.25">
      <c r="A27" s="5"/>
      <c r="B27" s="5" t="s">
        <v>45</v>
      </c>
      <c r="C27" s="5">
        <v>0</v>
      </c>
      <c r="D27" s="5">
        <v>0</v>
      </c>
      <c r="E27" s="5">
        <v>0</v>
      </c>
      <c r="F27" s="5">
        <v>2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f t="shared" si="0"/>
        <v>2</v>
      </c>
    </row>
    <row r="28" spans="1:13" ht="18.75" customHeight="1" x14ac:dyDescent="0.25">
      <c r="A28" s="5"/>
      <c r="B28" s="5" t="s">
        <v>19</v>
      </c>
      <c r="C28" s="5">
        <v>7</v>
      </c>
      <c r="D28" s="5">
        <v>1</v>
      </c>
      <c r="E28" s="5">
        <v>16</v>
      </c>
      <c r="F28" s="5">
        <v>0</v>
      </c>
      <c r="G28" s="5">
        <v>0</v>
      </c>
      <c r="H28" s="5">
        <v>2</v>
      </c>
      <c r="I28" s="5">
        <v>1</v>
      </c>
      <c r="J28" s="5">
        <v>0</v>
      </c>
      <c r="K28" s="5">
        <v>0</v>
      </c>
      <c r="L28" s="5">
        <v>0</v>
      </c>
      <c r="M28" s="5">
        <f t="shared" si="0"/>
        <v>27</v>
      </c>
    </row>
    <row r="29" spans="1:13" x14ac:dyDescent="0.25">
      <c r="A29" s="5"/>
      <c r="B29" s="5" t="s">
        <v>20</v>
      </c>
      <c r="C29" s="5">
        <v>5</v>
      </c>
      <c r="D29" s="5">
        <v>0</v>
      </c>
      <c r="E29" s="5">
        <v>0</v>
      </c>
      <c r="F29" s="5">
        <v>8</v>
      </c>
      <c r="G29" s="5">
        <v>1</v>
      </c>
      <c r="H29" s="5">
        <v>0</v>
      </c>
      <c r="I29" s="5">
        <v>0</v>
      </c>
      <c r="J29" s="5">
        <v>16</v>
      </c>
      <c r="K29" s="5">
        <v>0</v>
      </c>
      <c r="L29" s="5">
        <v>0</v>
      </c>
      <c r="M29" s="5">
        <f t="shared" si="0"/>
        <v>30</v>
      </c>
    </row>
    <row r="30" spans="1:13" x14ac:dyDescent="0.25">
      <c r="A30" s="5"/>
      <c r="B30" s="5" t="s">
        <v>21</v>
      </c>
      <c r="C30" s="5">
        <v>64</v>
      </c>
      <c r="D30" s="5">
        <v>0</v>
      </c>
      <c r="E30" s="5">
        <v>2</v>
      </c>
      <c r="F30" s="5">
        <v>9</v>
      </c>
      <c r="G30" s="5">
        <v>0</v>
      </c>
      <c r="H30" s="5">
        <v>0</v>
      </c>
      <c r="I30" s="5">
        <v>0</v>
      </c>
      <c r="J30" s="5">
        <v>0</v>
      </c>
      <c r="K30" s="5">
        <v>1</v>
      </c>
      <c r="L30" s="5">
        <v>40</v>
      </c>
      <c r="M30" s="5">
        <f t="shared" si="0"/>
        <v>116</v>
      </c>
    </row>
    <row r="31" spans="1:13" x14ac:dyDescent="0.25">
      <c r="A31" s="5"/>
      <c r="B31" s="5" t="s">
        <v>22</v>
      </c>
      <c r="C31" s="5">
        <f>SUM(C9:C30)</f>
        <v>755</v>
      </c>
      <c r="D31" s="5">
        <f t="shared" ref="D31:L31" si="1">SUM(D9:D30)</f>
        <v>73</v>
      </c>
      <c r="E31" s="5">
        <f t="shared" si="1"/>
        <v>196</v>
      </c>
      <c r="F31" s="5">
        <f t="shared" si="1"/>
        <v>182</v>
      </c>
      <c r="G31" s="5">
        <f t="shared" si="1"/>
        <v>1</v>
      </c>
      <c r="H31" s="5">
        <f t="shared" si="1"/>
        <v>23</v>
      </c>
      <c r="I31" s="5">
        <f t="shared" si="1"/>
        <v>20</v>
      </c>
      <c r="J31" s="5">
        <f t="shared" si="1"/>
        <v>39</v>
      </c>
      <c r="K31" s="5">
        <f t="shared" si="1"/>
        <v>1</v>
      </c>
      <c r="L31" s="5">
        <f t="shared" si="1"/>
        <v>40</v>
      </c>
      <c r="M31" s="5">
        <f t="shared" si="0"/>
        <v>1330</v>
      </c>
    </row>
    <row r="32" spans="1:13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5" t="s">
        <v>130</v>
      </c>
      <c r="C35" s="5" t="s">
        <v>24</v>
      </c>
      <c r="D35" s="5" t="s">
        <v>25</v>
      </c>
      <c r="E35" s="5" t="s">
        <v>26</v>
      </c>
      <c r="F35" s="5" t="s">
        <v>27</v>
      </c>
      <c r="G35" s="5" t="s">
        <v>28</v>
      </c>
      <c r="H35" s="5" t="s">
        <v>29</v>
      </c>
      <c r="I35" s="5" t="s">
        <v>30</v>
      </c>
      <c r="J35" s="5" t="s">
        <v>31</v>
      </c>
      <c r="K35" s="5" t="s">
        <v>32</v>
      </c>
      <c r="L35" s="5" t="s">
        <v>33</v>
      </c>
      <c r="M35" s="5" t="s">
        <v>23</v>
      </c>
    </row>
    <row r="36" spans="1:13" x14ac:dyDescent="0.25">
      <c r="A36" s="5"/>
      <c r="B36" s="5" t="s">
        <v>22</v>
      </c>
      <c r="C36" s="5">
        <v>755</v>
      </c>
      <c r="D36" s="5">
        <v>73</v>
      </c>
      <c r="E36" s="5">
        <v>196</v>
      </c>
      <c r="F36" s="5">
        <v>182</v>
      </c>
      <c r="G36" s="5">
        <v>1</v>
      </c>
      <c r="H36" s="5">
        <v>23</v>
      </c>
      <c r="I36" s="5">
        <v>20</v>
      </c>
      <c r="J36" s="5">
        <v>39</v>
      </c>
      <c r="K36" s="5">
        <v>1</v>
      </c>
      <c r="L36" s="5">
        <v>40</v>
      </c>
      <c r="M36" s="5">
        <v>1330</v>
      </c>
    </row>
    <row r="37" spans="1:13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5" t="s">
        <v>43</v>
      </c>
      <c r="C39" s="5" t="s">
        <v>44</v>
      </c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5" t="s">
        <v>1</v>
      </c>
      <c r="C40" s="5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5" t="s">
        <v>2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5" t="s">
        <v>3</v>
      </c>
      <c r="C42" s="5">
        <v>5</v>
      </c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5" t="s">
        <v>4</v>
      </c>
      <c r="C43" s="5">
        <v>14</v>
      </c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5" t="s">
        <v>5</v>
      </c>
      <c r="C44" s="5">
        <v>24</v>
      </c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5" t="s">
        <v>6</v>
      </c>
      <c r="C45" s="5">
        <v>13</v>
      </c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5" t="s">
        <v>7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5" t="s">
        <v>12</v>
      </c>
      <c r="C47" s="5">
        <v>57</v>
      </c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5" t="s">
        <v>8</v>
      </c>
      <c r="C48" s="5">
        <v>255</v>
      </c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5" t="s">
        <v>9</v>
      </c>
      <c r="C49" s="5">
        <v>80</v>
      </c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5" t="s">
        <v>10</v>
      </c>
      <c r="C50" s="5">
        <v>36</v>
      </c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5" t="s">
        <v>11</v>
      </c>
      <c r="C51" s="5">
        <v>20</v>
      </c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5" t="s">
        <v>13</v>
      </c>
      <c r="C52" s="5">
        <v>29</v>
      </c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5" t="s">
        <v>14</v>
      </c>
      <c r="C53" s="5">
        <v>0</v>
      </c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5" t="s">
        <v>45</v>
      </c>
      <c r="C54" s="5">
        <v>2</v>
      </c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5" t="s">
        <v>15</v>
      </c>
      <c r="C55" s="5">
        <v>4</v>
      </c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5" t="s">
        <v>16</v>
      </c>
      <c r="C56" s="5">
        <v>108</v>
      </c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5" t="s">
        <v>17</v>
      </c>
      <c r="C57" s="5">
        <v>9</v>
      </c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5" t="s">
        <v>18</v>
      </c>
      <c r="C58" s="5">
        <v>425</v>
      </c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8" customHeight="1" x14ac:dyDescent="0.25">
      <c r="A59" s="5"/>
      <c r="B59" s="5" t="s">
        <v>46</v>
      </c>
      <c r="C59" s="5">
        <v>27</v>
      </c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5" t="s">
        <v>20</v>
      </c>
      <c r="C60" s="5">
        <v>30</v>
      </c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5" t="s">
        <v>21</v>
      </c>
      <c r="C61" s="5">
        <v>116</v>
      </c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5" t="s">
        <v>22</v>
      </c>
      <c r="C62" s="5">
        <f>SUM(C40:C61)</f>
        <v>1330</v>
      </c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5" t="s">
        <v>47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5" t="s">
        <v>136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</sheetData>
  <mergeCells count="4">
    <mergeCell ref="B6:M6"/>
    <mergeCell ref="B5:M5"/>
    <mergeCell ref="B4:M4"/>
    <mergeCell ref="B3:M3"/>
  </mergeCells>
  <pageMargins left="0.7" right="0.7" top="0.75" bottom="0.75" header="0.3" footer="0.3"/>
  <pageSetup scale="4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5AA4A-0F30-44D7-A973-8DB53BDE21CD}">
  <sheetPr>
    <tabColor theme="0"/>
  </sheetPr>
  <dimension ref="B1:N43"/>
  <sheetViews>
    <sheetView view="pageBreakPreview" topLeftCell="B1" zoomScale="60" zoomScaleNormal="100" workbookViewId="0">
      <selection activeCell="K45" sqref="K45"/>
    </sheetView>
  </sheetViews>
  <sheetFormatPr baseColWidth="10" defaultRowHeight="15" x14ac:dyDescent="0.25"/>
  <cols>
    <col min="2" max="2" width="25.5703125" customWidth="1"/>
    <col min="3" max="3" width="15.7109375" customWidth="1"/>
    <col min="4" max="4" width="19.42578125" customWidth="1"/>
    <col min="5" max="5" width="19.7109375" customWidth="1"/>
    <col min="7" max="7" width="15" customWidth="1"/>
    <col min="8" max="8" width="16.5703125" customWidth="1"/>
    <col min="9" max="9" width="12" customWidth="1"/>
    <col min="10" max="10" width="13.85546875" customWidth="1"/>
    <col min="11" max="11" width="16.5703125" customWidth="1"/>
    <col min="13" max="13" width="13" customWidth="1"/>
    <col min="14" max="14" width="22.140625" customWidth="1"/>
  </cols>
  <sheetData>
    <row r="1" spans="2:14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x14ac:dyDescent="0.25">
      <c r="B2" s="6" t="s">
        <v>131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x14ac:dyDescent="0.25">
      <c r="B3" s="6" t="s">
        <v>132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x14ac:dyDescent="0.25">
      <c r="B4" s="6" t="s">
        <v>133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x14ac:dyDescent="0.25">
      <c r="B6" s="5"/>
      <c r="C6" s="5" t="s">
        <v>24</v>
      </c>
      <c r="D6" s="5" t="s">
        <v>25</v>
      </c>
      <c r="E6" s="5" t="s">
        <v>26</v>
      </c>
      <c r="F6" s="5" t="s">
        <v>27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33</v>
      </c>
      <c r="M6" s="5" t="s">
        <v>23</v>
      </c>
      <c r="N6" s="5" t="s">
        <v>117</v>
      </c>
    </row>
    <row r="7" spans="2:14" x14ac:dyDescent="0.25">
      <c r="B7" s="5" t="s">
        <v>1</v>
      </c>
      <c r="C7" s="5">
        <v>0</v>
      </c>
      <c r="D7" s="5">
        <v>0</v>
      </c>
      <c r="E7" s="5">
        <v>0</v>
      </c>
      <c r="F7" s="5">
        <v>76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f t="shared" ref="M7:M29" si="0">SUM(C7:L7)</f>
        <v>76</v>
      </c>
      <c r="N7" s="5">
        <f>M7/$M$29</f>
        <v>5.7142857142857141E-2</v>
      </c>
    </row>
    <row r="8" spans="2:14" x14ac:dyDescent="0.25">
      <c r="B8" s="5" t="s">
        <v>2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f t="shared" si="0"/>
        <v>0</v>
      </c>
      <c r="N8" s="5">
        <f t="shared" ref="N8:N28" si="1">M8/$M$29</f>
        <v>0</v>
      </c>
    </row>
    <row r="9" spans="2:14" x14ac:dyDescent="0.25">
      <c r="B9" s="5" t="s">
        <v>3</v>
      </c>
      <c r="C9" s="5">
        <v>0</v>
      </c>
      <c r="D9" s="5">
        <v>1</v>
      </c>
      <c r="E9" s="5">
        <v>2</v>
      </c>
      <c r="F9" s="5">
        <v>0</v>
      </c>
      <c r="G9" s="5">
        <v>0</v>
      </c>
      <c r="H9" s="5">
        <v>1</v>
      </c>
      <c r="I9" s="5">
        <v>1</v>
      </c>
      <c r="J9" s="5">
        <v>0</v>
      </c>
      <c r="K9" s="5">
        <v>0</v>
      </c>
      <c r="L9" s="5">
        <v>0</v>
      </c>
      <c r="M9" s="5">
        <f t="shared" si="0"/>
        <v>5</v>
      </c>
      <c r="N9" s="5">
        <f t="shared" si="1"/>
        <v>3.7593984962406013E-3</v>
      </c>
    </row>
    <row r="10" spans="2:14" x14ac:dyDescent="0.25">
      <c r="B10" s="5" t="s">
        <v>4</v>
      </c>
      <c r="C10" s="5">
        <v>0</v>
      </c>
      <c r="D10" s="5">
        <v>4</v>
      </c>
      <c r="E10" s="5">
        <v>0</v>
      </c>
      <c r="F10" s="5">
        <v>0</v>
      </c>
      <c r="G10" s="5">
        <v>0</v>
      </c>
      <c r="H10" s="5">
        <v>5</v>
      </c>
      <c r="I10" s="5">
        <v>5</v>
      </c>
      <c r="J10" s="5">
        <v>0</v>
      </c>
      <c r="K10" s="5">
        <v>0</v>
      </c>
      <c r="L10" s="5">
        <v>0</v>
      </c>
      <c r="M10" s="5">
        <f t="shared" si="0"/>
        <v>14</v>
      </c>
      <c r="N10" s="5">
        <f t="shared" si="1"/>
        <v>1.0526315789473684E-2</v>
      </c>
    </row>
    <row r="11" spans="2:14" x14ac:dyDescent="0.25">
      <c r="B11" s="5" t="s">
        <v>5</v>
      </c>
      <c r="C11" s="5">
        <v>16</v>
      </c>
      <c r="D11" s="5">
        <v>0</v>
      </c>
      <c r="E11" s="5">
        <v>6</v>
      </c>
      <c r="F11" s="5">
        <v>0</v>
      </c>
      <c r="G11" s="5">
        <v>0</v>
      </c>
      <c r="H11" s="5">
        <v>1</v>
      </c>
      <c r="I11" s="5">
        <v>0</v>
      </c>
      <c r="J11" s="5">
        <v>1</v>
      </c>
      <c r="K11" s="5">
        <v>0</v>
      </c>
      <c r="L11" s="5">
        <v>0</v>
      </c>
      <c r="M11" s="5">
        <f t="shared" si="0"/>
        <v>24</v>
      </c>
      <c r="N11" s="5">
        <f t="shared" si="1"/>
        <v>1.8045112781954888E-2</v>
      </c>
    </row>
    <row r="12" spans="2:14" x14ac:dyDescent="0.25">
      <c r="B12" s="5" t="s">
        <v>6</v>
      </c>
      <c r="C12" s="5">
        <v>13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f t="shared" si="0"/>
        <v>13</v>
      </c>
      <c r="N12" s="5">
        <f t="shared" si="1"/>
        <v>9.7744360902255641E-3</v>
      </c>
    </row>
    <row r="13" spans="2:14" x14ac:dyDescent="0.25">
      <c r="B13" s="5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f t="shared" si="0"/>
        <v>0</v>
      </c>
      <c r="N13" s="5">
        <f t="shared" si="1"/>
        <v>0</v>
      </c>
    </row>
    <row r="14" spans="2:14" x14ac:dyDescent="0.25">
      <c r="B14" s="5" t="s">
        <v>8</v>
      </c>
      <c r="C14" s="5">
        <v>255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f t="shared" si="0"/>
        <v>255</v>
      </c>
      <c r="N14" s="5">
        <f t="shared" si="1"/>
        <v>0.19172932330827067</v>
      </c>
    </row>
    <row r="15" spans="2:14" x14ac:dyDescent="0.25">
      <c r="B15" s="5" t="s">
        <v>9</v>
      </c>
      <c r="C15" s="5">
        <v>0</v>
      </c>
      <c r="D15" s="5">
        <v>0</v>
      </c>
      <c r="E15" s="5">
        <v>80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f t="shared" si="0"/>
        <v>80</v>
      </c>
      <c r="N15" s="5">
        <f t="shared" si="1"/>
        <v>6.0150375939849621E-2</v>
      </c>
    </row>
    <row r="16" spans="2:14" x14ac:dyDescent="0.25">
      <c r="B16" s="5" t="s">
        <v>10</v>
      </c>
      <c r="C16" s="5">
        <v>0</v>
      </c>
      <c r="D16" s="5">
        <v>1</v>
      </c>
      <c r="E16" s="5">
        <v>2</v>
      </c>
      <c r="F16" s="5">
        <v>33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f t="shared" si="0"/>
        <v>36</v>
      </c>
      <c r="N16" s="5">
        <f>M16/$M$29</f>
        <v>2.7067669172932331E-2</v>
      </c>
    </row>
    <row r="17" spans="2:14" x14ac:dyDescent="0.25">
      <c r="B17" s="5" t="s">
        <v>11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22</v>
      </c>
      <c r="K17" s="5">
        <v>0</v>
      </c>
      <c r="L17" s="5">
        <v>0</v>
      </c>
      <c r="M17" s="5">
        <f t="shared" si="0"/>
        <v>22</v>
      </c>
      <c r="N17" s="5">
        <f t="shared" si="1"/>
        <v>1.6541353383458645E-2</v>
      </c>
    </row>
    <row r="18" spans="2:14" x14ac:dyDescent="0.25">
      <c r="B18" s="5" t="s">
        <v>12</v>
      </c>
      <c r="C18" s="5">
        <v>0</v>
      </c>
      <c r="D18" s="5">
        <v>0</v>
      </c>
      <c r="E18" s="5">
        <v>0</v>
      </c>
      <c r="F18" s="5">
        <v>54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f t="shared" si="0"/>
        <v>54</v>
      </c>
      <c r="N18" s="5">
        <f t="shared" si="1"/>
        <v>4.06015037593985E-2</v>
      </c>
    </row>
    <row r="19" spans="2:14" x14ac:dyDescent="0.25">
      <c r="B19" s="5" t="s">
        <v>13</v>
      </c>
      <c r="C19" s="5">
        <v>22</v>
      </c>
      <c r="D19" s="5">
        <v>3</v>
      </c>
      <c r="E19" s="5">
        <v>0</v>
      </c>
      <c r="F19" s="5">
        <v>0</v>
      </c>
      <c r="G19" s="5">
        <v>0</v>
      </c>
      <c r="H19" s="5">
        <v>2</v>
      </c>
      <c r="I19" s="5">
        <v>2</v>
      </c>
      <c r="J19" s="5">
        <v>0</v>
      </c>
      <c r="K19" s="5">
        <v>0</v>
      </c>
      <c r="L19" s="5">
        <v>0</v>
      </c>
      <c r="M19" s="5">
        <f t="shared" si="0"/>
        <v>29</v>
      </c>
      <c r="N19" s="5">
        <f t="shared" si="1"/>
        <v>2.180451127819549E-2</v>
      </c>
    </row>
    <row r="20" spans="2:14" x14ac:dyDescent="0.25">
      <c r="B20" s="5" t="s">
        <v>14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f t="shared" si="0"/>
        <v>0</v>
      </c>
      <c r="N20" s="5">
        <f t="shared" si="1"/>
        <v>0</v>
      </c>
    </row>
    <row r="21" spans="2:14" x14ac:dyDescent="0.25">
      <c r="B21" s="5" t="s">
        <v>15</v>
      </c>
      <c r="C21" s="5">
        <v>4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f t="shared" si="0"/>
        <v>4</v>
      </c>
      <c r="N21" s="5">
        <f t="shared" si="1"/>
        <v>3.0075187969924814E-3</v>
      </c>
    </row>
    <row r="22" spans="2:14" x14ac:dyDescent="0.25">
      <c r="B22" s="5" t="s">
        <v>16</v>
      </c>
      <c r="C22" s="5">
        <v>84</v>
      </c>
      <c r="D22" s="5">
        <v>9</v>
      </c>
      <c r="E22" s="5">
        <v>0</v>
      </c>
      <c r="F22" s="5">
        <v>0</v>
      </c>
      <c r="G22" s="5">
        <v>0</v>
      </c>
      <c r="H22" s="5">
        <v>8</v>
      </c>
      <c r="I22" s="5">
        <v>8</v>
      </c>
      <c r="J22" s="5">
        <v>0</v>
      </c>
      <c r="K22" s="5">
        <v>0</v>
      </c>
      <c r="L22" s="5">
        <v>0</v>
      </c>
      <c r="M22" s="5">
        <f t="shared" si="0"/>
        <v>109</v>
      </c>
      <c r="N22" s="5">
        <f t="shared" si="1"/>
        <v>8.1954887218045114E-2</v>
      </c>
    </row>
    <row r="23" spans="2:14" x14ac:dyDescent="0.25">
      <c r="B23" s="5" t="s">
        <v>17</v>
      </c>
      <c r="C23" s="5">
        <v>0</v>
      </c>
      <c r="D23" s="5">
        <v>9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f t="shared" si="0"/>
        <v>9</v>
      </c>
      <c r="N23" s="5">
        <f t="shared" si="1"/>
        <v>6.7669172932330827E-3</v>
      </c>
    </row>
    <row r="24" spans="2:14" x14ac:dyDescent="0.25">
      <c r="B24" s="5" t="s">
        <v>18</v>
      </c>
      <c r="C24" s="5">
        <v>285</v>
      </c>
      <c r="D24" s="5">
        <v>45</v>
      </c>
      <c r="E24" s="5">
        <v>88</v>
      </c>
      <c r="F24" s="5">
        <v>0</v>
      </c>
      <c r="G24" s="5">
        <v>0</v>
      </c>
      <c r="H24" s="5">
        <v>4</v>
      </c>
      <c r="I24" s="5">
        <v>3</v>
      </c>
      <c r="J24" s="5">
        <v>0</v>
      </c>
      <c r="K24" s="5">
        <v>0</v>
      </c>
      <c r="L24" s="5">
        <v>0</v>
      </c>
      <c r="M24" s="5">
        <f t="shared" si="0"/>
        <v>425</v>
      </c>
      <c r="N24" s="5">
        <f t="shared" si="1"/>
        <v>0.31954887218045114</v>
      </c>
    </row>
    <row r="25" spans="2:14" x14ac:dyDescent="0.25">
      <c r="B25" s="5" t="s">
        <v>45</v>
      </c>
      <c r="C25" s="5">
        <v>0</v>
      </c>
      <c r="D25" s="5">
        <v>0</v>
      </c>
      <c r="E25" s="5">
        <v>0</v>
      </c>
      <c r="F25" s="5">
        <v>2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f t="shared" si="0"/>
        <v>2</v>
      </c>
      <c r="N25" s="5">
        <f t="shared" si="1"/>
        <v>1.5037593984962407E-3</v>
      </c>
    </row>
    <row r="26" spans="2:14" ht="18.75" customHeight="1" x14ac:dyDescent="0.25">
      <c r="B26" s="5" t="s">
        <v>19</v>
      </c>
      <c r="C26" s="5">
        <v>7</v>
      </c>
      <c r="D26" s="5">
        <v>1</v>
      </c>
      <c r="E26" s="5">
        <v>16</v>
      </c>
      <c r="F26" s="5">
        <v>0</v>
      </c>
      <c r="G26" s="5">
        <v>0</v>
      </c>
      <c r="H26" s="5">
        <v>2</v>
      </c>
      <c r="I26" s="5">
        <v>1</v>
      </c>
      <c r="J26" s="5">
        <v>0</v>
      </c>
      <c r="K26" s="5">
        <v>0</v>
      </c>
      <c r="L26" s="5">
        <v>0</v>
      </c>
      <c r="M26" s="5">
        <f t="shared" si="0"/>
        <v>27</v>
      </c>
      <c r="N26" s="5">
        <f t="shared" si="1"/>
        <v>2.030075187969925E-2</v>
      </c>
    </row>
    <row r="27" spans="2:14" x14ac:dyDescent="0.25">
      <c r="B27" s="5" t="s">
        <v>20</v>
      </c>
      <c r="C27" s="5">
        <v>5</v>
      </c>
      <c r="D27" s="5">
        <v>0</v>
      </c>
      <c r="E27" s="5">
        <v>0</v>
      </c>
      <c r="F27" s="5">
        <v>8</v>
      </c>
      <c r="G27" s="5">
        <v>1</v>
      </c>
      <c r="H27" s="5">
        <v>0</v>
      </c>
      <c r="I27" s="5">
        <v>0</v>
      </c>
      <c r="J27" s="5">
        <v>16</v>
      </c>
      <c r="K27" s="5">
        <v>0</v>
      </c>
      <c r="L27" s="5">
        <v>0</v>
      </c>
      <c r="M27" s="5">
        <f t="shared" si="0"/>
        <v>30</v>
      </c>
      <c r="N27" s="5">
        <f t="shared" si="1"/>
        <v>2.2556390977443608E-2</v>
      </c>
    </row>
    <row r="28" spans="2:14" x14ac:dyDescent="0.25">
      <c r="B28" s="5" t="s">
        <v>21</v>
      </c>
      <c r="C28" s="5">
        <v>64</v>
      </c>
      <c r="D28" s="5">
        <v>0</v>
      </c>
      <c r="E28" s="5">
        <v>2</v>
      </c>
      <c r="F28" s="5">
        <v>9</v>
      </c>
      <c r="G28" s="5">
        <v>0</v>
      </c>
      <c r="H28" s="5">
        <v>0</v>
      </c>
      <c r="I28" s="5">
        <v>0</v>
      </c>
      <c r="J28" s="5">
        <v>0</v>
      </c>
      <c r="K28" s="5">
        <v>1</v>
      </c>
      <c r="L28" s="5">
        <v>40</v>
      </c>
      <c r="M28" s="5">
        <f t="shared" si="0"/>
        <v>116</v>
      </c>
      <c r="N28" s="5">
        <f t="shared" si="1"/>
        <v>8.7218045112781958E-2</v>
      </c>
    </row>
    <row r="29" spans="2:14" x14ac:dyDescent="0.25">
      <c r="B29" s="5" t="s">
        <v>22</v>
      </c>
      <c r="C29" s="5">
        <f>SUM(C7:C28)</f>
        <v>755</v>
      </c>
      <c r="D29" s="5">
        <f t="shared" ref="D29:L29" si="2">SUM(D7:D28)</f>
        <v>73</v>
      </c>
      <c r="E29" s="5">
        <f t="shared" si="2"/>
        <v>196</v>
      </c>
      <c r="F29" s="5">
        <f t="shared" si="2"/>
        <v>182</v>
      </c>
      <c r="G29" s="5">
        <f t="shared" si="2"/>
        <v>1</v>
      </c>
      <c r="H29" s="5">
        <f t="shared" si="2"/>
        <v>23</v>
      </c>
      <c r="I29" s="5">
        <f t="shared" si="2"/>
        <v>20</v>
      </c>
      <c r="J29" s="5">
        <f t="shared" si="2"/>
        <v>39</v>
      </c>
      <c r="K29" s="5">
        <f t="shared" si="2"/>
        <v>1</v>
      </c>
      <c r="L29" s="5">
        <f t="shared" si="2"/>
        <v>40</v>
      </c>
      <c r="M29" s="5">
        <f t="shared" si="0"/>
        <v>1330</v>
      </c>
      <c r="N29" s="5">
        <f>M29/$M$29</f>
        <v>1</v>
      </c>
    </row>
    <row r="30" spans="2:14" x14ac:dyDescent="0.25">
      <c r="N30" s="4"/>
    </row>
    <row r="43" spans="5:5" x14ac:dyDescent="0.25">
      <c r="E43" s="5"/>
    </row>
  </sheetData>
  <mergeCells count="3">
    <mergeCell ref="B4:N4"/>
    <mergeCell ref="B3:N3"/>
    <mergeCell ref="B2:N2"/>
  </mergeCells>
  <pageMargins left="0.7" right="0.7" top="0.75" bottom="0.75" header="0.3" footer="0.3"/>
  <pageSetup scale="3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K56"/>
  <sheetViews>
    <sheetView view="pageBreakPreview" zoomScale="60" zoomScaleNormal="100" workbookViewId="0">
      <selection activeCell="H33" sqref="H33"/>
    </sheetView>
  </sheetViews>
  <sheetFormatPr baseColWidth="10" defaultRowHeight="15" x14ac:dyDescent="0.25"/>
  <cols>
    <col min="1" max="1" width="2.140625" customWidth="1"/>
    <col min="2" max="2" width="24.140625" customWidth="1"/>
    <col min="3" max="3" width="27.7109375" bestFit="1" customWidth="1"/>
    <col min="4" max="4" width="20.7109375" customWidth="1"/>
    <col min="5" max="5" width="17.28515625" customWidth="1"/>
    <col min="6" max="6" width="18" customWidth="1"/>
    <col min="7" max="7" width="26" customWidth="1"/>
    <col min="8" max="8" width="23" customWidth="1"/>
    <col min="9" max="9" width="14.7109375" customWidth="1"/>
    <col min="10" max="10" width="17.140625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5"/>
      <c r="B2" s="6" t="s">
        <v>34</v>
      </c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5"/>
      <c r="B3" s="6" t="s">
        <v>35</v>
      </c>
      <c r="C3" s="6"/>
      <c r="D3" s="6"/>
      <c r="E3" s="6"/>
      <c r="F3" s="6"/>
      <c r="G3" s="6"/>
      <c r="H3" s="6"/>
      <c r="I3" s="6"/>
      <c r="J3" s="6"/>
      <c r="K3" s="6"/>
    </row>
    <row r="4" spans="1:11" x14ac:dyDescent="0.25">
      <c r="A4" s="5"/>
      <c r="B4" s="6" t="s">
        <v>53</v>
      </c>
      <c r="C4" s="6"/>
      <c r="D4" s="6"/>
      <c r="E4" s="6"/>
      <c r="F4" s="6"/>
      <c r="G4" s="6"/>
      <c r="H4" s="6"/>
      <c r="I4" s="6"/>
      <c r="J4" s="6"/>
      <c r="K4" s="6"/>
    </row>
    <row r="5" spans="1:11" x14ac:dyDescent="0.25">
      <c r="A5" s="5"/>
      <c r="B5" s="6" t="s">
        <v>54</v>
      </c>
      <c r="C5" s="6"/>
      <c r="D5" s="6"/>
      <c r="E5" s="6"/>
      <c r="F5" s="6"/>
      <c r="G5" s="6"/>
      <c r="H5" s="6"/>
      <c r="I5" s="6"/>
      <c r="J5" s="6"/>
      <c r="K5" s="6"/>
    </row>
    <row r="6" spans="1:11" x14ac:dyDescent="0.25">
      <c r="A6" s="5"/>
      <c r="B6" s="6" t="s">
        <v>55</v>
      </c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5"/>
      <c r="B8" s="5" t="s">
        <v>52</v>
      </c>
      <c r="C8" s="5" t="s">
        <v>56</v>
      </c>
      <c r="D8" s="5" t="s">
        <v>7</v>
      </c>
      <c r="E8" s="5" t="s">
        <v>10</v>
      </c>
      <c r="F8" s="5" t="s">
        <v>57</v>
      </c>
      <c r="G8" s="5" t="s">
        <v>58</v>
      </c>
      <c r="H8" s="5" t="s">
        <v>59</v>
      </c>
      <c r="I8" s="5" t="s">
        <v>12</v>
      </c>
      <c r="J8" s="5" t="s">
        <v>45</v>
      </c>
      <c r="K8" s="5" t="s">
        <v>22</v>
      </c>
    </row>
    <row r="9" spans="1:11" x14ac:dyDescent="0.25">
      <c r="A9" s="5"/>
      <c r="B9" s="5" t="s">
        <v>60</v>
      </c>
      <c r="C9" s="5">
        <v>49318</v>
      </c>
      <c r="D9" s="5">
        <v>0</v>
      </c>
      <c r="E9" s="5">
        <v>10590</v>
      </c>
      <c r="F9" s="5">
        <v>0</v>
      </c>
      <c r="G9" s="5">
        <v>0</v>
      </c>
      <c r="H9" s="5">
        <v>3166</v>
      </c>
      <c r="I9" s="5">
        <v>26004</v>
      </c>
      <c r="J9" s="5">
        <v>0</v>
      </c>
      <c r="K9" s="5">
        <f>SUM(C9:J9)</f>
        <v>89078</v>
      </c>
    </row>
    <row r="10" spans="1:11" x14ac:dyDescent="0.25">
      <c r="A10" s="5"/>
      <c r="B10" s="5" t="s">
        <v>61</v>
      </c>
      <c r="C10" s="5">
        <v>102672</v>
      </c>
      <c r="D10" s="5">
        <v>0</v>
      </c>
      <c r="E10" s="5">
        <v>31380</v>
      </c>
      <c r="F10" s="5">
        <v>2807</v>
      </c>
      <c r="G10" s="5">
        <v>2822</v>
      </c>
      <c r="H10" s="5">
        <v>3768</v>
      </c>
      <c r="I10" s="5">
        <v>52726</v>
      </c>
      <c r="J10" s="5">
        <v>93</v>
      </c>
      <c r="K10" s="5">
        <f t="shared" ref="K10:K12" si="0">SUM(C10:J10)</f>
        <v>196268</v>
      </c>
    </row>
    <row r="11" spans="1:11" x14ac:dyDescent="0.25">
      <c r="A11" s="5"/>
      <c r="B11" s="5" t="s">
        <v>62</v>
      </c>
      <c r="C11" s="5">
        <v>125629</v>
      </c>
      <c r="D11" s="5">
        <v>0</v>
      </c>
      <c r="E11" s="5">
        <v>33233</v>
      </c>
      <c r="F11" s="5">
        <v>4505</v>
      </c>
      <c r="G11" s="5">
        <v>4118</v>
      </c>
      <c r="H11" s="5">
        <v>8322</v>
      </c>
      <c r="I11" s="5">
        <v>46870</v>
      </c>
      <c r="J11" s="5">
        <v>1011</v>
      </c>
      <c r="K11" s="5">
        <f t="shared" si="0"/>
        <v>223688</v>
      </c>
    </row>
    <row r="12" spans="1:11" x14ac:dyDescent="0.25">
      <c r="A12" s="5"/>
      <c r="B12" s="5" t="s">
        <v>22</v>
      </c>
      <c r="C12" s="5">
        <f>SUM(C9:C11)</f>
        <v>277619</v>
      </c>
      <c r="D12" s="5">
        <f t="shared" ref="D12:J12" si="1">SUM(D9:D11)</f>
        <v>0</v>
      </c>
      <c r="E12" s="5">
        <f t="shared" si="1"/>
        <v>75203</v>
      </c>
      <c r="F12" s="5">
        <f t="shared" si="1"/>
        <v>7312</v>
      </c>
      <c r="G12" s="5">
        <f t="shared" si="1"/>
        <v>6940</v>
      </c>
      <c r="H12" s="5">
        <f t="shared" si="1"/>
        <v>15256</v>
      </c>
      <c r="I12" s="5">
        <f t="shared" si="1"/>
        <v>125600</v>
      </c>
      <c r="J12" s="5">
        <f t="shared" si="1"/>
        <v>1104</v>
      </c>
      <c r="K12" s="5">
        <f t="shared" si="0"/>
        <v>509034</v>
      </c>
    </row>
    <row r="13" spans="1:1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25">
      <c r="A15" s="5"/>
      <c r="B15" s="5" t="s">
        <v>52</v>
      </c>
      <c r="C15" s="5" t="s">
        <v>63</v>
      </c>
      <c r="D15" s="5" t="s">
        <v>61</v>
      </c>
      <c r="E15" s="5" t="s">
        <v>62</v>
      </c>
      <c r="F15" s="5" t="s">
        <v>22</v>
      </c>
      <c r="G15" s="5"/>
      <c r="H15" s="5"/>
      <c r="I15" s="5"/>
      <c r="J15" s="5"/>
      <c r="K15" s="5"/>
    </row>
    <row r="16" spans="1:11" x14ac:dyDescent="0.25">
      <c r="A16" s="5"/>
      <c r="B16" s="5" t="s">
        <v>64</v>
      </c>
      <c r="C16" s="5">
        <v>14</v>
      </c>
      <c r="D16" s="5">
        <v>28</v>
      </c>
      <c r="E16" s="5">
        <v>34</v>
      </c>
      <c r="F16" s="5">
        <f>SUM(C16:E16)</f>
        <v>76</v>
      </c>
      <c r="G16" s="5"/>
      <c r="H16" s="5"/>
      <c r="I16" s="5"/>
      <c r="J16" s="5"/>
      <c r="K16" s="5"/>
    </row>
    <row r="17" spans="1:11" x14ac:dyDescent="0.25">
      <c r="A17" s="5"/>
      <c r="B17" s="5" t="s">
        <v>65</v>
      </c>
      <c r="C17" s="5">
        <v>11</v>
      </c>
      <c r="D17" s="5">
        <v>25</v>
      </c>
      <c r="E17" s="5">
        <v>21</v>
      </c>
      <c r="F17" s="5">
        <f t="shared" ref="F17:F22" si="2">SUM(C17:E17)</f>
        <v>57</v>
      </c>
      <c r="G17" s="5"/>
      <c r="H17" s="5"/>
      <c r="I17" s="5"/>
      <c r="J17" s="5"/>
      <c r="K17" s="5"/>
    </row>
    <row r="18" spans="1:11" x14ac:dyDescent="0.25">
      <c r="A18" s="5"/>
      <c r="B18" s="5" t="s">
        <v>10</v>
      </c>
      <c r="C18" s="5">
        <v>3</v>
      </c>
      <c r="D18" s="5">
        <v>13</v>
      </c>
      <c r="E18" s="5">
        <v>17</v>
      </c>
      <c r="F18" s="5">
        <f t="shared" si="2"/>
        <v>33</v>
      </c>
      <c r="G18" s="5"/>
      <c r="H18" s="5"/>
      <c r="I18" s="5"/>
      <c r="J18" s="5"/>
      <c r="K18" s="5"/>
    </row>
    <row r="19" spans="1:11" x14ac:dyDescent="0.25">
      <c r="A19" s="5"/>
      <c r="B19" s="5" t="s">
        <v>57</v>
      </c>
      <c r="C19" s="5">
        <v>0</v>
      </c>
      <c r="D19" s="5">
        <v>4</v>
      </c>
      <c r="E19" s="5">
        <v>4</v>
      </c>
      <c r="F19" s="5">
        <f t="shared" si="2"/>
        <v>8</v>
      </c>
      <c r="G19" s="5"/>
      <c r="H19" s="5"/>
      <c r="I19" s="5"/>
      <c r="J19" s="5"/>
      <c r="K19" s="5"/>
    </row>
    <row r="20" spans="1:11" x14ac:dyDescent="0.25">
      <c r="A20" s="5"/>
      <c r="B20" s="5" t="s">
        <v>66</v>
      </c>
      <c r="C20" s="5">
        <v>0</v>
      </c>
      <c r="D20" s="5">
        <v>2</v>
      </c>
      <c r="E20" s="5">
        <v>6</v>
      </c>
      <c r="F20" s="5">
        <f t="shared" si="2"/>
        <v>8</v>
      </c>
      <c r="G20" s="5"/>
      <c r="H20" s="5"/>
      <c r="I20" s="5"/>
      <c r="J20" s="5"/>
      <c r="K20" s="5"/>
    </row>
    <row r="21" spans="1:11" x14ac:dyDescent="0.25">
      <c r="A21" s="5"/>
      <c r="B21" s="5" t="s">
        <v>67</v>
      </c>
      <c r="C21" s="5">
        <v>13</v>
      </c>
      <c r="D21" s="5">
        <v>13</v>
      </c>
      <c r="E21" s="5">
        <v>14</v>
      </c>
      <c r="F21" s="5">
        <f t="shared" si="2"/>
        <v>40</v>
      </c>
      <c r="G21" s="5"/>
      <c r="H21" s="5"/>
      <c r="I21" s="5"/>
      <c r="J21" s="5"/>
      <c r="K21" s="5"/>
    </row>
    <row r="22" spans="1:11" x14ac:dyDescent="0.25">
      <c r="A22" s="5"/>
      <c r="B22" s="5" t="s">
        <v>45</v>
      </c>
      <c r="C22" s="5">
        <v>0</v>
      </c>
      <c r="D22" s="5">
        <v>1</v>
      </c>
      <c r="E22" s="5">
        <v>1</v>
      </c>
      <c r="F22" s="5">
        <f t="shared" si="2"/>
        <v>2</v>
      </c>
      <c r="G22" s="5"/>
      <c r="H22" s="5"/>
      <c r="I22" s="5"/>
      <c r="J22" s="5"/>
      <c r="K22" s="5"/>
    </row>
    <row r="23" spans="1:11" x14ac:dyDescent="0.25">
      <c r="A23" s="5"/>
      <c r="B23" s="5" t="s">
        <v>23</v>
      </c>
      <c r="C23" s="5">
        <f>SUM(C16:C22)</f>
        <v>41</v>
      </c>
      <c r="D23" s="5">
        <f>SUM(D16:D22)</f>
        <v>86</v>
      </c>
      <c r="E23" s="5">
        <f>SUM(E16:E22)</f>
        <v>97</v>
      </c>
      <c r="F23" s="5">
        <f>SUM(C23:E23)</f>
        <v>224</v>
      </c>
      <c r="G23" s="5"/>
      <c r="H23" s="5"/>
      <c r="I23" s="5"/>
      <c r="J23" s="5"/>
      <c r="K23" s="5"/>
    </row>
    <row r="24" spans="1:11" x14ac:dyDescent="0.25">
      <c r="A24" s="5"/>
      <c r="B24" s="5" t="s">
        <v>68</v>
      </c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A30" s="5"/>
      <c r="B30" s="5" t="s">
        <v>52</v>
      </c>
      <c r="C30" s="5" t="s">
        <v>69</v>
      </c>
      <c r="D30" s="5"/>
      <c r="E30" s="5"/>
      <c r="F30" s="5"/>
      <c r="G30" s="5"/>
      <c r="H30" s="5"/>
      <c r="I30" s="5"/>
      <c r="J30" s="5"/>
      <c r="K30" s="5"/>
    </row>
    <row r="31" spans="1:11" x14ac:dyDescent="0.25">
      <c r="A31" s="5"/>
      <c r="B31" s="5" t="s">
        <v>64</v>
      </c>
      <c r="C31" s="5">
        <v>76</v>
      </c>
      <c r="D31" s="5"/>
      <c r="E31" s="5"/>
      <c r="F31" s="5"/>
      <c r="G31" s="5"/>
      <c r="H31" s="5"/>
      <c r="I31" s="5"/>
      <c r="J31" s="5"/>
      <c r="K31" s="5"/>
    </row>
    <row r="32" spans="1:11" x14ac:dyDescent="0.25">
      <c r="A32" s="5"/>
      <c r="B32" s="5" t="s">
        <v>65</v>
      </c>
      <c r="C32" s="5">
        <v>57</v>
      </c>
      <c r="D32" s="5"/>
      <c r="E32" s="5"/>
      <c r="F32" s="5"/>
      <c r="G32" s="5"/>
      <c r="H32" s="5"/>
      <c r="I32" s="5"/>
      <c r="J32" s="5"/>
      <c r="K32" s="5"/>
    </row>
    <row r="33" spans="1:11" x14ac:dyDescent="0.25">
      <c r="A33" s="5"/>
      <c r="B33" s="5" t="s">
        <v>10</v>
      </c>
      <c r="C33" s="5">
        <v>33</v>
      </c>
      <c r="D33" s="5"/>
      <c r="E33" s="5"/>
      <c r="F33" s="5"/>
      <c r="G33" s="5"/>
      <c r="H33" s="5"/>
      <c r="I33" s="5"/>
      <c r="J33" s="5"/>
      <c r="K33" s="5"/>
    </row>
    <row r="34" spans="1:11" x14ac:dyDescent="0.25">
      <c r="A34" s="5"/>
      <c r="B34" s="5" t="s">
        <v>70</v>
      </c>
      <c r="C34" s="5">
        <v>8</v>
      </c>
      <c r="D34" s="5"/>
      <c r="E34" s="5"/>
      <c r="F34" s="5"/>
      <c r="G34" s="5"/>
      <c r="H34" s="5"/>
      <c r="I34" s="5"/>
      <c r="J34" s="5"/>
      <c r="K34" s="5"/>
    </row>
    <row r="35" spans="1:11" x14ac:dyDescent="0.25">
      <c r="A35" s="5"/>
      <c r="B35" s="5" t="s">
        <v>66</v>
      </c>
      <c r="C35" s="5">
        <v>8</v>
      </c>
      <c r="D35" s="5"/>
      <c r="E35" s="5"/>
      <c r="F35" s="5"/>
      <c r="G35" s="5"/>
      <c r="H35" s="5"/>
      <c r="I35" s="5"/>
      <c r="J35" s="5"/>
      <c r="K35" s="5"/>
    </row>
    <row r="36" spans="1:11" x14ac:dyDescent="0.25">
      <c r="A36" s="5"/>
      <c r="B36" s="5" t="s">
        <v>67</v>
      </c>
      <c r="C36" s="5">
        <v>40</v>
      </c>
      <c r="D36" s="5"/>
      <c r="E36" s="5"/>
      <c r="F36" s="5"/>
      <c r="G36" s="5"/>
      <c r="H36" s="5"/>
      <c r="I36" s="5"/>
      <c r="J36" s="5"/>
      <c r="K36" s="5"/>
    </row>
    <row r="37" spans="1:11" x14ac:dyDescent="0.25">
      <c r="A37" s="5"/>
      <c r="B37" s="5" t="s">
        <v>45</v>
      </c>
      <c r="C37" s="5">
        <v>2</v>
      </c>
      <c r="D37" s="5"/>
      <c r="E37" s="5"/>
      <c r="F37" s="5"/>
      <c r="G37" s="5"/>
      <c r="H37" s="5"/>
      <c r="I37" s="5"/>
      <c r="J37" s="5"/>
      <c r="K37" s="5"/>
    </row>
    <row r="38" spans="1:11" x14ac:dyDescent="0.25">
      <c r="A38" s="5"/>
      <c r="B38" s="5" t="s">
        <v>23</v>
      </c>
      <c r="C38" s="5">
        <f>SUM(C31:C37)</f>
        <v>224</v>
      </c>
      <c r="D38" s="5"/>
      <c r="E38" s="5"/>
      <c r="F38" s="5"/>
      <c r="G38" s="5"/>
      <c r="H38" s="5"/>
      <c r="I38" s="5"/>
      <c r="J38" s="5"/>
      <c r="K38" s="5"/>
    </row>
    <row r="39" spans="1:11" x14ac:dyDescent="0.25">
      <c r="A39" s="5"/>
      <c r="B39" s="5" t="s">
        <v>71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25">
      <c r="A42" s="5"/>
      <c r="B42" s="5" t="s">
        <v>52</v>
      </c>
      <c r="C42" s="5" t="s">
        <v>56</v>
      </c>
      <c r="D42" s="5" t="s">
        <v>7</v>
      </c>
      <c r="E42" s="5" t="s">
        <v>10</v>
      </c>
      <c r="F42" s="5" t="s">
        <v>57</v>
      </c>
      <c r="G42" s="5" t="s">
        <v>58</v>
      </c>
      <c r="H42" s="5" t="s">
        <v>59</v>
      </c>
      <c r="I42" s="5" t="s">
        <v>12</v>
      </c>
      <c r="J42" s="5" t="s">
        <v>45</v>
      </c>
      <c r="K42" s="5" t="s">
        <v>22</v>
      </c>
    </row>
    <row r="43" spans="1:11" x14ac:dyDescent="0.25">
      <c r="A43" s="5"/>
      <c r="B43" s="5" t="s">
        <v>22</v>
      </c>
      <c r="C43" s="5">
        <v>277619</v>
      </c>
      <c r="D43" s="5">
        <v>0</v>
      </c>
      <c r="E43" s="5">
        <v>75203</v>
      </c>
      <c r="F43" s="5">
        <v>7312</v>
      </c>
      <c r="G43" s="5">
        <v>6940</v>
      </c>
      <c r="H43" s="5">
        <v>15256</v>
      </c>
      <c r="I43" s="5">
        <v>125600</v>
      </c>
      <c r="J43" s="5">
        <v>1104</v>
      </c>
      <c r="K43" s="5">
        <v>509034</v>
      </c>
    </row>
    <row r="56" spans="4:4" x14ac:dyDescent="0.25">
      <c r="D56" t="s">
        <v>115</v>
      </c>
    </row>
  </sheetData>
  <mergeCells count="5">
    <mergeCell ref="B2:K2"/>
    <mergeCell ref="B3:K3"/>
    <mergeCell ref="B4:K4"/>
    <mergeCell ref="B5:K5"/>
    <mergeCell ref="B6:K6"/>
  </mergeCells>
  <pageMargins left="0.7" right="0.7" top="0.75" bottom="0.75" header="0.3" footer="0.3"/>
  <pageSetup scale="42" orientation="portrait" verticalDpi="0" r:id="rId1"/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J71"/>
  <sheetViews>
    <sheetView view="pageBreakPreview" zoomScale="60" zoomScaleNormal="100" workbookViewId="0">
      <selection activeCell="L55" sqref="L55"/>
    </sheetView>
  </sheetViews>
  <sheetFormatPr baseColWidth="10" defaultRowHeight="15" x14ac:dyDescent="0.25"/>
  <cols>
    <col min="1" max="1" width="3.28515625" customWidth="1"/>
    <col min="2" max="2" width="5" customWidth="1"/>
    <col min="3" max="3" width="25.5703125" customWidth="1"/>
    <col min="4" max="4" width="24.85546875" customWidth="1"/>
    <col min="5" max="5" width="18.7109375" customWidth="1"/>
    <col min="6" max="6" width="19.42578125" customWidth="1"/>
    <col min="7" max="7" width="20.5703125" customWidth="1"/>
    <col min="8" max="8" width="18.85546875" customWidth="1"/>
    <col min="9" max="9" width="17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 t="s">
        <v>34</v>
      </c>
      <c r="G2" s="5"/>
      <c r="H2" s="5"/>
      <c r="I2" s="5"/>
    </row>
    <row r="3" spans="1:9" x14ac:dyDescent="0.25">
      <c r="A3" s="5"/>
      <c r="B3" s="5"/>
      <c r="C3" s="5"/>
      <c r="D3" s="5"/>
      <c r="E3" s="5"/>
      <c r="F3" s="5" t="s">
        <v>73</v>
      </c>
      <c r="G3" s="5"/>
      <c r="H3" s="5"/>
      <c r="I3" s="5"/>
    </row>
    <row r="4" spans="1:9" x14ac:dyDescent="0.25">
      <c r="A4" s="5"/>
      <c r="B4" s="5"/>
      <c r="C4" s="5"/>
      <c r="D4" s="5"/>
      <c r="E4" s="5"/>
      <c r="F4" s="5" t="s">
        <v>53</v>
      </c>
      <c r="G4" s="5"/>
      <c r="H4" s="5"/>
      <c r="I4" s="5"/>
    </row>
    <row r="5" spans="1:9" x14ac:dyDescent="0.25">
      <c r="A5" s="5"/>
      <c r="B5" s="5"/>
      <c r="C5" s="5"/>
      <c r="D5" s="5"/>
      <c r="E5" s="5"/>
      <c r="F5" s="5" t="s">
        <v>74</v>
      </c>
      <c r="G5" s="5"/>
      <c r="H5" s="5"/>
      <c r="I5" s="5"/>
    </row>
    <row r="6" spans="1:9" x14ac:dyDescent="0.25">
      <c r="A6" s="5"/>
      <c r="B6" s="5"/>
      <c r="C6" s="5"/>
      <c r="D6" s="5"/>
      <c r="E6" s="5"/>
      <c r="F6" s="5" t="s">
        <v>93</v>
      </c>
      <c r="G6" s="5"/>
      <c r="H6" s="5"/>
      <c r="I6" s="5"/>
    </row>
    <row r="7" spans="1:9" x14ac:dyDescent="0.25">
      <c r="A7" s="5"/>
      <c r="B7" s="5"/>
      <c r="C7" s="6" t="s">
        <v>75</v>
      </c>
      <c r="D7" s="6" t="s">
        <v>8</v>
      </c>
      <c r="E7" s="6" t="s">
        <v>13</v>
      </c>
      <c r="F7" s="6" t="s">
        <v>72</v>
      </c>
      <c r="G7" s="6" t="s">
        <v>18</v>
      </c>
      <c r="H7" s="6" t="s">
        <v>21</v>
      </c>
      <c r="I7" s="6" t="s">
        <v>23</v>
      </c>
    </row>
    <row r="8" spans="1:9" x14ac:dyDescent="0.25">
      <c r="A8" s="5"/>
      <c r="B8" s="5"/>
      <c r="C8" s="6"/>
      <c r="D8" s="6"/>
      <c r="E8" s="6"/>
      <c r="F8" s="6"/>
      <c r="G8" s="6"/>
      <c r="H8" s="6"/>
      <c r="I8" s="6"/>
    </row>
    <row r="9" spans="1:9" x14ac:dyDescent="0.25">
      <c r="A9" s="5"/>
      <c r="B9" s="5"/>
      <c r="C9" s="5" t="s">
        <v>76</v>
      </c>
      <c r="D9" s="5">
        <v>72949</v>
      </c>
      <c r="E9" s="5">
        <v>472</v>
      </c>
      <c r="F9" s="5">
        <v>1254</v>
      </c>
      <c r="G9" s="5">
        <v>55813</v>
      </c>
      <c r="H9" s="5">
        <v>6275</v>
      </c>
      <c r="I9" s="5">
        <f>SUM(D9:H9)</f>
        <v>136763</v>
      </c>
    </row>
    <row r="10" spans="1:9" x14ac:dyDescent="0.25">
      <c r="A10" s="5"/>
      <c r="B10" s="5"/>
      <c r="C10" s="5" t="s">
        <v>77</v>
      </c>
      <c r="D10" s="5">
        <v>2089</v>
      </c>
      <c r="E10" s="5">
        <v>1288</v>
      </c>
      <c r="F10" s="5">
        <v>727</v>
      </c>
      <c r="G10" s="5">
        <v>2878</v>
      </c>
      <c r="H10" s="5">
        <v>3560</v>
      </c>
      <c r="I10" s="5">
        <f t="shared" ref="I10" si="0">SUM(D10:H10)</f>
        <v>10542</v>
      </c>
    </row>
    <row r="11" spans="1:9" x14ac:dyDescent="0.25">
      <c r="A11" s="5"/>
      <c r="B11" s="5"/>
      <c r="C11" s="5" t="s">
        <v>78</v>
      </c>
      <c r="D11" s="5">
        <f>SUM(D9:D10)</f>
        <v>75038</v>
      </c>
      <c r="E11" s="5">
        <f t="shared" ref="E11:H11" si="1">SUM(E9:E10)</f>
        <v>1760</v>
      </c>
      <c r="F11" s="5">
        <f t="shared" si="1"/>
        <v>1981</v>
      </c>
      <c r="G11" s="5">
        <f t="shared" si="1"/>
        <v>58691</v>
      </c>
      <c r="H11" s="5">
        <f t="shared" si="1"/>
        <v>9835</v>
      </c>
      <c r="I11" s="5">
        <f>SUM(D11:H11)</f>
        <v>147305</v>
      </c>
    </row>
    <row r="12" spans="1:9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x14ac:dyDescent="0.25">
      <c r="A13" s="5"/>
      <c r="B13" s="5"/>
      <c r="C13" s="6" t="s">
        <v>79</v>
      </c>
      <c r="D13" s="6" t="s">
        <v>8</v>
      </c>
      <c r="E13" s="6" t="s">
        <v>13</v>
      </c>
      <c r="F13" s="6" t="s">
        <v>72</v>
      </c>
      <c r="G13" s="6" t="s">
        <v>18</v>
      </c>
      <c r="H13" s="6" t="s">
        <v>21</v>
      </c>
      <c r="I13" s="6" t="s">
        <v>23</v>
      </c>
    </row>
    <row r="14" spans="1:9" x14ac:dyDescent="0.25">
      <c r="A14" s="5"/>
      <c r="B14" s="5"/>
      <c r="C14" s="6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 t="s">
        <v>76</v>
      </c>
      <c r="D15" s="5">
        <v>21777</v>
      </c>
      <c r="E15" s="5">
        <v>808</v>
      </c>
      <c r="F15" s="5">
        <v>1331</v>
      </c>
      <c r="G15" s="5">
        <v>23571</v>
      </c>
      <c r="H15" s="5">
        <v>9090</v>
      </c>
      <c r="I15" s="5">
        <f>SUM(D15:H15)</f>
        <v>56577</v>
      </c>
    </row>
    <row r="16" spans="1:9" x14ac:dyDescent="0.25">
      <c r="A16" s="5"/>
      <c r="B16" s="5"/>
      <c r="C16" s="5" t="s">
        <v>77</v>
      </c>
      <c r="D16" s="5">
        <v>53201</v>
      </c>
      <c r="E16" s="5">
        <v>848</v>
      </c>
      <c r="F16" s="5">
        <v>1045</v>
      </c>
      <c r="G16" s="5">
        <v>31482</v>
      </c>
      <c r="H16" s="5">
        <v>1810</v>
      </c>
      <c r="I16" s="5">
        <f t="shared" ref="I16" si="2">SUM(D16:H16)</f>
        <v>88386</v>
      </c>
    </row>
    <row r="17" spans="1:10" x14ac:dyDescent="0.25">
      <c r="A17" s="5"/>
      <c r="B17" s="5"/>
      <c r="C17" s="5" t="s">
        <v>80</v>
      </c>
      <c r="D17" s="5">
        <f>SUM(D15:D16)</f>
        <v>74978</v>
      </c>
      <c r="E17" s="5">
        <f t="shared" ref="E17:H17" si="3">SUM(E15:E16)</f>
        <v>1656</v>
      </c>
      <c r="F17" s="5">
        <f t="shared" si="3"/>
        <v>2376</v>
      </c>
      <c r="G17" s="5">
        <f t="shared" si="3"/>
        <v>55053</v>
      </c>
      <c r="H17" s="5">
        <f t="shared" si="3"/>
        <v>10900</v>
      </c>
      <c r="I17" s="5">
        <f>SUM(D17:H17)</f>
        <v>144963</v>
      </c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10" x14ac:dyDescent="0.25">
      <c r="A19" s="5"/>
      <c r="B19" s="5"/>
      <c r="C19" s="6" t="s">
        <v>81</v>
      </c>
      <c r="D19" s="6" t="s">
        <v>8</v>
      </c>
      <c r="E19" s="6" t="s">
        <v>13</v>
      </c>
      <c r="F19" s="6" t="s">
        <v>72</v>
      </c>
      <c r="G19" s="6" t="s">
        <v>18</v>
      </c>
      <c r="H19" s="6" t="s">
        <v>21</v>
      </c>
      <c r="I19" s="6" t="s">
        <v>23</v>
      </c>
    </row>
    <row r="20" spans="1:10" x14ac:dyDescent="0.25">
      <c r="A20" s="5"/>
      <c r="B20" s="5"/>
      <c r="C20" s="6"/>
      <c r="D20" s="6"/>
      <c r="E20" s="6"/>
      <c r="F20" s="6"/>
      <c r="G20" s="6"/>
      <c r="H20" s="6"/>
      <c r="I20" s="6"/>
    </row>
    <row r="21" spans="1:10" x14ac:dyDescent="0.25">
      <c r="A21" s="5"/>
      <c r="B21" s="5"/>
      <c r="C21" s="5" t="s">
        <v>76</v>
      </c>
      <c r="D21" s="5">
        <v>34474</v>
      </c>
      <c r="E21" s="5">
        <v>0</v>
      </c>
      <c r="F21" s="5">
        <v>0</v>
      </c>
      <c r="G21" s="5">
        <v>5675</v>
      </c>
      <c r="H21" s="5">
        <v>0</v>
      </c>
      <c r="I21" s="5">
        <f>SUM(D21:H21)</f>
        <v>40149</v>
      </c>
      <c r="J21" s="2"/>
    </row>
    <row r="22" spans="1:10" x14ac:dyDescent="0.25">
      <c r="A22" s="5"/>
      <c r="B22" s="5"/>
      <c r="C22" s="5" t="s">
        <v>77</v>
      </c>
      <c r="D22" s="5">
        <v>13506</v>
      </c>
      <c r="E22" s="5">
        <v>0</v>
      </c>
      <c r="F22" s="5">
        <v>0</v>
      </c>
      <c r="G22" s="5">
        <v>0</v>
      </c>
      <c r="H22" s="5">
        <v>0</v>
      </c>
      <c r="I22" s="5">
        <f t="shared" ref="I22:I26" si="4">SUM(D22:H22)</f>
        <v>13506</v>
      </c>
      <c r="J22" s="2"/>
    </row>
    <row r="23" spans="1:10" x14ac:dyDescent="0.25">
      <c r="A23" s="5"/>
      <c r="B23" s="5"/>
      <c r="C23" s="5" t="s">
        <v>82</v>
      </c>
      <c r="D23" s="5">
        <f>SUM(D21:D22)</f>
        <v>47980</v>
      </c>
      <c r="E23" s="5">
        <f t="shared" ref="E23:H23" si="5">SUM(E21:E22)</f>
        <v>0</v>
      </c>
      <c r="F23" s="5">
        <f t="shared" si="5"/>
        <v>0</v>
      </c>
      <c r="G23" s="5">
        <f t="shared" si="5"/>
        <v>5675</v>
      </c>
      <c r="H23" s="5">
        <f t="shared" si="5"/>
        <v>0</v>
      </c>
      <c r="I23" s="5">
        <f t="shared" si="4"/>
        <v>53655</v>
      </c>
      <c r="J23" s="2"/>
    </row>
    <row r="24" spans="1:10" x14ac:dyDescent="0.25">
      <c r="A24" s="5"/>
      <c r="B24" s="5"/>
      <c r="C24" s="5" t="s">
        <v>76</v>
      </c>
      <c r="D24" s="5">
        <v>35523</v>
      </c>
      <c r="E24" s="5">
        <v>0</v>
      </c>
      <c r="F24" s="5">
        <v>0</v>
      </c>
      <c r="G24" s="5">
        <v>6311</v>
      </c>
      <c r="H24" s="5">
        <v>0</v>
      </c>
      <c r="I24" s="5">
        <f t="shared" si="4"/>
        <v>41834</v>
      </c>
      <c r="J24" s="2"/>
    </row>
    <row r="25" spans="1:10" x14ac:dyDescent="0.25">
      <c r="A25" s="5"/>
      <c r="B25" s="5"/>
      <c r="C25" s="5" t="s">
        <v>77</v>
      </c>
      <c r="D25" s="5">
        <v>11436</v>
      </c>
      <c r="E25" s="5">
        <v>0</v>
      </c>
      <c r="F25" s="5">
        <v>0</v>
      </c>
      <c r="G25" s="5">
        <v>0</v>
      </c>
      <c r="H25" s="5">
        <v>0</v>
      </c>
      <c r="I25" s="5">
        <f t="shared" si="4"/>
        <v>11436</v>
      </c>
      <c r="J25" s="2"/>
    </row>
    <row r="26" spans="1:10" x14ac:dyDescent="0.25">
      <c r="A26" s="5"/>
      <c r="B26" s="5"/>
      <c r="C26" s="5" t="s">
        <v>83</v>
      </c>
      <c r="D26" s="5">
        <f>SUM(D24:D25)</f>
        <v>46959</v>
      </c>
      <c r="E26" s="5">
        <f t="shared" ref="E26:H26" si="6">SUM(E24:E25)</f>
        <v>0</v>
      </c>
      <c r="F26" s="5">
        <f t="shared" si="6"/>
        <v>0</v>
      </c>
      <c r="G26" s="5">
        <f t="shared" si="6"/>
        <v>6311</v>
      </c>
      <c r="H26" s="5">
        <f t="shared" si="6"/>
        <v>0</v>
      </c>
      <c r="I26" s="5">
        <f t="shared" si="4"/>
        <v>53270</v>
      </c>
      <c r="J26" s="2"/>
    </row>
    <row r="27" spans="1:10" x14ac:dyDescent="0.25">
      <c r="A27" s="5"/>
      <c r="B27" s="5"/>
      <c r="C27" s="5" t="s">
        <v>81</v>
      </c>
      <c r="D27" s="5">
        <f>D23+D26</f>
        <v>94939</v>
      </c>
      <c r="E27" s="5">
        <f t="shared" ref="E27:H27" si="7">E23+E26</f>
        <v>0</v>
      </c>
      <c r="F27" s="5">
        <f t="shared" si="7"/>
        <v>0</v>
      </c>
      <c r="G27" s="5">
        <f t="shared" si="7"/>
        <v>11986</v>
      </c>
      <c r="H27" s="5">
        <f t="shared" si="7"/>
        <v>0</v>
      </c>
      <c r="I27" s="5">
        <f>SUM(D27:H27)</f>
        <v>106925</v>
      </c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10" x14ac:dyDescent="0.25">
      <c r="A29" s="5"/>
      <c r="B29" s="5"/>
      <c r="C29" s="5" t="s">
        <v>23</v>
      </c>
      <c r="D29" s="5">
        <f>D11+D17+D27</f>
        <v>244955</v>
      </c>
      <c r="E29" s="5">
        <f t="shared" ref="E29:I29" si="8">E11+E17+E27</f>
        <v>3416</v>
      </c>
      <c r="F29" s="5">
        <f t="shared" si="8"/>
        <v>4357</v>
      </c>
      <c r="G29" s="5">
        <f t="shared" si="8"/>
        <v>125730</v>
      </c>
      <c r="H29" s="5">
        <f t="shared" si="8"/>
        <v>20735</v>
      </c>
      <c r="I29" s="5">
        <f t="shared" si="8"/>
        <v>399193</v>
      </c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10" x14ac:dyDescent="0.25">
      <c r="A32" s="5"/>
      <c r="B32" s="5"/>
      <c r="C32" s="6" t="s">
        <v>114</v>
      </c>
      <c r="D32" s="6"/>
      <c r="E32" s="6"/>
      <c r="F32" s="6"/>
      <c r="G32" s="6"/>
      <c r="H32" s="6"/>
      <c r="I32" s="6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 t="s">
        <v>52</v>
      </c>
      <c r="D34" s="5" t="s">
        <v>8</v>
      </c>
      <c r="E34" s="5" t="s">
        <v>13</v>
      </c>
      <c r="F34" s="5" t="s">
        <v>72</v>
      </c>
      <c r="G34" s="5" t="s">
        <v>18</v>
      </c>
      <c r="H34" s="5" t="s">
        <v>21</v>
      </c>
      <c r="I34" s="5"/>
    </row>
    <row r="35" spans="1:9" x14ac:dyDescent="0.25">
      <c r="A35" s="5"/>
      <c r="B35" s="5"/>
      <c r="C35" s="5" t="s">
        <v>111</v>
      </c>
      <c r="D35" s="5">
        <v>75038</v>
      </c>
      <c r="E35" s="5">
        <v>1760</v>
      </c>
      <c r="F35" s="5">
        <v>1981</v>
      </c>
      <c r="G35" s="5">
        <v>58691</v>
      </c>
      <c r="H35" s="5">
        <v>9835</v>
      </c>
      <c r="I35" s="5"/>
    </row>
    <row r="36" spans="1:9" x14ac:dyDescent="0.25">
      <c r="A36" s="5"/>
      <c r="B36" s="5"/>
      <c r="C36" s="5" t="s">
        <v>112</v>
      </c>
      <c r="D36" s="5">
        <v>74978</v>
      </c>
      <c r="E36" s="5">
        <v>1656</v>
      </c>
      <c r="F36" s="5">
        <v>2376</v>
      </c>
      <c r="G36" s="5">
        <v>55053</v>
      </c>
      <c r="H36" s="5">
        <v>10900</v>
      </c>
      <c r="I36" s="5"/>
    </row>
    <row r="37" spans="1:9" x14ac:dyDescent="0.25">
      <c r="A37" s="5"/>
      <c r="B37" s="5"/>
      <c r="C37" s="5" t="s">
        <v>92</v>
      </c>
      <c r="D37" s="5">
        <v>94939</v>
      </c>
      <c r="E37" s="5">
        <v>0</v>
      </c>
      <c r="F37" s="5">
        <v>0</v>
      </c>
      <c r="G37" s="5">
        <v>11986</v>
      </c>
      <c r="H37" s="5">
        <v>0</v>
      </c>
      <c r="I37" s="5"/>
    </row>
    <row r="38" spans="1:9" x14ac:dyDescent="0.25">
      <c r="A38" s="5"/>
      <c r="B38" s="5"/>
      <c r="C38" s="5" t="s">
        <v>23</v>
      </c>
      <c r="D38" s="5">
        <f>SUM(D35:D37)</f>
        <v>244955</v>
      </c>
      <c r="E38" s="5">
        <f>SUM(E35:E37)</f>
        <v>3416</v>
      </c>
      <c r="F38" s="5">
        <f>SUM(F35:F37)</f>
        <v>4357</v>
      </c>
      <c r="G38" s="5">
        <f>SUM(G35:G37)</f>
        <v>125730</v>
      </c>
      <c r="H38" s="5">
        <f>SUM(H35:H37)</f>
        <v>20735</v>
      </c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6" t="s">
        <v>85</v>
      </c>
      <c r="D42" s="6"/>
      <c r="E42" s="6"/>
      <c r="F42" s="6"/>
      <c r="G42" s="6"/>
      <c r="H42" s="5"/>
      <c r="I42" s="5"/>
    </row>
    <row r="43" spans="1:9" x14ac:dyDescent="0.25">
      <c r="A43" s="5"/>
      <c r="B43" s="5"/>
      <c r="C43" s="6" t="s">
        <v>113</v>
      </c>
      <c r="D43" s="6"/>
      <c r="E43" s="6"/>
      <c r="F43" s="6"/>
      <c r="G43" s="6"/>
      <c r="H43" s="5"/>
      <c r="I43" s="5"/>
    </row>
    <row r="44" spans="1:9" x14ac:dyDescent="0.25">
      <c r="A44" s="5"/>
      <c r="B44" s="5"/>
      <c r="C44" s="5" t="s">
        <v>86</v>
      </c>
      <c r="D44" s="5">
        <v>2021</v>
      </c>
      <c r="E44" s="5">
        <v>2022</v>
      </c>
      <c r="F44" s="5" t="s">
        <v>87</v>
      </c>
      <c r="G44" s="5" t="s">
        <v>88</v>
      </c>
      <c r="H44" s="5"/>
      <c r="I44" s="5"/>
    </row>
    <row r="45" spans="1:9" x14ac:dyDescent="0.25">
      <c r="A45" s="5"/>
      <c r="B45" s="5"/>
      <c r="C45" s="5" t="s">
        <v>76</v>
      </c>
      <c r="D45" s="5">
        <v>169214</v>
      </c>
      <c r="E45" s="5">
        <v>136763</v>
      </c>
      <c r="F45" s="5">
        <f>E45-D45</f>
        <v>-32451</v>
      </c>
      <c r="G45" s="5">
        <f>F45/D45</f>
        <v>-0.19177491224130391</v>
      </c>
      <c r="H45" s="5"/>
      <c r="I45" s="5"/>
    </row>
    <row r="46" spans="1:9" x14ac:dyDescent="0.25">
      <c r="A46" s="5"/>
      <c r="B46" s="5"/>
      <c r="C46" s="5" t="s">
        <v>77</v>
      </c>
      <c r="D46" s="5">
        <v>15178</v>
      </c>
      <c r="E46" s="5">
        <v>10542</v>
      </c>
      <c r="F46" s="5">
        <f t="shared" ref="F46:F47" si="9">E46-D46</f>
        <v>-4636</v>
      </c>
      <c r="G46" s="5">
        <f t="shared" ref="G46:G47" si="10">F46/D46</f>
        <v>-0.30544208723151928</v>
      </c>
      <c r="H46" s="5"/>
      <c r="I46" s="5"/>
    </row>
    <row r="47" spans="1:9" x14ac:dyDescent="0.25">
      <c r="A47" s="5"/>
      <c r="B47" s="5"/>
      <c r="C47" s="5" t="s">
        <v>78</v>
      </c>
      <c r="D47" s="5">
        <v>184392</v>
      </c>
      <c r="E47" s="5">
        <v>147305</v>
      </c>
      <c r="F47" s="5">
        <f t="shared" si="9"/>
        <v>-37087</v>
      </c>
      <c r="G47" s="5">
        <f t="shared" si="10"/>
        <v>-0.20113128552214846</v>
      </c>
      <c r="H47" s="5"/>
      <c r="I47" s="5"/>
    </row>
    <row r="48" spans="1:9" x14ac:dyDescent="0.25">
      <c r="A48" s="5"/>
      <c r="B48" s="5"/>
      <c r="C48" s="5"/>
      <c r="D48" s="5"/>
      <c r="E48" s="5"/>
      <c r="F48" s="5"/>
      <c r="G48" s="5"/>
      <c r="H48" s="5"/>
      <c r="I48" s="5"/>
    </row>
    <row r="49" spans="1:9" x14ac:dyDescent="0.25">
      <c r="A49" s="5"/>
      <c r="B49" s="5"/>
      <c r="C49" s="5" t="s">
        <v>89</v>
      </c>
      <c r="D49" s="5">
        <v>2021</v>
      </c>
      <c r="E49" s="5">
        <v>2022</v>
      </c>
      <c r="F49" s="5" t="s">
        <v>87</v>
      </c>
      <c r="G49" s="5" t="s">
        <v>88</v>
      </c>
      <c r="H49" s="5"/>
      <c r="I49" s="5"/>
    </row>
    <row r="50" spans="1:9" x14ac:dyDescent="0.25">
      <c r="A50" s="5"/>
      <c r="B50" s="5"/>
      <c r="C50" s="5" t="s">
        <v>76</v>
      </c>
      <c r="D50" s="5">
        <v>62840</v>
      </c>
      <c r="E50" s="5">
        <v>56577</v>
      </c>
      <c r="F50" s="5">
        <f>E50-D50</f>
        <v>-6263</v>
      </c>
      <c r="G50" s="5">
        <f>F50/D50</f>
        <v>-9.9665817950350094E-2</v>
      </c>
      <c r="H50" s="5"/>
      <c r="I50" s="5"/>
    </row>
    <row r="51" spans="1:9" x14ac:dyDescent="0.25">
      <c r="A51" s="5"/>
      <c r="B51" s="5"/>
      <c r="C51" s="5" t="s">
        <v>77</v>
      </c>
      <c r="D51" s="5">
        <v>99587</v>
      </c>
      <c r="E51" s="5">
        <v>88386</v>
      </c>
      <c r="F51" s="5">
        <f t="shared" ref="F51:F52" si="11">E51-D51</f>
        <v>-11201</v>
      </c>
      <c r="G51" s="5">
        <f t="shared" ref="G51:G52" si="12">F51/D51</f>
        <v>-0.11247451976663621</v>
      </c>
      <c r="H51" s="5"/>
      <c r="I51" s="5"/>
    </row>
    <row r="52" spans="1:9" x14ac:dyDescent="0.25">
      <c r="A52" s="5"/>
      <c r="B52" s="5"/>
      <c r="C52" s="5" t="s">
        <v>80</v>
      </c>
      <c r="D52" s="5">
        <v>162427</v>
      </c>
      <c r="E52" s="5">
        <v>144963</v>
      </c>
      <c r="F52" s="5">
        <f t="shared" si="11"/>
        <v>-17464</v>
      </c>
      <c r="G52" s="5">
        <f t="shared" si="12"/>
        <v>-0.10751907010533963</v>
      </c>
      <c r="H52" s="5"/>
      <c r="I52" s="5"/>
    </row>
    <row r="53" spans="1:9" x14ac:dyDescent="0.25">
      <c r="A53" s="5"/>
      <c r="B53" s="5"/>
      <c r="C53" s="5"/>
      <c r="D53" s="5"/>
      <c r="E53" s="5"/>
      <c r="F53" s="5"/>
      <c r="G53" s="5"/>
      <c r="H53" s="5"/>
      <c r="I53" s="5"/>
    </row>
    <row r="54" spans="1:9" x14ac:dyDescent="0.25">
      <c r="A54" s="5"/>
      <c r="B54" s="5"/>
      <c r="C54" s="5" t="s">
        <v>90</v>
      </c>
      <c r="D54" s="5">
        <v>2021</v>
      </c>
      <c r="E54" s="5">
        <v>2022</v>
      </c>
      <c r="F54" s="5" t="s">
        <v>87</v>
      </c>
      <c r="G54" s="5" t="s">
        <v>88</v>
      </c>
      <c r="H54" s="5"/>
      <c r="I54" s="5"/>
    </row>
    <row r="55" spans="1:9" x14ac:dyDescent="0.25">
      <c r="A55" s="5"/>
      <c r="B55" s="5"/>
      <c r="C55" s="5" t="s">
        <v>76</v>
      </c>
      <c r="D55" s="5">
        <v>90052</v>
      </c>
      <c r="E55" s="5">
        <v>40149</v>
      </c>
      <c r="F55" s="5">
        <f>E55-D55</f>
        <v>-49903</v>
      </c>
      <c r="G55" s="5">
        <f>F55/D55</f>
        <v>-0.55415759783236351</v>
      </c>
      <c r="H55" s="5"/>
      <c r="I55" s="5"/>
    </row>
    <row r="56" spans="1:9" x14ac:dyDescent="0.25">
      <c r="A56" s="5"/>
      <c r="B56" s="5"/>
      <c r="C56" s="5" t="s">
        <v>77</v>
      </c>
      <c r="D56" s="5">
        <v>19612</v>
      </c>
      <c r="E56" s="5">
        <v>13506</v>
      </c>
      <c r="F56" s="5">
        <f t="shared" ref="F56:F61" si="13">E56-D56</f>
        <v>-6106</v>
      </c>
      <c r="G56" s="5">
        <f t="shared" ref="G56:G61" si="14">F56/D56</f>
        <v>-0.31133999592086475</v>
      </c>
      <c r="H56" s="5"/>
      <c r="I56" s="5"/>
    </row>
    <row r="57" spans="1:9" x14ac:dyDescent="0.25">
      <c r="A57" s="5"/>
      <c r="B57" s="5"/>
      <c r="C57" s="5" t="s">
        <v>82</v>
      </c>
      <c r="D57" s="5">
        <v>109664</v>
      </c>
      <c r="E57" s="5">
        <v>53655</v>
      </c>
      <c r="F57" s="5">
        <f t="shared" si="13"/>
        <v>-56009</v>
      </c>
      <c r="G57" s="5">
        <f t="shared" si="14"/>
        <v>-0.51073278377589726</v>
      </c>
      <c r="H57" s="5"/>
      <c r="I57" s="5"/>
    </row>
    <row r="58" spans="1:9" x14ac:dyDescent="0.25">
      <c r="A58" s="5"/>
      <c r="B58" s="5"/>
      <c r="C58" s="5" t="s">
        <v>76</v>
      </c>
      <c r="D58" s="5">
        <v>76048</v>
      </c>
      <c r="E58" s="5">
        <v>41834</v>
      </c>
      <c r="F58" s="5">
        <f t="shared" si="13"/>
        <v>-34214</v>
      </c>
      <c r="G58" s="5">
        <f t="shared" si="14"/>
        <v>-0.44990006311803071</v>
      </c>
      <c r="H58" s="5"/>
      <c r="I58" s="5"/>
    </row>
    <row r="59" spans="1:9" x14ac:dyDescent="0.25">
      <c r="A59" s="5"/>
      <c r="B59" s="5"/>
      <c r="C59" s="5" t="s">
        <v>77</v>
      </c>
      <c r="D59" s="5">
        <v>43851</v>
      </c>
      <c r="E59" s="5">
        <v>11436</v>
      </c>
      <c r="F59" s="5">
        <f t="shared" si="13"/>
        <v>-32415</v>
      </c>
      <c r="G59" s="5">
        <f t="shared" si="14"/>
        <v>-0.73920777177259356</v>
      </c>
      <c r="H59" s="5"/>
      <c r="I59" s="5"/>
    </row>
    <row r="60" spans="1:9" x14ac:dyDescent="0.25">
      <c r="A60" s="5"/>
      <c r="B60" s="5"/>
      <c r="C60" s="5" t="s">
        <v>83</v>
      </c>
      <c r="D60" s="5">
        <v>119899</v>
      </c>
      <c r="E60" s="5">
        <v>53270</v>
      </c>
      <c r="F60" s="5">
        <f t="shared" si="13"/>
        <v>-66629</v>
      </c>
      <c r="G60" s="5">
        <f t="shared" si="14"/>
        <v>-0.55570938873551912</v>
      </c>
      <c r="H60" s="5"/>
      <c r="I60" s="5"/>
    </row>
    <row r="61" spans="1:9" x14ac:dyDescent="0.25">
      <c r="A61" s="5"/>
      <c r="B61" s="5"/>
      <c r="C61" s="5" t="s">
        <v>81</v>
      </c>
      <c r="D61" s="5">
        <v>229563</v>
      </c>
      <c r="E61" s="5">
        <v>106925</v>
      </c>
      <c r="F61" s="5">
        <f t="shared" si="13"/>
        <v>-122638</v>
      </c>
      <c r="G61" s="5">
        <f t="shared" si="14"/>
        <v>-0.53422372072154489</v>
      </c>
      <c r="H61" s="5"/>
      <c r="I61" s="5"/>
    </row>
    <row r="62" spans="1:9" x14ac:dyDescent="0.25">
      <c r="A62" s="5"/>
      <c r="B62" s="5"/>
      <c r="C62" s="5"/>
      <c r="D62" s="5"/>
      <c r="E62" s="5"/>
      <c r="F62" s="5"/>
      <c r="G62" s="5"/>
      <c r="H62" s="5"/>
      <c r="I62" s="5"/>
    </row>
    <row r="63" spans="1:9" x14ac:dyDescent="0.25">
      <c r="A63" s="5"/>
      <c r="B63" s="5"/>
      <c r="C63" s="5" t="s">
        <v>23</v>
      </c>
      <c r="D63" s="5">
        <f>D47+D52+D61</f>
        <v>576382</v>
      </c>
      <c r="E63" s="5">
        <f>E47+E52+E61</f>
        <v>399193</v>
      </c>
      <c r="F63" s="5">
        <f>F47+F52+F61</f>
        <v>-177189</v>
      </c>
      <c r="G63" s="5">
        <f t="shared" ref="G63" si="15">G47+G52+G61</f>
        <v>-0.842874076349033</v>
      </c>
      <c r="H63" s="5"/>
      <c r="I63" s="5"/>
    </row>
    <row r="64" spans="1:9" x14ac:dyDescent="0.25">
      <c r="A64" s="5"/>
      <c r="B64" s="5"/>
      <c r="C64" s="5"/>
      <c r="D64" s="5"/>
      <c r="E64" s="5"/>
      <c r="F64" s="5"/>
      <c r="G64" s="5"/>
      <c r="H64" s="5"/>
      <c r="I64" s="5"/>
    </row>
    <row r="65" spans="1:9" x14ac:dyDescent="0.25">
      <c r="A65" s="5"/>
      <c r="B65" s="5"/>
      <c r="C65" s="5"/>
      <c r="D65" s="5"/>
      <c r="E65" s="5"/>
      <c r="F65" s="5"/>
      <c r="G65" s="5"/>
      <c r="H65" s="5"/>
      <c r="I65" s="5"/>
    </row>
    <row r="66" spans="1:9" x14ac:dyDescent="0.25">
      <c r="A66" s="5"/>
      <c r="B66" s="5"/>
      <c r="C66" s="5" t="s">
        <v>110</v>
      </c>
      <c r="D66" s="5">
        <v>2021</v>
      </c>
      <c r="E66" s="5">
        <v>2022</v>
      </c>
      <c r="F66" s="5"/>
      <c r="G66" s="5"/>
      <c r="H66" s="5"/>
      <c r="I66" s="5"/>
    </row>
    <row r="67" spans="1:9" x14ac:dyDescent="0.25">
      <c r="A67" s="5"/>
      <c r="B67" s="5"/>
      <c r="C67" s="5" t="s">
        <v>84</v>
      </c>
      <c r="D67" s="5">
        <v>184392</v>
      </c>
      <c r="E67" s="5">
        <v>147305</v>
      </c>
      <c r="F67" s="5"/>
      <c r="G67" s="5"/>
      <c r="H67" s="5"/>
      <c r="I67" s="5"/>
    </row>
    <row r="68" spans="1:9" x14ac:dyDescent="0.25">
      <c r="A68" s="5"/>
      <c r="B68" s="5"/>
      <c r="C68" s="5" t="s">
        <v>91</v>
      </c>
      <c r="D68" s="5">
        <v>162427</v>
      </c>
      <c r="E68" s="5">
        <v>144963</v>
      </c>
      <c r="F68" s="5"/>
      <c r="G68" s="5"/>
      <c r="H68" s="5"/>
      <c r="I68" s="5"/>
    </row>
    <row r="69" spans="1:9" x14ac:dyDescent="0.25">
      <c r="A69" s="5"/>
      <c r="B69" s="5"/>
      <c r="C69" s="5" t="s">
        <v>92</v>
      </c>
      <c r="D69" s="5">
        <v>229563</v>
      </c>
      <c r="E69" s="5">
        <v>106925</v>
      </c>
      <c r="F69" s="5"/>
      <c r="G69" s="5"/>
      <c r="H69" s="5"/>
      <c r="I69" s="5"/>
    </row>
    <row r="70" spans="1:9" x14ac:dyDescent="0.25">
      <c r="A70" s="5"/>
      <c r="B70" s="5"/>
      <c r="C70" s="5" t="s">
        <v>23</v>
      </c>
      <c r="D70" s="5">
        <f>SUM(D67:D69)</f>
        <v>576382</v>
      </c>
      <c r="E70" s="5">
        <f>SUM(E67:E69)</f>
        <v>399193</v>
      </c>
      <c r="F70" s="5"/>
      <c r="G70" s="5"/>
      <c r="H70" s="5"/>
      <c r="I70" s="5"/>
    </row>
    <row r="71" spans="1:9" x14ac:dyDescent="0.25">
      <c r="C71" s="3"/>
      <c r="D71" s="1"/>
    </row>
  </sheetData>
  <mergeCells count="24">
    <mergeCell ref="C43:G43"/>
    <mergeCell ref="C32:I32"/>
    <mergeCell ref="C42:G42"/>
    <mergeCell ref="I19:I20"/>
    <mergeCell ref="C19:C20"/>
    <mergeCell ref="D19:D20"/>
    <mergeCell ref="E19:E20"/>
    <mergeCell ref="F19:F20"/>
    <mergeCell ref="G19:G20"/>
    <mergeCell ref="H19:H20"/>
    <mergeCell ref="I7:I8"/>
    <mergeCell ref="C13:C14"/>
    <mergeCell ref="D13:D14"/>
    <mergeCell ref="E13:E14"/>
    <mergeCell ref="F13:F14"/>
    <mergeCell ref="G13:G14"/>
    <mergeCell ref="H13:H14"/>
    <mergeCell ref="I13:I14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  <pageSetup scale="53" orientation="portrait" verticalDpi="0" r:id="rId1"/>
  <rowBreaks count="1" manualBreakCount="1">
    <brk id="4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U55"/>
  <sheetViews>
    <sheetView tabSelected="1" view="pageBreakPreview" zoomScale="60" zoomScaleNormal="100" workbookViewId="0">
      <selection activeCell="P36" sqref="P36"/>
    </sheetView>
  </sheetViews>
  <sheetFormatPr baseColWidth="10" defaultRowHeight="15" x14ac:dyDescent="0.25"/>
  <cols>
    <col min="1" max="1" width="4.5703125" customWidth="1"/>
    <col min="2" max="2" width="23.140625" customWidth="1"/>
    <col min="3" max="3" width="14.7109375" customWidth="1"/>
    <col min="4" max="4" width="13.7109375" customWidth="1"/>
    <col min="5" max="5" width="18" customWidth="1"/>
    <col min="6" max="6" width="17.5703125" customWidth="1"/>
    <col min="7" max="7" width="12.7109375" customWidth="1"/>
    <col min="8" max="8" width="12.5703125" bestFit="1" customWidth="1"/>
    <col min="9" max="9" width="12" customWidth="1"/>
    <col min="10" max="10" width="13.28515625" customWidth="1"/>
    <col min="11" max="11" width="14" customWidth="1"/>
    <col min="12" max="12" width="12" customWidth="1"/>
    <col min="13" max="13" width="14.28515625" customWidth="1"/>
    <col min="15" max="15" width="12.42578125" customWidth="1"/>
    <col min="16" max="16" width="15.7109375" customWidth="1"/>
    <col min="17" max="17" width="13.42578125" bestFit="1" customWidth="1"/>
    <col min="18" max="18" width="19.42578125" customWidth="1"/>
    <col min="19" max="19" width="14" customWidth="1"/>
    <col min="20" max="20" width="15.28515625" customWidth="1"/>
    <col min="21" max="21" width="13.7109375" customWidth="1"/>
  </cols>
  <sheetData>
    <row r="1" spans="1:2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x14ac:dyDescent="0.25">
      <c r="A2" s="5"/>
      <c r="B2" s="6" t="s">
        <v>116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x14ac:dyDescent="0.25">
      <c r="A3" s="5"/>
      <c r="B3" s="6" t="s">
        <v>35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x14ac:dyDescent="0.25">
      <c r="A4" s="5"/>
      <c r="B4" s="6" t="s">
        <v>118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x14ac:dyDescent="0.25">
      <c r="A5" s="5"/>
      <c r="B5" s="6" t="s">
        <v>119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25">
      <c r="A6" s="5"/>
      <c r="B6" s="6" t="s">
        <v>120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x14ac:dyDescent="0.25">
      <c r="A8" s="5"/>
      <c r="B8" s="5" t="s">
        <v>94</v>
      </c>
      <c r="C8" s="5" t="s">
        <v>3</v>
      </c>
      <c r="D8" s="5" t="s">
        <v>2</v>
      </c>
      <c r="E8" s="5" t="s">
        <v>4</v>
      </c>
      <c r="F8" s="5" t="s">
        <v>5</v>
      </c>
      <c r="G8" s="5" t="s">
        <v>95</v>
      </c>
      <c r="H8" s="5" t="s">
        <v>8</v>
      </c>
      <c r="I8" s="5" t="s">
        <v>9</v>
      </c>
      <c r="J8" s="5" t="s">
        <v>10</v>
      </c>
      <c r="K8" s="5" t="s">
        <v>13</v>
      </c>
      <c r="L8" s="5" t="s">
        <v>14</v>
      </c>
      <c r="M8" s="5" t="s">
        <v>15</v>
      </c>
      <c r="N8" s="5" t="s">
        <v>96</v>
      </c>
      <c r="O8" s="5" t="s">
        <v>16</v>
      </c>
      <c r="P8" s="5" t="s">
        <v>17</v>
      </c>
      <c r="Q8" s="5" t="s">
        <v>18</v>
      </c>
      <c r="R8" s="5" t="s">
        <v>46</v>
      </c>
      <c r="S8" s="5" t="s">
        <v>20</v>
      </c>
      <c r="T8" s="5" t="s">
        <v>21</v>
      </c>
      <c r="U8" s="5" t="s">
        <v>23</v>
      </c>
    </row>
    <row r="9" spans="1:21" x14ac:dyDescent="0.25">
      <c r="A9" s="5"/>
      <c r="B9" s="5" t="s">
        <v>97</v>
      </c>
      <c r="C9" s="5">
        <v>0</v>
      </c>
      <c r="D9" s="5">
        <v>0</v>
      </c>
      <c r="E9" s="5">
        <v>0</v>
      </c>
      <c r="F9" s="5">
        <v>8009</v>
      </c>
      <c r="G9" s="5">
        <v>0</v>
      </c>
      <c r="H9" s="5">
        <v>8559</v>
      </c>
      <c r="I9" s="5">
        <v>0</v>
      </c>
      <c r="J9" s="5">
        <v>0</v>
      </c>
      <c r="K9" s="5">
        <v>3911</v>
      </c>
      <c r="L9" s="5">
        <v>0</v>
      </c>
      <c r="M9" s="5">
        <v>22635</v>
      </c>
      <c r="N9" s="5">
        <v>0</v>
      </c>
      <c r="O9" s="5">
        <v>9186</v>
      </c>
      <c r="P9" s="5">
        <v>0</v>
      </c>
      <c r="Q9" s="5">
        <v>243833</v>
      </c>
      <c r="R9" s="5">
        <v>1986</v>
      </c>
      <c r="S9" s="5">
        <v>1587</v>
      </c>
      <c r="T9" s="5">
        <v>197952</v>
      </c>
      <c r="U9" s="5">
        <f>SUM(C9:T9)</f>
        <v>497658</v>
      </c>
    </row>
    <row r="10" spans="1:21" x14ac:dyDescent="0.25">
      <c r="A10" s="5"/>
      <c r="B10" s="5" t="s">
        <v>98</v>
      </c>
      <c r="C10" s="5">
        <v>0</v>
      </c>
      <c r="D10" s="5">
        <v>0</v>
      </c>
      <c r="E10" s="5">
        <v>0</v>
      </c>
      <c r="F10" s="5">
        <v>81</v>
      </c>
      <c r="G10" s="5">
        <v>0</v>
      </c>
      <c r="H10" s="5">
        <v>638567</v>
      </c>
      <c r="I10" s="5">
        <v>0</v>
      </c>
      <c r="J10" s="5">
        <v>0</v>
      </c>
      <c r="K10" s="5">
        <v>395</v>
      </c>
      <c r="L10" s="5">
        <v>0</v>
      </c>
      <c r="M10" s="5">
        <v>0</v>
      </c>
      <c r="N10" s="5">
        <v>0</v>
      </c>
      <c r="O10" s="5">
        <v>7813</v>
      </c>
      <c r="P10" s="5">
        <v>0</v>
      </c>
      <c r="Q10" s="5">
        <v>484107</v>
      </c>
      <c r="R10" s="5">
        <v>234927</v>
      </c>
      <c r="S10" s="5">
        <v>0</v>
      </c>
      <c r="T10" s="5">
        <v>5096</v>
      </c>
      <c r="U10" s="5">
        <f t="shared" ref="U10:U12" si="0">SUM(C10:T10)</f>
        <v>1370986</v>
      </c>
    </row>
    <row r="11" spans="1:21" x14ac:dyDescent="0.25">
      <c r="A11" s="5"/>
      <c r="B11" s="5" t="s">
        <v>99</v>
      </c>
      <c r="C11" s="5">
        <v>16230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115500</v>
      </c>
      <c r="L11" s="5">
        <v>0</v>
      </c>
      <c r="M11" s="5">
        <v>0</v>
      </c>
      <c r="N11" s="5">
        <v>0</v>
      </c>
      <c r="O11" s="5">
        <v>242434</v>
      </c>
      <c r="P11" s="5">
        <v>477254</v>
      </c>
      <c r="Q11" s="5">
        <v>773055</v>
      </c>
      <c r="R11" s="5">
        <v>0</v>
      </c>
      <c r="S11" s="5">
        <v>0</v>
      </c>
      <c r="T11" s="5"/>
      <c r="U11" s="5">
        <f t="shared" si="0"/>
        <v>1624473</v>
      </c>
    </row>
    <row r="12" spans="1:21" x14ac:dyDescent="0.25">
      <c r="A12" s="5"/>
      <c r="B12" s="5" t="s">
        <v>100</v>
      </c>
      <c r="C12" s="5">
        <v>20053</v>
      </c>
      <c r="D12" s="5">
        <v>0</v>
      </c>
      <c r="E12" s="5">
        <v>0</v>
      </c>
      <c r="F12" s="5">
        <v>338306</v>
      </c>
      <c r="G12" s="5">
        <v>0</v>
      </c>
      <c r="H12" s="5">
        <v>0</v>
      </c>
      <c r="I12" s="5">
        <v>392196</v>
      </c>
      <c r="J12" s="5">
        <v>2350</v>
      </c>
      <c r="K12" s="5"/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1022407</v>
      </c>
      <c r="R12" s="5">
        <v>8018</v>
      </c>
      <c r="S12" s="5">
        <v>0</v>
      </c>
      <c r="T12" s="5">
        <v>13022</v>
      </c>
      <c r="U12" s="5">
        <f t="shared" si="0"/>
        <v>1796352</v>
      </c>
    </row>
    <row r="13" spans="1:21" x14ac:dyDescent="0.25">
      <c r="A13" s="5"/>
      <c r="B13" s="5" t="s">
        <v>101</v>
      </c>
      <c r="C13" s="5">
        <f>SUM(C9:C12)</f>
        <v>36283</v>
      </c>
      <c r="D13" s="5">
        <f t="shared" ref="D13:T13" si="1">SUM(D9:D12)</f>
        <v>0</v>
      </c>
      <c r="E13" s="5">
        <f t="shared" si="1"/>
        <v>0</v>
      </c>
      <c r="F13" s="5">
        <f t="shared" si="1"/>
        <v>346396</v>
      </c>
      <c r="G13" s="5">
        <f t="shared" si="1"/>
        <v>0</v>
      </c>
      <c r="H13" s="5">
        <f t="shared" si="1"/>
        <v>647126</v>
      </c>
      <c r="I13" s="5">
        <f t="shared" si="1"/>
        <v>392196</v>
      </c>
      <c r="J13" s="5">
        <f t="shared" si="1"/>
        <v>2350</v>
      </c>
      <c r="K13" s="5">
        <f t="shared" si="1"/>
        <v>119806</v>
      </c>
      <c r="L13" s="5">
        <f t="shared" si="1"/>
        <v>0</v>
      </c>
      <c r="M13" s="5">
        <f t="shared" si="1"/>
        <v>22635</v>
      </c>
      <c r="N13" s="5">
        <f t="shared" si="1"/>
        <v>0</v>
      </c>
      <c r="O13" s="5">
        <f t="shared" si="1"/>
        <v>259433</v>
      </c>
      <c r="P13" s="5">
        <f t="shared" si="1"/>
        <v>477254</v>
      </c>
      <c r="Q13" s="5">
        <f t="shared" si="1"/>
        <v>2523402</v>
      </c>
      <c r="R13" s="5">
        <f t="shared" si="1"/>
        <v>244931</v>
      </c>
      <c r="S13" s="5">
        <f t="shared" si="1"/>
        <v>1587</v>
      </c>
      <c r="T13" s="5">
        <f t="shared" si="1"/>
        <v>216070</v>
      </c>
      <c r="U13" s="5">
        <f>SUM(U9:U12)</f>
        <v>5289469</v>
      </c>
    </row>
    <row r="14" spans="1:2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25">
      <c r="A15" s="5"/>
      <c r="B15" s="5" t="s">
        <v>91</v>
      </c>
      <c r="C15" s="5" t="s">
        <v>3</v>
      </c>
      <c r="D15" s="5" t="s">
        <v>2</v>
      </c>
      <c r="E15" s="5" t="s">
        <v>4</v>
      </c>
      <c r="F15" s="5" t="s">
        <v>5</v>
      </c>
      <c r="G15" s="5" t="s">
        <v>95</v>
      </c>
      <c r="H15" s="5" t="s">
        <v>8</v>
      </c>
      <c r="I15" s="5" t="s">
        <v>9</v>
      </c>
      <c r="J15" s="5" t="s">
        <v>10</v>
      </c>
      <c r="K15" s="5" t="s">
        <v>13</v>
      </c>
      <c r="L15" s="5" t="s">
        <v>14</v>
      </c>
      <c r="M15" s="5" t="s">
        <v>15</v>
      </c>
      <c r="N15" s="5" t="s">
        <v>96</v>
      </c>
      <c r="O15" s="5" t="s">
        <v>16</v>
      </c>
      <c r="P15" s="5" t="s">
        <v>17</v>
      </c>
      <c r="Q15" s="5" t="s">
        <v>18</v>
      </c>
      <c r="R15" s="5" t="s">
        <v>46</v>
      </c>
      <c r="S15" s="5" t="s">
        <v>20</v>
      </c>
      <c r="T15" s="5" t="s">
        <v>21</v>
      </c>
      <c r="U15" s="5" t="s">
        <v>23</v>
      </c>
    </row>
    <row r="16" spans="1:21" x14ac:dyDescent="0.25">
      <c r="A16" s="5"/>
      <c r="B16" s="5" t="s">
        <v>97</v>
      </c>
      <c r="C16" s="5">
        <v>0</v>
      </c>
      <c r="D16" s="5">
        <v>0</v>
      </c>
      <c r="E16" s="5">
        <v>3549</v>
      </c>
      <c r="F16" s="5">
        <v>33322</v>
      </c>
      <c r="G16" s="5">
        <v>0</v>
      </c>
      <c r="H16" s="5">
        <v>0</v>
      </c>
      <c r="I16" s="5">
        <v>0</v>
      </c>
      <c r="J16" s="5">
        <v>0</v>
      </c>
      <c r="K16" s="5">
        <v>25367</v>
      </c>
      <c r="L16" s="5">
        <v>0</v>
      </c>
      <c r="M16" s="5">
        <v>0</v>
      </c>
      <c r="N16" s="5">
        <v>0</v>
      </c>
      <c r="O16" s="5">
        <v>23386</v>
      </c>
      <c r="P16" s="5">
        <v>0</v>
      </c>
      <c r="Q16" s="5">
        <v>55876</v>
      </c>
      <c r="R16" s="5">
        <v>0</v>
      </c>
      <c r="S16" s="5">
        <v>0</v>
      </c>
      <c r="T16" s="5">
        <v>13799</v>
      </c>
      <c r="U16" s="5">
        <f>SUM(C16:T16)</f>
        <v>155299</v>
      </c>
    </row>
    <row r="17" spans="1:21" x14ac:dyDescent="0.25">
      <c r="A17" s="5"/>
      <c r="B17" s="5" t="s">
        <v>98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143137</v>
      </c>
      <c r="I17" s="5">
        <v>0</v>
      </c>
      <c r="J17" s="5">
        <v>0</v>
      </c>
      <c r="K17" s="5">
        <v>10911</v>
      </c>
      <c r="L17" s="5">
        <v>0</v>
      </c>
      <c r="M17" s="5">
        <v>0</v>
      </c>
      <c r="N17" s="5">
        <v>0</v>
      </c>
      <c r="O17" s="5">
        <v>24352</v>
      </c>
      <c r="P17" s="5">
        <v>0</v>
      </c>
      <c r="Q17" s="5">
        <v>187844</v>
      </c>
      <c r="R17" s="5">
        <v>8018</v>
      </c>
      <c r="S17" s="5">
        <v>0</v>
      </c>
      <c r="T17" s="5">
        <v>68354</v>
      </c>
      <c r="U17" s="5">
        <f t="shared" ref="U17:U20" si="2">SUM(C17:T17)</f>
        <v>442616</v>
      </c>
    </row>
    <row r="18" spans="1:21" x14ac:dyDescent="0.25">
      <c r="A18" s="5"/>
      <c r="B18" s="5" t="s">
        <v>99</v>
      </c>
      <c r="C18" s="5">
        <v>0</v>
      </c>
      <c r="D18" s="5">
        <v>0</v>
      </c>
      <c r="E18" s="5">
        <v>17427</v>
      </c>
      <c r="F18" s="5">
        <v>0</v>
      </c>
      <c r="G18" s="5">
        <v>0</v>
      </c>
      <c r="H18" s="5">
        <v>0</v>
      </c>
      <c r="I18" s="5">
        <v>0</v>
      </c>
      <c r="J18" s="5">
        <v>14350</v>
      </c>
      <c r="K18" s="5">
        <v>0</v>
      </c>
      <c r="L18" s="5">
        <v>0</v>
      </c>
      <c r="M18" s="5">
        <v>0</v>
      </c>
      <c r="N18" s="5">
        <v>0</v>
      </c>
      <c r="O18" s="5">
        <v>16194</v>
      </c>
      <c r="P18" s="5">
        <v>61303</v>
      </c>
      <c r="Q18" s="5">
        <v>63292</v>
      </c>
      <c r="R18" s="5">
        <v>7200</v>
      </c>
      <c r="S18" s="5">
        <v>0</v>
      </c>
      <c r="T18" s="5"/>
      <c r="U18" s="5">
        <f t="shared" si="2"/>
        <v>179766</v>
      </c>
    </row>
    <row r="19" spans="1:21" x14ac:dyDescent="0.25">
      <c r="A19" s="5"/>
      <c r="B19" s="5" t="s">
        <v>100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256671</v>
      </c>
      <c r="J19" s="5">
        <v>5053</v>
      </c>
      <c r="K19" s="5">
        <v>0</v>
      </c>
      <c r="L19" s="5">
        <v>0</v>
      </c>
      <c r="M19" s="5">
        <v>0</v>
      </c>
      <c r="N19" s="5">
        <v>0</v>
      </c>
      <c r="O19" s="5">
        <v>180</v>
      </c>
      <c r="P19" s="5">
        <v>0</v>
      </c>
      <c r="Q19" s="5">
        <v>47439</v>
      </c>
      <c r="R19" s="5">
        <v>15394</v>
      </c>
      <c r="S19" s="5">
        <v>0</v>
      </c>
      <c r="T19" s="5">
        <v>3384</v>
      </c>
      <c r="U19" s="5">
        <f t="shared" si="2"/>
        <v>328121</v>
      </c>
    </row>
    <row r="20" spans="1:21" x14ac:dyDescent="0.25">
      <c r="A20" s="5"/>
      <c r="B20" s="5" t="s">
        <v>102</v>
      </c>
      <c r="C20" s="5">
        <f>SUM(C16:C19)</f>
        <v>0</v>
      </c>
      <c r="D20" s="5">
        <f t="shared" ref="D20:T20" si="3">SUM(D16:D19)</f>
        <v>0</v>
      </c>
      <c r="E20" s="5">
        <f t="shared" si="3"/>
        <v>20976</v>
      </c>
      <c r="F20" s="5">
        <f t="shared" si="3"/>
        <v>33322</v>
      </c>
      <c r="G20" s="5">
        <f t="shared" si="3"/>
        <v>0</v>
      </c>
      <c r="H20" s="5">
        <f t="shared" si="3"/>
        <v>143137</v>
      </c>
      <c r="I20" s="5">
        <f t="shared" si="3"/>
        <v>256671</v>
      </c>
      <c r="J20" s="5">
        <f t="shared" si="3"/>
        <v>19403</v>
      </c>
      <c r="K20" s="5">
        <f t="shared" si="3"/>
        <v>36278</v>
      </c>
      <c r="L20" s="5">
        <f t="shared" si="3"/>
        <v>0</v>
      </c>
      <c r="M20" s="5">
        <f t="shared" si="3"/>
        <v>0</v>
      </c>
      <c r="N20" s="5">
        <f t="shared" si="3"/>
        <v>0</v>
      </c>
      <c r="O20" s="5">
        <f t="shared" si="3"/>
        <v>64112</v>
      </c>
      <c r="P20" s="5">
        <f t="shared" si="3"/>
        <v>61303</v>
      </c>
      <c r="Q20" s="5">
        <f t="shared" si="3"/>
        <v>354451</v>
      </c>
      <c r="R20" s="5">
        <f t="shared" si="3"/>
        <v>30612</v>
      </c>
      <c r="S20" s="5">
        <f t="shared" si="3"/>
        <v>0</v>
      </c>
      <c r="T20" s="5">
        <f t="shared" si="3"/>
        <v>85537</v>
      </c>
      <c r="U20" s="5">
        <f t="shared" si="2"/>
        <v>1105802</v>
      </c>
    </row>
    <row r="21" spans="1:2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x14ac:dyDescent="0.25">
      <c r="A22" s="5"/>
      <c r="B22" s="5" t="s">
        <v>92</v>
      </c>
      <c r="C22" s="5" t="s">
        <v>3</v>
      </c>
      <c r="D22" s="5" t="s">
        <v>2</v>
      </c>
      <c r="E22" s="5" t="s">
        <v>4</v>
      </c>
      <c r="F22" s="5" t="s">
        <v>5</v>
      </c>
      <c r="G22" s="5" t="s">
        <v>95</v>
      </c>
      <c r="H22" s="5" t="s">
        <v>8</v>
      </c>
      <c r="I22" s="5" t="s">
        <v>9</v>
      </c>
      <c r="J22" s="5" t="s">
        <v>10</v>
      </c>
      <c r="K22" s="5" t="s">
        <v>13</v>
      </c>
      <c r="L22" s="5" t="s">
        <v>14</v>
      </c>
      <c r="M22" s="5" t="s">
        <v>15</v>
      </c>
      <c r="N22" s="5" t="s">
        <v>96</v>
      </c>
      <c r="O22" s="5" t="s">
        <v>16</v>
      </c>
      <c r="P22" s="5" t="s">
        <v>17</v>
      </c>
      <c r="Q22" s="5" t="s">
        <v>18</v>
      </c>
      <c r="R22" s="5" t="s">
        <v>46</v>
      </c>
      <c r="S22" s="5" t="s">
        <v>20</v>
      </c>
      <c r="T22" s="5" t="s">
        <v>21</v>
      </c>
      <c r="U22" s="5" t="s">
        <v>23</v>
      </c>
    </row>
    <row r="23" spans="1:21" x14ac:dyDescent="0.25">
      <c r="A23" s="5"/>
      <c r="B23" s="5" t="s">
        <v>82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452961</v>
      </c>
      <c r="I23" s="5">
        <v>0</v>
      </c>
      <c r="J23" s="5">
        <v>4832</v>
      </c>
      <c r="K23" s="5">
        <v>0</v>
      </c>
      <c r="L23" s="5">
        <v>0</v>
      </c>
      <c r="M23" s="5">
        <v>0</v>
      </c>
      <c r="N23" s="5">
        <v>0</v>
      </c>
      <c r="O23" s="5">
        <v>3901</v>
      </c>
      <c r="P23" s="5">
        <v>0</v>
      </c>
      <c r="Q23" s="5">
        <v>62743</v>
      </c>
      <c r="R23" s="5"/>
      <c r="S23" s="5">
        <v>0</v>
      </c>
      <c r="T23" s="5">
        <v>21946</v>
      </c>
      <c r="U23" s="5">
        <f>SUM(C23:T23)</f>
        <v>546383</v>
      </c>
    </row>
    <row r="24" spans="1:21" x14ac:dyDescent="0.25">
      <c r="A24" s="5"/>
      <c r="B24" s="5" t="s">
        <v>103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416901</v>
      </c>
      <c r="I24" s="5">
        <v>3268</v>
      </c>
      <c r="J24" s="5">
        <v>249</v>
      </c>
      <c r="K24" s="5">
        <v>0</v>
      </c>
      <c r="L24" s="5">
        <v>0</v>
      </c>
      <c r="M24" s="5">
        <v>0</v>
      </c>
      <c r="N24" s="5">
        <v>0</v>
      </c>
      <c r="O24" s="5">
        <v>440</v>
      </c>
      <c r="P24" s="5">
        <v>0</v>
      </c>
      <c r="Q24" s="5">
        <v>67219</v>
      </c>
      <c r="R24" s="5"/>
      <c r="S24" s="5">
        <v>0</v>
      </c>
      <c r="T24" s="5">
        <v>6354</v>
      </c>
      <c r="U24" s="5">
        <f t="shared" ref="U24:U26" si="4">SUM(C24:T24)</f>
        <v>494431</v>
      </c>
    </row>
    <row r="25" spans="1:21" x14ac:dyDescent="0.25">
      <c r="A25" s="5"/>
      <c r="B25" s="5" t="s">
        <v>104</v>
      </c>
      <c r="C25" s="5">
        <f>SUM(C23:C24)</f>
        <v>0</v>
      </c>
      <c r="D25" s="5">
        <f t="shared" ref="D25:T25" si="5">SUM(D23:D24)</f>
        <v>0</v>
      </c>
      <c r="E25" s="5">
        <f t="shared" si="5"/>
        <v>0</v>
      </c>
      <c r="F25" s="5">
        <f t="shared" si="5"/>
        <v>0</v>
      </c>
      <c r="G25" s="5">
        <f t="shared" si="5"/>
        <v>0</v>
      </c>
      <c r="H25" s="5">
        <f t="shared" si="5"/>
        <v>869862</v>
      </c>
      <c r="I25" s="5">
        <f t="shared" si="5"/>
        <v>3268</v>
      </c>
      <c r="J25" s="5">
        <f t="shared" si="5"/>
        <v>5081</v>
      </c>
      <c r="K25" s="5">
        <f t="shared" si="5"/>
        <v>0</v>
      </c>
      <c r="L25" s="5">
        <f t="shared" si="5"/>
        <v>0</v>
      </c>
      <c r="M25" s="5">
        <f t="shared" si="5"/>
        <v>0</v>
      </c>
      <c r="N25" s="5">
        <f t="shared" si="5"/>
        <v>0</v>
      </c>
      <c r="O25" s="5">
        <f t="shared" si="5"/>
        <v>4341</v>
      </c>
      <c r="P25" s="5">
        <f t="shared" si="5"/>
        <v>0</v>
      </c>
      <c r="Q25" s="5">
        <f t="shared" si="5"/>
        <v>129962</v>
      </c>
      <c r="R25" s="5">
        <f t="shared" si="5"/>
        <v>0</v>
      </c>
      <c r="S25" s="5">
        <f t="shared" si="5"/>
        <v>0</v>
      </c>
      <c r="T25" s="5">
        <f t="shared" si="5"/>
        <v>28300</v>
      </c>
      <c r="U25" s="5">
        <f t="shared" si="4"/>
        <v>1040814</v>
      </c>
    </row>
    <row r="26" spans="1:2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>
        <f t="shared" si="4"/>
        <v>0</v>
      </c>
    </row>
    <row r="27" spans="1:21" x14ac:dyDescent="0.25">
      <c r="A27" s="5"/>
      <c r="B27" s="5" t="s">
        <v>105</v>
      </c>
      <c r="C27" s="5">
        <f>C13+C20+C25</f>
        <v>36283</v>
      </c>
      <c r="D27" s="5">
        <f t="shared" ref="D27:T27" si="6">D13+D20+D25</f>
        <v>0</v>
      </c>
      <c r="E27" s="5">
        <f t="shared" si="6"/>
        <v>20976</v>
      </c>
      <c r="F27" s="5">
        <f t="shared" si="6"/>
        <v>379718</v>
      </c>
      <c r="G27" s="5">
        <f t="shared" si="6"/>
        <v>0</v>
      </c>
      <c r="H27" s="5">
        <f t="shared" si="6"/>
        <v>1660125</v>
      </c>
      <c r="I27" s="5">
        <f t="shared" si="6"/>
        <v>652135</v>
      </c>
      <c r="J27" s="5">
        <f t="shared" si="6"/>
        <v>26834</v>
      </c>
      <c r="K27" s="5">
        <f t="shared" si="6"/>
        <v>156084</v>
      </c>
      <c r="L27" s="5">
        <f t="shared" si="6"/>
        <v>0</v>
      </c>
      <c r="M27" s="5">
        <f t="shared" si="6"/>
        <v>22635</v>
      </c>
      <c r="N27" s="5">
        <f t="shared" si="6"/>
        <v>0</v>
      </c>
      <c r="O27" s="5">
        <f t="shared" si="6"/>
        <v>327886</v>
      </c>
      <c r="P27" s="5">
        <f t="shared" si="6"/>
        <v>538557</v>
      </c>
      <c r="Q27" s="5">
        <f t="shared" si="6"/>
        <v>3007815</v>
      </c>
      <c r="R27" s="5">
        <f t="shared" si="6"/>
        <v>275543</v>
      </c>
      <c r="S27" s="5">
        <f t="shared" si="6"/>
        <v>1587</v>
      </c>
      <c r="T27" s="5">
        <f t="shared" si="6"/>
        <v>329907</v>
      </c>
      <c r="U27" s="5">
        <f>SUM(C27:T27)</f>
        <v>7436085</v>
      </c>
    </row>
    <row r="28" spans="1:21" x14ac:dyDescent="0.25">
      <c r="A28" s="5"/>
      <c r="B28" s="5" t="s">
        <v>127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x14ac:dyDescent="0.25">
      <c r="A29" s="5"/>
      <c r="B29" s="5" t="s">
        <v>134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25">
      <c r="A31" s="5"/>
      <c r="B31" s="6" t="s">
        <v>121</v>
      </c>
      <c r="C31" s="6"/>
      <c r="D31" s="6"/>
      <c r="E31" s="6"/>
      <c r="F31" s="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25">
      <c r="A32" s="5"/>
      <c r="B32" s="5"/>
      <c r="C32" s="5" t="s">
        <v>126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x14ac:dyDescent="0.25">
      <c r="A34" s="5"/>
      <c r="B34" s="5" t="s">
        <v>94</v>
      </c>
      <c r="C34" s="5">
        <v>2021</v>
      </c>
      <c r="D34" s="5">
        <v>2022</v>
      </c>
      <c r="E34" s="5" t="s">
        <v>124</v>
      </c>
      <c r="F34" s="5" t="s">
        <v>125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x14ac:dyDescent="0.25">
      <c r="A35" s="5"/>
      <c r="B35" s="5" t="s">
        <v>97</v>
      </c>
      <c r="C35" s="5">
        <v>663283</v>
      </c>
      <c r="D35" s="5">
        <v>497658</v>
      </c>
      <c r="E35" s="5">
        <f>D35-C35</f>
        <v>-165625</v>
      </c>
      <c r="F35" s="5">
        <f>E35/C35</f>
        <v>-0.24970487710374004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25">
      <c r="A36" s="5"/>
      <c r="B36" s="5" t="s">
        <v>108</v>
      </c>
      <c r="C36" s="5">
        <v>1575331</v>
      </c>
      <c r="D36" s="5">
        <v>1370986</v>
      </c>
      <c r="E36" s="5">
        <f t="shared" ref="E36:E39" si="7">D36-C36</f>
        <v>-204345</v>
      </c>
      <c r="F36" s="5">
        <f t="shared" ref="F36:F39" si="8">E36/C36</f>
        <v>-0.12971559627786161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x14ac:dyDescent="0.25">
      <c r="A37" s="5"/>
      <c r="B37" s="5" t="s">
        <v>109</v>
      </c>
      <c r="C37" s="5">
        <v>1974590</v>
      </c>
      <c r="D37" s="5">
        <v>1624473</v>
      </c>
      <c r="E37" s="5">
        <f t="shared" si="7"/>
        <v>-350117</v>
      </c>
      <c r="F37" s="5">
        <f t="shared" si="8"/>
        <v>-0.17731123929524611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x14ac:dyDescent="0.25">
      <c r="A38" s="5"/>
      <c r="B38" s="5" t="s">
        <v>100</v>
      </c>
      <c r="C38" s="5">
        <v>2675250</v>
      </c>
      <c r="D38" s="5">
        <v>1796352</v>
      </c>
      <c r="E38" s="5">
        <f t="shared" si="7"/>
        <v>-878898</v>
      </c>
      <c r="F38" s="5">
        <f t="shared" si="8"/>
        <v>-0.32852929632744604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x14ac:dyDescent="0.25">
      <c r="A39" s="5"/>
      <c r="B39" s="5" t="s">
        <v>101</v>
      </c>
      <c r="C39" s="5">
        <v>6888454</v>
      </c>
      <c r="D39" s="5">
        <v>5289469</v>
      </c>
      <c r="E39" s="5">
        <f t="shared" si="7"/>
        <v>-1598985</v>
      </c>
      <c r="F39" s="5">
        <f t="shared" si="8"/>
        <v>-0.23212537965703189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x14ac:dyDescent="0.25">
      <c r="A41" s="5"/>
      <c r="B41" s="5"/>
      <c r="C41" s="5">
        <v>2021</v>
      </c>
      <c r="D41" s="5">
        <v>2022</v>
      </c>
      <c r="E41" s="5" t="s">
        <v>106</v>
      </c>
      <c r="F41" s="5" t="s">
        <v>107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x14ac:dyDescent="0.25">
      <c r="A42" s="5"/>
      <c r="B42" s="5" t="s">
        <v>97</v>
      </c>
      <c r="C42" s="5">
        <v>141297</v>
      </c>
      <c r="D42" s="5">
        <v>155299</v>
      </c>
      <c r="E42" s="5">
        <f>D42-C42</f>
        <v>14002</v>
      </c>
      <c r="F42" s="5">
        <f>E42/C42</f>
        <v>9.9096229927033125E-2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x14ac:dyDescent="0.25">
      <c r="A43" s="5"/>
      <c r="B43" s="5" t="s">
        <v>108</v>
      </c>
      <c r="C43" s="5">
        <v>616531</v>
      </c>
      <c r="D43" s="5">
        <v>442616</v>
      </c>
      <c r="E43" s="5">
        <f t="shared" ref="E43:E46" si="9">D43-C43</f>
        <v>-173915</v>
      </c>
      <c r="F43" s="5">
        <f t="shared" ref="F43:F46" si="10">E43/C43</f>
        <v>-0.28208638332865665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x14ac:dyDescent="0.25">
      <c r="A44" s="5"/>
      <c r="B44" s="5" t="s">
        <v>109</v>
      </c>
      <c r="C44" s="5">
        <v>87155</v>
      </c>
      <c r="D44" s="5">
        <v>179766</v>
      </c>
      <c r="E44" s="5">
        <f t="shared" si="9"/>
        <v>92611</v>
      </c>
      <c r="F44" s="5">
        <f t="shared" si="10"/>
        <v>1.0626011129596695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x14ac:dyDescent="0.25">
      <c r="A45" s="5"/>
      <c r="B45" s="5" t="s">
        <v>100</v>
      </c>
      <c r="C45" s="5">
        <v>182769</v>
      </c>
      <c r="D45" s="5">
        <v>328121</v>
      </c>
      <c r="E45" s="5">
        <f t="shared" si="9"/>
        <v>145352</v>
      </c>
      <c r="F45" s="5">
        <f t="shared" si="10"/>
        <v>0.79527709841384475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x14ac:dyDescent="0.25">
      <c r="A46" s="5"/>
      <c r="B46" s="5" t="s">
        <v>123</v>
      </c>
      <c r="C46" s="5">
        <v>1027752</v>
      </c>
      <c r="D46" s="5">
        <v>1105802</v>
      </c>
      <c r="E46" s="5">
        <f t="shared" si="9"/>
        <v>78050</v>
      </c>
      <c r="F46" s="5">
        <f t="shared" si="10"/>
        <v>7.5942445259167587E-2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x14ac:dyDescent="0.25">
      <c r="A48" s="5"/>
      <c r="B48" s="5"/>
      <c r="C48" s="5">
        <v>2021</v>
      </c>
      <c r="D48" s="5">
        <v>2022</v>
      </c>
      <c r="E48" s="5" t="s">
        <v>106</v>
      </c>
      <c r="F48" s="5" t="s">
        <v>107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x14ac:dyDescent="0.25">
      <c r="A49" s="5"/>
      <c r="B49" s="5" t="s">
        <v>82</v>
      </c>
      <c r="C49" s="5">
        <v>876426</v>
      </c>
      <c r="D49" s="5">
        <v>546383</v>
      </c>
      <c r="E49" s="5">
        <f>D49-C49</f>
        <v>-330043</v>
      </c>
      <c r="F49" s="5">
        <f>E49/C49</f>
        <v>-0.37657828498926321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x14ac:dyDescent="0.25">
      <c r="A50" s="5"/>
      <c r="B50" s="5" t="s">
        <v>103</v>
      </c>
      <c r="C50" s="5">
        <v>985646</v>
      </c>
      <c r="D50" s="5">
        <v>494431</v>
      </c>
      <c r="E50" s="5">
        <f t="shared" ref="E50:E51" si="11">D50-C50</f>
        <v>-491215</v>
      </c>
      <c r="F50" s="5">
        <f t="shared" ref="F50:F51" si="12">E50/C50</f>
        <v>-0.49836858263514489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x14ac:dyDescent="0.25">
      <c r="A51" s="5"/>
      <c r="B51" s="5" t="s">
        <v>122</v>
      </c>
      <c r="C51" s="5">
        <v>1862072</v>
      </c>
      <c r="D51" s="5">
        <f>D49+D50</f>
        <v>1040814</v>
      </c>
      <c r="E51" s="5">
        <f t="shared" si="11"/>
        <v>-821258</v>
      </c>
      <c r="F51" s="5">
        <f t="shared" si="12"/>
        <v>-0.44104524422256497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x14ac:dyDescent="0.25">
      <c r="A53" s="5"/>
      <c r="B53" s="5" t="s">
        <v>105</v>
      </c>
      <c r="C53" s="5">
        <f>C39+C46+C51</f>
        <v>9778278</v>
      </c>
      <c r="D53" s="5">
        <f t="shared" ref="D53:F53" si="13">D39+D46+D51</f>
        <v>7436085</v>
      </c>
      <c r="E53" s="5">
        <f t="shared" si="13"/>
        <v>-2342193</v>
      </c>
      <c r="F53" s="5">
        <f t="shared" si="13"/>
        <v>-0.59722817862042921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x14ac:dyDescent="0.25">
      <c r="A54" s="5"/>
      <c r="B54" s="5" t="s">
        <v>128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x14ac:dyDescent="0.25">
      <c r="A55" s="5"/>
      <c r="B55" s="5" t="s">
        <v>129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</sheetData>
  <mergeCells count="6">
    <mergeCell ref="B2:U2"/>
    <mergeCell ref="B31:F31"/>
    <mergeCell ref="B6:U6"/>
    <mergeCell ref="B5:U5"/>
    <mergeCell ref="B4:U4"/>
    <mergeCell ref="B3:U3"/>
  </mergeCells>
  <pageMargins left="0.7" right="0.7" top="0.75" bottom="0.75" header="0.3" footer="0.3"/>
  <pageSetup scale="2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COMPARATIVO EMB.</vt:lpstr>
      <vt:lpstr>EMBARCACIONES </vt:lpstr>
      <vt:lpstr>Representacion Porc. Emb.</vt:lpstr>
      <vt:lpstr>PASAJEROS</vt:lpstr>
      <vt:lpstr>CONTENEDORES</vt:lpstr>
      <vt:lpstr>CARGAS</vt:lpstr>
      <vt:lpstr>'COMPARATIVO EMB.'!Área_de_impresión</vt:lpstr>
      <vt:lpstr>PASAJEROS!Área_de_impresión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CELERKY BENITEZ MEDRANO</dc:creator>
  <cp:lastModifiedBy>MOISES ISSAIAS RICHARSON CAMPUSANO</cp:lastModifiedBy>
  <cp:lastPrinted>2023-01-17T15:58:42Z</cp:lastPrinted>
  <dcterms:created xsi:type="dcterms:W3CDTF">2023-01-12T15:54:36Z</dcterms:created>
  <dcterms:modified xsi:type="dcterms:W3CDTF">2023-01-17T16:17:57Z</dcterms:modified>
</cp:coreProperties>
</file>