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STADISTICAS TRIMESTRALES\2022\"/>
    </mc:Choice>
  </mc:AlternateContent>
  <xr:revisionPtr revIDLastSave="0" documentId="8_{92794C82-AD84-46E4-9A73-3BDEAA8856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RATIVO EMB." sheetId="5" r:id="rId1"/>
    <sheet name="EMBARCACIONES " sheetId="1" r:id="rId2"/>
    <sheet name="Representacion Porc. Emb." sheetId="6" r:id="rId3"/>
    <sheet name="PASAJEROS" sheetId="2" r:id="rId4"/>
    <sheet name="CONTENEDORES" sheetId="3" r:id="rId5"/>
    <sheet name="CARGAS" sheetId="4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4" l="1"/>
  <c r="E64" i="4"/>
  <c r="F64" i="4" s="1"/>
  <c r="E63" i="4"/>
  <c r="F63" i="4" s="1"/>
  <c r="F57" i="4"/>
  <c r="F58" i="4"/>
  <c r="E57" i="4"/>
  <c r="E58" i="4"/>
  <c r="E59" i="4"/>
  <c r="F59" i="4" s="1"/>
  <c r="E60" i="4"/>
  <c r="F60" i="4" s="1"/>
  <c r="E56" i="4"/>
  <c r="F56" i="4" s="1"/>
  <c r="F50" i="4"/>
  <c r="F51" i="4"/>
  <c r="F52" i="4"/>
  <c r="F53" i="4"/>
  <c r="E50" i="4"/>
  <c r="E51" i="4"/>
  <c r="E52" i="4"/>
  <c r="E53" i="4"/>
  <c r="E49" i="4"/>
  <c r="F49" i="4" s="1"/>
  <c r="D65" i="4" l="1"/>
  <c r="D67" i="4" l="1"/>
  <c r="E65" i="4"/>
  <c r="U30" i="4"/>
  <c r="U32" i="4"/>
  <c r="U29" i="4"/>
  <c r="U23" i="4"/>
  <c r="U24" i="4"/>
  <c r="U25" i="4"/>
  <c r="U22" i="4"/>
  <c r="U16" i="4"/>
  <c r="U17" i="4"/>
  <c r="U18" i="4"/>
  <c r="U15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C31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C26" i="4"/>
  <c r="D19" i="4"/>
  <c r="E19" i="4"/>
  <c r="E33" i="4" s="1"/>
  <c r="F19" i="4"/>
  <c r="F33" i="4" s="1"/>
  <c r="G19" i="4"/>
  <c r="H19" i="4"/>
  <c r="I19" i="4"/>
  <c r="J19" i="4"/>
  <c r="K19" i="4"/>
  <c r="K33" i="4" s="1"/>
  <c r="L19" i="4"/>
  <c r="M19" i="4"/>
  <c r="M33" i="4" s="1"/>
  <c r="N19" i="4"/>
  <c r="N33" i="4" s="1"/>
  <c r="O19" i="4"/>
  <c r="O33" i="4" s="1"/>
  <c r="P19" i="4"/>
  <c r="P33" i="4" s="1"/>
  <c r="Q19" i="4"/>
  <c r="R19" i="4"/>
  <c r="R33" i="4" s="1"/>
  <c r="S19" i="4"/>
  <c r="T19" i="4"/>
  <c r="C19" i="4"/>
  <c r="L33" i="4" l="1"/>
  <c r="J33" i="4"/>
  <c r="F65" i="4"/>
  <c r="F67" i="4" s="1"/>
  <c r="E67" i="4"/>
  <c r="U26" i="4"/>
  <c r="D33" i="4"/>
  <c r="I33" i="4"/>
  <c r="H33" i="4"/>
  <c r="G33" i="4"/>
  <c r="C33" i="4"/>
  <c r="T33" i="4"/>
  <c r="S33" i="4"/>
  <c r="U31" i="4"/>
  <c r="Q33" i="4"/>
  <c r="U19" i="4"/>
  <c r="U33" i="4" l="1"/>
  <c r="C35" i="6"/>
  <c r="L35" i="6"/>
  <c r="K35" i="6"/>
  <c r="J35" i="6"/>
  <c r="I35" i="6"/>
  <c r="H35" i="6"/>
  <c r="G35" i="6"/>
  <c r="F35" i="6"/>
  <c r="E35" i="6"/>
  <c r="D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35" i="6" l="1"/>
  <c r="N22" i="6" s="1"/>
  <c r="N21" i="6" l="1"/>
  <c r="N34" i="6"/>
  <c r="N23" i="6"/>
  <c r="N13" i="6"/>
  <c r="N24" i="6"/>
  <c r="N35" i="6"/>
  <c r="N25" i="6"/>
  <c r="N14" i="6"/>
  <c r="N26" i="6"/>
  <c r="N15" i="6"/>
  <c r="N27" i="6"/>
  <c r="N16" i="6"/>
  <c r="N28" i="6"/>
  <c r="N17" i="6"/>
  <c r="N29" i="6"/>
  <c r="N18" i="6"/>
  <c r="N30" i="6"/>
  <c r="N19" i="6"/>
  <c r="N31" i="6"/>
  <c r="N20" i="6"/>
  <c r="N32" i="6"/>
  <c r="N33" i="6"/>
  <c r="D51" i="3"/>
  <c r="E51" i="3"/>
  <c r="F51" i="3"/>
  <c r="G51" i="3"/>
  <c r="H51" i="3"/>
  <c r="E118" i="3"/>
  <c r="D118" i="3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96" i="3"/>
  <c r="G96" i="3" s="1"/>
  <c r="F92" i="3"/>
  <c r="G92" i="3" s="1"/>
  <c r="F93" i="3"/>
  <c r="G93" i="3" s="1"/>
  <c r="F91" i="3"/>
  <c r="G91" i="3" s="1"/>
  <c r="F87" i="3"/>
  <c r="G87" i="3" s="1"/>
  <c r="F88" i="3"/>
  <c r="F86" i="3"/>
  <c r="G86" i="3" s="1"/>
  <c r="E104" i="3"/>
  <c r="D104" i="3"/>
  <c r="F104" i="3" l="1"/>
  <c r="G88" i="3"/>
  <c r="G104" i="3" s="1"/>
  <c r="I20" i="3"/>
  <c r="I27" i="3"/>
  <c r="I29" i="3"/>
  <c r="I30" i="3"/>
  <c r="I26" i="3"/>
  <c r="I21" i="3"/>
  <c r="I15" i="3"/>
  <c r="I14" i="3"/>
  <c r="E31" i="3"/>
  <c r="E32" i="3" s="1"/>
  <c r="F31" i="3"/>
  <c r="F32" i="3" s="1"/>
  <c r="G31" i="3"/>
  <c r="H31" i="3"/>
  <c r="E28" i="3"/>
  <c r="F28" i="3"/>
  <c r="G28" i="3"/>
  <c r="H28" i="3"/>
  <c r="D31" i="3"/>
  <c r="D28" i="3"/>
  <c r="D32" i="3" s="1"/>
  <c r="E22" i="3"/>
  <c r="F22" i="3"/>
  <c r="G22" i="3"/>
  <c r="H22" i="3"/>
  <c r="D22" i="3"/>
  <c r="E16" i="3"/>
  <c r="F16" i="3"/>
  <c r="G16" i="3"/>
  <c r="H16" i="3"/>
  <c r="D16" i="3"/>
  <c r="I16" i="3" s="1"/>
  <c r="I22" i="3" l="1"/>
  <c r="H32" i="3"/>
  <c r="G32" i="3"/>
  <c r="I32" i="3" s="1"/>
  <c r="I31" i="3"/>
  <c r="H34" i="3"/>
  <c r="G34" i="3"/>
  <c r="E34" i="3"/>
  <c r="F34" i="3"/>
  <c r="D34" i="3"/>
  <c r="I28" i="3"/>
  <c r="I34" i="3" l="1"/>
  <c r="C93" i="1"/>
  <c r="M31" i="1"/>
  <c r="C92" i="2" l="1"/>
  <c r="E56" i="2"/>
  <c r="D56" i="2"/>
  <c r="C56" i="2"/>
  <c r="F56" i="2" s="1"/>
  <c r="F55" i="2"/>
  <c r="F54" i="2"/>
  <c r="F53" i="2"/>
  <c r="F52" i="2"/>
  <c r="F51" i="2"/>
  <c r="F50" i="2"/>
  <c r="F49" i="2"/>
  <c r="J18" i="2"/>
  <c r="I18" i="2"/>
  <c r="H18" i="2"/>
  <c r="G18" i="2"/>
  <c r="F18" i="2"/>
  <c r="E18" i="2"/>
  <c r="D18" i="2"/>
  <c r="C18" i="2"/>
  <c r="K17" i="2"/>
  <c r="K16" i="2"/>
  <c r="K15" i="2"/>
  <c r="K18" i="2" l="1"/>
  <c r="D35" i="1" l="1"/>
  <c r="E35" i="1"/>
  <c r="F35" i="1"/>
  <c r="G35" i="1"/>
  <c r="H35" i="1"/>
  <c r="I35" i="1"/>
  <c r="J35" i="1"/>
  <c r="K35" i="1"/>
  <c r="L35" i="1"/>
  <c r="C35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M13" i="1"/>
  <c r="I14" i="5"/>
  <c r="J14" i="5" s="1"/>
  <c r="D70" i="5"/>
  <c r="C70" i="5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M35" i="1" l="1"/>
  <c r="E70" i="5"/>
  <c r="F70" i="5" s="1"/>
</calcChain>
</file>

<file path=xl/sharedStrings.xml><?xml version="1.0" encoding="utf-8"?>
<sst xmlns="http://schemas.openxmlformats.org/spreadsheetml/2006/main" count="409" uniqueCount="138">
  <si>
    <t>PUERTOS Y TERMINALES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</si>
  <si>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</si>
  <si>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</si>
  <si>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</si>
  <si>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</si>
  <si>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</si>
  <si>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</si>
  <si>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</si>
  <si>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CAUCEDO</t>
  </si>
  <si>
    <t>LA CANA</t>
  </si>
  <si>
    <t>LA ROMANA</t>
  </si>
  <si>
    <t xml:space="preserve">LUPERON 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</si>
  <si>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</si>
  <si>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</si>
  <si>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</si>
  <si>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</si>
  <si>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</si>
  <si>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</si>
  <si>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</si>
  <si>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 PEDRO DE MACORIS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</si>
  <si>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</si>
  <si>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</si>
  <si>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</si>
  <si>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</si>
  <si>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</si>
  <si>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</si>
  <si>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</si>
  <si>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</si>
  <si>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</si>
  <si>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</si>
  <si>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</si>
  <si>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</si>
  <si>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</si>
  <si>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</si>
  <si>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</si>
  <si>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>DIRECCIÓN DE PLANIFICACIÓN Y DESARROLLO</t>
  </si>
  <si>
    <t xml:space="preserve">SECCIÓN DE ESTADÍSTICA </t>
  </si>
  <si>
    <t>MOVIMIENTO  DE EMBARCACIONES LLEGADAS EN EL TRIMESTRE OCTUBRE-DICIEMBRE  2021 Vs 2022</t>
  </si>
  <si>
    <r>
      <t>C</t>
    </r>
    <r>
      <rPr>
        <b/>
        <sz val="12"/>
        <color rgb="FF000000"/>
        <rFont val="Cambria"/>
        <family val="1"/>
      </rPr>
      <t>oncepto</t>
    </r>
  </si>
  <si>
    <t xml:space="preserve">Resumen </t>
  </si>
  <si>
    <t>Variación</t>
  </si>
  <si>
    <t>Absoluta</t>
  </si>
  <si>
    <t>Porcentual</t>
  </si>
  <si>
    <t>Embarcaciones</t>
  </si>
  <si>
    <t>Puertos/ Terminales</t>
  </si>
  <si>
    <t xml:space="preserve">Cantidad de Embarcaciones </t>
  </si>
  <si>
    <t>ISLAS CATALINA</t>
  </si>
  <si>
    <t>SAN PEDRO DE MACORÍS</t>
  </si>
  <si>
    <t>Total Embarcaciones Trimestre Octubre-Diciembre 2022</t>
  </si>
  <si>
    <r>
      <t xml:space="preserve">En el Trimestre Octubre -Diciembre  en los Puertos  presentamos  un total general  de Embarcaciones de </t>
    </r>
    <r>
      <rPr>
        <b/>
        <sz val="11"/>
        <color theme="1"/>
        <rFont val="Calibri"/>
        <family val="2"/>
        <scheme val="minor"/>
      </rPr>
      <t>1,330</t>
    </r>
  </si>
  <si>
    <t>Variación Absoluta</t>
  </si>
  <si>
    <t>Variación Porcentual</t>
  </si>
  <si>
    <t xml:space="preserve">OTROS </t>
  </si>
  <si>
    <t>MOVIMIENTO  DE EMBARCACIONES LLEGADAS EN EL TRIMESTRE OCTUBRE-DICIEMBRE 2022</t>
  </si>
  <si>
    <t xml:space="preserve">PUERTOS </t>
  </si>
  <si>
    <t>SECCIÓN DE ESTADÍSTICA</t>
  </si>
  <si>
    <t xml:space="preserve">MOVIMIENTO DE CRUCERISTAS  </t>
  </si>
  <si>
    <t>OCTUBRE-NOVIEMBRE 2022</t>
  </si>
  <si>
    <t>AMBER COVE</t>
  </si>
  <si>
    <t xml:space="preserve">SANTA BARBARA </t>
  </si>
  <si>
    <t xml:space="preserve">SANTO DOMINGO CRUCERO </t>
  </si>
  <si>
    <t>SANTO DOMINGO FERRY</t>
  </si>
  <si>
    <t>OCTUBRE</t>
  </si>
  <si>
    <t>NOVIEMBRE</t>
  </si>
  <si>
    <t>DICIEMBRE</t>
  </si>
  <si>
    <t xml:space="preserve">OCTUBRE </t>
  </si>
  <si>
    <t xml:space="preserve">AMBER COVE </t>
  </si>
  <si>
    <t>TAINO  BAY</t>
  </si>
  <si>
    <t>SANTO DOMINGO (CRUCERO)</t>
  </si>
  <si>
    <t>SANTO DOMINGO (FERRY)</t>
  </si>
  <si>
    <t xml:space="preserve">El total de Cruceros  llegados en el Trimestre Octubre-Diciembre  es de 224. </t>
  </si>
  <si>
    <t xml:space="preserve">TOTAL TRIMESTRE </t>
  </si>
  <si>
    <t>SANTA BARBARA ( SAMANA)</t>
  </si>
  <si>
    <t>total trimestral  de la cantidad de cruceros arribados  Octubre-Diciembre</t>
  </si>
  <si>
    <t>PUERTO  PLATA</t>
  </si>
  <si>
    <t>DIRECCIÓN DE PLANIFICACIÓN Y DESAROLLO</t>
  </si>
  <si>
    <t>CONTENEDORES POR PUERTOS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</si>
  <si>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</si>
  <si>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</si>
  <si>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</si>
  <si>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</si>
  <si>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</si>
  <si>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</si>
  <si>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</si>
  <si>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</si>
  <si>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</si>
  <si>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</si>
  <si>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COMPARATIVO 2022 Vs. 2021</t>
  </si>
  <si>
    <t>CONT. IMPORTACIÓN</t>
  </si>
  <si>
    <t>valor absoluto</t>
  </si>
  <si>
    <t>valor porcentual</t>
  </si>
  <si>
    <t>CONT. DE EXPORTACIÓN</t>
  </si>
  <si>
    <t>CONT. EN TRÁNSITO</t>
  </si>
  <si>
    <t>EXPORTACIÓN</t>
  </si>
  <si>
    <t>TRÁNSITO</t>
  </si>
  <si>
    <t>TRIMESTRE OCTUBRE-DICIEMBRE 2022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</si>
  <si>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</si>
  <si>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</si>
  <si>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</si>
  <si>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</si>
  <si>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</si>
  <si>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</si>
  <si>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</si>
  <si>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</si>
  <si>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</si>
  <si>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</si>
  <si>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</si>
  <si>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</si>
  <si>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>VARIACION ABSOLUTA</t>
  </si>
  <si>
    <t>VARACION PORCENTUAL</t>
  </si>
  <si>
    <t xml:space="preserve"> CARGA GRAL. CONT.</t>
  </si>
  <si>
    <t xml:space="preserve"> CARGA GRANEL SOLIDA</t>
  </si>
  <si>
    <t xml:space="preserve">  </t>
  </si>
  <si>
    <t>CONCEPTO</t>
  </si>
  <si>
    <t xml:space="preserve">IMPORTACIÓN </t>
  </si>
  <si>
    <t xml:space="preserve">EXPORTACIÓN </t>
  </si>
  <si>
    <t xml:space="preserve">OCTUBRE-DICIEMBRE </t>
  </si>
  <si>
    <t xml:space="preserve">CONTENEDORES  POR PUERTOS </t>
  </si>
  <si>
    <t xml:space="preserve"> </t>
  </si>
  <si>
    <t>AUTORIDAD PORTURIA DOMINICANA</t>
  </si>
  <si>
    <t xml:space="preserve">PORCENTUAL </t>
  </si>
  <si>
    <t>SECCIÓN ESTADÍSTICA</t>
  </si>
  <si>
    <t xml:space="preserve">MOVIMIENTO DE CARGAS CLASIFICADAS POR TIPOS Y PUERTOS </t>
  </si>
  <si>
    <t>OCTUBRE-DICIEMBRE 2022</t>
  </si>
  <si>
    <t>COMPARATIVO DEL MOVIMIENTO DE CARGAS  2022 VS 2021</t>
  </si>
  <si>
    <t xml:space="preserve">TOTAL TÁNSITO </t>
  </si>
  <si>
    <t>TOTAL EXPORTACÓN</t>
  </si>
  <si>
    <t>VARIACIÓN ABSOLUTA</t>
  </si>
  <si>
    <t>VARACIÓN PORCENTUAL</t>
  </si>
  <si>
    <t>TRIMESTRE OCTUBRE-DICIEMBRE 2022- 2021</t>
  </si>
  <si>
    <t>Cargas expresadas en T.M.</t>
  </si>
  <si>
    <t xml:space="preserve">NOTA:   en este renglon faltan por registrar las cargas del Puerto Caucedo. Y algunas de otros puertos. </t>
  </si>
  <si>
    <t>en el 2022 no estan completa las cargas.</t>
  </si>
  <si>
    <t>TIPOS DE CARGAS</t>
  </si>
  <si>
    <t xml:space="preserve">MOVIMIENTO DE EMBARCACIONES </t>
  </si>
  <si>
    <t>OCTUBRE-DICIEMBRE  2022</t>
  </si>
  <si>
    <t>REPRESENTACIÓN PORCENTUAL</t>
  </si>
  <si>
    <t>pendiente las cargas de caucedo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</si>
</sst>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mbria"/>
      <family val="1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b/>
      <sz val="10"/>
      <name val="Cambria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1"/>
      <color rgb="FF000000"/>
      <name val="Cambria"/>
      <family val="1"/>
    </font>
    <font>
      <b/>
      <sz val="11"/>
      <color rgb="FF000000"/>
      <name val="Arial"/>
      <family val="2"/>
    </font>
    <font>
      <sz val="11"/>
      <color rgb="FF00000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3"/>
      <name val="Calibri Light"/>
      <family val="1"/>
      <scheme val="major"/>
    </font>
    <font>
      <b/>
      <sz val="11"/>
      <name val="Calibri"/>
      <family val="2"/>
      <scheme val="minor"/>
    </font>
    <font>
      <b/>
      <sz val="12"/>
      <name val="Calibri Light"/>
      <family val="1"/>
      <scheme val="major"/>
    </font>
    <font>
      <b/>
      <sz val="12"/>
      <color theme="3"/>
      <name val="Calibri Light"/>
      <family val="1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 Light"/>
      <family val="1"/>
      <scheme val="major"/>
    </font>
    <font>
      <sz val="8"/>
      <name val="Calibri"/>
      <family val="2"/>
      <scheme val="minor"/>
    </font>
    <font>
      <sz val="8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4E2"/>
        <bgColor rgb="FF8DB4E2"/>
      </patternFill>
    </fill>
    <fill>
      <patternFill patternType="solid">
        <fgColor theme="4" tint="0.39997558519241921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DB4E2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59999389629810485"/>
        <bgColor rgb="FF8DB4E2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</cellStyleXfs>
  <cellXfs count="170">
    <xf numFmtId="0" fontId="0" fillId="0" borderId="0" xfId="0"/>
    <xf numFmtId="0" fontId="0" fillId="0" borderId="6" xfId="0" applyBorder="1" applyAlignment="1">
      <alignment horizontal="center"/>
    </xf>
    <xf numFmtId="3" fontId="9" fillId="0" borderId="6" xfId="1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11" fillId="0" borderId="6" xfId="4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4" fillId="5" borderId="6" xfId="0" applyFont="1" applyFill="1" applyBorder="1" applyAlignment="1" applyProtection="1">
      <alignment horizontal="left" wrapText="1"/>
    </xf>
    <xf numFmtId="0" fontId="4" fillId="5" borderId="6" xfId="0" applyFont="1" applyFill="1" applyBorder="1" applyAlignment="1" applyProtection="1">
      <alignment horizontal="center" wrapText="1"/>
    </xf>
    <xf numFmtId="0" fontId="4" fillId="5" borderId="6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 wrapText="1"/>
    </xf>
    <xf numFmtId="0" fontId="4" fillId="6" borderId="6" xfId="0" applyFont="1" applyFill="1" applyBorder="1" applyAlignment="1" applyProtection="1">
      <alignment horizontal="center"/>
    </xf>
    <xf numFmtId="0" fontId="5" fillId="8" borderId="6" xfId="0" applyFont="1" applyFill="1" applyBorder="1" applyAlignment="1" applyProtection="1">
      <alignment horizontal="left" wrapText="1"/>
    </xf>
    <xf numFmtId="0" fontId="5" fillId="8" borderId="6" xfId="0" applyFont="1" applyFill="1" applyBorder="1" applyAlignment="1" applyProtection="1">
      <alignment horizontal="left"/>
    </xf>
    <xf numFmtId="0" fontId="6" fillId="8" borderId="6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/>
    </xf>
    <xf numFmtId="3" fontId="7" fillId="4" borderId="6" xfId="0" applyNumberFormat="1" applyFont="1" applyFill="1" applyBorder="1" applyAlignment="1" applyProtection="1">
      <alignment horizontal="center"/>
    </xf>
    <xf numFmtId="3" fontId="8" fillId="9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 applyProtection="1">
      <alignment horizontal="center"/>
    </xf>
    <xf numFmtId="0" fontId="3" fillId="0" borderId="0" xfId="0" applyFont="1"/>
    <xf numFmtId="0" fontId="14" fillId="11" borderId="11" xfId="0" applyFont="1" applyFill="1" applyBorder="1" applyAlignment="1">
      <alignment horizontal="center" vertical="top" wrapText="1"/>
    </xf>
    <xf numFmtId="4" fontId="14" fillId="11" borderId="11" xfId="0" applyNumberFormat="1" applyFont="1" applyFill="1" applyBorder="1" applyAlignment="1">
      <alignment horizontal="center" vertical="top" wrapText="1"/>
    </xf>
    <xf numFmtId="3" fontId="15" fillId="12" borderId="11" xfId="0" applyNumberFormat="1" applyFont="1" applyFill="1" applyBorder="1" applyAlignment="1">
      <alignment horizontal="center" vertical="top" wrapText="1"/>
    </xf>
    <xf numFmtId="3" fontId="14" fillId="13" borderId="6" xfId="0" applyNumberFormat="1" applyFont="1" applyFill="1" applyBorder="1" applyAlignment="1">
      <alignment horizontal="center" vertical="center"/>
    </xf>
    <xf numFmtId="9" fontId="15" fillId="12" borderId="11" xfId="2" applyFont="1" applyFill="1" applyBorder="1" applyAlignment="1">
      <alignment horizontal="center" vertical="top" wrapText="1"/>
    </xf>
    <xf numFmtId="0" fontId="3" fillId="7" borderId="6" xfId="3" applyFont="1" applyFill="1" applyBorder="1" applyAlignment="1" applyProtection="1">
      <alignment horizontal="center" wrapText="1"/>
    </xf>
    <xf numFmtId="0" fontId="3" fillId="7" borderId="6" xfId="0" applyFont="1" applyFill="1" applyBorder="1" applyAlignment="1">
      <alignment horizontal="center"/>
    </xf>
    <xf numFmtId="0" fontId="5" fillId="12" borderId="6" xfId="0" applyFont="1" applyFill="1" applyBorder="1" applyAlignment="1" applyProtection="1">
      <alignment horizontal="left" wrapText="1"/>
    </xf>
    <xf numFmtId="0" fontId="5" fillId="12" borderId="6" xfId="0" applyFont="1" applyFill="1" applyBorder="1" applyAlignment="1" applyProtection="1">
      <alignment horizontal="left"/>
    </xf>
    <xf numFmtId="0" fontId="6" fillId="12" borderId="6" xfId="0" applyFont="1" applyFill="1" applyBorder="1" applyAlignment="1" applyProtection="1">
      <alignment horizontal="left" vertical="center" wrapText="1"/>
    </xf>
    <xf numFmtId="3" fontId="14" fillId="14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10" borderId="6" xfId="0" applyFont="1" applyFill="1" applyBorder="1" applyAlignment="1">
      <alignment horizontal="center" vertical="top" wrapText="1"/>
    </xf>
    <xf numFmtId="3" fontId="16" fillId="0" borderId="6" xfId="0" applyNumberFormat="1" applyFont="1" applyBorder="1" applyAlignment="1">
      <alignment horizontal="center" vertical="center" wrapText="1"/>
    </xf>
    <xf numFmtId="9" fontId="16" fillId="0" borderId="6" xfId="0" applyNumberFormat="1" applyFont="1" applyBorder="1" applyAlignment="1">
      <alignment horizontal="center" vertical="center" wrapText="1"/>
    </xf>
    <xf numFmtId="3" fontId="14" fillId="15" borderId="6" xfId="0" applyNumberFormat="1" applyFont="1" applyFill="1" applyBorder="1" applyAlignment="1">
      <alignment horizontal="center" vertical="center"/>
    </xf>
    <xf numFmtId="3" fontId="14" fillId="8" borderId="6" xfId="0" applyNumberFormat="1" applyFont="1" applyFill="1" applyBorder="1" applyAlignment="1">
      <alignment horizontal="center" vertical="center" wrapText="1"/>
    </xf>
    <xf numFmtId="9" fontId="14" fillId="8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7" fillId="16" borderId="6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3" fontId="0" fillId="12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12" borderId="6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3" fontId="3" fillId="8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3" fontId="3" fillId="9" borderId="6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19" fillId="0" borderId="0" xfId="0" applyFont="1" applyAlignment="1"/>
    <xf numFmtId="0" fontId="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/>
    <xf numFmtId="0" fontId="22" fillId="0" borderId="0" xfId="0" applyFont="1" applyAlignment="1">
      <alignment horizontal="center"/>
    </xf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20" fillId="12" borderId="2" xfId="0" applyFont="1" applyFill="1" applyBorder="1" applyAlignment="1">
      <alignment horizontal="center" wrapText="1"/>
    </xf>
    <xf numFmtId="3" fontId="11" fillId="12" borderId="6" xfId="5" applyNumberFormat="1" applyFont="1" applyFill="1" applyBorder="1" applyAlignment="1">
      <alignment horizontal="center"/>
    </xf>
    <xf numFmtId="3" fontId="11" fillId="12" borderId="6" xfId="0" applyNumberFormat="1" applyFont="1" applyFill="1" applyBorder="1" applyAlignment="1">
      <alignment horizontal="center" wrapText="1"/>
    </xf>
    <xf numFmtId="3" fontId="11" fillId="12" borderId="6" xfId="0" applyNumberFormat="1" applyFont="1" applyFill="1" applyBorder="1" applyAlignment="1">
      <alignment horizontal="center"/>
    </xf>
    <xf numFmtId="3" fontId="8" fillId="12" borderId="5" xfId="0" applyNumberFormat="1" applyFont="1" applyFill="1" applyBorder="1" applyAlignment="1">
      <alignment horizontal="center"/>
    </xf>
    <xf numFmtId="0" fontId="20" fillId="12" borderId="2" xfId="0" applyFont="1" applyFill="1" applyBorder="1" applyAlignment="1">
      <alignment horizontal="center"/>
    </xf>
    <xf numFmtId="0" fontId="20" fillId="12" borderId="3" xfId="0" applyFont="1" applyFill="1" applyBorder="1" applyAlignment="1">
      <alignment horizontal="center"/>
    </xf>
    <xf numFmtId="3" fontId="8" fillId="12" borderId="8" xfId="0" applyNumberFormat="1" applyFont="1" applyFill="1" applyBorder="1" applyAlignment="1">
      <alignment horizontal="center"/>
    </xf>
    <xf numFmtId="0" fontId="24" fillId="12" borderId="0" xfId="0" applyFont="1" applyFill="1" applyAlignment="1">
      <alignment horizontal="center"/>
    </xf>
    <xf numFmtId="3" fontId="24" fillId="12" borderId="6" xfId="5" applyNumberFormat="1" applyFont="1" applyFill="1" applyBorder="1" applyAlignment="1">
      <alignment horizontal="center"/>
    </xf>
    <xf numFmtId="3" fontId="24" fillId="12" borderId="6" xfId="6" applyNumberFormat="1" applyFont="1" applyFill="1" applyBorder="1" applyAlignment="1">
      <alignment horizontal="center"/>
    </xf>
    <xf numFmtId="3" fontId="20" fillId="12" borderId="5" xfId="0" applyNumberFormat="1" applyFont="1" applyFill="1" applyBorder="1" applyAlignment="1">
      <alignment horizontal="center"/>
    </xf>
    <xf numFmtId="3" fontId="0" fillId="0" borderId="0" xfId="0" applyNumberFormat="1"/>
    <xf numFmtId="3" fontId="24" fillId="12" borderId="6" xfId="0" applyNumberFormat="1" applyFont="1" applyFill="1" applyBorder="1" applyAlignment="1">
      <alignment horizontal="center"/>
    </xf>
    <xf numFmtId="1" fontId="24" fillId="12" borderId="6" xfId="6" applyNumberFormat="1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3" fontId="20" fillId="12" borderId="6" xfId="0" applyNumberFormat="1" applyFont="1" applyFill="1" applyBorder="1" applyAlignment="1">
      <alignment horizontal="center"/>
    </xf>
    <xf numFmtId="3" fontId="20" fillId="12" borderId="8" xfId="0" applyNumberFormat="1" applyFont="1" applyFill="1" applyBorder="1" applyAlignment="1">
      <alignment horizontal="center"/>
    </xf>
    <xf numFmtId="0" fontId="20" fillId="12" borderId="16" xfId="0" applyFont="1" applyFill="1" applyBorder="1" applyAlignment="1">
      <alignment horizontal="center"/>
    </xf>
    <xf numFmtId="3" fontId="24" fillId="12" borderId="0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 wrapText="1"/>
    </xf>
    <xf numFmtId="3" fontId="24" fillId="0" borderId="6" xfId="0" applyNumberFormat="1" applyFont="1" applyFill="1" applyBorder="1" applyAlignment="1">
      <alignment horizontal="center"/>
    </xf>
    <xf numFmtId="9" fontId="24" fillId="0" borderId="6" xfId="0" applyNumberFormat="1" applyFont="1" applyFill="1" applyBorder="1" applyAlignment="1">
      <alignment horizontal="center"/>
    </xf>
    <xf numFmtId="0" fontId="20" fillId="0" borderId="6" xfId="0" applyFont="1" applyFill="1" applyBorder="1"/>
    <xf numFmtId="3" fontId="20" fillId="0" borderId="6" xfId="0" applyNumberFormat="1" applyFont="1" applyFill="1" applyBorder="1" applyAlignment="1">
      <alignment horizontal="center"/>
    </xf>
    <xf numFmtId="9" fontId="20" fillId="0" borderId="6" xfId="0" applyNumberFormat="1" applyFont="1" applyFill="1" applyBorder="1" applyAlignment="1">
      <alignment horizontal="center"/>
    </xf>
    <xf numFmtId="0" fontId="24" fillId="0" borderId="6" xfId="0" applyFont="1" applyFill="1" applyBorder="1"/>
    <xf numFmtId="3" fontId="0" fillId="0" borderId="6" xfId="0" applyNumberFormat="1" applyFont="1" applyFill="1" applyBorder="1"/>
    <xf numFmtId="10" fontId="24" fillId="0" borderId="6" xfId="0" applyNumberFormat="1" applyFont="1" applyFill="1" applyBorder="1" applyAlignment="1">
      <alignment horizontal="center"/>
    </xf>
    <xf numFmtId="0" fontId="20" fillId="12" borderId="6" xfId="0" applyFont="1" applyFill="1" applyBorder="1"/>
    <xf numFmtId="3" fontId="24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6" xfId="0" applyBorder="1"/>
    <xf numFmtId="0" fontId="20" fillId="9" borderId="17" xfId="0" applyFont="1" applyFill="1" applyBorder="1" applyAlignment="1">
      <alignment horizontal="center"/>
    </xf>
    <xf numFmtId="3" fontId="20" fillId="9" borderId="18" xfId="0" applyNumberFormat="1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 wrapText="1"/>
    </xf>
    <xf numFmtId="0" fontId="20" fillId="7" borderId="6" xfId="0" applyFont="1" applyFill="1" applyBorder="1" applyAlignment="1">
      <alignment horizontal="center"/>
    </xf>
    <xf numFmtId="0" fontId="20" fillId="7" borderId="6" xfId="0" applyNumberFormat="1" applyFont="1" applyFill="1" applyBorder="1" applyAlignment="1">
      <alignment horizontal="center"/>
    </xf>
    <xf numFmtId="0" fontId="3" fillId="9" borderId="6" xfId="0" applyFont="1" applyFill="1" applyBorder="1"/>
    <xf numFmtId="0" fontId="24" fillId="0" borderId="13" xfId="0" applyFont="1" applyFill="1" applyBorder="1"/>
    <xf numFmtId="0" fontId="27" fillId="12" borderId="2" xfId="0" applyFont="1" applyFill="1" applyBorder="1" applyAlignment="1">
      <alignment horizontal="center"/>
    </xf>
    <xf numFmtId="3" fontId="24" fillId="12" borderId="6" xfId="0" applyNumberFormat="1" applyFont="1" applyFill="1" applyBorder="1" applyAlignment="1">
      <alignment horizontal="center" wrapText="1"/>
    </xf>
    <xf numFmtId="3" fontId="0" fillId="0" borderId="6" xfId="7" applyNumberFormat="1" applyFont="1" applyBorder="1" applyAlignment="1">
      <alignment horizontal="center"/>
    </xf>
    <xf numFmtId="0" fontId="24" fillId="12" borderId="6" xfId="0" applyFont="1" applyFill="1" applyBorder="1" applyAlignment="1">
      <alignment horizontal="center" wrapText="1"/>
    </xf>
    <xf numFmtId="0" fontId="24" fillId="12" borderId="20" xfId="0" applyFont="1" applyFill="1" applyBorder="1" applyAlignment="1">
      <alignment horizontal="center" wrapText="1"/>
    </xf>
    <xf numFmtId="0" fontId="24" fillId="12" borderId="6" xfId="0" applyFont="1" applyFill="1" applyBorder="1" applyAlignment="1">
      <alignment horizontal="center"/>
    </xf>
    <xf numFmtId="0" fontId="24" fillId="12" borderId="6" xfId="0" applyFont="1" applyFill="1" applyBorder="1" applyAlignment="1">
      <alignment horizontal="center" vertical="center" wrapText="1"/>
    </xf>
    <xf numFmtId="3" fontId="24" fillId="12" borderId="6" xfId="0" applyNumberFormat="1" applyFont="1" applyFill="1" applyBorder="1" applyAlignment="1">
      <alignment horizontal="center" vertical="center" wrapText="1"/>
    </xf>
    <xf numFmtId="3" fontId="24" fillId="12" borderId="20" xfId="0" applyNumberFormat="1" applyFont="1" applyFill="1" applyBorder="1" applyAlignment="1">
      <alignment horizontal="center" wrapText="1"/>
    </xf>
    <xf numFmtId="3" fontId="24" fillId="12" borderId="6" xfId="8" applyNumberFormat="1" applyFont="1" applyFill="1" applyBorder="1" applyAlignment="1">
      <alignment horizontal="center"/>
    </xf>
    <xf numFmtId="3" fontId="24" fillId="12" borderId="6" xfId="6" applyNumberFormat="1" applyFont="1" applyFill="1" applyBorder="1" applyAlignment="1" applyProtection="1">
      <alignment horizontal="center"/>
    </xf>
    <xf numFmtId="3" fontId="24" fillId="12" borderId="6" xfId="8" applyNumberFormat="1" applyFont="1" applyFill="1" applyBorder="1" applyAlignment="1">
      <alignment horizontal="center" vertical="top"/>
    </xf>
    <xf numFmtId="0" fontId="28" fillId="12" borderId="2" xfId="0" applyFont="1" applyFill="1" applyBorder="1" applyAlignment="1">
      <alignment horizontal="center"/>
    </xf>
    <xf numFmtId="164" fontId="24" fillId="12" borderId="6" xfId="6" applyNumberFormat="1" applyFont="1" applyFill="1" applyBorder="1" applyAlignment="1" applyProtection="1">
      <alignment horizontal="center"/>
    </xf>
    <xf numFmtId="0" fontId="26" fillId="7" borderId="1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 wrapText="1"/>
    </xf>
    <xf numFmtId="0" fontId="26" fillId="7" borderId="7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3" fontId="20" fillId="9" borderId="6" xfId="0" applyNumberFormat="1" applyFont="1" applyFill="1" applyBorder="1" applyAlignment="1">
      <alignment horizontal="center" wrapText="1"/>
    </xf>
    <xf numFmtId="3" fontId="20" fillId="9" borderId="6" xfId="6" applyNumberFormat="1" applyFont="1" applyFill="1" applyBorder="1" applyAlignment="1" applyProtection="1">
      <alignment horizontal="center"/>
    </xf>
    <xf numFmtId="0" fontId="26" fillId="9" borderId="3" xfId="0" applyFont="1" applyFill="1" applyBorder="1" applyAlignment="1">
      <alignment horizontal="center"/>
    </xf>
    <xf numFmtId="3" fontId="20" fillId="9" borderId="8" xfId="0" applyNumberFormat="1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4" fillId="0" borderId="0" xfId="0" applyFont="1" applyFill="1" applyBorder="1"/>
    <xf numFmtId="0" fontId="20" fillId="0" borderId="6" xfId="0" applyFont="1" applyFill="1" applyBorder="1" applyAlignment="1">
      <alignment horizontal="center"/>
    </xf>
    <xf numFmtId="0" fontId="3" fillId="0" borderId="6" xfId="0" applyFont="1" applyBorder="1"/>
    <xf numFmtId="0" fontId="3" fillId="17" borderId="6" xfId="0" applyFont="1" applyFill="1" applyBorder="1" applyAlignment="1">
      <alignment horizontal="center"/>
    </xf>
    <xf numFmtId="9" fontId="0" fillId="0" borderId="0" xfId="2" applyFont="1"/>
    <xf numFmtId="0" fontId="18" fillId="0" borderId="0" xfId="0" applyFont="1"/>
    <xf numFmtId="0" fontId="20" fillId="16" borderId="6" xfId="0" applyFont="1" applyFill="1" applyBorder="1" applyAlignment="1">
      <alignment horizontal="center" vertical="center" wrapText="1"/>
    </xf>
    <xf numFmtId="3" fontId="29" fillId="12" borderId="6" xfId="0" applyNumberFormat="1" applyFont="1" applyFill="1" applyBorder="1" applyAlignment="1">
      <alignment horizontal="center" vertical="center" wrapText="1"/>
    </xf>
    <xf numFmtId="9" fontId="29" fillId="12" borderId="6" xfId="6" applyNumberFormat="1" applyFont="1" applyFill="1" applyBorder="1" applyAlignment="1" applyProtection="1">
      <alignment horizontal="center" vertical="center" wrapText="1"/>
    </xf>
    <xf numFmtId="3" fontId="30" fillId="9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9" fontId="30" fillId="8" borderId="6" xfId="6" applyNumberFormat="1" applyFont="1" applyFill="1" applyBorder="1" applyAlignment="1" applyProtection="1">
      <alignment horizontal="center" vertical="center" wrapText="1"/>
    </xf>
    <xf numFmtId="0" fontId="29" fillId="12" borderId="6" xfId="0" applyFont="1" applyFill="1" applyBorder="1" applyAlignment="1">
      <alignment horizontal="center" vertical="center" wrapText="1"/>
    </xf>
    <xf numFmtId="10" fontId="29" fillId="12" borderId="6" xfId="6" applyNumberFormat="1" applyFont="1" applyFill="1" applyBorder="1" applyAlignment="1" applyProtection="1">
      <alignment horizontal="center" vertical="center" wrapText="1"/>
    </xf>
    <xf numFmtId="0" fontId="30" fillId="16" borderId="6" xfId="0" applyFont="1" applyFill="1" applyBorder="1" applyAlignment="1">
      <alignment horizontal="center" vertical="center" wrapText="1"/>
    </xf>
    <xf numFmtId="3" fontId="29" fillId="12" borderId="6" xfId="6" applyNumberFormat="1" applyFont="1" applyFill="1" applyBorder="1" applyAlignment="1" applyProtection="1">
      <alignment horizontal="center" vertical="center" wrapText="1"/>
    </xf>
    <xf numFmtId="3" fontId="30" fillId="8" borderId="6" xfId="6" applyNumberFormat="1" applyFont="1" applyFill="1" applyBorder="1" applyAlignment="1" applyProtection="1">
      <alignment horizontal="center" vertical="center" wrapText="1"/>
    </xf>
    <xf numFmtId="164" fontId="29" fillId="12" borderId="6" xfId="6" applyNumberFormat="1" applyFont="1" applyFill="1" applyBorder="1" applyAlignment="1" applyProtection="1">
      <alignment horizontal="center" vertical="center" wrapText="1"/>
    </xf>
    <xf numFmtId="0" fontId="31" fillId="16" borderId="6" xfId="0" applyFont="1" applyFill="1" applyBorder="1" applyAlignment="1">
      <alignment horizontal="center" vertical="center" wrapText="1"/>
    </xf>
    <xf numFmtId="0" fontId="30" fillId="12" borderId="6" xfId="0" applyFont="1" applyFill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2" fillId="12" borderId="6" xfId="0" applyFont="1" applyFill="1" applyBorder="1" applyAlignment="1">
      <alignment horizontal="center" vertical="center" wrapText="1"/>
    </xf>
    <xf numFmtId="9" fontId="3" fillId="9" borderId="6" xfId="2" applyFont="1" applyFill="1" applyBorder="1" applyAlignment="1">
      <alignment horizontal="center"/>
    </xf>
    <xf numFmtId="9" fontId="3" fillId="0" borderId="6" xfId="2" applyNumberFormat="1" applyFont="1" applyBorder="1" applyAlignment="1">
      <alignment horizontal="center"/>
    </xf>
    <xf numFmtId="0" fontId="26" fillId="7" borderId="6" xfId="0" applyFont="1" applyFill="1" applyBorder="1" applyAlignment="1">
      <alignment horizontal="center" wrapText="1"/>
    </xf>
    <xf numFmtId="3" fontId="20" fillId="9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10" borderId="6" xfId="0" applyFont="1" applyFill="1" applyBorder="1" applyAlignment="1">
      <alignment horizontal="center" vertical="top" wrapText="1"/>
    </xf>
    <xf numFmtId="0" fontId="13" fillId="10" borderId="9" xfId="0" applyFont="1" applyFill="1" applyBorder="1" applyAlignment="1">
      <alignment horizontal="center" vertical="top" wrapText="1"/>
    </xf>
    <xf numFmtId="0" fontId="14" fillId="10" borderId="9" xfId="0" applyFont="1" applyFill="1" applyBorder="1" applyAlignment="1">
      <alignment horizontal="center" vertical="top" wrapText="1"/>
    </xf>
    <xf numFmtId="0" fontId="0" fillId="10" borderId="10" xfId="0" applyFill="1" applyBorder="1"/>
    <xf numFmtId="0" fontId="14" fillId="10" borderId="12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center" wrapText="1"/>
    </xf>
    <xf numFmtId="0" fontId="20" fillId="7" borderId="14" xfId="0" applyFont="1" applyFill="1" applyBorder="1" applyAlignment="1">
      <alignment horizontal="center" wrapText="1"/>
    </xf>
    <xf numFmtId="0" fontId="20" fillId="7" borderId="15" xfId="0" applyFont="1" applyFill="1" applyBorder="1" applyAlignment="1">
      <alignment horizontal="center" wrapText="1"/>
    </xf>
    <xf numFmtId="0" fontId="20" fillId="7" borderId="7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9">
    <cellStyle name="Comma 2" xfId="6" xr:uid="{00000000-0005-0000-0000-000000000000}"/>
    <cellStyle name="Millares" xfId="1" builtinId="3"/>
    <cellStyle name="Millares 10" xfId="5" xr:uid="{00000000-0005-0000-0000-000002000000}"/>
    <cellStyle name="Millares 2" xfId="8" xr:uid="{3DFD2737-74A9-45A6-B0A7-9BCC160DC3AB}"/>
    <cellStyle name="Neutral" xfId="3" builtinId="28"/>
    <cellStyle name="Normal" xfId="0" builtinId="0"/>
    <cellStyle name="Normal 2" xfId="7" xr:uid="{4950C244-29BB-4E6A-996B-59AE8CBE9939}"/>
    <cellStyle name="Normal_PASJERO" xfId="4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latin typeface="+mn-lt"/>
              </a:rPr>
              <a:t>COMPARATIVO</a:t>
            </a:r>
            <a:r>
              <a:rPr lang="es-DO" sz="1100" baseline="0">
                <a:latin typeface="+mn-lt"/>
              </a:rPr>
              <a:t> </a:t>
            </a:r>
            <a:r>
              <a:rPr lang="es-DO" sz="1100">
                <a:latin typeface="+mn-lt"/>
              </a:rPr>
              <a:t>DEL</a:t>
            </a:r>
            <a:r>
              <a:rPr lang="es-DO" sz="1100" baseline="0">
                <a:latin typeface="+mn-lt"/>
              </a:rPr>
              <a:t> MOVIMIENTO DE EMBARCACIONES  POR PUERTOS  TRIMESTRE OCTUBRE-DICIEMBRE 2022 Vs 2021</a:t>
            </a:r>
            <a:endParaRPr lang="es-DO" sz="11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263329846007015E-2"/>
          <c:y val="0.11978378378378378"/>
          <c:w val="0.92261233779344021"/>
          <c:h val="0.628910548343619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'COMPARATIVO EMB.'!$C$47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'COMPARATIVO EMB.'!$B$48:$B$69</c:f>
              <c:strCache>
                <c:ptCount val="22"/>
                <c:pt idx="0">
                  <c:v>AMBE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BAHIA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LUPERON </c:v>
                </c:pt>
                <c:pt idx="11">
                  <c:v>TAINO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ISLAS CATALINA</c:v>
                </c:pt>
                <c:pt idx="15">
                  <c:v>PLAZA MARINA</c:v>
                </c:pt>
                <c:pt idx="16">
                  <c:v>PUERTO PLATA</c:v>
                </c:pt>
                <c:pt idx="17">
                  <c:v>PUNTA CATALINA</c:v>
                </c:pt>
                <c:pt idx="18">
                  <c:v>RIO HAINA</c:v>
                </c:pt>
                <c:pt idx="19">
                  <c:v>SAN PEDRO DE MACORIS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'COMPARATIVO EMB.'!$C$48:$C$69</c:f>
              <c:numCache>
                <c:formatCode>#,##0</c:formatCode>
                <c:ptCount val="22"/>
                <c:pt idx="0">
                  <c:v>61</c:v>
                </c:pt>
                <c:pt idx="1">
                  <c:v>5</c:v>
                </c:pt>
                <c:pt idx="2">
                  <c:v>5</c:v>
                </c:pt>
                <c:pt idx="3">
                  <c:v>17</c:v>
                </c:pt>
                <c:pt idx="4">
                  <c:v>22</c:v>
                </c:pt>
                <c:pt idx="5">
                  <c:v>14</c:v>
                </c:pt>
                <c:pt idx="6">
                  <c:v>0</c:v>
                </c:pt>
                <c:pt idx="7">
                  <c:v>238</c:v>
                </c:pt>
                <c:pt idx="8">
                  <c:v>70</c:v>
                </c:pt>
                <c:pt idx="9">
                  <c:v>47</c:v>
                </c:pt>
                <c:pt idx="10">
                  <c:v>22</c:v>
                </c:pt>
                <c:pt idx="11">
                  <c:v>12</c:v>
                </c:pt>
                <c:pt idx="12">
                  <c:v>24</c:v>
                </c:pt>
                <c:pt idx="13">
                  <c:v>3</c:v>
                </c:pt>
                <c:pt idx="14">
                  <c:v>0</c:v>
                </c:pt>
                <c:pt idx="15">
                  <c:v>10</c:v>
                </c:pt>
                <c:pt idx="16">
                  <c:v>99</c:v>
                </c:pt>
                <c:pt idx="17">
                  <c:v>9</c:v>
                </c:pt>
                <c:pt idx="18">
                  <c:v>423</c:v>
                </c:pt>
                <c:pt idx="19">
                  <c:v>34</c:v>
                </c:pt>
                <c:pt idx="20">
                  <c:v>49</c:v>
                </c:pt>
                <c:pt idx="2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9-4303-A954-DE2DBC1D50B9}"/>
            </c:ext>
          </c:extLst>
        </c:ser>
        <c:ser>
          <c:idx val="1"/>
          <c:order val="1"/>
          <c:tx>
            <c:strRef>
              <c:f>'COMPARATIVO EMB.'!$D$47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18"/>
              <c:layout>
                <c:manualLayout>
                  <c:x val="1.3053613053613054E-2"/>
                  <c:y val="-9.0857467348097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C9-4303-A954-DE2DBC1D50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'COMPARATIVO EMB.'!$B$48:$B$69</c:f>
              <c:strCache>
                <c:ptCount val="22"/>
                <c:pt idx="0">
                  <c:v>AMBE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BAHIA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LUPERON </c:v>
                </c:pt>
                <c:pt idx="11">
                  <c:v>TAINO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ISLAS CATALINA</c:v>
                </c:pt>
                <c:pt idx="15">
                  <c:v>PLAZA MARINA</c:v>
                </c:pt>
                <c:pt idx="16">
                  <c:v>PUERTO PLATA</c:v>
                </c:pt>
                <c:pt idx="17">
                  <c:v>PUNTA CATALINA</c:v>
                </c:pt>
                <c:pt idx="18">
                  <c:v>RIO HAINA</c:v>
                </c:pt>
                <c:pt idx="19">
                  <c:v>SAN PEDRO DE MACORIS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'COMPARATIVO EMB.'!$D$48:$D$69</c:f>
              <c:numCache>
                <c:formatCode>#,##0</c:formatCode>
                <c:ptCount val="22"/>
                <c:pt idx="0">
                  <c:v>76</c:v>
                </c:pt>
                <c:pt idx="1">
                  <c:v>0</c:v>
                </c:pt>
                <c:pt idx="2">
                  <c:v>5</c:v>
                </c:pt>
                <c:pt idx="3">
                  <c:v>14</c:v>
                </c:pt>
                <c:pt idx="4">
                  <c:v>24</c:v>
                </c:pt>
                <c:pt idx="5">
                  <c:v>13</c:v>
                </c:pt>
                <c:pt idx="6">
                  <c:v>0</c:v>
                </c:pt>
                <c:pt idx="7">
                  <c:v>255</c:v>
                </c:pt>
                <c:pt idx="8">
                  <c:v>80</c:v>
                </c:pt>
                <c:pt idx="9">
                  <c:v>36</c:v>
                </c:pt>
                <c:pt idx="10">
                  <c:v>19</c:v>
                </c:pt>
                <c:pt idx="11">
                  <c:v>57</c:v>
                </c:pt>
                <c:pt idx="12">
                  <c:v>29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109</c:v>
                </c:pt>
                <c:pt idx="17">
                  <c:v>9</c:v>
                </c:pt>
                <c:pt idx="18">
                  <c:v>425</c:v>
                </c:pt>
                <c:pt idx="19">
                  <c:v>27</c:v>
                </c:pt>
                <c:pt idx="20">
                  <c:v>30</c:v>
                </c:pt>
                <c:pt idx="2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9-4303-A954-DE2DBC1D50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8004223"/>
        <c:axId val="778004639"/>
        <c:axId val="0"/>
      </c:bar3DChart>
      <c:catAx>
        <c:axId val="77800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78004639"/>
        <c:crosses val="autoZero"/>
        <c:auto val="1"/>
        <c:lblAlgn val="ctr"/>
        <c:lblOffset val="100"/>
        <c:noMultiLvlLbl val="0"/>
      </c:catAx>
      <c:valAx>
        <c:axId val="77800463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78004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3003419550068"/>
          <c:y val="0.94856634488985669"/>
          <c:w val="0.2148997941973895"/>
          <c:h val="3.7942929983667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63D-43F8-9F01-2ABE7DC4E11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63D-43F8-9F01-2ABE7DC4E1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8825119"/>
        <c:axId val="1198666159"/>
        <c:axId val="0"/>
      </c:bar3DChart>
      <c:catAx>
        <c:axId val="1618825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98666159"/>
        <c:crosses val="autoZero"/>
        <c:auto val="1"/>
        <c:lblAlgn val="ctr"/>
        <c:lblOffset val="100"/>
        <c:noMultiLvlLbl val="0"/>
      </c:catAx>
      <c:valAx>
        <c:axId val="11986661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18825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 Contenedores Importación, Exportación y tránsito  Octubre-Diciembre 2022  Vs2021 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4789644012945E-2"/>
          <c:y val="0.18303590352252977"/>
          <c:w val="0.94304207119741101"/>
          <c:h val="0.612171768303442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CONTENEDORES!$D$114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CONTENEDORES!$C$115:$C$117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CONTENEDORES!$D$115:$D$117</c:f>
              <c:numCache>
                <c:formatCode>#,##0</c:formatCode>
                <c:ptCount val="3"/>
                <c:pt idx="0">
                  <c:v>184392</c:v>
                </c:pt>
                <c:pt idx="1">
                  <c:v>162427</c:v>
                </c:pt>
                <c:pt idx="2">
                  <c:v>229563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22-44FE-96DA-8596ECC3AC19}"/>
            </c:ext>
          </c:extLst>
        </c:ser>
        <c:ser>
          <c:idx val="1"/>
          <c:order val="1"/>
          <c:tx>
            <c:strRef>
              <c:f>CONTENEDORES!$E$114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CONTENEDORES!$C$115:$C$117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CONTENEDORES!$E$115:$E$117</c:f>
              <c:numCache>
                <c:formatCode>#,##0</c:formatCode>
                <c:ptCount val="3"/>
                <c:pt idx="0">
                  <c:v>147305</c:v>
                </c:pt>
                <c:pt idx="1">
                  <c:v>144963</c:v>
                </c:pt>
                <c:pt idx="2">
                  <c:v>106925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22-44FE-96DA-8596ECC3A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019583"/>
        <c:axId val="18534303"/>
        <c:axId val="0"/>
      </c:bar3DChart>
      <c:catAx>
        <c:axId val="9801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34303"/>
        <c:crosses val="autoZero"/>
        <c:auto val="1"/>
        <c:lblAlgn val="ctr"/>
        <c:lblOffset val="100"/>
        <c:noMultiLvlLbl val="0"/>
      </c:catAx>
      <c:valAx>
        <c:axId val="1853430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801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TOTAL</a:t>
            </a:r>
            <a:r>
              <a:rPr lang="es-DO" sz="1100" b="1" baseline="0">
                <a:latin typeface="+mn-lt"/>
              </a:rPr>
              <a:t> POR PUERTO DEL MOVIMIENTO DE CONTENEDORES  OCTUBRE-DICIEMBRE 2022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CONTENEDORES!$D$47</c:f>
              <c:strCache>
                <c:ptCount val="1"/>
                <c:pt idx="0">
                  <c:v>CAUCEDO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414258188824522E-3"/>
                  <c:y val="-9.7919178897568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D7-4F73-8EDB-CAB2886167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CONTENEDORES!$C$48:$C$50</c:f>
              <c:strCache>
                <c:ptCount val="3"/>
                <c:pt idx="0">
                  <c:v>IMPORTACIÓN 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CONTENEDORES!$D$48:$D$50</c:f>
              <c:numCache>
                <c:formatCode>#,##0</c:formatCode>
                <c:ptCount val="3"/>
                <c:pt idx="0">
                  <c:v>75038</c:v>
                </c:pt>
                <c:pt idx="1">
                  <c:v>74978</c:v>
                </c:pt>
                <c:pt idx="2">
                  <c:v>94939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7-4F73-8EDB-CAB288616797}"/>
            </c:ext>
          </c:extLst>
        </c:ser>
        <c:ser>
          <c:idx val="1"/>
          <c:order val="1"/>
          <c:tx>
            <c:strRef>
              <c:f>CONTENEDORES!$E$47</c:f>
              <c:strCache>
                <c:ptCount val="1"/>
                <c:pt idx="0">
                  <c:v>MANZANILLO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CONTENEDORES!$C$48:$C$50</c:f>
              <c:strCache>
                <c:ptCount val="3"/>
                <c:pt idx="0">
                  <c:v>IMPORTACIÓN 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CONTENEDORES!$E$48:$E$50</c:f>
              <c:numCache>
                <c:formatCode>#,##0</c:formatCode>
                <c:ptCount val="3"/>
                <c:pt idx="0">
                  <c:v>1760</c:v>
                </c:pt>
                <c:pt idx="1">
                  <c:v>1656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7-4F73-8EDB-CAB288616797}"/>
            </c:ext>
          </c:extLst>
        </c:ser>
        <c:ser>
          <c:idx val="2"/>
          <c:order val="2"/>
          <c:tx>
            <c:strRef>
              <c:f>CONTENEDORES!$F$47</c:f>
              <c:strCache>
                <c:ptCount val="1"/>
                <c:pt idx="0">
                  <c:v>PUERTO  PLATA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CONTENEDORES!$C$48:$C$50</c:f>
              <c:strCache>
                <c:ptCount val="3"/>
                <c:pt idx="0">
                  <c:v>IMPORTACIÓN 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CONTENEDORES!$F$48:$F$50</c:f>
              <c:numCache>
                <c:formatCode>#,##0</c:formatCode>
                <c:ptCount val="3"/>
                <c:pt idx="0">
                  <c:v>1981</c:v>
                </c:pt>
                <c:pt idx="1">
                  <c:v>2376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D7-4F73-8EDB-CAB288616797}"/>
            </c:ext>
          </c:extLst>
        </c:ser>
        <c:ser>
          <c:idx val="3"/>
          <c:order val="3"/>
          <c:tx>
            <c:strRef>
              <c:f>CONTENEDORES!$G$47</c:f>
              <c:strCache>
                <c:ptCount val="1"/>
                <c:pt idx="0">
                  <c:v>RIO HAINA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CONTENEDORES!$C$48:$C$50</c:f>
              <c:strCache>
                <c:ptCount val="3"/>
                <c:pt idx="0">
                  <c:v>IMPORTACIÓN 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CONTENEDORES!$G$48:$G$50</c:f>
              <c:numCache>
                <c:formatCode>#,##0</c:formatCode>
                <c:ptCount val="3"/>
                <c:pt idx="0">
                  <c:v>58691</c:v>
                </c:pt>
                <c:pt idx="1">
                  <c:v>55053</c:v>
                </c:pt>
                <c:pt idx="2">
                  <c:v>11986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D7-4F73-8EDB-CAB288616797}"/>
            </c:ext>
          </c:extLst>
        </c:ser>
        <c:ser>
          <c:idx val="4"/>
          <c:order val="4"/>
          <c:tx>
            <c:strRef>
              <c:f>CONTENEDORES!$H$47</c:f>
              <c:strCache>
                <c:ptCount val="1"/>
                <c:pt idx="0">
                  <c:v>SANTO DOMINGO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6.1657032755297525E-3"/>
                  <c:y val="-9.7919178897568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D7-4F73-8EDB-CAB2886167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CONTENEDORES!$C$48:$C$50</c:f>
              <c:strCache>
                <c:ptCount val="3"/>
                <c:pt idx="0">
                  <c:v>IMPORTACIÓN 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CONTENEDORES!$H$48:$H$50</c:f>
              <c:numCache>
                <c:formatCode>#,##0</c:formatCode>
                <c:ptCount val="3"/>
                <c:pt idx="0">
                  <c:v>9835</c:v>
                </c:pt>
                <c:pt idx="1">
                  <c:v>10900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D7-4F73-8EDB-CAB2886167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7545391"/>
        <c:axId val="18536799"/>
        <c:axId val="0"/>
      </c:bar3DChart>
      <c:catAx>
        <c:axId val="2007545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36799"/>
        <c:crosses val="autoZero"/>
        <c:auto val="1"/>
        <c:lblAlgn val="ctr"/>
        <c:lblOffset val="100"/>
        <c:noMultiLvlLbl val="0"/>
      </c:catAx>
      <c:valAx>
        <c:axId val="1853679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07545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 CARGAS  EN IMPORTACIÓN 2022 Vs 2021 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CARGAS!$C$48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CARGAS!$B$49:$B$52</c:f>
              <c:strCache>
                <c:ptCount val="4"/>
                <c:pt idx="0">
                  <c:v> CARGA GRAL. SUELTA</c:v>
                </c:pt>
                <c:pt idx="1">
                  <c:v> CARGA GRAL. CONT.</c:v>
                </c:pt>
                <c:pt idx="2">
                  <c:v> CARGA GRANEL SOLIDA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CARGAS!$C$49:$C$52</c:f>
              <c:numCache>
                <c:formatCode>#,##0</c:formatCode>
                <c:ptCount val="4"/>
                <c:pt idx="0">
                  <c:v>663283</c:v>
                </c:pt>
                <c:pt idx="1">
                  <c:v>1575331</c:v>
                </c:pt>
                <c:pt idx="2">
                  <c:v>1974590</c:v>
                </c:pt>
                <c:pt idx="3">
                  <c:v>2675250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F-4988-ACE8-45F951DB5477}"/>
            </c:ext>
          </c:extLst>
        </c:ser>
        <c:ser>
          <c:idx val="1"/>
          <c:order val="1"/>
          <c:tx>
            <c:strRef>
              <c:f>CARGAS!$D$48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CARGAS!$B$49:$B$52</c:f>
              <c:strCache>
                <c:ptCount val="4"/>
                <c:pt idx="0">
                  <c:v> CARGA GRAL. SUELTA</c:v>
                </c:pt>
                <c:pt idx="1">
                  <c:v> CARGA GRAL. CONT.</c:v>
                </c:pt>
                <c:pt idx="2">
                  <c:v> CARGA GRANEL SOLIDA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CARGAS!$D$49:$D$52</c:f>
              <c:numCache>
                <c:formatCode>#,##0</c:formatCode>
                <c:ptCount val="4"/>
                <c:pt idx="0">
                  <c:v>497658</c:v>
                </c:pt>
                <c:pt idx="1">
                  <c:v>1370986</c:v>
                </c:pt>
                <c:pt idx="2">
                  <c:v>1624473</c:v>
                </c:pt>
                <c:pt idx="3">
                  <c:v>1796352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F-4988-ACE8-45F951DB54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38520991"/>
        <c:axId val="1939134015"/>
        <c:axId val="0"/>
      </c:bar3DChart>
      <c:catAx>
        <c:axId val="193852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39134015"/>
        <c:crosses val="autoZero"/>
        <c:auto val="1"/>
        <c:lblAlgn val="ctr"/>
        <c:lblOffset val="100"/>
        <c:noMultiLvlLbl val="0"/>
      </c:catAx>
      <c:valAx>
        <c:axId val="193913401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3852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 CARGAS EN EXPORTACIÓN 2021 Vs 2022  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745708904596084E-2"/>
          <c:y val="0.13954482643858707"/>
          <c:w val="0.89054198091492598"/>
          <c:h val="0.703120485002760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CARGAS!$C$55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CARGAS!$B$56:$B$59</c:f>
              <c:strCache>
                <c:ptCount val="4"/>
                <c:pt idx="0">
                  <c:v> CARGA GRAL. SUELTA</c:v>
                </c:pt>
                <c:pt idx="1">
                  <c:v> CARGA GRAL. CONT.</c:v>
                </c:pt>
                <c:pt idx="2">
                  <c:v> CARGA GRANEL SOLIDA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CARGAS!$C$56:$C$59</c:f>
              <c:numCache>
                <c:formatCode>#,##0</c:formatCode>
                <c:ptCount val="4"/>
                <c:pt idx="0">
                  <c:v>141297</c:v>
                </c:pt>
                <c:pt idx="1">
                  <c:v>616531</c:v>
                </c:pt>
                <c:pt idx="2">
                  <c:v>87155</c:v>
                </c:pt>
                <c:pt idx="3">
                  <c:v>182769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E-4DFE-B09D-E03170107AF6}"/>
            </c:ext>
          </c:extLst>
        </c:ser>
        <c:ser>
          <c:idx val="1"/>
          <c:order val="1"/>
          <c:tx>
            <c:strRef>
              <c:f>CARGAS!$D$55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CARGAS!$B$56:$B$59</c:f>
              <c:strCache>
                <c:ptCount val="4"/>
                <c:pt idx="0">
                  <c:v> CARGA GRAL. SUELTA</c:v>
                </c:pt>
                <c:pt idx="1">
                  <c:v> CARGA GRAL. CONT.</c:v>
                </c:pt>
                <c:pt idx="2">
                  <c:v> CARGA GRANEL SOLIDA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CARGAS!$D$56:$D$59</c:f>
              <c:numCache>
                <c:formatCode>#,##0</c:formatCode>
                <c:ptCount val="4"/>
                <c:pt idx="0">
                  <c:v>155299</c:v>
                </c:pt>
                <c:pt idx="1">
                  <c:v>442616</c:v>
                </c:pt>
                <c:pt idx="2">
                  <c:v>179766</c:v>
                </c:pt>
                <c:pt idx="3">
                  <c:v>328121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E-4DFE-B09D-E03170107A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7840719"/>
        <c:axId val="1939149823"/>
        <c:axId val="0"/>
      </c:bar3DChart>
      <c:catAx>
        <c:axId val="199784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39149823"/>
        <c:crosses val="autoZero"/>
        <c:auto val="1"/>
        <c:lblAlgn val="ctr"/>
        <c:lblOffset val="100"/>
        <c:noMultiLvlLbl val="0"/>
      </c:catAx>
      <c:valAx>
        <c:axId val="19391498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9784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Comparativo  de cargas en tránsito 2021 Vs 2022   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CARGAS!$B$63</c:f>
              <c:strCache>
                <c:ptCount val="1"/>
                <c:pt idx="0">
                  <c:v>ENTRADA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9155141172984879E-3"/>
                  <c:y val="-2.45022931509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9-47FB-8AE5-DCA6150962BF}"/>
                </c:ext>
              </c:extLst>
            </c:dLbl>
            <c:dLbl>
              <c:idx val="1"/>
              <c:layout>
                <c:manualLayout>
                  <c:x val="7.373271175947731E-3"/>
                  <c:y val="-2.4502293150965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79-47FB-8AE5-DCA615096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CARGAS!$C$62:$D$62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CARGAS!$C$63:$D$63</c:f>
              <c:numCache>
                <c:formatCode>#,##0</c:formatCode>
                <c:ptCount val="2"/>
                <c:pt idx="0">
                  <c:v>876426</c:v>
                </c:pt>
                <c:pt idx="1">
                  <c:v>546383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9-47FB-8AE5-DCA6150962BF}"/>
            </c:ext>
          </c:extLst>
        </c:ser>
        <c:ser>
          <c:idx val="1"/>
          <c:order val="1"/>
          <c:tx>
            <c:strRef>
              <c:f>CARGAS!$B$64</c:f>
              <c:strCache>
                <c:ptCount val="1"/>
                <c:pt idx="0">
                  <c:v> SALIDA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5058358890562587E-17"/>
                  <c:y val="-2.450229315096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9-47FB-8AE5-DCA6150962BF}"/>
                </c:ext>
              </c:extLst>
            </c:dLbl>
            <c:dLbl>
              <c:idx val="1"/>
              <c:layout>
                <c:manualLayout>
                  <c:x val="-1.8023343556225035E-16"/>
                  <c:y val="-4.9004586301931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79-47FB-8AE5-DCA615096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CARGAS!$C$62:$D$62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CARGAS!$C$64:$D$64</c:f>
              <c:numCache>
                <c:formatCode>#,##0</c:formatCode>
                <c:ptCount val="2"/>
                <c:pt idx="0">
                  <c:v>985646</c:v>
                </c:pt>
                <c:pt idx="1">
                  <c:v>494431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9-47FB-8AE5-DCA6150962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39351328"/>
        <c:axId val="639379200"/>
        <c:axId val="0"/>
      </c:bar3DChart>
      <c:catAx>
        <c:axId val="6393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9379200"/>
        <c:crosses val="autoZero"/>
        <c:auto val="1"/>
        <c:lblAlgn val="ctr"/>
        <c:lblOffset val="100"/>
        <c:noMultiLvlLbl val="0"/>
      </c:catAx>
      <c:valAx>
        <c:axId val="6393792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935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 DE LOS TIPOS DE EMBARCACIONES 2021 Vs 2022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'COMPARATIVO EMB.'!$B$20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EMB.'!$C$19:$L$19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EMB.'!$C$20:$L$20</c:f>
              <c:numCache>
                <c:formatCode>#,##0</c:formatCode>
                <c:ptCount val="10"/>
                <c:pt idx="0">
                  <c:v>734</c:v>
                </c:pt>
                <c:pt idx="1">
                  <c:v>83</c:v>
                </c:pt>
                <c:pt idx="2">
                  <c:v>201</c:v>
                </c:pt>
                <c:pt idx="3">
                  <c:v>143</c:v>
                </c:pt>
                <c:pt idx="4">
                  <c:v>0</c:v>
                </c:pt>
                <c:pt idx="5">
                  <c:v>23</c:v>
                </c:pt>
                <c:pt idx="6">
                  <c:v>18</c:v>
                </c:pt>
                <c:pt idx="7">
                  <c:v>53</c:v>
                </c:pt>
                <c:pt idx="8">
                  <c:v>9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5-4707-BA54-BE7CD1403245}"/>
            </c:ext>
          </c:extLst>
        </c:ser>
        <c:ser>
          <c:idx val="1"/>
          <c:order val="1"/>
          <c:tx>
            <c:strRef>
              <c:f>'COMPARATIVO EMB.'!$B$21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EMB.'!$C$19:$L$19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EMB.'!$C$21:$L$21</c:f>
              <c:numCache>
                <c:formatCode>#,##0</c:formatCode>
                <c:ptCount val="10"/>
                <c:pt idx="0">
                  <c:v>755</c:v>
                </c:pt>
                <c:pt idx="1">
                  <c:v>73</c:v>
                </c:pt>
                <c:pt idx="2">
                  <c:v>196</c:v>
                </c:pt>
                <c:pt idx="3">
                  <c:v>182</c:v>
                </c:pt>
                <c:pt idx="4">
                  <c:v>1</c:v>
                </c:pt>
                <c:pt idx="5">
                  <c:v>23</c:v>
                </c:pt>
                <c:pt idx="6">
                  <c:v>20</c:v>
                </c:pt>
                <c:pt idx="7">
                  <c:v>39</c:v>
                </c:pt>
                <c:pt idx="8">
                  <c:v>1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5-4707-BA54-BE7CD14032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8867519"/>
        <c:axId val="1367875359"/>
        <c:axId val="0"/>
      </c:bar3DChart>
      <c:catAx>
        <c:axId val="161886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67875359"/>
        <c:crosses val="autoZero"/>
        <c:auto val="1"/>
        <c:lblAlgn val="ctr"/>
        <c:lblOffset val="100"/>
        <c:noMultiLvlLbl val="0"/>
      </c:catAx>
      <c:valAx>
        <c:axId val="136787535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1886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531036028639421"/>
          <c:y val="0.92149254796155289"/>
          <c:w val="0.12512892690796967"/>
          <c:h val="5.7915439793496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 sz="1100">
                <a:latin typeface="+mn-lt"/>
              </a:rPr>
              <a:t>CANTIDAD</a:t>
            </a:r>
            <a:r>
              <a:rPr lang="es-DO" sz="1100" baseline="0">
                <a:latin typeface="+mn-lt"/>
              </a:rPr>
              <a:t> DE EMBARCACIONES LLEGADAS EN EL TRIMESTRE  OCTUBRE-DICIEMBRE 2022</a:t>
            </a:r>
            <a:endParaRPr lang="es-DO" sz="1100">
              <a:latin typeface="+mn-lt"/>
            </a:endParaRPr>
          </a:p>
        </c:rich>
      </c:tx>
      <c:layout>
        <c:manualLayout>
          <c:xMode val="edge"/>
          <c:yMode val="edge"/>
          <c:x val="8.4194250841792842E-2"/>
          <c:y val="2.79524869349635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TRIM. OCT-DIC. LORIMER'!$B$25</c:f>
              <c:strCache>
                <c:ptCount val="1"/>
                <c:pt idx="0">
                  <c:v>AMBE COVE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LORIMER'!$C$25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5-4824-8CBA-433A1EBBBE19}"/>
            </c:ext>
          </c:extLst>
        </c:ser>
        <c:ser>
          <c:idx val="1"/>
          <c:order val="1"/>
          <c:tx>
            <c:strRef>
              <c:f>'[1] TRIM. OCT-DIC. LORIMER'!$B$26</c:f>
              <c:strCache>
                <c:ptCount val="1"/>
                <c:pt idx="0">
                  <c:v>ARROYO BARRIL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5-4824-8CBA-433A1EBBBE19}"/>
            </c:ext>
          </c:extLst>
        </c:ser>
        <c:ser>
          <c:idx val="2"/>
          <c:order val="2"/>
          <c:tx>
            <c:strRef>
              <c:f>'[1] TRIM. OCT-DIC. LORIMER'!$B$27</c:f>
              <c:strCache>
                <c:ptCount val="1"/>
                <c:pt idx="0">
                  <c:v>AZUA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LORIMER'!$C$27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D5-4824-8CBA-433A1EBBBE19}"/>
            </c:ext>
          </c:extLst>
        </c:ser>
        <c:ser>
          <c:idx val="3"/>
          <c:order val="3"/>
          <c:tx>
            <c:strRef>
              <c:f>'[1] TRIM. OCT-DIC. LORIMER'!$B$28</c:f>
              <c:strCache>
                <c:ptCount val="1"/>
                <c:pt idx="0">
                  <c:v>BARAHONA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LORIMER'!$C$28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D5-4824-8CBA-433A1EBBBE19}"/>
            </c:ext>
          </c:extLst>
        </c:ser>
        <c:ser>
          <c:idx val="4"/>
          <c:order val="4"/>
          <c:tx>
            <c:strRef>
              <c:f>'[1] TRIM. OCT-DIC. LORIMER'!$B$29</c:f>
              <c:strCache>
                <c:ptCount val="1"/>
                <c:pt idx="0">
                  <c:v>BOCA CHICA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LORIMER'!$C$29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5-4824-8CBA-433A1EBBBE19}"/>
            </c:ext>
          </c:extLst>
        </c:ser>
        <c:ser>
          <c:idx val="5"/>
          <c:order val="5"/>
          <c:tx>
            <c:strRef>
              <c:f>'[1] TRIM. OCT-DIC. LORIMER'!$B$30</c:f>
              <c:strCache>
                <c:ptCount val="1"/>
                <c:pt idx="0">
                  <c:v>BAHIA DE CALDERAS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LORIMER'!$C$30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D5-4824-8CBA-433A1EBBBE19}"/>
            </c:ext>
          </c:extLst>
        </c:ser>
        <c:ser>
          <c:idx val="6"/>
          <c:order val="6"/>
          <c:tx>
            <c:strRef>
              <c:f>'[1] TRIM. OCT-DIC. LORIMER'!$B$31</c:f>
              <c:strCache>
                <c:ptCount val="1"/>
                <c:pt idx="0">
                  <c:v>CAP CANA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D5-4824-8CBA-433A1EBBBE19}"/>
            </c:ext>
          </c:extLst>
        </c:ser>
        <c:ser>
          <c:idx val="7"/>
          <c:order val="7"/>
          <c:tx>
            <c:strRef>
              <c:f>'[1] TRIM. OCT-DIC. LORIMER'!$B$32</c:f>
              <c:strCache>
                <c:ptCount val="1"/>
                <c:pt idx="0">
                  <c:v>TAINO BAY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LORIMER'!$C$32</c:f>
              <c:numCache>
                <c:formatCode>General</c:formatCode>
                <c:ptCount val="1"/>
                <c:pt idx="0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D5-4824-8CBA-433A1EBBBE19}"/>
            </c:ext>
          </c:extLst>
        </c:ser>
        <c:ser>
          <c:idx val="8"/>
          <c:order val="8"/>
          <c:tx>
            <c:strRef>
              <c:f>'[1] TRIM. OCT-DIC. LORIMER'!$B$33</c:f>
              <c:strCache>
                <c:ptCount val="1"/>
                <c:pt idx="0">
                  <c:v>CAUCEDO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LORIMER'!$C$33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D5-4824-8CBA-433A1EBBBE19}"/>
            </c:ext>
          </c:extLst>
        </c:ser>
        <c:ser>
          <c:idx val="9"/>
          <c:order val="9"/>
          <c:tx>
            <c:strRef>
              <c:f>'[1] TRIM. OCT-DIC. LORIMER'!$B$34</c:f>
              <c:strCache>
                <c:ptCount val="1"/>
                <c:pt idx="0">
                  <c:v>LA CANA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LORIMER'!$C$34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D5-4824-8CBA-433A1EBBBE19}"/>
            </c:ext>
          </c:extLst>
        </c:ser>
        <c:ser>
          <c:idx val="10"/>
          <c:order val="10"/>
          <c:tx>
            <c:strRef>
              <c:f>'[1] TRIM. OCT-DIC. LORIMER'!$B$35</c:f>
              <c:strCache>
                <c:ptCount val="1"/>
                <c:pt idx="0">
                  <c:v>LA ROMANA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LORIMER'!$C$35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D5-4824-8CBA-433A1EBBBE19}"/>
            </c:ext>
          </c:extLst>
        </c:ser>
        <c:ser>
          <c:idx val="11"/>
          <c:order val="11"/>
          <c:tx>
            <c:strRef>
              <c:f>'[1] TRIM. OCT-DIC. LORIMER'!$B$36</c:f>
              <c:strCache>
                <c:ptCount val="1"/>
                <c:pt idx="0">
                  <c:v>LUPERON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LORIMER'!$C$36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D5-4824-8CBA-433A1EBBBE19}"/>
            </c:ext>
          </c:extLst>
        </c:ser>
        <c:ser>
          <c:idx val="12"/>
          <c:order val="12"/>
          <c:tx>
            <c:strRef>
              <c:f>'[1] TRIM. OCT-DIC. LORIMER'!$B$37</c:f>
              <c:strCache>
                <c:ptCount val="1"/>
                <c:pt idx="0">
                  <c:v>MANZANILLO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LORIMER'!$C$37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D5-4824-8CBA-433A1EBBBE19}"/>
            </c:ext>
          </c:extLst>
        </c:ser>
        <c:ser>
          <c:idx val="13"/>
          <c:order val="13"/>
          <c:tx>
            <c:strRef>
              <c:f>'[1] TRIM. OCT-DIC. LORIMER'!$B$38</c:f>
              <c:strCache>
                <c:ptCount val="1"/>
                <c:pt idx="0">
                  <c:v>PEDERNALES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D5-4824-8CBA-433A1EBBBE19}"/>
            </c:ext>
          </c:extLst>
        </c:ser>
        <c:ser>
          <c:idx val="14"/>
          <c:order val="14"/>
          <c:tx>
            <c:strRef>
              <c:f>'[1] TRIM. OCT-DIC. LORIMER'!$B$39</c:f>
              <c:strCache>
                <c:ptCount val="1"/>
                <c:pt idx="0">
                  <c:v>ISLAS CATALINA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LORIMER'!$C$39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2D5-4824-8CBA-433A1EBBBE19}"/>
            </c:ext>
          </c:extLst>
        </c:ser>
        <c:ser>
          <c:idx val="15"/>
          <c:order val="15"/>
          <c:tx>
            <c:strRef>
              <c:f>'[1] TRIM. OCT-DIC. LORIMER'!$B$40</c:f>
              <c:strCache>
                <c:ptCount val="1"/>
                <c:pt idx="0">
                  <c:v>PLAZA MARINA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LORIMER'!$C$40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2D5-4824-8CBA-433A1EBBBE19}"/>
            </c:ext>
          </c:extLst>
        </c:ser>
        <c:ser>
          <c:idx val="16"/>
          <c:order val="16"/>
          <c:tx>
            <c:strRef>
              <c:f>'[1] TRIM. OCT-DIC. LORIMER'!$B$41</c:f>
              <c:strCache>
                <c:ptCount val="1"/>
                <c:pt idx="0">
                  <c:v>PUERTO PLATA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LORIMER'!$C$41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D5-4824-8CBA-433A1EBBBE19}"/>
            </c:ext>
          </c:extLst>
        </c:ser>
        <c:ser>
          <c:idx val="17"/>
          <c:order val="17"/>
          <c:tx>
            <c:strRef>
              <c:f>'[1] TRIM. OCT-DIC. LORIMER'!$B$42</c:f>
              <c:strCache>
                <c:ptCount val="1"/>
                <c:pt idx="0">
                  <c:v>PUNTA CATALINA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LORIMER'!$C$42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D5-4824-8CBA-433A1EBBBE19}"/>
            </c:ext>
          </c:extLst>
        </c:ser>
        <c:ser>
          <c:idx val="18"/>
          <c:order val="18"/>
          <c:tx>
            <c:strRef>
              <c:f>'[1] TRIM. OCT-DIC. LORIMER'!$B$43</c:f>
              <c:strCache>
                <c:ptCount val="1"/>
                <c:pt idx="0">
                  <c:v>RIO HAINA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LORIMER'!$C$43</c:f>
              <c:numCache>
                <c:formatCode>General</c:formatCode>
                <c:ptCount val="1"/>
                <c:pt idx="0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D5-4824-8CBA-433A1EBBBE19}"/>
            </c:ext>
          </c:extLst>
        </c:ser>
        <c:ser>
          <c:idx val="19"/>
          <c:order val="19"/>
          <c:tx>
            <c:strRef>
              <c:f>'[1] TRIM. OCT-DIC. LORIMER'!$B$44</c:f>
              <c:strCache>
                <c:ptCount val="1"/>
                <c:pt idx="0">
                  <c:v>SAN PEDRO DE MACORÍS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LORIMER'!$C$44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D5-4824-8CBA-433A1EBBBE19}"/>
            </c:ext>
          </c:extLst>
        </c:ser>
        <c:ser>
          <c:idx val="20"/>
          <c:order val="20"/>
          <c:tx>
            <c:strRef>
              <c:f>'[1] TRIM. OCT-DIC. LORIMER'!$B$45</c:f>
              <c:strCache>
                <c:ptCount val="1"/>
                <c:pt idx="0">
                  <c:v>SANTA BÁRBARA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LORIMER'!$C$45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2D5-4824-8CBA-433A1EBBBE19}"/>
            </c:ext>
          </c:extLst>
        </c:ser>
        <c:ser>
          <c:idx val="21"/>
          <c:order val="21"/>
          <c:tx>
            <c:strRef>
              <c:f>'[1] TRIM. OCT-DIC. LORIMER'!$B$46</c:f>
              <c:strCache>
                <c:ptCount val="1"/>
                <c:pt idx="0">
                  <c:v>SANTO DOMINGO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 TRIM. OCT-DIC. LORIMER'!$C$46</c:f>
              <c:numCache>
                <c:formatCode>General</c:formatCode>
                <c:ptCount val="1"/>
                <c:pt idx="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2D5-4824-8CBA-433A1EBBBE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78857647"/>
        <c:axId val="878850575"/>
      </c:barChart>
      <c:catAx>
        <c:axId val="8788576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78850575"/>
        <c:crosses val="autoZero"/>
        <c:auto val="1"/>
        <c:lblAlgn val="ctr"/>
        <c:lblOffset val="100"/>
        <c:noMultiLvlLbl val="0"/>
      </c:catAx>
      <c:valAx>
        <c:axId val="8788505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7885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44632709782283"/>
          <c:y val="0.15476301573438886"/>
          <c:w val="0.29602475086771418"/>
          <c:h val="0.80189258145398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CANTIDAD</a:t>
            </a:r>
            <a:r>
              <a:rPr lang="es-DO" sz="1200" b="1" baseline="0">
                <a:latin typeface="+mn-lt"/>
              </a:rPr>
              <a:t> DE  </a:t>
            </a:r>
            <a:r>
              <a:rPr lang="es-DO" sz="1200" b="1">
                <a:latin typeface="+mn-lt"/>
              </a:rPr>
              <a:t>EMBARCACIONES</a:t>
            </a:r>
            <a:r>
              <a:rPr lang="es-DO" sz="1200" b="1" baseline="0">
                <a:latin typeface="+mn-lt"/>
              </a:rPr>
              <a:t>  CLASIFICADAS POR TIPOS OCTUBRE-DICIEMBRE 2022 </a:t>
            </a:r>
            <a:endParaRPr lang="es-DO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EB-4927-A1A6-02D1DEBFF5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EB-4927-A1A6-02D1DEBFF5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8EB-4927-A1A6-02D1DEBFF5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8EB-4927-A1A6-02D1DEBFF5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8EB-4927-A1A6-02D1DEBFF58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8EB-4927-A1A6-02D1DEBFF58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8EB-4927-A1A6-02D1DEBFF5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8EB-4927-A1A6-02D1DEBFF58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8EB-4927-A1A6-02D1DEBFF58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8EB-4927-A1A6-02D1DEBFF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'EMBARCACIONES '!$C$39:$L$39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DRAGAS / OTROS</c:v>
                </c:pt>
                <c:pt idx="9">
                  <c:v>FERRIE</c:v>
                </c:pt>
              </c:strCache>
            </c:strRef>
          </c:cat>
          <c:val>
            <c:numRef>
              <c:f>'EMBARCACIONES '!$C$40:$L$40</c:f>
              <c:numCache>
                <c:formatCode>General</c:formatCode>
                <c:ptCount val="10"/>
                <c:pt idx="0">
                  <c:v>755</c:v>
                </c:pt>
                <c:pt idx="1">
                  <c:v>73</c:v>
                </c:pt>
                <c:pt idx="2">
                  <c:v>196</c:v>
                </c:pt>
                <c:pt idx="3">
                  <c:v>182</c:v>
                </c:pt>
                <c:pt idx="4">
                  <c:v>1</c:v>
                </c:pt>
                <c:pt idx="5">
                  <c:v>23</c:v>
                </c:pt>
                <c:pt idx="6">
                  <c:v>20</c:v>
                </c:pt>
                <c:pt idx="7">
                  <c:v>39</c:v>
                </c:pt>
                <c:pt idx="8">
                  <c:v>1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F-49D7-AA70-FDCD172D168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+mn-lt"/>
              </a:rPr>
              <a:t>representaciÓn</a:t>
            </a:r>
            <a:r>
              <a:rPr lang="en-US" sz="1050" b="1" baseline="0">
                <a:latin typeface="+mn-lt"/>
              </a:rPr>
              <a:t> porcentual de embarcaciones </a:t>
            </a:r>
            <a:endParaRPr lang="en-US" sz="1050" b="1">
              <a:latin typeface="+mn-lt"/>
            </a:endParaRPr>
          </a:p>
        </c:rich>
      </c:tx>
      <c:layout>
        <c:manualLayout>
          <c:xMode val="edge"/>
          <c:yMode val="edge"/>
          <c:x val="7.329008127851947E-4"/>
          <c:y val="0.9559252682871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271474713459564E-2"/>
          <c:y val="0.13868884655127603"/>
          <c:w val="0.85450154160499325"/>
          <c:h val="0.78012568609599386"/>
        </c:manualLayout>
      </c:layout>
      <c:pie3DChart>
        <c:varyColors val="1"/>
        <c:ser>
          <c:idx val="11"/>
          <c:order val="11"/>
          <c:tx>
            <c:strRef>
              <c:f>'Representacion Porc. Emb.'!$N$12</c:f>
              <c:strCache>
                <c:ptCount val="1"/>
                <c:pt idx="0">
                  <c:v>PORCENTUAL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2-7FF7-4CC7-9F69-466A31B921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3-7FF7-4CC7-9F69-466A31B921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4-7FF7-4CC7-9F69-466A31B921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5-7FF7-4CC7-9F69-466A31B921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6-7FF7-4CC7-9F69-466A31B921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7-7FF7-4CC7-9F69-466A31B921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8-7FF7-4CC7-9F69-466A31B921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9-7FF7-4CC7-9F69-466A31B921F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A-7FF7-4CC7-9F69-466A31B921F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B-7FF7-4CC7-9F69-466A31B921F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C-7FF7-4CC7-9F69-466A31B921F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D-7FF7-4CC7-9F69-466A31B921F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E-7FF7-4CC7-9F69-466A31B921F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0F-7FF7-4CC7-9F69-466A31B921F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10-7FF7-4CC7-9F69-466A31B921F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11-7FF7-4CC7-9F69-466A31B921F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12-7FF7-4CC7-9F69-466A31B921F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13-7FF7-4CC7-9F69-466A31B921F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14-7FF7-4CC7-9F69-466A31B921F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15-7FF7-4CC7-9F69-466A31B921F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16-7FF7-4CC7-9F69-466A31B921F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117-7FF7-4CC7-9F69-466A31B921FF}"/>
              </c:ext>
            </c:extLst>
          </c:dPt>
          <c:dLbls>
            <c:dLbl>
              <c:idx val="0"/>
              <c:layout>
                <c:manualLayout>
                  <c:x val="-7.5471698113207614E-2"/>
                  <c:y val="-4.09708276766426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7FF7-4CC7-9F69-466A31B921F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103-7FF7-4CC7-9F69-466A31B921FF}"/>
                </c:ext>
              </c:extLst>
            </c:dLbl>
            <c:dLbl>
              <c:idx val="2"/>
              <c:layout>
                <c:manualLayout>
                  <c:x val="-2.9815979501514159E-2"/>
                  <c:y val="-4.98775293454780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7FF7-4CC7-9F69-466A31B921FF}"/>
                </c:ext>
              </c:extLst>
            </c:dLbl>
            <c:dLbl>
              <c:idx val="3"/>
              <c:layout>
                <c:manualLayout>
                  <c:x val="6.5222455159562084E-2"/>
                  <c:y val="-6.41282520156146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7FF7-4CC7-9F69-466A31B921FF}"/>
                </c:ext>
              </c:extLst>
            </c:dLbl>
            <c:dLbl>
              <c:idx val="4"/>
              <c:layout>
                <c:manualLayout>
                  <c:x val="5.0314465408804895E-2"/>
                  <c:y val="-2.49387646727390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7FF7-4CC7-9F69-466A31B921FF}"/>
                </c:ext>
              </c:extLst>
            </c:dLbl>
            <c:dLbl>
              <c:idx val="5"/>
              <c:layout>
                <c:manualLayout>
                  <c:x val="0.15653389238294885"/>
                  <c:y val="-5.7002890680546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7FF7-4CC7-9F69-466A31B921FF}"/>
                </c:ext>
              </c:extLst>
            </c:dLbl>
            <c:dLbl>
              <c:idx val="6"/>
              <c:layout>
                <c:manualLayout>
                  <c:x val="0.11646866992778943"/>
                  <c:y val="1.246938233636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7FF7-4CC7-9F69-466A31B921FF}"/>
                </c:ext>
              </c:extLst>
            </c:dLbl>
            <c:dLbl>
              <c:idx val="7"/>
              <c:layout>
                <c:manualLayout>
                  <c:x val="3.0747728860936407E-2"/>
                  <c:y val="-1.0688042002602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7FF7-4CC7-9F69-466A31B921FF}"/>
                </c:ext>
              </c:extLst>
            </c:dLbl>
            <c:dLbl>
              <c:idx val="8"/>
              <c:layout>
                <c:manualLayout>
                  <c:x val="1.677148846960153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7FF7-4CC7-9F69-466A31B921FF}"/>
                </c:ext>
              </c:extLst>
            </c:dLbl>
            <c:dLbl>
              <c:idx val="9"/>
              <c:layout>
                <c:manualLayout>
                  <c:x val="3.2611227579781042E-2"/>
                  <c:y val="-1.3063011542601153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7FF7-4CC7-9F69-466A31B921FF}"/>
                </c:ext>
              </c:extLst>
            </c:dLbl>
            <c:dLbl>
              <c:idx val="10"/>
              <c:layout>
                <c:manualLayout>
                  <c:x val="3.167947822035859E-2"/>
                  <c:y val="2.1376084005204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7FF7-4CC7-9F69-466A31B921FF}"/>
                </c:ext>
              </c:extLst>
            </c:dLbl>
            <c:dLbl>
              <c:idx val="11"/>
              <c:layout>
                <c:manualLayout>
                  <c:x val="2.6088982063824831E-2"/>
                  <c:y val="2.3157424338971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7FF7-4CC7-9F69-466A31B921FF}"/>
                </c:ext>
              </c:extLst>
            </c:dLbl>
            <c:dLbl>
              <c:idx val="12"/>
              <c:layout>
                <c:manualLayout>
                  <c:x val="4.4723969252271137E-2"/>
                  <c:y val="3.56268066753413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7FF7-4CC7-9F69-466A31B921FF}"/>
                </c:ext>
              </c:extLst>
            </c:dLbl>
            <c:dLbl>
              <c:idx val="13"/>
              <c:layout>
                <c:manualLayout>
                  <c:x val="1.1180992313067784E-2"/>
                  <c:y val="4.27521680104097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7FF7-4CC7-9F69-466A31B921FF}"/>
                </c:ext>
              </c:extLst>
            </c:dLbl>
            <c:dLbl>
              <c:idx val="14"/>
              <c:layout>
                <c:manualLayout>
                  <c:x val="-7.2676450034940665E-2"/>
                  <c:y val="3.91894873428756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7FF7-4CC7-9F69-466A31B921FF}"/>
                </c:ext>
              </c:extLst>
            </c:dLbl>
            <c:dLbl>
              <c:idx val="15"/>
              <c:layout>
                <c:manualLayout>
                  <c:x val="-3.7269974376892619E-2"/>
                  <c:y val="2.3157424338971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7FF7-4CC7-9F69-466A31B921FF}"/>
                </c:ext>
              </c:extLst>
            </c:dLbl>
            <c:dLbl>
              <c:idx val="16"/>
              <c:layout>
                <c:manualLayout>
                  <c:x val="-3.7269974376892653E-2"/>
                  <c:y val="1.42507226701365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7FF7-4CC7-9F69-466A31B921FF}"/>
                </c:ext>
              </c:extLst>
            </c:dLbl>
            <c:dLbl>
              <c:idx val="17"/>
              <c:layout>
                <c:manualLayout>
                  <c:x val="-2.7952480782669462E-2"/>
                  <c:y val="-5.344021001301220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7FF7-4CC7-9F69-466A31B921FF}"/>
                </c:ext>
              </c:extLst>
            </c:dLbl>
            <c:dLbl>
              <c:idx val="18"/>
              <c:layout>
                <c:manualLayout>
                  <c:x val="-8.2925692988586056E-2"/>
                  <c:y val="1.78134033376707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7FF7-4CC7-9F69-466A31B921FF}"/>
                </c:ext>
              </c:extLst>
            </c:dLbl>
            <c:dLbl>
              <c:idx val="19"/>
              <c:layout>
                <c:manualLayout>
                  <c:x val="-3.5406475658048019E-2"/>
                  <c:y val="-6.23469116818475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7FF7-4CC7-9F69-466A31B921FF}"/>
                </c:ext>
              </c:extLst>
            </c:dLbl>
            <c:dLbl>
              <c:idx val="20"/>
              <c:layout>
                <c:manualLayout>
                  <c:x val="1.0249242953645469E-2"/>
                  <c:y val="-5.87842310143134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7FF7-4CC7-9F69-466A31B921FF}"/>
                </c:ext>
              </c:extLst>
            </c:dLbl>
            <c:dLbl>
              <c:idx val="21"/>
              <c:layout>
                <c:manualLayout>
                  <c:x val="9.3174935942231547E-3"/>
                  <c:y val="-4.987752934547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7FF7-4CC7-9F69-466A31B921F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'Representacion Porc. Emb.'!$B$13:$B$34</c:f>
              <c:strCache>
                <c:ptCount val="22"/>
                <c:pt idx="0">
                  <c:v>AMBE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BAHIA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LUPERON </c:v>
                </c:pt>
                <c:pt idx="11">
                  <c:v>TAINO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RIO HAINA</c:v>
                </c:pt>
                <c:pt idx="18">
                  <c:v>ISLAS CATALINA</c:v>
                </c:pt>
                <c:pt idx="19">
                  <c:v>SAN PEDRO DE MACORIS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'Representacion Porc. Emb.'!$N$13:$N$34</c:f>
              <c:numCache>
                <c:formatCode>0%</c:formatCode>
                <c:ptCount val="22"/>
                <c:pt idx="0">
                  <c:v>5.7142857142857141E-2</c:v>
                </c:pt>
                <c:pt idx="1">
                  <c:v>0</c:v>
                </c:pt>
                <c:pt idx="2">
                  <c:v>3.7593984962406013E-3</c:v>
                </c:pt>
                <c:pt idx="3">
                  <c:v>1.0526315789473684E-2</c:v>
                </c:pt>
                <c:pt idx="4">
                  <c:v>1.8045112781954888E-2</c:v>
                </c:pt>
                <c:pt idx="5">
                  <c:v>9.7744360902255641E-3</c:v>
                </c:pt>
                <c:pt idx="6">
                  <c:v>0</c:v>
                </c:pt>
                <c:pt idx="7">
                  <c:v>0.19172932330827067</c:v>
                </c:pt>
                <c:pt idx="8">
                  <c:v>6.0150375939849621E-2</c:v>
                </c:pt>
                <c:pt idx="9">
                  <c:v>2.7067669172932331E-2</c:v>
                </c:pt>
                <c:pt idx="10">
                  <c:v>1.6541353383458645E-2</c:v>
                </c:pt>
                <c:pt idx="11">
                  <c:v>4.06015037593985E-2</c:v>
                </c:pt>
                <c:pt idx="12">
                  <c:v>2.180451127819549E-2</c:v>
                </c:pt>
                <c:pt idx="13">
                  <c:v>0</c:v>
                </c:pt>
                <c:pt idx="14">
                  <c:v>3.0075187969924814E-3</c:v>
                </c:pt>
                <c:pt idx="15">
                  <c:v>8.1954887218045114E-2</c:v>
                </c:pt>
                <c:pt idx="16">
                  <c:v>6.7669172932330827E-3</c:v>
                </c:pt>
                <c:pt idx="17">
                  <c:v>0.31954887218045114</c:v>
                </c:pt>
                <c:pt idx="18">
                  <c:v>1.5037593984962407E-3</c:v>
                </c:pt>
                <c:pt idx="19">
                  <c:v>2.030075187969925E-2</c:v>
                </c:pt>
                <c:pt idx="20">
                  <c:v>2.2556390977443608E-2</c:v>
                </c:pt>
                <c:pt idx="21">
                  <c:v>8.7218045112781958E-2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F7-4CC7-9F69-466A31B921F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'Representacion Porc. Emb.'!$C$12</c15:sqref>
                        </c15:formulaRef>
                      </c:ext>
                    </c:extLst>
                    <c:strCache>
                      <c:ptCount val="1"/>
                      <c:pt idx="0">
                        <c:v>CARGUEROS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23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22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F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C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B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0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D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20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24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9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8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7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E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4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25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5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21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A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6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2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11-7FF7-4CC7-9F69-466A31B921FF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6.7085953878406643E-2"/>
                        <c:y val="-3.20641260078073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3-7FF7-4CC7-9F69-466A31B921FF}"/>
                      </c:ext>
                    </c:extLst>
                  </c:dLbl>
                  <c:dLbl>
                    <c:idx val="1"/>
                    <c:layout>
                      <c:manualLayout>
                        <c:x val="1.5839739110179295E-2"/>
                        <c:y val="-5.344021001301219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2-7FF7-4CC7-9F69-466A31B921FF}"/>
                      </c:ext>
                    </c:extLst>
                  </c:dLbl>
                  <c:dLbl>
                    <c:idx val="2"/>
                    <c:layout>
                      <c:manualLayout>
                        <c:x val="-5.404146284649429E-2"/>
                        <c:y val="7.1253613350682936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F-7FF7-4CC7-9F69-466A31B921FF}"/>
                      </c:ext>
                    </c:extLst>
                  </c:dLbl>
                  <c:dLbl>
                    <c:idx val="3"/>
                    <c:layout>
                      <c:manualLayout>
                        <c:x val="-4.6587467971115841E-2"/>
                        <c:y val="-4.1956315643969261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C-7FF7-4CC7-9F69-466A31B921FF}"/>
                      </c:ext>
                    </c:extLst>
                  </c:dLbl>
                  <c:dLbl>
                    <c:idx val="4"/>
                    <c:layout>
                      <c:manualLayout>
                        <c:x val="0.12485441416259013"/>
                        <c:y val="-4.459368117907337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B-7FF7-4CC7-9F69-466A31B921FF}"/>
                      </c:ext>
                    </c:extLst>
                  </c:dLbl>
                  <c:dLbl>
                    <c:idx val="5"/>
                    <c:layout>
                      <c:manualLayout>
                        <c:x val="0.18634987188446309"/>
                        <c:y val="-2.46704415185267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7FF7-4CC7-9F69-466A31B921FF}"/>
                      </c:ext>
                    </c:extLst>
                  </c:dLbl>
                  <c:dLbl>
                    <c:idx val="6"/>
                    <c:layout>
                      <c:manualLayout>
                        <c:x val="0.23945958537153506"/>
                        <c:y val="4.90816769790375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D-7FF7-4CC7-9F69-466A31B921FF}"/>
                      </c:ext>
                    </c:extLst>
                  </c:dLbl>
                  <c:dLbl>
                    <c:idx val="7"/>
                    <c:layout>
                      <c:manualLayout>
                        <c:x val="4.7519217330538085E-2"/>
                        <c:y val="0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0-7FF7-4CC7-9F69-466A31B921FF}"/>
                      </c:ext>
                    </c:extLst>
                  </c:dLbl>
                  <c:dLbl>
                    <c:idx val="8"/>
                    <c:layout>
                      <c:manualLayout>
                        <c:x val="8.4789191707430697E-2"/>
                        <c:y val="6.412825201561464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4-7FF7-4CC7-9F69-466A31B921FF}"/>
                      </c:ext>
                    </c:extLst>
                  </c:dLbl>
                  <c:dLbl>
                    <c:idx val="9"/>
                    <c:layout>
                      <c:manualLayout>
                        <c:x val="-3.7269974376892617E-3"/>
                        <c:y val="9.4401780330440041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7FF7-4CC7-9F69-466A31B921FF}"/>
                      </c:ext>
                    </c:extLst>
                  </c:dLbl>
                  <c:dLbl>
                    <c:idx val="10"/>
                    <c:layout>
                      <c:manualLayout>
                        <c:x val="6.7085953878406712E-2"/>
                        <c:y val="-6.9264683749673712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8-7FF7-4CC7-9F69-466A31B921FF}"/>
                      </c:ext>
                    </c:extLst>
                  </c:dLbl>
                  <c:dLbl>
                    <c:idx val="11"/>
                    <c:layout>
                      <c:manualLayout>
                        <c:x val="8.1993943629163749E-2"/>
                        <c:y val="-9.703914586554415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7FF7-4CC7-9F69-466A31B921FF}"/>
                      </c:ext>
                    </c:extLst>
                  </c:dLbl>
                  <c:dLbl>
                    <c:idx val="12"/>
                    <c:layout>
                      <c:manualLayout>
                        <c:x val="0.11646866992778943"/>
                        <c:y val="-0.24224377067389227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7FF7-4CC7-9F69-466A31B921FF}"/>
                      </c:ext>
                    </c:extLst>
                  </c:dLbl>
                  <c:dLbl>
                    <c:idx val="13"/>
                    <c:layout>
                      <c:manualLayout>
                        <c:x val="3.9133473095737108E-2"/>
                        <c:y val="0.1155095411814326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E-7FF7-4CC7-9F69-466A31B921FF}"/>
                      </c:ext>
                    </c:extLst>
                  </c:dLbl>
                  <c:dLbl>
                    <c:idx val="14"/>
                    <c:layout>
                      <c:manualLayout>
                        <c:x val="-4.0996971814581874E-2"/>
                        <c:y val="0.1154401049468721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7FF7-4CC7-9F69-466A31B921FF}"/>
                      </c:ext>
                    </c:extLst>
                  </c:dLbl>
                  <c:dLbl>
                    <c:idx val="15"/>
                    <c:layout>
                      <c:manualLayout>
                        <c:x val="-2.1430235266713255E-2"/>
                        <c:y val="5.16588696792452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5-7FF7-4CC7-9F69-466A31B921FF}"/>
                      </c:ext>
                    </c:extLst>
                  </c:dLbl>
                  <c:dLbl>
                    <c:idx val="16"/>
                    <c:layout>
                      <c:manualLayout>
                        <c:x val="-1.9566736547868693E-2"/>
                        <c:y val="3.38454663415742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7FF7-4CC7-9F69-466A31B921FF}"/>
                      </c:ext>
                    </c:extLst>
                  </c:dLbl>
                  <c:dLbl>
                    <c:idx val="17"/>
                    <c:layout>
                      <c:manualLayout>
                        <c:x val="-2.5157232704402517E-2"/>
                        <c:y val="-5.8784231014313418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1-7FF7-4CC7-9F69-466A31B921FF}"/>
                      </c:ext>
                    </c:extLst>
                  </c:dLbl>
                  <c:dLbl>
                    <c:idx val="18"/>
                    <c:layout>
                      <c:manualLayout>
                        <c:x val="-0.11926391800605639"/>
                        <c:y val="7.869821331564523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7FF7-4CC7-9F69-466A31B921FF}"/>
                      </c:ext>
                    </c:extLst>
                  </c:dLbl>
                  <c:dLbl>
                    <c:idx val="19"/>
                    <c:layout>
                      <c:manualLayout>
                        <c:x val="-6.149545772187285E-2"/>
                        <c:y val="-1.7415477154450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7FF7-4CC7-9F69-466A31B921FF}"/>
                      </c:ext>
                    </c:extLst>
                  </c:dLbl>
                  <c:dLbl>
                    <c:idx val="20"/>
                    <c:layout>
                      <c:manualLayout>
                        <c:x val="-1.9566736547868658E-2"/>
                        <c:y val="-6.695526086918582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7FF7-4CC7-9F69-466A31B921FF}"/>
                      </c:ext>
                    </c:extLst>
                  </c:dLbl>
                  <c:dLbl>
                    <c:idx val="21"/>
                    <c:layout>
                      <c:manualLayout>
                        <c:x val="3.7269974376891932E-3"/>
                        <c:y val="-1.490771464835431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'Representacion Porc. Emb.'!$C$13:$C$34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16</c:v>
                      </c:pt>
                      <c:pt idx="5">
                        <c:v>13</c:v>
                      </c:pt>
                      <c:pt idx="6">
                        <c:v>0</c:v>
                      </c:pt>
                      <c:pt idx="7">
                        <c:v>255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22</c:v>
                      </c:pt>
                      <c:pt idx="13">
                        <c:v>0</c:v>
                      </c:pt>
                      <c:pt idx="14">
                        <c:v>4</c:v>
                      </c:pt>
                      <c:pt idx="15">
                        <c:v>84</c:v>
                      </c:pt>
                      <c:pt idx="16">
                        <c:v>0</c:v>
                      </c:pt>
                      <c:pt idx="17">
                        <c:v>285</c:v>
                      </c:pt>
                      <c:pt idx="18">
                        <c:v>0</c:v>
                      </c:pt>
                      <c:pt idx="19">
                        <c:v>7</c:v>
                      </c:pt>
                      <c:pt idx="20">
                        <c:v>5</c:v>
                      </c:pt>
                      <c:pt idx="21">
                        <c:v>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FF7-4CC7-9F69-466A31B921FF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Emb.'!$D$12</c15:sqref>
                        </c15:formulaRef>
                      </c:ext>
                    </c:extLst>
                    <c:strCache>
                      <c:ptCount val="1"/>
                      <c:pt idx="0">
                        <c:v>GRANELEROS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8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A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6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7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8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9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A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B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C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D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E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F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0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1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2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3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4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5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6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7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8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9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A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B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Emb.'!$D$13:$D$34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4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9</c:v>
                      </c:pt>
                      <c:pt idx="16">
                        <c:v>9</c:v>
                      </c:pt>
                      <c:pt idx="17">
                        <c:v>45</c:v>
                      </c:pt>
                      <c:pt idx="18">
                        <c:v>0</c:v>
                      </c:pt>
                      <c:pt idx="19">
                        <c:v>1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FF7-4CC7-9F69-466A31B921FF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Emb.'!$E$12</c15:sqref>
                        </c15:formulaRef>
                      </c:ext>
                    </c:extLst>
                    <c:strCache>
                      <c:ptCount val="1"/>
                      <c:pt idx="0">
                        <c:v>TANQUEROS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C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E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C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D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E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F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0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1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2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3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4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5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6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7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8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9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A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B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C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D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E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F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0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1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Emb.'!$E$13:$E$34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0</c:v>
                      </c:pt>
                      <c:pt idx="4">
                        <c:v>6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80</c:v>
                      </c:pt>
                      <c:pt idx="9">
                        <c:v>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88</c:v>
                      </c:pt>
                      <c:pt idx="18">
                        <c:v>0</c:v>
                      </c:pt>
                      <c:pt idx="19">
                        <c:v>16</c:v>
                      </c:pt>
                      <c:pt idx="20">
                        <c:v>0</c:v>
                      </c:pt>
                      <c:pt idx="21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FF7-4CC7-9F69-466A31B921FF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Emb.'!$F$12</c15:sqref>
                        </c15:formulaRef>
                      </c:ext>
                    </c:extLst>
                    <c:strCache>
                      <c:ptCount val="1"/>
                      <c:pt idx="0">
                        <c:v>CRUCEROS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4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6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8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A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2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3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4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5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6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7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8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9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A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B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C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D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E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F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0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1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2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3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4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5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6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7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Emb.'!$F$13:$F$34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76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33</c:v>
                      </c:pt>
                      <c:pt idx="10">
                        <c:v>0</c:v>
                      </c:pt>
                      <c:pt idx="11">
                        <c:v>54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2</c:v>
                      </c:pt>
                      <c:pt idx="19">
                        <c:v>0</c:v>
                      </c:pt>
                      <c:pt idx="20">
                        <c:v>8</c:v>
                      </c:pt>
                      <c:pt idx="21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FF7-4CC7-9F69-466A31B921FF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Emb.'!$G$12</c15:sqref>
                        </c15:formulaRef>
                      </c:ext>
                    </c:extLst>
                    <c:strCache>
                      <c:ptCount val="1"/>
                      <c:pt idx="0">
                        <c:v>PESQUEROS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8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9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A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B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C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D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E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F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0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1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2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3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4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5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6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7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8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9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A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B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C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D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Emb.'!$G$13:$G$34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1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FF7-4CC7-9F69-466A31B921FF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Emb.'!$H$12</c15:sqref>
                        </c15:formulaRef>
                      </c:ext>
                    </c:extLst>
                    <c:strCache>
                      <c:ptCount val="1"/>
                      <c:pt idx="0">
                        <c:v>REMOLCADORES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2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4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6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8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A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C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E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E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F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0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1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2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3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4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5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6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7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8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9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A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B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C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D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E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F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0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1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2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3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Emb.'!$H$13:$H$34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5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8</c:v>
                      </c:pt>
                      <c:pt idx="16">
                        <c:v>0</c:v>
                      </c:pt>
                      <c:pt idx="17">
                        <c:v>4</c:v>
                      </c:pt>
                      <c:pt idx="18">
                        <c:v>0</c:v>
                      </c:pt>
                      <c:pt idx="19">
                        <c:v>2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FF7-4CC7-9F69-466A31B921FF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Emb.'!$I$12</c15:sqref>
                        </c15:formulaRef>
                      </c:ext>
                    </c:extLst>
                    <c:strCache>
                      <c:ptCount val="1"/>
                      <c:pt idx="0">
                        <c:v>BARCAZAS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E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F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0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1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2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3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4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5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6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7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8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9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4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5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6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7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8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9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A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B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C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D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E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F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0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1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2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3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4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5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6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7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8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9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Emb.'!$I$13:$I$34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5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8</c:v>
                      </c:pt>
                      <c:pt idx="16">
                        <c:v>0</c:v>
                      </c:pt>
                      <c:pt idx="17">
                        <c:v>3</c:v>
                      </c:pt>
                      <c:pt idx="18">
                        <c:v>0</c:v>
                      </c:pt>
                      <c:pt idx="19">
                        <c:v>1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FF7-4CC7-9F69-466A31B921FF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Emb.'!$J$12</c15:sqref>
                        </c15:formulaRef>
                      </c:ext>
                    </c:extLst>
                    <c:strCache>
                      <c:ptCount val="1"/>
                      <c:pt idx="0">
                        <c:v>YATES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A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B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C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D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E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F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0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1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2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3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4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5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6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7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8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9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A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B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C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D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E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F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A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B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C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D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E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AF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0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1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2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3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4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5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6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7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8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9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A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B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C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D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E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BF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Emb.'!$J$13:$J$34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22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16</c:v>
                      </c:pt>
                      <c:pt idx="2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FF7-4CC7-9F69-466A31B921FF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Emb.'!$K$12</c15:sqref>
                        </c15:formulaRef>
                      </c:ext>
                    </c:extLst>
                    <c:strCache>
                      <c:ptCount val="1"/>
                      <c:pt idx="0">
                        <c:v>DRAGAS / OTROS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0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1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2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3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5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6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7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8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9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A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B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C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D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E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F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0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2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3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4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5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0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1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2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3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4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5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6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7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8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9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A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B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C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D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E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CF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0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1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2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3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4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5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Emb.'!$K$13:$K$34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FF7-4CC7-9F69-466A31B921FF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Emb.'!$L$12</c15:sqref>
                        </c15:formulaRef>
                      </c:ext>
                    </c:extLst>
                    <c:strCache>
                      <c:ptCount val="1"/>
                      <c:pt idx="0">
                        <c:v>FERRIE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6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7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8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9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A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B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C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D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E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F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0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1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2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3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4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5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6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7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8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9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A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6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7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8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9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A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B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C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D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E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DF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0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1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2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3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4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5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6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7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8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9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A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B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Emb.'!$L$13:$L$34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FF7-4CC7-9F69-466A31B921FF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Emb.'!$M$12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C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D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E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F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0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1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2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3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4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5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6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7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8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9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A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B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C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D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E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F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0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1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C-7FF7-4CC7-9F69-466A31B921F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D-7FF7-4CC7-9F69-466A31B921F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E-7FF7-4CC7-9F69-466A31B921F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EF-7FF7-4CC7-9F69-466A31B921F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0-7FF7-4CC7-9F69-466A31B921F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1-7FF7-4CC7-9F69-466A31B921F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2-7FF7-4CC7-9F69-466A31B921F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3-7FF7-4CC7-9F69-466A31B921F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4-7FF7-4CC7-9F69-466A31B921F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5-7FF7-4CC7-9F69-466A31B921F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6-7FF7-4CC7-9F69-466A31B921F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7-7FF7-4CC7-9F69-466A31B921FF}"/>
                      </c:ext>
                    </c:extLst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8-7FF7-4CC7-9F69-466A31B921FF}"/>
                      </c:ext>
                    </c:extLst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9-7FF7-4CC7-9F69-466A31B921FF}"/>
                      </c:ext>
                    </c:extLst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A-7FF7-4CC7-9F69-466A31B921FF}"/>
                      </c:ext>
                    </c:extLst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B-7FF7-4CC7-9F69-466A31B921FF}"/>
                      </c:ext>
                    </c:extLst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C-7FF7-4CC7-9F69-466A31B921FF}"/>
                      </c:ext>
                    </c:extLst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D-7FF7-4CC7-9F69-466A31B921FF}"/>
                      </c:ext>
                    </c:extLst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E-7FF7-4CC7-9F69-466A31B921FF}"/>
                      </c:ext>
                    </c:extLst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FF-7FF7-4CC7-9F69-466A31B921FF}"/>
                      </c:ext>
                    </c:extLst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0-7FF7-4CC7-9F69-466A31B921FF}"/>
                      </c:ext>
                    </c:extLst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DO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101-7FF7-4CC7-9F69-466A31B921F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Emb.'!$B$13:$B$34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BAHIA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LUPERON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RIO HAINA</c:v>
                      </c:pt>
                      <c:pt idx="18">
                        <c:v>ISLAS CATALINA</c:v>
                      </c:pt>
                      <c:pt idx="19">
                        <c:v>SAN PEDRO DE MACORIS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Emb.'!$M$13:$M$34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76</c:v>
                      </c:pt>
                      <c:pt idx="1">
                        <c:v>0</c:v>
                      </c:pt>
                      <c:pt idx="2">
                        <c:v>5</c:v>
                      </c:pt>
                      <c:pt idx="3">
                        <c:v>14</c:v>
                      </c:pt>
                      <c:pt idx="4">
                        <c:v>24</c:v>
                      </c:pt>
                      <c:pt idx="5">
                        <c:v>13</c:v>
                      </c:pt>
                      <c:pt idx="6">
                        <c:v>0</c:v>
                      </c:pt>
                      <c:pt idx="7">
                        <c:v>255</c:v>
                      </c:pt>
                      <c:pt idx="8">
                        <c:v>80</c:v>
                      </c:pt>
                      <c:pt idx="9">
                        <c:v>36</c:v>
                      </c:pt>
                      <c:pt idx="10">
                        <c:v>22</c:v>
                      </c:pt>
                      <c:pt idx="11">
                        <c:v>54</c:v>
                      </c:pt>
                      <c:pt idx="12">
                        <c:v>29</c:v>
                      </c:pt>
                      <c:pt idx="13">
                        <c:v>0</c:v>
                      </c:pt>
                      <c:pt idx="14">
                        <c:v>4</c:v>
                      </c:pt>
                      <c:pt idx="15">
                        <c:v>109</c:v>
                      </c:pt>
                      <c:pt idx="16">
                        <c:v>9</c:v>
                      </c:pt>
                      <c:pt idx="17">
                        <c:v>425</c:v>
                      </c:pt>
                      <c:pt idx="18">
                        <c:v>2</c:v>
                      </c:pt>
                      <c:pt idx="19">
                        <c:v>27</c:v>
                      </c:pt>
                      <c:pt idx="20">
                        <c:v>30</c:v>
                      </c:pt>
                      <c:pt idx="21">
                        <c:v>116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FF7-4CC7-9F69-466A31B921FF}"/>
                  </c:ext>
                </c:extLst>
              </c15:ser>
            </c15:filteredPieSeries>
          </c:ext>
        </c:extLst>
      </c:pie3DChart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baseline="0">
                <a:latin typeface="+mn-lt"/>
              </a:rPr>
              <a:t>CANTIDAD  DE CRUCEROS ARRIBADOS  EN EL TRIEMESTRE  OCTUBRE-DICIEMBRE 2022</a:t>
            </a:r>
            <a:endParaRPr lang="es-DO" sz="1100" b="1">
              <a:latin typeface="+mn-lt"/>
            </a:endParaRPr>
          </a:p>
        </c:rich>
      </c:tx>
      <c:layout>
        <c:manualLayout>
          <c:xMode val="edge"/>
          <c:yMode val="edge"/>
          <c:x val="0.11736952799805245"/>
          <c:y val="1.6380020605292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'[2]Trimestre-Octubre-dic 2022'!$C$84:$C$90</c:f>
              <c:strCache>
                <c:ptCount val="7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BARBARA ( SAMANA)</c:v>
                </c:pt>
                <c:pt idx="4">
                  <c:v>SANTO DOMINGO (CRUCERO)</c:v>
                </c:pt>
                <c:pt idx="5">
                  <c:v>SANTO DOMINGO (FERRY)</c:v>
                </c:pt>
                <c:pt idx="6">
                  <c:v>ISLAS CATALINA</c:v>
                </c:pt>
              </c:strCache>
            </c:strRef>
          </c:cat>
          <c:val>
            <c:numRef>
              <c:f>'[2]Trimestre-Octubre-dic 2022'!$D$84:$D$90</c:f>
              <c:numCache>
                <c:formatCode>General</c:formatCode>
                <c:ptCount val="7"/>
                <c:pt idx="0">
                  <c:v>76</c:v>
                </c:pt>
                <c:pt idx="1">
                  <c:v>57</c:v>
                </c:pt>
                <c:pt idx="2">
                  <c:v>33</c:v>
                </c:pt>
                <c:pt idx="3">
                  <c:v>8</c:v>
                </c:pt>
                <c:pt idx="4">
                  <c:v>8</c:v>
                </c:pt>
                <c:pt idx="5">
                  <c:v>40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D-44FC-BB4E-1EFD039ED0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1336883135"/>
        <c:axId val="1336907679"/>
        <c:axId val="0"/>
      </c:bar3DChart>
      <c:catAx>
        <c:axId val="133688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36907679"/>
        <c:crosses val="autoZero"/>
        <c:auto val="1"/>
        <c:lblAlgn val="ctr"/>
        <c:lblOffset val="100"/>
        <c:noMultiLvlLbl val="0"/>
      </c:catAx>
      <c:valAx>
        <c:axId val="133690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3688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TOTAL</a:t>
            </a:r>
            <a:r>
              <a:rPr lang="es-DO" sz="1100" b="1" baseline="0">
                <a:latin typeface="+mn-lt"/>
              </a:rPr>
              <a:t> DE CRUCERISTAS  LLEGADOS POR MES  EN EL TRIMESTRE OCTUBRE-DICIEMBRE 2022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'[2]Trimestre-Octubre-dic 2022'!$D$47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'[2]Trimestre-Octubre-dic 2022'!$C$48:$C$54</c:f>
              <c:strCache>
                <c:ptCount val="7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(CRUCERO)</c:v>
                </c:pt>
                <c:pt idx="5">
                  <c:v>SANTO DOMINGO (FERRY)</c:v>
                </c:pt>
                <c:pt idx="6">
                  <c:v>ISLAS CATALINA</c:v>
                </c:pt>
              </c:strCache>
            </c:strRef>
          </c:cat>
          <c:val>
            <c:numRef>
              <c:f>'[2]Trimestre-Octubre-dic 2022'!$D$48:$D$54</c:f>
              <c:numCache>
                <c:formatCode>General</c:formatCode>
                <c:ptCount val="7"/>
                <c:pt idx="0">
                  <c:v>14</c:v>
                </c:pt>
                <c:pt idx="1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4-4358-8FCD-A599DAD791C9}"/>
            </c:ext>
          </c:extLst>
        </c:ser>
        <c:ser>
          <c:idx val="1"/>
          <c:order val="1"/>
          <c:tx>
            <c:strRef>
              <c:f>'[2]Trimestre-Octubre-dic 2022'!$E$47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'[2]Trimestre-Octubre-dic 2022'!$C$48:$C$54</c:f>
              <c:strCache>
                <c:ptCount val="7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(CRUCERO)</c:v>
                </c:pt>
                <c:pt idx="5">
                  <c:v>SANTO DOMINGO (FERRY)</c:v>
                </c:pt>
                <c:pt idx="6">
                  <c:v>ISLAS CATALINA</c:v>
                </c:pt>
              </c:strCache>
            </c:strRef>
          </c:cat>
          <c:val>
            <c:numRef>
              <c:f>'[2]Trimestre-Octubre-dic 2022'!$E$48:$E$54</c:f>
              <c:numCache>
                <c:formatCode>General</c:formatCode>
                <c:ptCount val="7"/>
                <c:pt idx="0">
                  <c:v>28</c:v>
                </c:pt>
                <c:pt idx="1">
                  <c:v>25</c:v>
                </c:pt>
                <c:pt idx="2">
                  <c:v>13</c:v>
                </c:pt>
                <c:pt idx="3">
                  <c:v>4</c:v>
                </c:pt>
                <c:pt idx="4">
                  <c:v>2</c:v>
                </c:pt>
                <c:pt idx="5">
                  <c:v>13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4-4358-8FCD-A599DAD791C9}"/>
            </c:ext>
          </c:extLst>
        </c:ser>
        <c:ser>
          <c:idx val="2"/>
          <c:order val="2"/>
          <c:tx>
            <c:strRef>
              <c:f>'[2]Trimestre-Octubre-dic 2022'!$F$47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'[2]Trimestre-Octubre-dic 2022'!$C$48:$C$54</c:f>
              <c:strCache>
                <c:ptCount val="7"/>
                <c:pt idx="0">
                  <c:v>AMBER COVE </c:v>
                </c:pt>
                <c:pt idx="1">
                  <c:v>TAINO 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(CRUCERO)</c:v>
                </c:pt>
                <c:pt idx="5">
                  <c:v>SANTO DOMINGO (FERRY)</c:v>
                </c:pt>
                <c:pt idx="6">
                  <c:v>ISLAS CATALINA</c:v>
                </c:pt>
              </c:strCache>
            </c:strRef>
          </c:cat>
          <c:val>
            <c:numRef>
              <c:f>'[2]Trimestre-Octubre-dic 2022'!$F$48:$F$54</c:f>
              <c:numCache>
                <c:formatCode>General</c:formatCode>
                <c:ptCount val="7"/>
                <c:pt idx="0">
                  <c:v>34</c:v>
                </c:pt>
                <c:pt idx="1">
                  <c:v>21</c:v>
                </c:pt>
                <c:pt idx="2">
                  <c:v>17</c:v>
                </c:pt>
                <c:pt idx="3">
                  <c:v>4</c:v>
                </c:pt>
                <c:pt idx="4">
                  <c:v>6</c:v>
                </c:pt>
                <c:pt idx="5">
                  <c:v>14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A4-4358-8FCD-A599DAD791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32127343"/>
        <c:axId val="1332122351"/>
        <c:axId val="0"/>
      </c:bar3DChart>
      <c:catAx>
        <c:axId val="133212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32122351"/>
        <c:crosses val="autoZero"/>
        <c:auto val="1"/>
        <c:lblAlgn val="ctr"/>
        <c:lblOffset val="100"/>
        <c:noMultiLvlLbl val="0"/>
      </c:catAx>
      <c:valAx>
        <c:axId val="13321223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3212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baseline="0">
                <a:latin typeface="+mn-lt"/>
              </a:rPr>
              <a:t> MOVIMIENTO DE CRUCERISTAS  OCTUBRE-DICIEMBRE CLASIFICADOS POR PUERTOS </a:t>
            </a:r>
            <a:endParaRPr lang="es-DO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1.1205737440714647E-2"/>
          <c:y val="0.11447534616367727"/>
          <c:w val="0.97174052951208112"/>
          <c:h val="0.65077646544181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'[2]Trimestre-Octubre-dic 2022'!$C$14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'[2]Trimestre-Octubre-dic 2022'!$D$13:$K$13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 </c:v>
                </c:pt>
                <c:pt idx="5">
                  <c:v>SANTO DOMINGO FERRY</c:v>
                </c:pt>
                <c:pt idx="6">
                  <c:v>TAINO BAY</c:v>
                </c:pt>
                <c:pt idx="7">
                  <c:v>PUNTA CATALINA</c:v>
                </c:pt>
              </c:strCache>
            </c:strRef>
          </c:cat>
          <c:val>
            <c:numRef>
              <c:f>'[2]Trimestre-Octubre-dic 2022'!$D$14:$K$14</c:f>
              <c:numCache>
                <c:formatCode>General</c:formatCode>
                <c:ptCount val="8"/>
                <c:pt idx="0">
                  <c:v>49318</c:v>
                </c:pt>
                <c:pt idx="1">
                  <c:v>0</c:v>
                </c:pt>
                <c:pt idx="2">
                  <c:v>10590</c:v>
                </c:pt>
                <c:pt idx="3">
                  <c:v>0</c:v>
                </c:pt>
                <c:pt idx="4">
                  <c:v>0</c:v>
                </c:pt>
                <c:pt idx="5">
                  <c:v>3166</c:v>
                </c:pt>
                <c:pt idx="6">
                  <c:v>26004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C-4AC1-8A9E-EF3B1325F4DD}"/>
            </c:ext>
          </c:extLst>
        </c:ser>
        <c:ser>
          <c:idx val="1"/>
          <c:order val="1"/>
          <c:tx>
            <c:strRef>
              <c:f>'[2]Trimestre-Octubre-dic 2022'!$C$15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'[2]Trimestre-Octubre-dic 2022'!$D$13:$K$13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 </c:v>
                </c:pt>
                <c:pt idx="5">
                  <c:v>SANTO DOMINGO FERRY</c:v>
                </c:pt>
                <c:pt idx="6">
                  <c:v>TAINO BAY</c:v>
                </c:pt>
                <c:pt idx="7">
                  <c:v>PUNTA CATALINA</c:v>
                </c:pt>
              </c:strCache>
            </c:strRef>
          </c:cat>
          <c:val>
            <c:numRef>
              <c:f>'[2]Trimestre-Octubre-dic 2022'!$D$15:$K$15</c:f>
              <c:numCache>
                <c:formatCode>General</c:formatCode>
                <c:ptCount val="8"/>
                <c:pt idx="0">
                  <c:v>102672</c:v>
                </c:pt>
                <c:pt idx="1">
                  <c:v>0</c:v>
                </c:pt>
                <c:pt idx="2">
                  <c:v>31380</c:v>
                </c:pt>
                <c:pt idx="3">
                  <c:v>2807</c:v>
                </c:pt>
                <c:pt idx="4">
                  <c:v>2822</c:v>
                </c:pt>
                <c:pt idx="5">
                  <c:v>3768</c:v>
                </c:pt>
                <c:pt idx="6">
                  <c:v>52726</c:v>
                </c:pt>
                <c:pt idx="7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C-4AC1-8A9E-EF3B1325F4DD}"/>
            </c:ext>
          </c:extLst>
        </c:ser>
        <c:ser>
          <c:idx val="2"/>
          <c:order val="2"/>
          <c:tx>
            <c:strRef>
              <c:f>'[2]Trimestre-Octubre-dic 2022'!$C$16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'[2]Trimestre-Octubre-dic 2022'!$D$13:$K$13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 </c:v>
                </c:pt>
                <c:pt idx="5">
                  <c:v>SANTO DOMINGO FERRY</c:v>
                </c:pt>
                <c:pt idx="6">
                  <c:v>TAINO BAY</c:v>
                </c:pt>
                <c:pt idx="7">
                  <c:v>PUNTA CATALINA</c:v>
                </c:pt>
              </c:strCache>
            </c:strRef>
          </c:cat>
          <c:val>
            <c:numRef>
              <c:f>'[2]Trimestre-Octubre-dic 2022'!$D$16:$K$16</c:f>
              <c:numCache>
                <c:formatCode>General</c:formatCode>
                <c:ptCount val="8"/>
                <c:pt idx="0">
                  <c:v>125629</c:v>
                </c:pt>
                <c:pt idx="1">
                  <c:v>0</c:v>
                </c:pt>
                <c:pt idx="2">
                  <c:v>33233</c:v>
                </c:pt>
                <c:pt idx="3">
                  <c:v>4505</c:v>
                </c:pt>
                <c:pt idx="4">
                  <c:v>4118</c:v>
                </c:pt>
                <c:pt idx="5">
                  <c:v>8322</c:v>
                </c:pt>
                <c:pt idx="6">
                  <c:v>46870</c:v>
                </c:pt>
                <c:pt idx="7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C-4AC1-8A9E-EF3B1325F4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36889791"/>
        <c:axId val="1336899775"/>
      </c:barChart>
      <c:catAx>
        <c:axId val="133688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36899775"/>
        <c:crosses val="autoZero"/>
        <c:auto val="1"/>
        <c:lblAlgn val="ctr"/>
        <c:lblOffset val="100"/>
        <c:noMultiLvlLbl val="0"/>
      </c:catAx>
      <c:valAx>
        <c:axId val="13368997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36889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277561937261501"/>
          <c:y val="0.92939778361038206"/>
          <c:w val="0.44229633814074854"/>
          <c:h val="5.2083697871099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/>
              <a:t>CANTIDAD</a:t>
            </a:r>
            <a:r>
              <a:rPr lang="es-DO" sz="1200" b="1" baseline="0"/>
              <a:t> DE CRUCERISTAS  LLEGADOS   POR PUERTOS  OCTUBRE-DICIEMBRE 2022</a:t>
            </a:r>
            <a:endParaRPr lang="es-D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PASAJEROS!$C$123</c:f>
              <c:strCache>
                <c:ptCount val="1"/>
                <c:pt idx="0">
                  <c:v>AMBER COVE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PASAJEROS!$C$124</c:f>
              <c:numCache>
                <c:formatCode>#,##0</c:formatCode>
                <c:ptCount val="1"/>
                <c:pt idx="0">
                  <c:v>277619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E-42EA-A8B3-35467043857D}"/>
            </c:ext>
          </c:extLst>
        </c:ser>
        <c:ser>
          <c:idx val="1"/>
          <c:order val="1"/>
          <c:tx>
            <c:strRef>
              <c:f>PASAJEROS!$D$123</c:f>
              <c:strCache>
                <c:ptCount val="1"/>
                <c:pt idx="0">
                  <c:v>CAP CANA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PASAJEROS!$D$124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E-42EA-A8B3-35467043857D}"/>
            </c:ext>
          </c:extLst>
        </c:ser>
        <c:ser>
          <c:idx val="2"/>
          <c:order val="2"/>
          <c:tx>
            <c:strRef>
              <c:f>PASAJEROS!$E$123</c:f>
              <c:strCache>
                <c:ptCount val="1"/>
                <c:pt idx="0">
                  <c:v>LA ROMANA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PASAJEROS!$E$124</c:f>
              <c:numCache>
                <c:formatCode>#,##0</c:formatCode>
                <c:ptCount val="1"/>
                <c:pt idx="0">
                  <c:v>75203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E-42EA-A8B3-35467043857D}"/>
            </c:ext>
          </c:extLst>
        </c:ser>
        <c:ser>
          <c:idx val="3"/>
          <c:order val="3"/>
          <c:tx>
            <c:strRef>
              <c:f>PASAJEROS!$F$123</c:f>
              <c:strCache>
                <c:ptCount val="1"/>
                <c:pt idx="0">
                  <c:v>SANTA BARBARA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PASAJEROS!$F$124</c:f>
              <c:numCache>
                <c:formatCode>#,##0</c:formatCode>
                <c:ptCount val="1"/>
                <c:pt idx="0">
                  <c:v>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E-42EA-A8B3-35467043857D}"/>
            </c:ext>
          </c:extLst>
        </c:ser>
        <c:ser>
          <c:idx val="4"/>
          <c:order val="4"/>
          <c:tx>
            <c:strRef>
              <c:f>PASAJEROS!$G$123</c:f>
              <c:strCache>
                <c:ptCount val="1"/>
                <c:pt idx="0">
                  <c:v>SANTO DOMINGO CRUCERO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PASAJEROS!$G$124</c:f>
              <c:numCache>
                <c:formatCode>#,##0</c:formatCode>
                <c:ptCount val="1"/>
                <c:pt idx="0">
                  <c:v>6940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FE-42EA-A8B3-35467043857D}"/>
            </c:ext>
          </c:extLst>
        </c:ser>
        <c:ser>
          <c:idx val="5"/>
          <c:order val="5"/>
          <c:tx>
            <c:strRef>
              <c:f>PASAJEROS!$H$123</c:f>
              <c:strCache>
                <c:ptCount val="1"/>
                <c:pt idx="0">
                  <c:v>SANTO DOMINGO FERRY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PASAJEROS!$H$124</c:f>
              <c:numCache>
                <c:formatCode>#,##0</c:formatCode>
                <c:ptCount val="1"/>
                <c:pt idx="0">
                  <c:v>15256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FE-42EA-A8B3-35467043857D}"/>
            </c:ext>
          </c:extLst>
        </c:ser>
        <c:ser>
          <c:idx val="6"/>
          <c:order val="6"/>
          <c:tx>
            <c:strRef>
              <c:f>PASAJEROS!$I$123</c:f>
              <c:strCache>
                <c:ptCount val="1"/>
                <c:pt idx="0">
                  <c:v>TAINO BAY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PASAJEROS!$I$124</c:f>
              <c:numCache>
                <c:formatCode>#,##0</c:formatCode>
                <c:ptCount val="1"/>
                <c:pt idx="0">
                  <c:v>125600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FE-42EA-A8B3-35467043857D}"/>
            </c:ext>
          </c:extLst>
        </c:ser>
        <c:ser>
          <c:idx val="7"/>
          <c:order val="7"/>
          <c:tx>
            <c:strRef>
              <c:f>PASAJEROS!$J$123</c:f>
              <c:strCache>
                <c:ptCount val="1"/>
                <c:pt idx="0">
                  <c:v>ISLAS CATALINA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PASAJEROS!$J$124</c:f>
              <c:numCache>
                <c:formatCode>#,##0</c:formatCode>
                <c:ptCount val="1"/>
                <c:pt idx="0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FE-42EA-A8B3-3546704385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9360480"/>
        <c:axId val="639363392"/>
      </c:barChart>
      <c:catAx>
        <c:axId val="639360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9363392"/>
        <c:crosses val="autoZero"/>
        <c:auto val="1"/>
        <c:lblAlgn val="ctr"/>
        <c:lblOffset val="100"/>
        <c:noMultiLvlLbl val="0"/>
      </c:catAx>
      <c:valAx>
        <c:axId val="639363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936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81916845105069"/>
          <c:y val="0.25219122407087124"/>
          <c:w val="0.2279606368476495"/>
          <c:h val="0.51804103286078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2.png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2</xdr:row>
      <xdr:rowOff>38100</xdr:rowOff>
    </xdr:from>
    <xdr:to>
      <xdr:col>7</xdr:col>
      <xdr:colOff>371475</xdr:colOff>
      <xdr:row>5</xdr:row>
      <xdr:rowOff>171450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800100"/>
          <a:ext cx="1943100" cy="704850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45</xdr:row>
      <xdr:rowOff>47625</xdr:rowOff>
    </xdr:from>
    <xdr:to>
      <xdr:col>13</xdr:col>
      <xdr:colOff>247650</xdr:colOff>
      <xdr:row>70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22</xdr:row>
      <xdr:rowOff>4761</xdr:rowOff>
    </xdr:from>
    <xdr:to>
      <xdr:col>12</xdr:col>
      <xdr:colOff>47625</xdr:colOff>
      <xdr:row>41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6E2DC8-AF99-4B9C-A972-EBE22A3D8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152398</xdr:colOff>
      <xdr:row>68</xdr:row>
      <xdr:rowOff>161925</xdr:rowOff>
    </xdr:from>
    <xdr:to>
      <xdr:col>8</xdr:col>
      <xdr:colOff>638175</xdr:colOff>
      <xdr:row>93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590550</xdr:colOff>
      <xdr:row>64</xdr:row>
      <xdr:rowOff>6350</xdr:rowOff>
    </xdr:from>
    <xdr:to>
      <xdr:col>2</xdr:col>
      <xdr:colOff>1057275</xdr:colOff>
      <xdr:row>68</xdr:row>
      <xdr:rowOff>44450</xdr:rowOff>
    </xdr:to>
    <xdr:pic>
      <xdr:nvPicPr>
        <xdr:cNvPr id="5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2245975"/>
          <a:ext cx="1943100" cy="800100"/>
        </a:xfrm>
        <a:prstGeom prst="rect">
          <a:avLst/>
        </a:prstGeom>
      </xdr:spPr>
    </xdr:pic>
    <xdr:clientData/>
  </xdr:twoCellAnchor>
  <xdr:oneCellAnchor>
    <xdr:from>
      <xdr:col>5</xdr:col>
      <xdr:colOff>76199</xdr:colOff>
      <xdr:row>2</xdr:row>
      <xdr:rowOff>9525</xdr:rowOff>
    </xdr:from>
    <xdr:ext cx="1819275" cy="771525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4" y="390525"/>
          <a:ext cx="1819275" cy="771525"/>
        </a:xfrm>
        <a:prstGeom prst="rect">
          <a:avLst/>
        </a:prstGeom>
      </xdr:spPr>
    </xdr:pic>
    <xdr:clientData/>
  </xdr:oneCellAnchor>
  <xdr:twoCellAnchor>
    <xdr:from>
      <xdr:col>1</xdr:col>
      <xdr:colOff>1438275</xdr:colOff>
      <xdr:row>40</xdr:row>
      <xdr:rowOff>185736</xdr:rowOff>
    </xdr:from>
    <xdr:to>
      <xdr:col>12</xdr:col>
      <xdr:colOff>485775</xdr:colOff>
      <xdr:row>62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FBDD43-DA81-B68A-FB93-3C0DC765E4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35</xdr:row>
      <xdr:rowOff>157162</xdr:rowOff>
    </xdr:from>
    <xdr:to>
      <xdr:col>13</xdr:col>
      <xdr:colOff>38100</xdr:colOff>
      <xdr:row>61</xdr:row>
      <xdr:rowOff>66676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7F639BE-5170-4669-B588-84FA076B9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85725</xdr:colOff>
      <xdr:row>2</xdr:row>
      <xdr:rowOff>28575</xdr:rowOff>
    </xdr:from>
    <xdr:to>
      <xdr:col>7</xdr:col>
      <xdr:colOff>1019175</xdr:colOff>
      <xdr:row>6</xdr:row>
      <xdr:rowOff>152400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FF6627DB-FB2E-4AB1-8692-6F5FB84AF4D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409575"/>
          <a:ext cx="1933575" cy="885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94</xdr:row>
      <xdr:rowOff>95251</xdr:rowOff>
    </xdr:from>
    <xdr:to>
      <xdr:col>5</xdr:col>
      <xdr:colOff>298449</xdr:colOff>
      <xdr:row>114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92075</xdr:colOff>
      <xdr:row>58</xdr:row>
      <xdr:rowOff>0</xdr:rowOff>
    </xdr:from>
    <xdr:to>
      <xdr:col>6</xdr:col>
      <xdr:colOff>225425</xdr:colOff>
      <xdr:row>77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1552575</xdr:colOff>
      <xdr:row>20</xdr:row>
      <xdr:rowOff>171450</xdr:rowOff>
    </xdr:from>
    <xdr:to>
      <xdr:col>9</xdr:col>
      <xdr:colOff>9525</xdr:colOff>
      <xdr:row>41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114300</xdr:colOff>
      <xdr:row>2</xdr:row>
      <xdr:rowOff>76200</xdr:rowOff>
    </xdr:from>
    <xdr:to>
      <xdr:col>6</xdr:col>
      <xdr:colOff>771525</xdr:colOff>
      <xdr:row>7</xdr:row>
      <xdr:rowOff>0</xdr:rowOff>
    </xdr:to>
    <xdr:pic>
      <xdr:nvPicPr>
        <xdr:cNvPr id="5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457200"/>
          <a:ext cx="1857375" cy="876300"/>
        </a:xfrm>
        <a:prstGeom prst="rect">
          <a:avLst/>
        </a:prstGeom>
      </xdr:spPr>
    </xdr:pic>
    <xdr:clientData/>
  </xdr:twoCellAnchor>
  <xdr:twoCellAnchor>
    <xdr:from>
      <xdr:col>2</xdr:col>
      <xdr:colOff>1057274</xdr:colOff>
      <xdr:row>124</xdr:row>
      <xdr:rowOff>42861</xdr:rowOff>
    </xdr:from>
    <xdr:to>
      <xdr:col>7</xdr:col>
      <xdr:colOff>1047750</xdr:colOff>
      <xdr:row>151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98019BB-EFF5-DBF4-992D-C8EF2A896F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1076324</xdr:colOff>
      <xdr:row>1</xdr:row>
      <xdr:rowOff>95251</xdr:rowOff>
    </xdr:from>
    <xdr:to>
      <xdr:col>6</xdr:col>
      <xdr:colOff>200024</xdr:colOff>
      <xdr:row>6</xdr:row>
      <xdr:rowOff>38101</xdr:rowOff>
    </xdr:to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49" y="285751"/>
          <a:ext cx="1666875" cy="895350"/>
        </a:xfrm>
        <a:prstGeom prst="rect">
          <a:avLst/>
        </a:prstGeom>
      </xdr:spPr>
    </xdr:pic>
    <xdr:clientData/>
  </xdr:twoCellAnchor>
  <xdr:twoCellAnchor>
    <xdr:from>
      <xdr:col>1</xdr:col>
      <xdr:colOff>266700</xdr:colOff>
      <xdr:row>141</xdr:row>
      <xdr:rowOff>0</xdr:rowOff>
    </xdr:from>
    <xdr:to>
      <xdr:col>5</xdr:col>
      <xdr:colOff>742950</xdr:colOff>
      <xdr:row>141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708938A-56EA-475B-9308-2E86AFF71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1562100</xdr:colOff>
      <xdr:row>108</xdr:row>
      <xdr:rowOff>38100</xdr:rowOff>
    </xdr:from>
    <xdr:to>
      <xdr:col>3</xdr:col>
      <xdr:colOff>1562100</xdr:colOff>
      <xdr:row>112</xdr:row>
      <xdr:rowOff>171450</xdr:rowOff>
    </xdr:to>
    <xdr:pic>
      <xdr:nvPicPr>
        <xdr:cNvPr id="5" name="3 Imagen" descr="Logotipo&#10;&#10;Descripción generada automáticamente">
          <a:extLst>
            <a:ext uri="{FF2B5EF4-FFF2-40B4-BE49-F238E27FC236}">
              <a16:creationId xmlns:a16="http://schemas.microsoft.com/office/drawing/2014/main" id="{7FE2F34C-7F5D-4F1F-8769-021024D4AD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20383500"/>
          <a:ext cx="1704975" cy="895350"/>
        </a:xfrm>
        <a:prstGeom prst="rect">
          <a:avLst/>
        </a:prstGeom>
      </xdr:spPr>
    </xdr:pic>
    <xdr:clientData/>
  </xdr:twoCellAnchor>
  <xdr:twoCellAnchor>
    <xdr:from>
      <xdr:col>1</xdr:col>
      <xdr:colOff>761999</xdr:colOff>
      <xdr:row>118</xdr:row>
      <xdr:rowOff>100011</xdr:rowOff>
    </xdr:from>
    <xdr:to>
      <xdr:col>6</xdr:col>
      <xdr:colOff>698500</xdr:colOff>
      <xdr:row>144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D4873AF-BFB3-4BAF-A334-FC598BCFB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1190625</xdr:colOff>
      <xdr:row>77</xdr:row>
      <xdr:rowOff>95250</xdr:rowOff>
    </xdr:from>
    <xdr:to>
      <xdr:col>4</xdr:col>
      <xdr:colOff>1200150</xdr:colOff>
      <xdr:row>82</xdr:row>
      <xdr:rowOff>38100</xdr:rowOff>
    </xdr:to>
    <xdr:pic>
      <xdr:nvPicPr>
        <xdr:cNvPr id="8" name="3 Imagen" descr="Logotipo&#10;&#10;Descripción generada automáticamente">
          <a:extLst>
            <a:ext uri="{FF2B5EF4-FFF2-40B4-BE49-F238E27FC236}">
              <a16:creationId xmlns:a16="http://schemas.microsoft.com/office/drawing/2014/main" id="{8874CEC0-A682-4D01-BA9C-CAC5B744CC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14154150"/>
          <a:ext cx="1666875" cy="895350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51</xdr:row>
      <xdr:rowOff>71436</xdr:rowOff>
    </xdr:from>
    <xdr:to>
      <xdr:col>7</xdr:col>
      <xdr:colOff>1038225</xdr:colOff>
      <xdr:row>71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8FFCCE6-CFBC-4BA5-A1F8-1162AF518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552450</xdr:colOff>
      <xdr:row>39</xdr:row>
      <xdr:rowOff>47625</xdr:rowOff>
    </xdr:from>
    <xdr:to>
      <xdr:col>5</xdr:col>
      <xdr:colOff>971550</xdr:colOff>
      <xdr:row>43</xdr:row>
      <xdr:rowOff>180975</xdr:rowOff>
    </xdr:to>
    <xdr:pic>
      <xdr:nvPicPr>
        <xdr:cNvPr id="12" name="3 Imagen" descr="Logotipo&#10;&#10;Descripción generada automáticamente">
          <a:extLst>
            <a:ext uri="{FF2B5EF4-FFF2-40B4-BE49-F238E27FC236}">
              <a16:creationId xmlns:a16="http://schemas.microsoft.com/office/drawing/2014/main" id="{E09D2170-94BF-4F54-B24D-F68DBE5E6F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7629525"/>
          <a:ext cx="166687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628650</xdr:colOff>
      <xdr:row>2</xdr:row>
      <xdr:rowOff>171450</xdr:rowOff>
    </xdr:from>
    <xdr:ext cx="1819275" cy="771525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id="{8B75D72C-F72C-46F9-8FD6-22B61ABCD7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0725" y="552450"/>
          <a:ext cx="1819275" cy="771525"/>
        </a:xfrm>
        <a:prstGeom prst="rect">
          <a:avLst/>
        </a:prstGeom>
      </xdr:spPr>
    </xdr:pic>
    <xdr:clientData/>
  </xdr:oneCellAnchor>
  <xdr:twoCellAnchor>
    <xdr:from>
      <xdr:col>6</xdr:col>
      <xdr:colOff>47625</xdr:colOff>
      <xdr:row>47</xdr:row>
      <xdr:rowOff>38100</xdr:rowOff>
    </xdr:from>
    <xdr:to>
      <xdr:col>13</xdr:col>
      <xdr:colOff>314325</xdr:colOff>
      <xdr:row>66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3630F8-085A-4795-B387-B3BEAD836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476250</xdr:colOff>
      <xdr:row>38</xdr:row>
      <xdr:rowOff>38100</xdr:rowOff>
    </xdr:from>
    <xdr:ext cx="1990725" cy="1038225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id="{926AFE0C-E32D-4153-9856-7774FEDC57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7886700"/>
          <a:ext cx="1990725" cy="1038225"/>
        </a:xfrm>
        <a:prstGeom prst="rect">
          <a:avLst/>
        </a:prstGeom>
      </xdr:spPr>
    </xdr:pic>
    <xdr:clientData/>
  </xdr:oneCellAnchor>
  <xdr:twoCellAnchor>
    <xdr:from>
      <xdr:col>1</xdr:col>
      <xdr:colOff>57150</xdr:colOff>
      <xdr:row>71</xdr:row>
      <xdr:rowOff>23812</xdr:rowOff>
    </xdr:from>
    <xdr:to>
      <xdr:col>6</xdr:col>
      <xdr:colOff>681038</xdr:colOff>
      <xdr:row>89</xdr:row>
      <xdr:rowOff>152400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FCA9C74-230F-47CB-8085-1A13BDEBC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80961</xdr:colOff>
      <xdr:row>71</xdr:row>
      <xdr:rowOff>0</xdr:rowOff>
    </xdr:from>
    <xdr:to>
      <xdr:col>14</xdr:col>
      <xdr:colOff>238125</xdr:colOff>
      <xdr:row>89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662573A-8329-C437-4D8A-7A82E5B4E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202\Downloads\TRIM.%20OCTUBRE-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202\Downloads\Cruceros%20Octubre-Diciembre%202022.%20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TRIM. OCT-DIC. LORIMER"/>
    </sheetNames>
    <sheetDataSet>
      <sheetData sheetId="0">
        <row r="25">
          <cell r="B25" t="str">
            <v>AMBE COVE</v>
          </cell>
          <cell r="C25">
            <v>76</v>
          </cell>
        </row>
        <row r="26">
          <cell r="B26" t="str">
            <v>ARROYO BARRIL</v>
          </cell>
          <cell r="C26">
            <v>0</v>
          </cell>
        </row>
        <row r="27">
          <cell r="B27" t="str">
            <v>AZUA</v>
          </cell>
          <cell r="C27">
            <v>5</v>
          </cell>
        </row>
        <row r="28">
          <cell r="B28" t="str">
            <v>BARAHONA</v>
          </cell>
          <cell r="C28">
            <v>14</v>
          </cell>
        </row>
        <row r="29">
          <cell r="B29" t="str">
            <v>BOCA CHICA</v>
          </cell>
          <cell r="C29">
            <v>24</v>
          </cell>
        </row>
        <row r="30">
          <cell r="B30" t="str">
            <v>BAHIA DE CALDERAS</v>
          </cell>
          <cell r="C30">
            <v>13</v>
          </cell>
        </row>
        <row r="31">
          <cell r="B31" t="str">
            <v>CAP CANA</v>
          </cell>
          <cell r="C31">
            <v>0</v>
          </cell>
        </row>
        <row r="32">
          <cell r="B32" t="str">
            <v>TAINO BAY</v>
          </cell>
          <cell r="C32">
            <v>255</v>
          </cell>
        </row>
        <row r="33">
          <cell r="B33" t="str">
            <v>CAUCEDO</v>
          </cell>
          <cell r="C33">
            <v>80</v>
          </cell>
        </row>
        <row r="34">
          <cell r="B34" t="str">
            <v>LA CANA</v>
          </cell>
          <cell r="C34">
            <v>36</v>
          </cell>
        </row>
        <row r="35">
          <cell r="B35" t="str">
            <v>LA ROMANA</v>
          </cell>
          <cell r="C35">
            <v>19</v>
          </cell>
        </row>
        <row r="36">
          <cell r="B36" t="str">
            <v xml:space="preserve">LUPERON </v>
          </cell>
          <cell r="C36">
            <v>57</v>
          </cell>
        </row>
        <row r="37">
          <cell r="B37" t="str">
            <v>MANZANILLO</v>
          </cell>
          <cell r="C37">
            <v>29</v>
          </cell>
        </row>
        <row r="38">
          <cell r="B38" t="str">
            <v>PEDERNALES</v>
          </cell>
          <cell r="C38">
            <v>0</v>
          </cell>
        </row>
        <row r="39">
          <cell r="B39" t="str">
            <v>ISLAS CATALINA</v>
          </cell>
          <cell r="C39">
            <v>2</v>
          </cell>
        </row>
        <row r="40">
          <cell r="B40" t="str">
            <v>PLAZA MARINA</v>
          </cell>
          <cell r="C40">
            <v>4</v>
          </cell>
        </row>
        <row r="41">
          <cell r="B41" t="str">
            <v>PUERTO PLATA</v>
          </cell>
          <cell r="C41">
            <v>109</v>
          </cell>
        </row>
        <row r="42">
          <cell r="B42" t="str">
            <v>PUNTA CATALINA</v>
          </cell>
          <cell r="C42">
            <v>9</v>
          </cell>
        </row>
        <row r="43">
          <cell r="B43" t="str">
            <v>RIO HAINA</v>
          </cell>
          <cell r="C43">
            <v>425</v>
          </cell>
        </row>
        <row r="44">
          <cell r="B44" t="str">
            <v>SAN PEDRO DE MACORÍS</v>
          </cell>
          <cell r="C44">
            <v>27</v>
          </cell>
        </row>
        <row r="45">
          <cell r="B45" t="str">
            <v>SANTA BÁRBARA</v>
          </cell>
          <cell r="C45">
            <v>30</v>
          </cell>
        </row>
        <row r="46">
          <cell r="B46" t="str">
            <v>SANTO DOMINGO</v>
          </cell>
          <cell r="C46">
            <v>116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e-Octubre-dic 2022"/>
      <sheetName val="COMPARATIVO 2019-2022"/>
    </sheetNames>
    <sheetDataSet>
      <sheetData sheetId="0">
        <row r="13">
          <cell r="D13" t="str">
            <v>AMBER COVE</v>
          </cell>
          <cell r="E13" t="str">
            <v>CAP CANA</v>
          </cell>
          <cell r="F13" t="str">
            <v>LA ROMANA</v>
          </cell>
          <cell r="G13" t="str">
            <v xml:space="preserve">SANTA BARBARA </v>
          </cell>
          <cell r="H13" t="str">
            <v xml:space="preserve">SANTO DOMINGO CRUCERO </v>
          </cell>
          <cell r="I13" t="str">
            <v>SANTO DOMINGO FERRY</v>
          </cell>
          <cell r="J13" t="str">
            <v>TAINO BAY</v>
          </cell>
          <cell r="K13" t="str">
            <v>PUNTA CATALINA</v>
          </cell>
        </row>
        <row r="14">
          <cell r="C14" t="str">
            <v>OCTUBRE</v>
          </cell>
          <cell r="D14">
            <v>49318</v>
          </cell>
          <cell r="E14">
            <v>0</v>
          </cell>
          <cell r="F14">
            <v>10590</v>
          </cell>
          <cell r="G14">
            <v>0</v>
          </cell>
          <cell r="H14">
            <v>0</v>
          </cell>
          <cell r="I14">
            <v>3166</v>
          </cell>
          <cell r="J14">
            <v>26004</v>
          </cell>
          <cell r="K14">
            <v>0</v>
          </cell>
        </row>
        <row r="15">
          <cell r="C15" t="str">
            <v>NOVIEMBRE</v>
          </cell>
          <cell r="D15">
            <v>102672</v>
          </cell>
          <cell r="E15">
            <v>0</v>
          </cell>
          <cell r="F15">
            <v>31380</v>
          </cell>
          <cell r="G15">
            <v>2807</v>
          </cell>
          <cell r="H15">
            <v>2822</v>
          </cell>
          <cell r="I15">
            <v>3768</v>
          </cell>
          <cell r="J15">
            <v>52726</v>
          </cell>
          <cell r="K15">
            <v>93</v>
          </cell>
        </row>
        <row r="16">
          <cell r="C16" t="str">
            <v>DICIEMBRE</v>
          </cell>
          <cell r="D16">
            <v>125629</v>
          </cell>
          <cell r="E16">
            <v>0</v>
          </cell>
          <cell r="F16">
            <v>33233</v>
          </cell>
          <cell r="G16">
            <v>4505</v>
          </cell>
          <cell r="H16">
            <v>4118</v>
          </cell>
          <cell r="I16">
            <v>8322</v>
          </cell>
          <cell r="J16">
            <v>46870</v>
          </cell>
          <cell r="K16">
            <v>1011</v>
          </cell>
        </row>
        <row r="47">
          <cell r="D47" t="str">
            <v xml:space="preserve">OCTUBRE </v>
          </cell>
          <cell r="E47" t="str">
            <v>NOVIEMBRE</v>
          </cell>
          <cell r="F47" t="str">
            <v>DICIEMBRE</v>
          </cell>
        </row>
        <row r="48">
          <cell r="C48" t="str">
            <v xml:space="preserve">AMBER COVE </v>
          </cell>
          <cell r="D48">
            <v>14</v>
          </cell>
          <cell r="E48">
            <v>28</v>
          </cell>
          <cell r="F48">
            <v>34</v>
          </cell>
        </row>
        <row r="49">
          <cell r="C49" t="str">
            <v>TAINO  BAY</v>
          </cell>
          <cell r="D49">
            <v>11</v>
          </cell>
          <cell r="E49">
            <v>25</v>
          </cell>
          <cell r="F49">
            <v>21</v>
          </cell>
        </row>
        <row r="50">
          <cell r="C50" t="str">
            <v>LA ROMANA</v>
          </cell>
          <cell r="D50">
            <v>3</v>
          </cell>
          <cell r="E50">
            <v>13</v>
          </cell>
          <cell r="F50">
            <v>17</v>
          </cell>
        </row>
        <row r="51">
          <cell r="C51" t="str">
            <v xml:space="preserve">SANTA BARBARA </v>
          </cell>
          <cell r="D51">
            <v>0</v>
          </cell>
          <cell r="E51">
            <v>4</v>
          </cell>
          <cell r="F51">
            <v>4</v>
          </cell>
        </row>
        <row r="52">
          <cell r="C52" t="str">
            <v>SANTO DOMINGO (CRUCERO)</v>
          </cell>
          <cell r="D52">
            <v>0</v>
          </cell>
          <cell r="E52">
            <v>2</v>
          </cell>
          <cell r="F52">
            <v>6</v>
          </cell>
        </row>
        <row r="53">
          <cell r="C53" t="str">
            <v>SANTO DOMINGO (FERRY)</v>
          </cell>
          <cell r="D53">
            <v>13</v>
          </cell>
          <cell r="E53">
            <v>13</v>
          </cell>
          <cell r="F53">
            <v>14</v>
          </cell>
        </row>
        <row r="54">
          <cell r="C54" t="str">
            <v>ISLAS CATALINA</v>
          </cell>
          <cell r="D54">
            <v>0</v>
          </cell>
          <cell r="E54">
            <v>1</v>
          </cell>
          <cell r="F54">
            <v>1</v>
          </cell>
        </row>
        <row r="84">
          <cell r="C84" t="str">
            <v xml:space="preserve">AMBER COVE </v>
          </cell>
          <cell r="D84">
            <v>76</v>
          </cell>
        </row>
        <row r="85">
          <cell r="C85" t="str">
            <v>TAINO  BAY</v>
          </cell>
          <cell r="D85">
            <v>57</v>
          </cell>
        </row>
        <row r="86">
          <cell r="C86" t="str">
            <v>LA ROMANA</v>
          </cell>
          <cell r="D86">
            <v>33</v>
          </cell>
        </row>
        <row r="87">
          <cell r="C87" t="str">
            <v>SANTA BARBARA ( SAMANA)</v>
          </cell>
          <cell r="D87">
            <v>8</v>
          </cell>
        </row>
        <row r="88">
          <cell r="C88" t="str">
            <v>SANTO DOMINGO (CRUCERO)</v>
          </cell>
          <cell r="D88">
            <v>8</v>
          </cell>
        </row>
        <row r="89">
          <cell r="C89" t="str">
            <v>SANTO DOMINGO (FERRY)</v>
          </cell>
          <cell r="D89">
            <v>40</v>
          </cell>
        </row>
        <row r="90">
          <cell r="C90" t="str">
            <v>ISLAS CATALINA</v>
          </cell>
          <cell r="D90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B6:M70"/>
  <sheetViews>
    <sheetView tabSelected="1" view="pageBreakPreview" zoomScale="60" zoomScaleNormal="100" workbookViewId="0">
      <selection activeCell="U26" sqref="U26"/>
    </sheetView>
  </sheetViews>
  <sheetFormatPr baseColWidth="10" defaultRowHeight="15" x14ac:dyDescent="0.25"/>
  <cols>
    <col min="1" max="1" width="3.28515625" customWidth="1"/>
    <col min="2" max="2" width="19.7109375" customWidth="1"/>
    <col min="3" max="3" width="17.5703125" customWidth="1"/>
    <col min="4" max="4" width="16.42578125" customWidth="1"/>
    <col min="5" max="5" width="17" customWidth="1"/>
    <col min="6" max="6" width="19.28515625" customWidth="1"/>
    <col min="7" max="7" width="12.7109375" customWidth="1"/>
    <col min="8" max="8" width="17.28515625" customWidth="1"/>
    <col min="9" max="10" width="14.28515625" customWidth="1"/>
    <col min="11" max="11" width="13" customWidth="1"/>
    <col min="13" max="13" width="17.140625" customWidth="1"/>
  </cols>
  <sheetData>
    <row r="6" spans="4:10" x14ac:dyDescent="0.25">
      <c r="D6" s="18"/>
      <c r="E6" s="18"/>
      <c r="F6" s="18"/>
      <c r="G6" s="18"/>
      <c r="H6" s="18"/>
      <c r="I6" s="18"/>
      <c r="J6" s="18"/>
    </row>
    <row r="7" spans="4:10" x14ac:dyDescent="0.25">
      <c r="D7" s="155" t="s">
        <v>34</v>
      </c>
      <c r="E7" s="155"/>
      <c r="F7" s="155"/>
      <c r="G7" s="155"/>
      <c r="H7" s="155"/>
      <c r="I7" s="155"/>
      <c r="J7" s="155"/>
    </row>
    <row r="8" spans="4:10" x14ac:dyDescent="0.25">
      <c r="D8" s="155" t="s">
        <v>35</v>
      </c>
      <c r="E8" s="155"/>
      <c r="F8" s="155"/>
      <c r="G8" s="155"/>
      <c r="H8" s="155"/>
      <c r="I8" s="155"/>
      <c r="J8" s="155"/>
    </row>
    <row r="9" spans="4:10" x14ac:dyDescent="0.25">
      <c r="D9" s="155" t="s">
        <v>36</v>
      </c>
      <c r="E9" s="155"/>
      <c r="F9" s="155"/>
      <c r="G9" s="155"/>
      <c r="H9" s="155"/>
      <c r="I9" s="155"/>
      <c r="J9" s="155"/>
    </row>
    <row r="10" spans="4:10" x14ac:dyDescent="0.25">
      <c r="D10" s="155" t="s">
        <v>37</v>
      </c>
      <c r="E10" s="155"/>
      <c r="F10" s="155"/>
      <c r="G10" s="155"/>
      <c r="H10" s="155"/>
      <c r="I10" s="155"/>
      <c r="J10" s="155"/>
    </row>
    <row r="11" spans="4:10" ht="15.75" thickBot="1" x14ac:dyDescent="0.3"/>
    <row r="12" spans="4:10" ht="16.5" thickBot="1" x14ac:dyDescent="0.3">
      <c r="D12" s="157" t="s">
        <v>38</v>
      </c>
      <c r="E12" s="157"/>
      <c r="F12" s="157"/>
      <c r="G12" s="158" t="s">
        <v>39</v>
      </c>
      <c r="H12" s="158"/>
      <c r="I12" s="158" t="s">
        <v>40</v>
      </c>
      <c r="J12" s="158"/>
    </row>
    <row r="13" spans="4:10" ht="18" customHeight="1" thickBot="1" x14ac:dyDescent="0.3">
      <c r="D13" s="159"/>
      <c r="E13" s="159"/>
      <c r="F13" s="159"/>
      <c r="G13" s="19">
        <v>2021</v>
      </c>
      <c r="H13" s="19">
        <v>2022</v>
      </c>
      <c r="I13" s="19" t="s">
        <v>41</v>
      </c>
      <c r="J13" s="20" t="s">
        <v>42</v>
      </c>
    </row>
    <row r="14" spans="4:10" ht="15.75" customHeight="1" thickBot="1" x14ac:dyDescent="0.3">
      <c r="D14" s="160" t="s">
        <v>43</v>
      </c>
      <c r="E14" s="160"/>
      <c r="F14" s="160"/>
      <c r="G14" s="21">
        <v>1288</v>
      </c>
      <c r="H14" s="22">
        <v>1330</v>
      </c>
      <c r="I14" s="21">
        <f>H14-G14</f>
        <v>42</v>
      </c>
      <c r="J14" s="23">
        <f>I14/G14</f>
        <v>3.2608695652173912E-2</v>
      </c>
    </row>
    <row r="19" spans="2:13" x14ac:dyDescent="0.25">
      <c r="B19" s="9"/>
      <c r="C19" s="9" t="s">
        <v>24</v>
      </c>
      <c r="D19" s="9" t="s">
        <v>25</v>
      </c>
      <c r="E19" s="9" t="s">
        <v>26</v>
      </c>
      <c r="F19" s="9" t="s">
        <v>27</v>
      </c>
      <c r="G19" s="9" t="s">
        <v>28</v>
      </c>
      <c r="H19" s="10" t="s">
        <v>29</v>
      </c>
      <c r="I19" s="10" t="s">
        <v>30</v>
      </c>
      <c r="J19" s="10" t="s">
        <v>31</v>
      </c>
      <c r="K19" s="10" t="s">
        <v>52</v>
      </c>
      <c r="L19" s="10" t="s">
        <v>33</v>
      </c>
      <c r="M19" s="10" t="s">
        <v>23</v>
      </c>
    </row>
    <row r="20" spans="2:13" x14ac:dyDescent="0.25">
      <c r="B20" s="52">
        <v>2021</v>
      </c>
      <c r="C20" s="41">
        <v>734</v>
      </c>
      <c r="D20" s="41">
        <v>83</v>
      </c>
      <c r="E20" s="41">
        <v>201</v>
      </c>
      <c r="F20" s="41">
        <v>143</v>
      </c>
      <c r="G20" s="41">
        <v>0</v>
      </c>
      <c r="H20" s="41">
        <v>23</v>
      </c>
      <c r="I20" s="41">
        <v>18</v>
      </c>
      <c r="J20" s="41">
        <v>53</v>
      </c>
      <c r="K20" s="41">
        <v>9</v>
      </c>
      <c r="L20" s="41">
        <v>24</v>
      </c>
      <c r="M20" s="53">
        <v>1288</v>
      </c>
    </row>
    <row r="21" spans="2:13" x14ac:dyDescent="0.25">
      <c r="B21" s="1">
        <v>2022</v>
      </c>
      <c r="C21" s="47">
        <v>755</v>
      </c>
      <c r="D21" s="47">
        <v>73</v>
      </c>
      <c r="E21" s="47">
        <v>196</v>
      </c>
      <c r="F21" s="47">
        <v>182</v>
      </c>
      <c r="G21" s="47">
        <v>1</v>
      </c>
      <c r="H21" s="47">
        <v>23</v>
      </c>
      <c r="I21" s="47">
        <v>20</v>
      </c>
      <c r="J21" s="47">
        <v>39</v>
      </c>
      <c r="K21" s="47">
        <v>1</v>
      </c>
      <c r="L21" s="47">
        <v>40</v>
      </c>
      <c r="M21" s="53">
        <v>1330</v>
      </c>
    </row>
    <row r="46" spans="2:6" x14ac:dyDescent="0.25">
      <c r="B46" s="156" t="s">
        <v>43</v>
      </c>
      <c r="C46" s="156"/>
      <c r="D46" s="156"/>
      <c r="E46" s="156"/>
      <c r="F46" s="156"/>
    </row>
    <row r="47" spans="2:6" ht="28.5" x14ac:dyDescent="0.25">
      <c r="B47" s="9" t="s">
        <v>54</v>
      </c>
      <c r="C47" s="31">
        <v>2021</v>
      </c>
      <c r="D47" s="31">
        <v>2022</v>
      </c>
      <c r="E47" s="31" t="s">
        <v>50</v>
      </c>
      <c r="F47" s="31" t="s">
        <v>51</v>
      </c>
    </row>
    <row r="48" spans="2:6" x14ac:dyDescent="0.25">
      <c r="B48" s="26" t="s">
        <v>1</v>
      </c>
      <c r="C48" s="3">
        <v>61</v>
      </c>
      <c r="D48" s="3">
        <v>76</v>
      </c>
      <c r="E48" s="32">
        <f>D48-C48</f>
        <v>15</v>
      </c>
      <c r="F48" s="33">
        <f>E48/C48</f>
        <v>0.24590163934426229</v>
      </c>
    </row>
    <row r="49" spans="2:6" x14ac:dyDescent="0.25">
      <c r="B49" s="26" t="s">
        <v>2</v>
      </c>
      <c r="C49" s="3">
        <v>5</v>
      </c>
      <c r="D49" s="3">
        <v>0</v>
      </c>
      <c r="E49" s="32">
        <f t="shared" ref="E49:E70" si="0">D49-C49</f>
        <v>-5</v>
      </c>
      <c r="F49" s="33">
        <f t="shared" ref="F49:F70" si="1">E49/C49</f>
        <v>-1</v>
      </c>
    </row>
    <row r="50" spans="2:6" x14ac:dyDescent="0.25">
      <c r="B50" s="26" t="s">
        <v>3</v>
      </c>
      <c r="C50" s="3">
        <v>5</v>
      </c>
      <c r="D50" s="3">
        <v>5</v>
      </c>
      <c r="E50" s="32">
        <f t="shared" si="0"/>
        <v>0</v>
      </c>
      <c r="F50" s="33">
        <f t="shared" si="1"/>
        <v>0</v>
      </c>
    </row>
    <row r="51" spans="2:6" x14ac:dyDescent="0.25">
      <c r="B51" s="26" t="s">
        <v>4</v>
      </c>
      <c r="C51" s="3">
        <v>17</v>
      </c>
      <c r="D51" s="3">
        <v>14</v>
      </c>
      <c r="E51" s="32">
        <f t="shared" si="0"/>
        <v>-3</v>
      </c>
      <c r="F51" s="33">
        <f t="shared" si="1"/>
        <v>-0.17647058823529413</v>
      </c>
    </row>
    <row r="52" spans="2:6" ht="20.25" customHeight="1" x14ac:dyDescent="0.25">
      <c r="B52" s="26" t="s">
        <v>5</v>
      </c>
      <c r="C52" s="3">
        <v>22</v>
      </c>
      <c r="D52" s="3">
        <v>24</v>
      </c>
      <c r="E52" s="32">
        <f t="shared" si="0"/>
        <v>2</v>
      </c>
      <c r="F52" s="33">
        <f t="shared" si="1"/>
        <v>9.0909090909090912E-2</v>
      </c>
    </row>
    <row r="53" spans="2:6" ht="22.5" customHeight="1" x14ac:dyDescent="0.25">
      <c r="B53" s="26" t="s">
        <v>6</v>
      </c>
      <c r="C53" s="3">
        <v>14</v>
      </c>
      <c r="D53" s="3">
        <v>13</v>
      </c>
      <c r="E53" s="32">
        <f t="shared" si="0"/>
        <v>-1</v>
      </c>
      <c r="F53" s="33">
        <f t="shared" si="1"/>
        <v>-7.1428571428571425E-2</v>
      </c>
    </row>
    <row r="54" spans="2:6" x14ac:dyDescent="0.25">
      <c r="B54" s="26" t="s">
        <v>7</v>
      </c>
      <c r="C54" s="3">
        <v>0</v>
      </c>
      <c r="D54" s="3">
        <v>0</v>
      </c>
      <c r="E54" s="32">
        <f t="shared" si="0"/>
        <v>0</v>
      </c>
      <c r="F54" s="33">
        <v>0</v>
      </c>
    </row>
    <row r="55" spans="2:6" x14ac:dyDescent="0.25">
      <c r="B55" s="26" t="s">
        <v>8</v>
      </c>
      <c r="C55" s="3">
        <v>238</v>
      </c>
      <c r="D55" s="3">
        <v>255</v>
      </c>
      <c r="E55" s="32">
        <f t="shared" si="0"/>
        <v>17</v>
      </c>
      <c r="F55" s="33">
        <f t="shared" si="1"/>
        <v>7.1428571428571425E-2</v>
      </c>
    </row>
    <row r="56" spans="2:6" x14ac:dyDescent="0.25">
      <c r="B56" s="26" t="s">
        <v>9</v>
      </c>
      <c r="C56" s="3">
        <v>70</v>
      </c>
      <c r="D56" s="3">
        <v>80</v>
      </c>
      <c r="E56" s="32">
        <f t="shared" si="0"/>
        <v>10</v>
      </c>
      <c r="F56" s="33">
        <f t="shared" si="1"/>
        <v>0.14285714285714285</v>
      </c>
    </row>
    <row r="57" spans="2:6" x14ac:dyDescent="0.25">
      <c r="B57" s="26" t="s">
        <v>10</v>
      </c>
      <c r="C57" s="3">
        <v>47</v>
      </c>
      <c r="D57" s="3">
        <v>36</v>
      </c>
      <c r="E57" s="32">
        <f t="shared" si="0"/>
        <v>-11</v>
      </c>
      <c r="F57" s="33">
        <f t="shared" si="1"/>
        <v>-0.23404255319148937</v>
      </c>
    </row>
    <row r="58" spans="2:6" x14ac:dyDescent="0.25">
      <c r="B58" s="26" t="s">
        <v>11</v>
      </c>
      <c r="C58" s="3">
        <v>22</v>
      </c>
      <c r="D58" s="3">
        <v>19</v>
      </c>
      <c r="E58" s="32">
        <f t="shared" si="0"/>
        <v>-3</v>
      </c>
      <c r="F58" s="33">
        <f t="shared" si="1"/>
        <v>-0.13636363636363635</v>
      </c>
    </row>
    <row r="59" spans="2:6" x14ac:dyDescent="0.25">
      <c r="B59" s="26" t="s">
        <v>12</v>
      </c>
      <c r="C59" s="3">
        <v>12</v>
      </c>
      <c r="D59" s="3">
        <v>57</v>
      </c>
      <c r="E59" s="32">
        <f t="shared" si="0"/>
        <v>45</v>
      </c>
      <c r="F59" s="33">
        <f t="shared" si="1"/>
        <v>3.75</v>
      </c>
    </row>
    <row r="60" spans="2:6" x14ac:dyDescent="0.25">
      <c r="B60" s="27" t="s">
        <v>13</v>
      </c>
      <c r="C60" s="3">
        <v>24</v>
      </c>
      <c r="D60" s="3">
        <v>29</v>
      </c>
      <c r="E60" s="32">
        <f t="shared" si="0"/>
        <v>5</v>
      </c>
      <c r="F60" s="33">
        <f t="shared" si="1"/>
        <v>0.20833333333333334</v>
      </c>
    </row>
    <row r="61" spans="2:6" x14ac:dyDescent="0.25">
      <c r="B61" s="27" t="s">
        <v>14</v>
      </c>
      <c r="C61" s="3">
        <v>3</v>
      </c>
      <c r="D61" s="3">
        <v>0</v>
      </c>
      <c r="E61" s="32">
        <f t="shared" si="0"/>
        <v>-3</v>
      </c>
      <c r="F61" s="33">
        <f t="shared" si="1"/>
        <v>-1</v>
      </c>
    </row>
    <row r="62" spans="2:6" x14ac:dyDescent="0.25">
      <c r="B62" s="27" t="s">
        <v>46</v>
      </c>
      <c r="C62" s="3">
        <v>0</v>
      </c>
      <c r="D62" s="3">
        <v>2</v>
      </c>
      <c r="E62" s="32">
        <f t="shared" si="0"/>
        <v>2</v>
      </c>
      <c r="F62" s="33">
        <v>0</v>
      </c>
    </row>
    <row r="63" spans="2:6" x14ac:dyDescent="0.25">
      <c r="B63" s="27" t="s">
        <v>15</v>
      </c>
      <c r="C63" s="3">
        <v>10</v>
      </c>
      <c r="D63" s="3">
        <v>4</v>
      </c>
      <c r="E63" s="32">
        <f t="shared" si="0"/>
        <v>-6</v>
      </c>
      <c r="F63" s="33">
        <f t="shared" si="1"/>
        <v>-0.6</v>
      </c>
    </row>
    <row r="64" spans="2:6" x14ac:dyDescent="0.25">
      <c r="B64" s="27" t="s">
        <v>16</v>
      </c>
      <c r="C64" s="3">
        <v>99</v>
      </c>
      <c r="D64" s="3">
        <v>109</v>
      </c>
      <c r="E64" s="32">
        <f t="shared" si="0"/>
        <v>10</v>
      </c>
      <c r="F64" s="33">
        <f t="shared" si="1"/>
        <v>0.10101010101010101</v>
      </c>
    </row>
    <row r="65" spans="2:6" x14ac:dyDescent="0.25">
      <c r="B65" s="27" t="s">
        <v>17</v>
      </c>
      <c r="C65" s="3">
        <v>9</v>
      </c>
      <c r="D65" s="3">
        <v>9</v>
      </c>
      <c r="E65" s="32">
        <f t="shared" si="0"/>
        <v>0</v>
      </c>
      <c r="F65" s="33">
        <f t="shared" si="1"/>
        <v>0</v>
      </c>
    </row>
    <row r="66" spans="2:6" x14ac:dyDescent="0.25">
      <c r="B66" s="26" t="s">
        <v>18</v>
      </c>
      <c r="C66" s="3">
        <v>423</v>
      </c>
      <c r="D66" s="3">
        <v>425</v>
      </c>
      <c r="E66" s="32">
        <f t="shared" si="0"/>
        <v>2</v>
      </c>
      <c r="F66" s="33">
        <f t="shared" si="1"/>
        <v>4.7281323877068557E-3</v>
      </c>
    </row>
    <row r="67" spans="2:6" ht="24" customHeight="1" x14ac:dyDescent="0.25">
      <c r="B67" s="26" t="s">
        <v>19</v>
      </c>
      <c r="C67" s="3">
        <v>34</v>
      </c>
      <c r="D67" s="3">
        <v>27</v>
      </c>
      <c r="E67" s="32">
        <f t="shared" si="0"/>
        <v>-7</v>
      </c>
      <c r="F67" s="33">
        <f t="shared" si="1"/>
        <v>-0.20588235294117646</v>
      </c>
    </row>
    <row r="68" spans="2:6" ht="19.5" customHeight="1" x14ac:dyDescent="0.25">
      <c r="B68" s="28" t="s">
        <v>20</v>
      </c>
      <c r="C68" s="3">
        <v>49</v>
      </c>
      <c r="D68" s="3">
        <v>30</v>
      </c>
      <c r="E68" s="32">
        <f t="shared" si="0"/>
        <v>-19</v>
      </c>
      <c r="F68" s="33">
        <f t="shared" si="1"/>
        <v>-0.38775510204081631</v>
      </c>
    </row>
    <row r="69" spans="2:6" ht="18" customHeight="1" x14ac:dyDescent="0.25">
      <c r="B69" s="28" t="s">
        <v>21</v>
      </c>
      <c r="C69" s="3">
        <v>124</v>
      </c>
      <c r="D69" s="3">
        <v>116</v>
      </c>
      <c r="E69" s="32">
        <f t="shared" si="0"/>
        <v>-8</v>
      </c>
      <c r="F69" s="33">
        <f t="shared" si="1"/>
        <v>-6.4516129032258063E-2</v>
      </c>
    </row>
    <row r="70" spans="2:6" x14ac:dyDescent="0.25">
      <c r="B70" s="14" t="s">
        <v>22</v>
      </c>
      <c r="C70" s="34">
        <f>SUM(C48:C69)</f>
        <v>1288</v>
      </c>
      <c r="D70" s="34">
        <f>SUM(D48:D69)</f>
        <v>1330</v>
      </c>
      <c r="E70" s="35">
        <f t="shared" si="0"/>
        <v>42</v>
      </c>
      <c r="F70" s="36">
        <f t="shared" si="1"/>
        <v>3.2608695652173912E-2</v>
      </c>
    </row>
  </sheetData>
  <mergeCells count="10">
    <mergeCell ref="D7:J7"/>
    <mergeCell ref="D8:J8"/>
    <mergeCell ref="D9:J9"/>
    <mergeCell ref="D10:J10"/>
    <mergeCell ref="B46:F46"/>
    <mergeCell ref="D12:F12"/>
    <mergeCell ref="G12:H12"/>
    <mergeCell ref="I12:J12"/>
    <mergeCell ref="D13:F13"/>
    <mergeCell ref="D14:F14"/>
  </mergeCells>
  <pageMargins left="0.7" right="0.7" top="0.75" bottom="0.75" header="0.3" footer="0.3"/>
  <pageSetup scale="4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6:M96"/>
  <sheetViews>
    <sheetView view="pageBreakPreview" topLeftCell="A52" zoomScale="60" zoomScaleNormal="100" workbookViewId="0">
      <selection activeCell="N71" sqref="N71"/>
    </sheetView>
  </sheetViews>
  <sheetFormatPr baseColWidth="10" defaultRowHeight="15" x14ac:dyDescent="0.25"/>
  <cols>
    <col min="1" max="1" width="3.5703125" customWidth="1"/>
    <col min="2" max="2" width="22.140625" customWidth="1"/>
    <col min="3" max="3" width="25.140625" customWidth="1"/>
    <col min="4" max="4" width="15.140625" customWidth="1"/>
    <col min="5" max="5" width="15.42578125" customWidth="1"/>
    <col min="6" max="6" width="13.7109375" customWidth="1"/>
    <col min="8" max="8" width="14.28515625" customWidth="1"/>
    <col min="9" max="9" width="12.42578125" customWidth="1"/>
    <col min="11" max="11" width="15.7109375" customWidth="1"/>
    <col min="13" max="13" width="14.42578125" customWidth="1"/>
  </cols>
  <sheetData>
    <row r="6" spans="2:13" x14ac:dyDescent="0.25">
      <c r="E6" s="18"/>
      <c r="F6" s="18"/>
      <c r="G6" s="18"/>
      <c r="H6" s="18"/>
      <c r="I6" s="18"/>
      <c r="J6" s="18"/>
      <c r="K6" s="18"/>
    </row>
    <row r="7" spans="2:13" x14ac:dyDescent="0.25">
      <c r="B7" s="155" t="s">
        <v>34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2:13" x14ac:dyDescent="0.25">
      <c r="B8" s="155" t="s">
        <v>35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</row>
    <row r="9" spans="2:13" x14ac:dyDescent="0.25">
      <c r="B9" s="155" t="s">
        <v>36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</row>
    <row r="10" spans="2:13" x14ac:dyDescent="0.25">
      <c r="B10" s="155" t="s">
        <v>53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</row>
    <row r="12" spans="2:13" x14ac:dyDescent="0.25">
      <c r="B12" s="6" t="s">
        <v>0</v>
      </c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  <c r="H12" s="8" t="s">
        <v>29</v>
      </c>
      <c r="I12" s="8" t="s">
        <v>30</v>
      </c>
      <c r="J12" s="8" t="s">
        <v>31</v>
      </c>
      <c r="K12" s="8" t="s">
        <v>32</v>
      </c>
      <c r="L12" s="8" t="s">
        <v>33</v>
      </c>
      <c r="M12" s="8" t="s">
        <v>23</v>
      </c>
    </row>
    <row r="13" spans="2:13" x14ac:dyDescent="0.25">
      <c r="B13" s="11" t="s">
        <v>1</v>
      </c>
      <c r="C13" s="2">
        <v>0</v>
      </c>
      <c r="D13" s="2">
        <v>0</v>
      </c>
      <c r="E13" s="2">
        <v>0</v>
      </c>
      <c r="F13" s="2">
        <v>76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5">
        <f>SUM(C13:L13)</f>
        <v>76</v>
      </c>
    </row>
    <row r="14" spans="2:13" x14ac:dyDescent="0.25">
      <c r="B14" s="11" t="s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5">
        <f t="shared" ref="M14:M35" si="0">SUM(C14:L14)</f>
        <v>0</v>
      </c>
    </row>
    <row r="15" spans="2:13" x14ac:dyDescent="0.25">
      <c r="B15" s="11" t="s">
        <v>3</v>
      </c>
      <c r="C15" s="2">
        <v>0</v>
      </c>
      <c r="D15" s="2">
        <v>1</v>
      </c>
      <c r="E15" s="2">
        <v>2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  <c r="L15" s="2">
        <v>0</v>
      </c>
      <c r="M15" s="5">
        <f t="shared" si="0"/>
        <v>5</v>
      </c>
    </row>
    <row r="16" spans="2:13" x14ac:dyDescent="0.25">
      <c r="B16" s="11" t="s">
        <v>4</v>
      </c>
      <c r="C16" s="2">
        <v>0</v>
      </c>
      <c r="D16" s="2">
        <v>4</v>
      </c>
      <c r="E16" s="2">
        <v>0</v>
      </c>
      <c r="F16" s="2">
        <v>0</v>
      </c>
      <c r="G16" s="2">
        <v>0</v>
      </c>
      <c r="H16" s="2">
        <v>5</v>
      </c>
      <c r="I16" s="2">
        <v>5</v>
      </c>
      <c r="J16" s="2">
        <v>0</v>
      </c>
      <c r="K16" s="2">
        <v>0</v>
      </c>
      <c r="L16" s="2">
        <v>0</v>
      </c>
      <c r="M16" s="5">
        <f t="shared" si="0"/>
        <v>14</v>
      </c>
    </row>
    <row r="17" spans="2:13" x14ac:dyDescent="0.25">
      <c r="B17" s="11" t="s">
        <v>5</v>
      </c>
      <c r="C17" s="2">
        <v>16</v>
      </c>
      <c r="D17" s="2">
        <v>0</v>
      </c>
      <c r="E17" s="2">
        <v>6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0</v>
      </c>
      <c r="M17" s="5">
        <f t="shared" si="0"/>
        <v>24</v>
      </c>
    </row>
    <row r="18" spans="2:13" x14ac:dyDescent="0.25">
      <c r="B18" s="11" t="s">
        <v>6</v>
      </c>
      <c r="C18" s="2">
        <v>13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5">
        <f t="shared" si="0"/>
        <v>13</v>
      </c>
    </row>
    <row r="19" spans="2:13" x14ac:dyDescent="0.25">
      <c r="B19" s="11" t="s">
        <v>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5">
        <f t="shared" si="0"/>
        <v>0</v>
      </c>
    </row>
    <row r="20" spans="2:13" x14ac:dyDescent="0.25">
      <c r="B20" s="11" t="s">
        <v>8</v>
      </c>
      <c r="C20" s="2">
        <v>255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5">
        <f t="shared" si="0"/>
        <v>255</v>
      </c>
    </row>
    <row r="21" spans="2:13" x14ac:dyDescent="0.25">
      <c r="B21" s="11" t="s">
        <v>9</v>
      </c>
      <c r="C21" s="2">
        <v>0</v>
      </c>
      <c r="D21" s="2">
        <v>0</v>
      </c>
      <c r="E21" s="2">
        <v>80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5">
        <f t="shared" si="0"/>
        <v>80</v>
      </c>
    </row>
    <row r="22" spans="2:13" x14ac:dyDescent="0.25">
      <c r="B22" s="11" t="s">
        <v>10</v>
      </c>
      <c r="C22" s="2">
        <v>0</v>
      </c>
      <c r="D22" s="2">
        <v>1</v>
      </c>
      <c r="E22" s="2">
        <v>2</v>
      </c>
      <c r="F22" s="2">
        <v>33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/>
      <c r="M22" s="5">
        <f t="shared" si="0"/>
        <v>36</v>
      </c>
    </row>
    <row r="23" spans="2:13" x14ac:dyDescent="0.25">
      <c r="B23" s="11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22</v>
      </c>
      <c r="K23" s="2">
        <v>0</v>
      </c>
      <c r="L23" s="2">
        <v>0</v>
      </c>
      <c r="M23" s="5">
        <f t="shared" si="0"/>
        <v>22</v>
      </c>
    </row>
    <row r="24" spans="2:13" x14ac:dyDescent="0.25">
      <c r="B24" s="11" t="s">
        <v>12</v>
      </c>
      <c r="C24" s="2">
        <v>0</v>
      </c>
      <c r="D24" s="2">
        <v>0</v>
      </c>
      <c r="E24" s="2">
        <v>0</v>
      </c>
      <c r="F24" s="2">
        <v>54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5">
        <f t="shared" si="0"/>
        <v>54</v>
      </c>
    </row>
    <row r="25" spans="2:13" x14ac:dyDescent="0.25">
      <c r="B25" s="12" t="s">
        <v>13</v>
      </c>
      <c r="C25" s="2">
        <v>22</v>
      </c>
      <c r="D25" s="2">
        <v>3</v>
      </c>
      <c r="E25" s="2">
        <v>0</v>
      </c>
      <c r="F25" s="2">
        <v>0</v>
      </c>
      <c r="G25" s="2">
        <v>0</v>
      </c>
      <c r="H25" s="2">
        <v>2</v>
      </c>
      <c r="I25" s="2">
        <v>2</v>
      </c>
      <c r="J25" s="2">
        <v>0</v>
      </c>
      <c r="K25" s="2">
        <v>0</v>
      </c>
      <c r="L25" s="2">
        <v>0</v>
      </c>
      <c r="M25" s="5">
        <f t="shared" si="0"/>
        <v>29</v>
      </c>
    </row>
    <row r="26" spans="2:13" x14ac:dyDescent="0.25">
      <c r="B26" s="12" t="s">
        <v>14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5">
        <f t="shared" si="0"/>
        <v>0</v>
      </c>
    </row>
    <row r="27" spans="2:13" x14ac:dyDescent="0.25">
      <c r="B27" s="12" t="s">
        <v>15</v>
      </c>
      <c r="C27" s="2">
        <v>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5">
        <f t="shared" si="0"/>
        <v>4</v>
      </c>
    </row>
    <row r="28" spans="2:13" x14ac:dyDescent="0.25">
      <c r="B28" s="12" t="s">
        <v>16</v>
      </c>
      <c r="C28" s="2">
        <v>84</v>
      </c>
      <c r="D28" s="2">
        <v>9</v>
      </c>
      <c r="E28" s="2">
        <v>0</v>
      </c>
      <c r="F28" s="2">
        <v>0</v>
      </c>
      <c r="G28" s="2">
        <v>0</v>
      </c>
      <c r="H28" s="2">
        <v>8</v>
      </c>
      <c r="I28" s="2">
        <v>8</v>
      </c>
      <c r="J28" s="2">
        <v>0</v>
      </c>
      <c r="K28" s="2">
        <v>0</v>
      </c>
      <c r="L28" s="2">
        <v>0</v>
      </c>
      <c r="M28" s="5">
        <f t="shared" si="0"/>
        <v>109</v>
      </c>
    </row>
    <row r="29" spans="2:13" x14ac:dyDescent="0.25">
      <c r="B29" s="12" t="s">
        <v>17</v>
      </c>
      <c r="C29" s="2">
        <v>0</v>
      </c>
      <c r="D29" s="2">
        <v>9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5">
        <f t="shared" si="0"/>
        <v>9</v>
      </c>
    </row>
    <row r="30" spans="2:13" x14ac:dyDescent="0.25">
      <c r="B30" s="11" t="s">
        <v>18</v>
      </c>
      <c r="C30" s="2">
        <v>285</v>
      </c>
      <c r="D30" s="2">
        <v>45</v>
      </c>
      <c r="E30" s="2">
        <v>88</v>
      </c>
      <c r="F30" s="3">
        <v>0</v>
      </c>
      <c r="G30" s="3">
        <v>0</v>
      </c>
      <c r="H30" s="3">
        <v>4</v>
      </c>
      <c r="I30" s="3">
        <v>3</v>
      </c>
      <c r="J30" s="3">
        <v>0</v>
      </c>
      <c r="K30" s="3">
        <v>0</v>
      </c>
      <c r="L30" s="3">
        <v>0</v>
      </c>
      <c r="M30" s="5">
        <f t="shared" si="0"/>
        <v>425</v>
      </c>
    </row>
    <row r="31" spans="2:13" x14ac:dyDescent="0.25">
      <c r="B31" s="11" t="s">
        <v>46</v>
      </c>
      <c r="C31" s="2">
        <v>0</v>
      </c>
      <c r="D31" s="2">
        <v>0</v>
      </c>
      <c r="E31" s="2">
        <v>0</v>
      </c>
      <c r="F31" s="3">
        <v>2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5">
        <f t="shared" si="0"/>
        <v>2</v>
      </c>
    </row>
    <row r="32" spans="2:13" ht="18.75" customHeight="1" x14ac:dyDescent="0.25">
      <c r="B32" s="11" t="s">
        <v>19</v>
      </c>
      <c r="C32" s="2">
        <v>7</v>
      </c>
      <c r="D32" s="2">
        <v>1</v>
      </c>
      <c r="E32" s="2">
        <v>16</v>
      </c>
      <c r="F32" s="2">
        <v>0</v>
      </c>
      <c r="G32" s="2">
        <v>0</v>
      </c>
      <c r="H32" s="2">
        <v>2</v>
      </c>
      <c r="I32" s="2">
        <v>1</v>
      </c>
      <c r="J32" s="2">
        <v>0</v>
      </c>
      <c r="K32" s="2">
        <v>0</v>
      </c>
      <c r="L32" s="2">
        <v>0</v>
      </c>
      <c r="M32" s="5">
        <f t="shared" si="0"/>
        <v>27</v>
      </c>
    </row>
    <row r="33" spans="2:13" x14ac:dyDescent="0.25">
      <c r="B33" s="13" t="s">
        <v>20</v>
      </c>
      <c r="C33" s="2">
        <v>5</v>
      </c>
      <c r="D33" s="2">
        <v>0</v>
      </c>
      <c r="E33" s="2">
        <v>0</v>
      </c>
      <c r="F33" s="2">
        <v>8</v>
      </c>
      <c r="G33" s="2">
        <v>1</v>
      </c>
      <c r="H33" s="2">
        <v>0</v>
      </c>
      <c r="I33" s="2">
        <v>0</v>
      </c>
      <c r="J33" s="2">
        <v>16</v>
      </c>
      <c r="K33" s="2">
        <v>0</v>
      </c>
      <c r="L33" s="2">
        <v>0</v>
      </c>
      <c r="M33" s="5">
        <f t="shared" si="0"/>
        <v>30</v>
      </c>
    </row>
    <row r="34" spans="2:13" x14ac:dyDescent="0.25">
      <c r="B34" s="13" t="s">
        <v>21</v>
      </c>
      <c r="C34" s="2">
        <v>64</v>
      </c>
      <c r="D34" s="2">
        <v>0</v>
      </c>
      <c r="E34" s="2">
        <v>2</v>
      </c>
      <c r="F34" s="4">
        <v>9</v>
      </c>
      <c r="G34" s="2">
        <v>0</v>
      </c>
      <c r="H34" s="2">
        <v>0</v>
      </c>
      <c r="I34" s="2">
        <v>0</v>
      </c>
      <c r="J34" s="2">
        <v>0</v>
      </c>
      <c r="K34" s="2">
        <v>1</v>
      </c>
      <c r="L34" s="2">
        <v>40</v>
      </c>
      <c r="M34" s="5">
        <f t="shared" si="0"/>
        <v>116</v>
      </c>
    </row>
    <row r="35" spans="2:13" x14ac:dyDescent="0.25">
      <c r="B35" s="17" t="s">
        <v>22</v>
      </c>
      <c r="C35" s="15">
        <f>SUM(C13:C34)</f>
        <v>755</v>
      </c>
      <c r="D35" s="15">
        <f t="shared" ref="D35:L35" si="1">SUM(D13:D34)</f>
        <v>73</v>
      </c>
      <c r="E35" s="15">
        <f t="shared" si="1"/>
        <v>196</v>
      </c>
      <c r="F35" s="15">
        <f t="shared" si="1"/>
        <v>182</v>
      </c>
      <c r="G35" s="15">
        <f t="shared" si="1"/>
        <v>1</v>
      </c>
      <c r="H35" s="15">
        <f t="shared" si="1"/>
        <v>23</v>
      </c>
      <c r="I35" s="15">
        <f t="shared" si="1"/>
        <v>20</v>
      </c>
      <c r="J35" s="15">
        <f t="shared" si="1"/>
        <v>39</v>
      </c>
      <c r="K35" s="15">
        <f t="shared" si="1"/>
        <v>1</v>
      </c>
      <c r="L35" s="15">
        <f t="shared" si="1"/>
        <v>40</v>
      </c>
      <c r="M35" s="16">
        <f t="shared" si="0"/>
        <v>1330</v>
      </c>
    </row>
    <row r="39" spans="2:13" x14ac:dyDescent="0.25">
      <c r="B39" s="9" t="s">
        <v>133</v>
      </c>
      <c r="C39" s="9" t="s">
        <v>24</v>
      </c>
      <c r="D39" s="9" t="s">
        <v>25</v>
      </c>
      <c r="E39" s="9" t="s">
        <v>26</v>
      </c>
      <c r="F39" s="9" t="s">
        <v>27</v>
      </c>
      <c r="G39" s="9" t="s">
        <v>28</v>
      </c>
      <c r="H39" s="10" t="s">
        <v>29</v>
      </c>
      <c r="I39" s="10" t="s">
        <v>30</v>
      </c>
      <c r="J39" s="10" t="s">
        <v>31</v>
      </c>
      <c r="K39" s="10" t="s">
        <v>32</v>
      </c>
      <c r="L39" s="10" t="s">
        <v>33</v>
      </c>
      <c r="M39" s="10" t="s">
        <v>23</v>
      </c>
    </row>
    <row r="40" spans="2:13" x14ac:dyDescent="0.25">
      <c r="B40" s="37" t="s">
        <v>22</v>
      </c>
      <c r="C40" s="37">
        <v>755</v>
      </c>
      <c r="D40" s="37">
        <v>73</v>
      </c>
      <c r="E40" s="37">
        <v>196</v>
      </c>
      <c r="F40" s="37">
        <v>182</v>
      </c>
      <c r="G40" s="37">
        <v>1</v>
      </c>
      <c r="H40" s="37">
        <v>23</v>
      </c>
      <c r="I40" s="37">
        <v>20</v>
      </c>
      <c r="J40" s="37">
        <v>39</v>
      </c>
      <c r="K40" s="37">
        <v>1</v>
      </c>
      <c r="L40" s="37">
        <v>40</v>
      </c>
      <c r="M40" s="53">
        <v>1330</v>
      </c>
    </row>
    <row r="56" spans="3:9" x14ac:dyDescent="0.25">
      <c r="C56" s="18"/>
      <c r="D56" s="18"/>
      <c r="E56" s="18"/>
      <c r="F56" s="18"/>
      <c r="G56" s="18"/>
      <c r="H56" s="18"/>
      <c r="I56" s="18"/>
    </row>
    <row r="70" spans="2:3" x14ac:dyDescent="0.25">
      <c r="B70" s="24" t="s">
        <v>44</v>
      </c>
      <c r="C70" s="25" t="s">
        <v>45</v>
      </c>
    </row>
    <row r="71" spans="2:3" x14ac:dyDescent="0.25">
      <c r="B71" s="26" t="s">
        <v>1</v>
      </c>
      <c r="C71" s="3">
        <v>76</v>
      </c>
    </row>
    <row r="72" spans="2:3" x14ac:dyDescent="0.25">
      <c r="B72" s="26" t="s">
        <v>2</v>
      </c>
      <c r="C72" s="3">
        <v>0</v>
      </c>
    </row>
    <row r="73" spans="2:3" x14ac:dyDescent="0.25">
      <c r="B73" s="26" t="s">
        <v>3</v>
      </c>
      <c r="C73" s="3">
        <v>5</v>
      </c>
    </row>
    <row r="74" spans="2:3" x14ac:dyDescent="0.25">
      <c r="B74" s="26" t="s">
        <v>4</v>
      </c>
      <c r="C74" s="3">
        <v>14</v>
      </c>
    </row>
    <row r="75" spans="2:3" x14ac:dyDescent="0.25">
      <c r="B75" s="26" t="s">
        <v>5</v>
      </c>
      <c r="C75" s="3">
        <v>24</v>
      </c>
    </row>
    <row r="76" spans="2:3" x14ac:dyDescent="0.25">
      <c r="B76" s="26" t="s">
        <v>6</v>
      </c>
      <c r="C76" s="3">
        <v>13</v>
      </c>
    </row>
    <row r="77" spans="2:3" x14ac:dyDescent="0.25">
      <c r="B77" s="26" t="s">
        <v>7</v>
      </c>
      <c r="C77" s="3">
        <v>0</v>
      </c>
    </row>
    <row r="78" spans="2:3" x14ac:dyDescent="0.25">
      <c r="B78" s="26" t="s">
        <v>12</v>
      </c>
      <c r="C78" s="3">
        <v>57</v>
      </c>
    </row>
    <row r="79" spans="2:3" x14ac:dyDescent="0.25">
      <c r="B79" s="26" t="s">
        <v>8</v>
      </c>
      <c r="C79" s="3">
        <v>255</v>
      </c>
    </row>
    <row r="80" spans="2:3" x14ac:dyDescent="0.25">
      <c r="B80" s="26" t="s">
        <v>9</v>
      </c>
      <c r="C80" s="3">
        <v>80</v>
      </c>
    </row>
    <row r="81" spans="2:3" x14ac:dyDescent="0.25">
      <c r="B81" s="26" t="s">
        <v>10</v>
      </c>
      <c r="C81" s="3">
        <v>36</v>
      </c>
    </row>
    <row r="82" spans="2:3" x14ac:dyDescent="0.25">
      <c r="B82" s="26" t="s">
        <v>11</v>
      </c>
      <c r="C82" s="3">
        <v>20</v>
      </c>
    </row>
    <row r="83" spans="2:3" x14ac:dyDescent="0.25">
      <c r="B83" s="27" t="s">
        <v>13</v>
      </c>
      <c r="C83" s="3">
        <v>29</v>
      </c>
    </row>
    <row r="84" spans="2:3" x14ac:dyDescent="0.25">
      <c r="B84" s="27" t="s">
        <v>14</v>
      </c>
      <c r="C84" s="3">
        <v>0</v>
      </c>
    </row>
    <row r="85" spans="2:3" x14ac:dyDescent="0.25">
      <c r="B85" s="27" t="s">
        <v>46</v>
      </c>
      <c r="C85" s="3">
        <v>2</v>
      </c>
    </row>
    <row r="86" spans="2:3" x14ac:dyDescent="0.25">
      <c r="B86" s="27" t="s">
        <v>15</v>
      </c>
      <c r="C86" s="3">
        <v>4</v>
      </c>
    </row>
    <row r="87" spans="2:3" x14ac:dyDescent="0.25">
      <c r="B87" s="27" t="s">
        <v>16</v>
      </c>
      <c r="C87" s="3">
        <v>108</v>
      </c>
    </row>
    <row r="88" spans="2:3" x14ac:dyDescent="0.25">
      <c r="B88" s="27" t="s">
        <v>17</v>
      </c>
      <c r="C88" s="3">
        <v>9</v>
      </c>
    </row>
    <row r="89" spans="2:3" x14ac:dyDescent="0.25">
      <c r="B89" s="26" t="s">
        <v>18</v>
      </c>
      <c r="C89" s="3">
        <v>425</v>
      </c>
    </row>
    <row r="90" spans="2:3" ht="18" customHeight="1" x14ac:dyDescent="0.25">
      <c r="B90" s="26" t="s">
        <v>47</v>
      </c>
      <c r="C90" s="3">
        <v>27</v>
      </c>
    </row>
    <row r="91" spans="2:3" x14ac:dyDescent="0.25">
      <c r="B91" s="28" t="s">
        <v>20</v>
      </c>
      <c r="C91" s="3">
        <v>30</v>
      </c>
    </row>
    <row r="92" spans="2:3" x14ac:dyDescent="0.25">
      <c r="B92" s="28" t="s">
        <v>21</v>
      </c>
      <c r="C92" s="3">
        <v>116</v>
      </c>
    </row>
    <row r="93" spans="2:3" x14ac:dyDescent="0.25">
      <c r="B93" s="17" t="s">
        <v>22</v>
      </c>
      <c r="C93" s="29">
        <f>SUM(C71:C92)</f>
        <v>1330</v>
      </c>
    </row>
    <row r="94" spans="2:3" x14ac:dyDescent="0.25">
      <c r="B94" t="s">
        <v>48</v>
      </c>
    </row>
    <row r="96" spans="2:3" x14ac:dyDescent="0.25">
      <c r="B96" t="s">
        <v>49</v>
      </c>
    </row>
  </sheetData>
  <mergeCells count="4">
    <mergeCell ref="B10:M10"/>
    <mergeCell ref="B9:M9"/>
    <mergeCell ref="B8:M8"/>
    <mergeCell ref="B7:M7"/>
  </mergeCells>
  <pageMargins left="0.7" right="0.7" top="0.75" bottom="0.75" header="0.3" footer="0.3"/>
  <pageSetup scale="4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AA4A-0F30-44D7-A973-8DB53BDE21CD}">
  <sheetPr>
    <tabColor rgb="FF00B0F0"/>
  </sheetPr>
  <dimension ref="B8:N36"/>
  <sheetViews>
    <sheetView view="pageBreakPreview" topLeftCell="B1" zoomScale="60" zoomScaleNormal="100" workbookViewId="0">
      <selection activeCell="K6" sqref="K6"/>
    </sheetView>
  </sheetViews>
  <sheetFormatPr baseColWidth="10" defaultRowHeight="15" x14ac:dyDescent="0.25"/>
  <cols>
    <col min="2" max="2" width="25.5703125" customWidth="1"/>
    <col min="3" max="3" width="15.7109375" customWidth="1"/>
    <col min="4" max="4" width="19.42578125" customWidth="1"/>
    <col min="5" max="5" width="19.7109375" customWidth="1"/>
    <col min="7" max="7" width="15" customWidth="1"/>
    <col min="8" max="8" width="16.5703125" customWidth="1"/>
    <col min="9" max="9" width="12" customWidth="1"/>
    <col min="10" max="10" width="13.85546875" customWidth="1"/>
    <col min="11" max="11" width="16.5703125" customWidth="1"/>
    <col min="13" max="13" width="13" customWidth="1"/>
    <col min="14" max="14" width="22.140625" customWidth="1"/>
  </cols>
  <sheetData>
    <row r="8" spans="2:14" x14ac:dyDescent="0.25">
      <c r="B8" s="155" t="s">
        <v>134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</row>
    <row r="9" spans="2:14" x14ac:dyDescent="0.25">
      <c r="B9" s="155" t="s">
        <v>135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2:14" x14ac:dyDescent="0.25">
      <c r="B10" s="155" t="s">
        <v>136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</row>
    <row r="12" spans="2:14" x14ac:dyDescent="0.25">
      <c r="B12" s="6"/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  <c r="H12" s="8" t="s">
        <v>29</v>
      </c>
      <c r="I12" s="8" t="s">
        <v>30</v>
      </c>
      <c r="J12" s="8" t="s">
        <v>31</v>
      </c>
      <c r="K12" s="8" t="s">
        <v>32</v>
      </c>
      <c r="L12" s="8" t="s">
        <v>33</v>
      </c>
      <c r="M12" s="8" t="s">
        <v>23</v>
      </c>
      <c r="N12" s="8" t="s">
        <v>120</v>
      </c>
    </row>
    <row r="13" spans="2:14" x14ac:dyDescent="0.25">
      <c r="B13" s="11" t="s">
        <v>1</v>
      </c>
      <c r="C13" s="2">
        <v>0</v>
      </c>
      <c r="D13" s="2">
        <v>0</v>
      </c>
      <c r="E13" s="2">
        <v>0</v>
      </c>
      <c r="F13" s="2">
        <v>76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5">
        <f t="shared" ref="M13:M35" si="0">SUM(C13:L13)</f>
        <v>76</v>
      </c>
      <c r="N13" s="152">
        <f>M13/$M$35</f>
        <v>5.7142857142857141E-2</v>
      </c>
    </row>
    <row r="14" spans="2:14" x14ac:dyDescent="0.25">
      <c r="B14" s="11" t="s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5">
        <f t="shared" si="0"/>
        <v>0</v>
      </c>
      <c r="N14" s="152">
        <f t="shared" ref="N14:N34" si="1">M14/$M$35</f>
        <v>0</v>
      </c>
    </row>
    <row r="15" spans="2:14" x14ac:dyDescent="0.25">
      <c r="B15" s="11" t="s">
        <v>3</v>
      </c>
      <c r="C15" s="2">
        <v>0</v>
      </c>
      <c r="D15" s="2">
        <v>1</v>
      </c>
      <c r="E15" s="2">
        <v>2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0</v>
      </c>
      <c r="L15" s="2">
        <v>0</v>
      </c>
      <c r="M15" s="5">
        <f t="shared" si="0"/>
        <v>5</v>
      </c>
      <c r="N15" s="152">
        <f t="shared" si="1"/>
        <v>3.7593984962406013E-3</v>
      </c>
    </row>
    <row r="16" spans="2:14" x14ac:dyDescent="0.25">
      <c r="B16" s="11" t="s">
        <v>4</v>
      </c>
      <c r="C16" s="2">
        <v>0</v>
      </c>
      <c r="D16" s="2">
        <v>4</v>
      </c>
      <c r="E16" s="2">
        <v>0</v>
      </c>
      <c r="F16" s="2">
        <v>0</v>
      </c>
      <c r="G16" s="2">
        <v>0</v>
      </c>
      <c r="H16" s="2">
        <v>5</v>
      </c>
      <c r="I16" s="2">
        <v>5</v>
      </c>
      <c r="J16" s="2">
        <v>0</v>
      </c>
      <c r="K16" s="2">
        <v>0</v>
      </c>
      <c r="L16" s="2">
        <v>0</v>
      </c>
      <c r="M16" s="5">
        <f t="shared" si="0"/>
        <v>14</v>
      </c>
      <c r="N16" s="152">
        <f t="shared" si="1"/>
        <v>1.0526315789473684E-2</v>
      </c>
    </row>
    <row r="17" spans="2:14" x14ac:dyDescent="0.25">
      <c r="B17" s="11" t="s">
        <v>5</v>
      </c>
      <c r="C17" s="2">
        <v>16</v>
      </c>
      <c r="D17" s="2">
        <v>0</v>
      </c>
      <c r="E17" s="2">
        <v>6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0</v>
      </c>
      <c r="M17" s="5">
        <f t="shared" si="0"/>
        <v>24</v>
      </c>
      <c r="N17" s="152">
        <f t="shared" si="1"/>
        <v>1.8045112781954888E-2</v>
      </c>
    </row>
    <row r="18" spans="2:14" x14ac:dyDescent="0.25">
      <c r="B18" s="11" t="s">
        <v>6</v>
      </c>
      <c r="C18" s="2">
        <v>13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5">
        <f t="shared" si="0"/>
        <v>13</v>
      </c>
      <c r="N18" s="152">
        <f t="shared" si="1"/>
        <v>9.7744360902255641E-3</v>
      </c>
    </row>
    <row r="19" spans="2:14" x14ac:dyDescent="0.25">
      <c r="B19" s="11" t="s">
        <v>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5">
        <f t="shared" si="0"/>
        <v>0</v>
      </c>
      <c r="N19" s="152">
        <f t="shared" si="1"/>
        <v>0</v>
      </c>
    </row>
    <row r="20" spans="2:14" x14ac:dyDescent="0.25">
      <c r="B20" s="11" t="s">
        <v>8</v>
      </c>
      <c r="C20" s="2">
        <v>255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5">
        <f t="shared" si="0"/>
        <v>255</v>
      </c>
      <c r="N20" s="152">
        <f t="shared" si="1"/>
        <v>0.19172932330827067</v>
      </c>
    </row>
    <row r="21" spans="2:14" x14ac:dyDescent="0.25">
      <c r="B21" s="11" t="s">
        <v>9</v>
      </c>
      <c r="C21" s="2">
        <v>0</v>
      </c>
      <c r="D21" s="2">
        <v>0</v>
      </c>
      <c r="E21" s="2">
        <v>80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5">
        <f t="shared" si="0"/>
        <v>80</v>
      </c>
      <c r="N21" s="152">
        <f t="shared" si="1"/>
        <v>6.0150375939849621E-2</v>
      </c>
    </row>
    <row r="22" spans="2:14" x14ac:dyDescent="0.25">
      <c r="B22" s="11" t="s">
        <v>10</v>
      </c>
      <c r="C22" s="2">
        <v>0</v>
      </c>
      <c r="D22" s="2">
        <v>1</v>
      </c>
      <c r="E22" s="2">
        <v>2</v>
      </c>
      <c r="F22" s="2">
        <v>33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5">
        <f t="shared" si="0"/>
        <v>36</v>
      </c>
      <c r="N22" s="152">
        <f>M22/$M$35</f>
        <v>2.7067669172932331E-2</v>
      </c>
    </row>
    <row r="23" spans="2:14" x14ac:dyDescent="0.25">
      <c r="B23" s="11" t="s">
        <v>11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22</v>
      </c>
      <c r="K23" s="2">
        <v>0</v>
      </c>
      <c r="L23" s="2">
        <v>0</v>
      </c>
      <c r="M23" s="5">
        <f t="shared" si="0"/>
        <v>22</v>
      </c>
      <c r="N23" s="152">
        <f t="shared" si="1"/>
        <v>1.6541353383458645E-2</v>
      </c>
    </row>
    <row r="24" spans="2:14" x14ac:dyDescent="0.25">
      <c r="B24" s="11" t="s">
        <v>12</v>
      </c>
      <c r="C24" s="2">
        <v>0</v>
      </c>
      <c r="D24" s="2">
        <v>0</v>
      </c>
      <c r="E24" s="2">
        <v>0</v>
      </c>
      <c r="F24" s="2">
        <v>54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5">
        <f t="shared" si="0"/>
        <v>54</v>
      </c>
      <c r="N24" s="152">
        <f t="shared" si="1"/>
        <v>4.06015037593985E-2</v>
      </c>
    </row>
    <row r="25" spans="2:14" x14ac:dyDescent="0.25">
      <c r="B25" s="12" t="s">
        <v>13</v>
      </c>
      <c r="C25" s="2">
        <v>22</v>
      </c>
      <c r="D25" s="2">
        <v>3</v>
      </c>
      <c r="E25" s="2">
        <v>0</v>
      </c>
      <c r="F25" s="2">
        <v>0</v>
      </c>
      <c r="G25" s="2">
        <v>0</v>
      </c>
      <c r="H25" s="2">
        <v>2</v>
      </c>
      <c r="I25" s="2">
        <v>2</v>
      </c>
      <c r="J25" s="2">
        <v>0</v>
      </c>
      <c r="K25" s="2">
        <v>0</v>
      </c>
      <c r="L25" s="2">
        <v>0</v>
      </c>
      <c r="M25" s="5">
        <f t="shared" si="0"/>
        <v>29</v>
      </c>
      <c r="N25" s="152">
        <f t="shared" si="1"/>
        <v>2.180451127819549E-2</v>
      </c>
    </row>
    <row r="26" spans="2:14" x14ac:dyDescent="0.25">
      <c r="B26" s="12" t="s">
        <v>14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5">
        <f t="shared" si="0"/>
        <v>0</v>
      </c>
      <c r="N26" s="152">
        <f t="shared" si="1"/>
        <v>0</v>
      </c>
    </row>
    <row r="27" spans="2:14" x14ac:dyDescent="0.25">
      <c r="B27" s="12" t="s">
        <v>15</v>
      </c>
      <c r="C27" s="2">
        <v>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5">
        <f t="shared" si="0"/>
        <v>4</v>
      </c>
      <c r="N27" s="152">
        <f t="shared" si="1"/>
        <v>3.0075187969924814E-3</v>
      </c>
    </row>
    <row r="28" spans="2:14" x14ac:dyDescent="0.25">
      <c r="B28" s="12" t="s">
        <v>16</v>
      </c>
      <c r="C28" s="2">
        <v>84</v>
      </c>
      <c r="D28" s="2">
        <v>9</v>
      </c>
      <c r="E28" s="2">
        <v>0</v>
      </c>
      <c r="F28" s="2">
        <v>0</v>
      </c>
      <c r="G28" s="2">
        <v>0</v>
      </c>
      <c r="H28" s="2">
        <v>8</v>
      </c>
      <c r="I28" s="2">
        <v>8</v>
      </c>
      <c r="J28" s="2">
        <v>0</v>
      </c>
      <c r="K28" s="2">
        <v>0</v>
      </c>
      <c r="L28" s="2">
        <v>0</v>
      </c>
      <c r="M28" s="5">
        <f t="shared" si="0"/>
        <v>109</v>
      </c>
      <c r="N28" s="152">
        <f t="shared" si="1"/>
        <v>8.1954887218045114E-2</v>
      </c>
    </row>
    <row r="29" spans="2:14" x14ac:dyDescent="0.25">
      <c r="B29" s="12" t="s">
        <v>17</v>
      </c>
      <c r="C29" s="2">
        <v>0</v>
      </c>
      <c r="D29" s="2">
        <v>9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5">
        <f t="shared" si="0"/>
        <v>9</v>
      </c>
      <c r="N29" s="152">
        <f t="shared" si="1"/>
        <v>6.7669172932330827E-3</v>
      </c>
    </row>
    <row r="30" spans="2:14" x14ac:dyDescent="0.25">
      <c r="B30" s="11" t="s">
        <v>18</v>
      </c>
      <c r="C30" s="2">
        <v>285</v>
      </c>
      <c r="D30" s="2">
        <v>45</v>
      </c>
      <c r="E30" s="2">
        <v>88</v>
      </c>
      <c r="F30" s="3">
        <v>0</v>
      </c>
      <c r="G30" s="3">
        <v>0</v>
      </c>
      <c r="H30" s="3">
        <v>4</v>
      </c>
      <c r="I30" s="3">
        <v>3</v>
      </c>
      <c r="J30" s="3">
        <v>0</v>
      </c>
      <c r="K30" s="3">
        <v>0</v>
      </c>
      <c r="L30" s="3">
        <v>0</v>
      </c>
      <c r="M30" s="5">
        <f t="shared" si="0"/>
        <v>425</v>
      </c>
      <c r="N30" s="152">
        <f t="shared" si="1"/>
        <v>0.31954887218045114</v>
      </c>
    </row>
    <row r="31" spans="2:14" x14ac:dyDescent="0.25">
      <c r="B31" s="11" t="s">
        <v>46</v>
      </c>
      <c r="C31" s="2">
        <v>0</v>
      </c>
      <c r="D31" s="2">
        <v>0</v>
      </c>
      <c r="E31" s="2">
        <v>0</v>
      </c>
      <c r="F31" s="3">
        <v>2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5">
        <f t="shared" si="0"/>
        <v>2</v>
      </c>
      <c r="N31" s="152">
        <f t="shared" si="1"/>
        <v>1.5037593984962407E-3</v>
      </c>
    </row>
    <row r="32" spans="2:14" ht="18.75" customHeight="1" x14ac:dyDescent="0.25">
      <c r="B32" s="11" t="s">
        <v>19</v>
      </c>
      <c r="C32" s="2">
        <v>7</v>
      </c>
      <c r="D32" s="2">
        <v>1</v>
      </c>
      <c r="E32" s="2">
        <v>16</v>
      </c>
      <c r="F32" s="2">
        <v>0</v>
      </c>
      <c r="G32" s="2">
        <v>0</v>
      </c>
      <c r="H32" s="2">
        <v>2</v>
      </c>
      <c r="I32" s="2">
        <v>1</v>
      </c>
      <c r="J32" s="2">
        <v>0</v>
      </c>
      <c r="K32" s="2">
        <v>0</v>
      </c>
      <c r="L32" s="2">
        <v>0</v>
      </c>
      <c r="M32" s="5">
        <f t="shared" si="0"/>
        <v>27</v>
      </c>
      <c r="N32" s="152">
        <f t="shared" si="1"/>
        <v>2.030075187969925E-2</v>
      </c>
    </row>
    <row r="33" spans="2:14" x14ac:dyDescent="0.25">
      <c r="B33" s="13" t="s">
        <v>20</v>
      </c>
      <c r="C33" s="2">
        <v>5</v>
      </c>
      <c r="D33" s="2">
        <v>0</v>
      </c>
      <c r="E33" s="2">
        <v>0</v>
      </c>
      <c r="F33" s="2">
        <v>8</v>
      </c>
      <c r="G33" s="2">
        <v>1</v>
      </c>
      <c r="H33" s="2">
        <v>0</v>
      </c>
      <c r="I33" s="2">
        <v>0</v>
      </c>
      <c r="J33" s="2">
        <v>16</v>
      </c>
      <c r="K33" s="2">
        <v>0</v>
      </c>
      <c r="L33" s="2">
        <v>0</v>
      </c>
      <c r="M33" s="5">
        <f t="shared" si="0"/>
        <v>30</v>
      </c>
      <c r="N33" s="152">
        <f t="shared" si="1"/>
        <v>2.2556390977443608E-2</v>
      </c>
    </row>
    <row r="34" spans="2:14" x14ac:dyDescent="0.25">
      <c r="B34" s="13" t="s">
        <v>21</v>
      </c>
      <c r="C34" s="2">
        <v>64</v>
      </c>
      <c r="D34" s="2">
        <v>0</v>
      </c>
      <c r="E34" s="2">
        <v>2</v>
      </c>
      <c r="F34" s="4">
        <v>9</v>
      </c>
      <c r="G34" s="2">
        <v>0</v>
      </c>
      <c r="H34" s="2">
        <v>0</v>
      </c>
      <c r="I34" s="2">
        <v>0</v>
      </c>
      <c r="J34" s="2">
        <v>0</v>
      </c>
      <c r="K34" s="2">
        <v>1</v>
      </c>
      <c r="L34" s="2">
        <v>40</v>
      </c>
      <c r="M34" s="5">
        <f t="shared" si="0"/>
        <v>116</v>
      </c>
      <c r="N34" s="152">
        <f t="shared" si="1"/>
        <v>8.7218045112781958E-2</v>
      </c>
    </row>
    <row r="35" spans="2:14" x14ac:dyDescent="0.25">
      <c r="B35" s="17" t="s">
        <v>22</v>
      </c>
      <c r="C35" s="15">
        <f>SUM(C13:C34)</f>
        <v>755</v>
      </c>
      <c r="D35" s="15">
        <f t="shared" ref="D35:L35" si="2">SUM(D13:D34)</f>
        <v>73</v>
      </c>
      <c r="E35" s="15">
        <f t="shared" si="2"/>
        <v>196</v>
      </c>
      <c r="F35" s="15">
        <f t="shared" si="2"/>
        <v>182</v>
      </c>
      <c r="G35" s="15">
        <f t="shared" si="2"/>
        <v>1</v>
      </c>
      <c r="H35" s="15">
        <f t="shared" si="2"/>
        <v>23</v>
      </c>
      <c r="I35" s="15">
        <f t="shared" si="2"/>
        <v>20</v>
      </c>
      <c r="J35" s="15">
        <f t="shared" si="2"/>
        <v>39</v>
      </c>
      <c r="K35" s="15">
        <f t="shared" si="2"/>
        <v>1</v>
      </c>
      <c r="L35" s="15">
        <f t="shared" si="2"/>
        <v>40</v>
      </c>
      <c r="M35" s="16">
        <f t="shared" si="0"/>
        <v>1330</v>
      </c>
      <c r="N35" s="151">
        <f>M35/$M$35</f>
        <v>1</v>
      </c>
    </row>
    <row r="36" spans="2:14" x14ac:dyDescent="0.25">
      <c r="N36" s="131"/>
    </row>
  </sheetData>
  <mergeCells count="3">
    <mergeCell ref="B10:N10"/>
    <mergeCell ref="B9:N9"/>
    <mergeCell ref="B8:N8"/>
  </mergeCells>
  <pageMargins left="0.7" right="0.7" top="0.75" bottom="0.75" header="0.3" footer="0.3"/>
  <pageSetup scale="3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8:K137"/>
  <sheetViews>
    <sheetView view="pageBreakPreview" topLeftCell="A58" zoomScale="60" zoomScaleNormal="100" workbookViewId="0">
      <selection activeCell="H55" sqref="H55"/>
    </sheetView>
  </sheetViews>
  <sheetFormatPr baseColWidth="10" defaultRowHeight="15" x14ac:dyDescent="0.25"/>
  <cols>
    <col min="1" max="1" width="2.140625" customWidth="1"/>
    <col min="2" max="2" width="24.140625" customWidth="1"/>
    <col min="3" max="3" width="27.7109375" bestFit="1" customWidth="1"/>
    <col min="4" max="4" width="20.7109375" customWidth="1"/>
    <col min="5" max="5" width="17.28515625" customWidth="1"/>
    <col min="6" max="6" width="18" customWidth="1"/>
    <col min="7" max="7" width="26" customWidth="1"/>
    <col min="8" max="8" width="23" customWidth="1"/>
    <col min="9" max="9" width="14.7109375" customWidth="1"/>
    <col min="10" max="10" width="17.140625" customWidth="1"/>
  </cols>
  <sheetData>
    <row r="8" spans="2:11" x14ac:dyDescent="0.25">
      <c r="B8" s="155" t="s">
        <v>34</v>
      </c>
      <c r="C8" s="155"/>
      <c r="D8" s="155"/>
      <c r="E8" s="155"/>
      <c r="F8" s="155"/>
      <c r="G8" s="155"/>
      <c r="H8" s="155"/>
      <c r="I8" s="155"/>
      <c r="J8" s="155"/>
      <c r="K8" s="155"/>
    </row>
    <row r="9" spans="2:11" x14ac:dyDescent="0.25">
      <c r="B9" s="155" t="s">
        <v>35</v>
      </c>
      <c r="C9" s="155"/>
      <c r="D9" s="155"/>
      <c r="E9" s="155"/>
      <c r="F9" s="155"/>
      <c r="G9" s="155"/>
      <c r="H9" s="155"/>
      <c r="I9" s="155"/>
      <c r="J9" s="155"/>
      <c r="K9" s="155"/>
    </row>
    <row r="10" spans="2:11" x14ac:dyDescent="0.25">
      <c r="B10" s="155" t="s">
        <v>55</v>
      </c>
      <c r="C10" s="155"/>
      <c r="D10" s="155"/>
      <c r="E10" s="155"/>
      <c r="F10" s="155"/>
      <c r="G10" s="155"/>
      <c r="H10" s="155"/>
      <c r="I10" s="155"/>
      <c r="J10" s="155"/>
      <c r="K10" s="155"/>
    </row>
    <row r="11" spans="2:11" x14ac:dyDescent="0.25">
      <c r="B11" s="155" t="s">
        <v>56</v>
      </c>
      <c r="C11" s="155"/>
      <c r="D11" s="155"/>
      <c r="E11" s="155"/>
      <c r="F11" s="155"/>
      <c r="G11" s="155"/>
      <c r="H11" s="155"/>
      <c r="I11" s="155"/>
      <c r="J11" s="155"/>
      <c r="K11" s="155"/>
    </row>
    <row r="12" spans="2:11" x14ac:dyDescent="0.25">
      <c r="B12" s="155" t="s">
        <v>57</v>
      </c>
      <c r="C12" s="155"/>
      <c r="D12" s="155"/>
      <c r="E12" s="155"/>
      <c r="F12" s="155"/>
      <c r="G12" s="155"/>
      <c r="H12" s="155"/>
      <c r="I12" s="155"/>
      <c r="J12" s="155"/>
      <c r="K12" s="155"/>
    </row>
    <row r="14" spans="2:11" x14ac:dyDescent="0.25">
      <c r="B14" s="38" t="s">
        <v>54</v>
      </c>
      <c r="C14" s="39" t="s">
        <v>58</v>
      </c>
      <c r="D14" s="39" t="s">
        <v>7</v>
      </c>
      <c r="E14" s="39" t="s">
        <v>10</v>
      </c>
      <c r="F14" s="39" t="s">
        <v>59</v>
      </c>
      <c r="G14" s="39" t="s">
        <v>60</v>
      </c>
      <c r="H14" s="39" t="s">
        <v>61</v>
      </c>
      <c r="I14" s="39" t="s">
        <v>12</v>
      </c>
      <c r="J14" s="39" t="s">
        <v>46</v>
      </c>
      <c r="K14" s="39" t="s">
        <v>22</v>
      </c>
    </row>
    <row r="15" spans="2:11" x14ac:dyDescent="0.25">
      <c r="B15" s="37" t="s">
        <v>62</v>
      </c>
      <c r="C15" s="40">
        <v>49318</v>
      </c>
      <c r="D15" s="41">
        <v>0</v>
      </c>
      <c r="E15" s="40">
        <v>10590</v>
      </c>
      <c r="F15" s="41">
        <v>0</v>
      </c>
      <c r="G15" s="41">
        <v>0</v>
      </c>
      <c r="H15" s="41">
        <v>3166</v>
      </c>
      <c r="I15" s="42">
        <v>26004</v>
      </c>
      <c r="J15" s="42">
        <v>0</v>
      </c>
      <c r="K15" s="41">
        <f>SUM(C15:J15)</f>
        <v>89078</v>
      </c>
    </row>
    <row r="16" spans="2:11" x14ac:dyDescent="0.25">
      <c r="B16" s="37" t="s">
        <v>63</v>
      </c>
      <c r="C16" s="41">
        <v>102672</v>
      </c>
      <c r="D16" s="41">
        <v>0</v>
      </c>
      <c r="E16" s="41">
        <v>31380</v>
      </c>
      <c r="F16" s="41">
        <v>2807</v>
      </c>
      <c r="G16" s="41">
        <v>2822</v>
      </c>
      <c r="H16" s="41">
        <v>3768</v>
      </c>
      <c r="I16" s="41">
        <v>52726</v>
      </c>
      <c r="J16" s="41">
        <v>93</v>
      </c>
      <c r="K16" s="41">
        <f t="shared" ref="K16:K18" si="0">SUM(C16:J16)</f>
        <v>196268</v>
      </c>
    </row>
    <row r="17" spans="1:11" x14ac:dyDescent="0.25">
      <c r="B17" s="37" t="s">
        <v>64</v>
      </c>
      <c r="C17" s="41">
        <v>125629</v>
      </c>
      <c r="D17" s="41">
        <v>0</v>
      </c>
      <c r="E17" s="41">
        <v>33233</v>
      </c>
      <c r="F17" s="41">
        <v>4505</v>
      </c>
      <c r="G17" s="41">
        <v>4118</v>
      </c>
      <c r="H17" s="41">
        <v>8322</v>
      </c>
      <c r="I17" s="41">
        <v>46870</v>
      </c>
      <c r="J17" s="41">
        <v>1011</v>
      </c>
      <c r="K17" s="41">
        <f t="shared" si="0"/>
        <v>223688</v>
      </c>
    </row>
    <row r="18" spans="1:11" x14ac:dyDescent="0.25">
      <c r="B18" s="43" t="s">
        <v>22</v>
      </c>
      <c r="C18" s="44">
        <f>SUM(C15:C17)</f>
        <v>277619</v>
      </c>
      <c r="D18" s="44">
        <f t="shared" ref="D18:J18" si="1">SUM(D15:D17)</f>
        <v>0</v>
      </c>
      <c r="E18" s="44">
        <f t="shared" si="1"/>
        <v>75203</v>
      </c>
      <c r="F18" s="44">
        <f t="shared" si="1"/>
        <v>7312</v>
      </c>
      <c r="G18" s="44">
        <f t="shared" si="1"/>
        <v>6940</v>
      </c>
      <c r="H18" s="44">
        <f t="shared" si="1"/>
        <v>15256</v>
      </c>
      <c r="I18" s="44">
        <f t="shared" si="1"/>
        <v>125600</v>
      </c>
      <c r="J18" s="44">
        <f t="shared" si="1"/>
        <v>1104</v>
      </c>
      <c r="K18" s="44">
        <f t="shared" si="0"/>
        <v>509034</v>
      </c>
    </row>
    <row r="19" spans="1:1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1" spans="1:11" x14ac:dyDescent="0.25">
      <c r="F21">
        <v>2022</v>
      </c>
    </row>
    <row r="48" spans="2:6" x14ac:dyDescent="0.25">
      <c r="B48" s="39" t="s">
        <v>54</v>
      </c>
      <c r="C48" s="39" t="s">
        <v>65</v>
      </c>
      <c r="D48" s="39" t="s">
        <v>63</v>
      </c>
      <c r="E48" s="39" t="s">
        <v>64</v>
      </c>
      <c r="F48" s="39" t="s">
        <v>22</v>
      </c>
    </row>
    <row r="49" spans="2:6" x14ac:dyDescent="0.25">
      <c r="B49" s="46" t="s">
        <v>66</v>
      </c>
      <c r="C49" s="47">
        <v>14</v>
      </c>
      <c r="D49" s="1">
        <v>28</v>
      </c>
      <c r="E49" s="1">
        <v>34</v>
      </c>
      <c r="F49" s="47">
        <f>SUM(C49:E49)</f>
        <v>76</v>
      </c>
    </row>
    <row r="50" spans="2:6" x14ac:dyDescent="0.25">
      <c r="B50" s="46" t="s">
        <v>67</v>
      </c>
      <c r="C50" s="47">
        <v>11</v>
      </c>
      <c r="D50" s="1">
        <v>25</v>
      </c>
      <c r="E50" s="1">
        <v>21</v>
      </c>
      <c r="F50" s="47">
        <f t="shared" ref="F50:F55" si="2">SUM(C50:E50)</f>
        <v>57</v>
      </c>
    </row>
    <row r="51" spans="2:6" x14ac:dyDescent="0.25">
      <c r="B51" s="46" t="s">
        <v>10</v>
      </c>
      <c r="C51" s="47">
        <v>3</v>
      </c>
      <c r="D51" s="1">
        <v>13</v>
      </c>
      <c r="E51" s="1">
        <v>17</v>
      </c>
      <c r="F51" s="47">
        <f t="shared" si="2"/>
        <v>33</v>
      </c>
    </row>
    <row r="52" spans="2:6" x14ac:dyDescent="0.25">
      <c r="B52" s="46" t="s">
        <v>59</v>
      </c>
      <c r="C52" s="47">
        <v>0</v>
      </c>
      <c r="D52" s="1">
        <v>4</v>
      </c>
      <c r="E52" s="1">
        <v>4</v>
      </c>
      <c r="F52" s="47">
        <f t="shared" si="2"/>
        <v>8</v>
      </c>
    </row>
    <row r="53" spans="2:6" x14ac:dyDescent="0.25">
      <c r="B53" s="46" t="s">
        <v>68</v>
      </c>
      <c r="C53" s="47">
        <v>0</v>
      </c>
      <c r="D53" s="1">
        <v>2</v>
      </c>
      <c r="E53" s="1">
        <v>6</v>
      </c>
      <c r="F53" s="47">
        <f t="shared" si="2"/>
        <v>8</v>
      </c>
    </row>
    <row r="54" spans="2:6" x14ac:dyDescent="0.25">
      <c r="B54" s="46" t="s">
        <v>69</v>
      </c>
      <c r="C54" s="47">
        <v>13</v>
      </c>
      <c r="D54" s="1">
        <v>13</v>
      </c>
      <c r="E54" s="1">
        <v>14</v>
      </c>
      <c r="F54" s="47">
        <f t="shared" si="2"/>
        <v>40</v>
      </c>
    </row>
    <row r="55" spans="2:6" x14ac:dyDescent="0.25">
      <c r="B55" s="46" t="s">
        <v>46</v>
      </c>
      <c r="C55" s="47">
        <v>0</v>
      </c>
      <c r="D55" s="1">
        <v>1</v>
      </c>
      <c r="E55" s="1">
        <v>1</v>
      </c>
      <c r="F55" s="47">
        <f t="shared" si="2"/>
        <v>2</v>
      </c>
    </row>
    <row r="56" spans="2:6" x14ac:dyDescent="0.25">
      <c r="B56" s="48" t="s">
        <v>23</v>
      </c>
      <c r="C56" s="49">
        <f>SUM(C49:C55)</f>
        <v>41</v>
      </c>
      <c r="D56" s="48">
        <f>SUM(D49:D55)</f>
        <v>86</v>
      </c>
      <c r="E56" s="48">
        <f>SUM(E49:E55)</f>
        <v>97</v>
      </c>
      <c r="F56" s="49">
        <f>SUM(C56:E56)</f>
        <v>224</v>
      </c>
    </row>
    <row r="57" spans="2:6" x14ac:dyDescent="0.25">
      <c r="B57" s="50" t="s">
        <v>70</v>
      </c>
    </row>
    <row r="84" spans="2:3" x14ac:dyDescent="0.25">
      <c r="B84" s="39" t="s">
        <v>54</v>
      </c>
      <c r="C84" s="39" t="s">
        <v>71</v>
      </c>
    </row>
    <row r="85" spans="2:3" x14ac:dyDescent="0.25">
      <c r="B85" s="46" t="s">
        <v>66</v>
      </c>
      <c r="C85" s="1">
        <v>76</v>
      </c>
    </row>
    <row r="86" spans="2:3" x14ac:dyDescent="0.25">
      <c r="B86" s="46" t="s">
        <v>67</v>
      </c>
      <c r="C86" s="1">
        <v>57</v>
      </c>
    </row>
    <row r="87" spans="2:3" x14ac:dyDescent="0.25">
      <c r="B87" s="46" t="s">
        <v>10</v>
      </c>
      <c r="C87" s="1">
        <v>33</v>
      </c>
    </row>
    <row r="88" spans="2:3" x14ac:dyDescent="0.25">
      <c r="B88" s="46" t="s">
        <v>72</v>
      </c>
      <c r="C88" s="1">
        <v>8</v>
      </c>
    </row>
    <row r="89" spans="2:3" x14ac:dyDescent="0.25">
      <c r="B89" s="46" t="s">
        <v>68</v>
      </c>
      <c r="C89" s="1">
        <v>8</v>
      </c>
    </row>
    <row r="90" spans="2:3" x14ac:dyDescent="0.25">
      <c r="B90" s="46" t="s">
        <v>69</v>
      </c>
      <c r="C90" s="1">
        <v>40</v>
      </c>
    </row>
    <row r="91" spans="2:3" x14ac:dyDescent="0.25">
      <c r="B91" s="46" t="s">
        <v>46</v>
      </c>
      <c r="C91" s="1">
        <v>2</v>
      </c>
    </row>
    <row r="92" spans="2:3" x14ac:dyDescent="0.25">
      <c r="B92" s="51" t="s">
        <v>23</v>
      </c>
      <c r="C92" s="37">
        <f>SUM(C85:C91)</f>
        <v>224</v>
      </c>
    </row>
    <row r="93" spans="2:3" x14ac:dyDescent="0.25">
      <c r="B93" s="50" t="s">
        <v>73</v>
      </c>
    </row>
    <row r="123" spans="2:11" x14ac:dyDescent="0.25">
      <c r="B123" s="38" t="s">
        <v>54</v>
      </c>
      <c r="C123" s="39" t="s">
        <v>58</v>
      </c>
      <c r="D123" s="39" t="s">
        <v>7</v>
      </c>
      <c r="E123" s="39" t="s">
        <v>10</v>
      </c>
      <c r="F123" s="39" t="s">
        <v>59</v>
      </c>
      <c r="G123" s="39" t="s">
        <v>60</v>
      </c>
      <c r="H123" s="39" t="s">
        <v>61</v>
      </c>
      <c r="I123" s="39" t="s">
        <v>12</v>
      </c>
      <c r="J123" s="39" t="s">
        <v>46</v>
      </c>
      <c r="K123" s="39" t="s">
        <v>22</v>
      </c>
    </row>
    <row r="124" spans="2:11" x14ac:dyDescent="0.25">
      <c r="B124" s="53" t="s">
        <v>22</v>
      </c>
      <c r="C124" s="53">
        <v>277619</v>
      </c>
      <c r="D124" s="53">
        <v>0</v>
      </c>
      <c r="E124" s="53">
        <v>75203</v>
      </c>
      <c r="F124" s="53">
        <v>7312</v>
      </c>
      <c r="G124" s="53">
        <v>6940</v>
      </c>
      <c r="H124" s="53">
        <v>15256</v>
      </c>
      <c r="I124" s="53">
        <v>125600</v>
      </c>
      <c r="J124" s="53">
        <v>1104</v>
      </c>
      <c r="K124" s="53">
        <v>509034</v>
      </c>
    </row>
    <row r="137" spans="4:4" x14ac:dyDescent="0.25">
      <c r="D137" t="s">
        <v>118</v>
      </c>
    </row>
  </sheetData>
  <mergeCells count="5">
    <mergeCell ref="B8:K8"/>
    <mergeCell ref="B9:K9"/>
    <mergeCell ref="B10:K10"/>
    <mergeCell ref="B11:K11"/>
    <mergeCell ref="B12:K12"/>
  </mergeCells>
  <pageMargins left="0.7" right="0.7" top="0.75" bottom="0.75" header="0.3" footer="0.3"/>
  <pageSetup scale="42" orientation="portrait" verticalDpi="0" r:id="rId1"/>
  <rowBreaks count="1" manualBreakCount="1">
    <brk id="8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C7:J119"/>
  <sheetViews>
    <sheetView view="pageBreakPreview" topLeftCell="A85" zoomScale="60" zoomScaleNormal="100" workbookViewId="0">
      <selection activeCell="I119" sqref="I119"/>
    </sheetView>
  </sheetViews>
  <sheetFormatPr baseColWidth="10" defaultRowHeight="15" x14ac:dyDescent="0.25"/>
  <cols>
    <col min="1" max="1" width="3.28515625" customWidth="1"/>
    <col min="2" max="2" width="5" customWidth="1"/>
    <col min="3" max="3" width="25.5703125" customWidth="1"/>
    <col min="4" max="4" width="24.85546875" customWidth="1"/>
    <col min="5" max="5" width="18.7109375" customWidth="1"/>
    <col min="6" max="6" width="19.42578125" customWidth="1"/>
    <col min="7" max="7" width="20.5703125" customWidth="1"/>
    <col min="8" max="8" width="18.85546875" customWidth="1"/>
    <col min="9" max="9" width="17" customWidth="1"/>
  </cols>
  <sheetData>
    <row r="7" spans="3:9" ht="18.75" x14ac:dyDescent="0.3">
      <c r="E7" s="18"/>
      <c r="F7" s="30" t="s">
        <v>34</v>
      </c>
      <c r="G7" s="18"/>
      <c r="H7" s="54"/>
      <c r="I7" s="54"/>
    </row>
    <row r="8" spans="3:9" x14ac:dyDescent="0.25">
      <c r="E8" s="18"/>
      <c r="F8" s="30" t="s">
        <v>75</v>
      </c>
      <c r="G8" s="18"/>
    </row>
    <row r="9" spans="3:9" ht="15.75" x14ac:dyDescent="0.25">
      <c r="E9" s="55"/>
      <c r="F9" s="56" t="s">
        <v>55</v>
      </c>
      <c r="G9" s="55"/>
      <c r="H9" s="57"/>
      <c r="I9" s="57"/>
    </row>
    <row r="10" spans="3:9" ht="15.75" x14ac:dyDescent="0.25">
      <c r="E10" s="55"/>
      <c r="F10" s="58" t="s">
        <v>76</v>
      </c>
      <c r="G10" s="55"/>
      <c r="H10" s="59"/>
      <c r="I10" s="59"/>
    </row>
    <row r="11" spans="3:9" ht="16.5" thickBot="1" x14ac:dyDescent="0.3">
      <c r="D11" s="60"/>
      <c r="E11" s="55"/>
      <c r="F11" s="61" t="s">
        <v>95</v>
      </c>
      <c r="G11" s="55"/>
      <c r="H11" s="62"/>
      <c r="I11" s="62"/>
    </row>
    <row r="12" spans="3:9" x14ac:dyDescent="0.25">
      <c r="C12" s="163" t="s">
        <v>77</v>
      </c>
      <c r="D12" s="165" t="s">
        <v>8</v>
      </c>
      <c r="E12" s="165" t="s">
        <v>13</v>
      </c>
      <c r="F12" s="165" t="s">
        <v>74</v>
      </c>
      <c r="G12" s="165" t="s">
        <v>18</v>
      </c>
      <c r="H12" s="167" t="s">
        <v>21</v>
      </c>
      <c r="I12" s="161" t="s">
        <v>23</v>
      </c>
    </row>
    <row r="13" spans="3:9" x14ac:dyDescent="0.25">
      <c r="C13" s="164"/>
      <c r="D13" s="166"/>
      <c r="E13" s="166"/>
      <c r="F13" s="166"/>
      <c r="G13" s="166"/>
      <c r="H13" s="168"/>
      <c r="I13" s="162"/>
    </row>
    <row r="14" spans="3:9" x14ac:dyDescent="0.25">
      <c r="C14" s="63" t="s">
        <v>78</v>
      </c>
      <c r="D14" s="64">
        <v>72949</v>
      </c>
      <c r="E14" s="65">
        <v>472</v>
      </c>
      <c r="F14" s="65">
        <v>1254</v>
      </c>
      <c r="G14" s="65">
        <v>55813</v>
      </c>
      <c r="H14" s="66">
        <v>6275</v>
      </c>
      <c r="I14" s="67">
        <f>SUM(D14:H14)</f>
        <v>136763</v>
      </c>
    </row>
    <row r="15" spans="3:9" x14ac:dyDescent="0.25">
      <c r="C15" s="68" t="s">
        <v>79</v>
      </c>
      <c r="D15" s="64">
        <v>2089</v>
      </c>
      <c r="E15" s="64">
        <v>1288</v>
      </c>
      <c r="F15" s="64">
        <v>727</v>
      </c>
      <c r="G15" s="64">
        <v>2878</v>
      </c>
      <c r="H15" s="64">
        <v>3560</v>
      </c>
      <c r="I15" s="67">
        <f t="shared" ref="I15" si="0">SUM(D15:H15)</f>
        <v>10542</v>
      </c>
    </row>
    <row r="16" spans="3:9" ht="15.75" thickBot="1" x14ac:dyDescent="0.3">
      <c r="C16" s="69" t="s">
        <v>80</v>
      </c>
      <c r="D16" s="70">
        <f>SUM(D14:D15)</f>
        <v>75038</v>
      </c>
      <c r="E16" s="70">
        <f t="shared" ref="E16:H16" si="1">SUM(E14:E15)</f>
        <v>1760</v>
      </c>
      <c r="F16" s="70">
        <f t="shared" si="1"/>
        <v>1981</v>
      </c>
      <c r="G16" s="70">
        <f t="shared" si="1"/>
        <v>58691</v>
      </c>
      <c r="H16" s="70">
        <f t="shared" si="1"/>
        <v>9835</v>
      </c>
      <c r="I16" s="67">
        <f>SUM(D16:H16)</f>
        <v>147305</v>
      </c>
    </row>
    <row r="17" spans="3:10" ht="15.75" thickBot="1" x14ac:dyDescent="0.3">
      <c r="C17" s="71"/>
      <c r="D17" s="71"/>
      <c r="E17" s="71"/>
      <c r="F17" s="71"/>
      <c r="G17" s="71"/>
      <c r="H17" s="71"/>
      <c r="I17" s="71"/>
    </row>
    <row r="18" spans="3:10" x14ac:dyDescent="0.25">
      <c r="C18" s="163" t="s">
        <v>81</v>
      </c>
      <c r="D18" s="165" t="s">
        <v>8</v>
      </c>
      <c r="E18" s="165" t="s">
        <v>13</v>
      </c>
      <c r="F18" s="165" t="s">
        <v>74</v>
      </c>
      <c r="G18" s="165" t="s">
        <v>18</v>
      </c>
      <c r="H18" s="167" t="s">
        <v>21</v>
      </c>
      <c r="I18" s="161" t="s">
        <v>23</v>
      </c>
    </row>
    <row r="19" spans="3:10" x14ac:dyDescent="0.25">
      <c r="C19" s="164"/>
      <c r="D19" s="166"/>
      <c r="E19" s="166"/>
      <c r="F19" s="166"/>
      <c r="G19" s="166"/>
      <c r="H19" s="168"/>
      <c r="I19" s="162"/>
    </row>
    <row r="20" spans="3:10" x14ac:dyDescent="0.25">
      <c r="C20" s="68" t="s">
        <v>78</v>
      </c>
      <c r="D20" s="64">
        <v>21777</v>
      </c>
      <c r="E20" s="64">
        <v>808</v>
      </c>
      <c r="F20" s="64">
        <v>1331</v>
      </c>
      <c r="G20" s="64">
        <v>23571</v>
      </c>
      <c r="H20" s="64">
        <v>9090</v>
      </c>
      <c r="I20" s="67">
        <f>SUM(D20:H20)</f>
        <v>56577</v>
      </c>
    </row>
    <row r="21" spans="3:10" x14ac:dyDescent="0.25">
      <c r="C21" s="68" t="s">
        <v>79</v>
      </c>
      <c r="D21" s="64">
        <v>53201</v>
      </c>
      <c r="E21" s="64">
        <v>848</v>
      </c>
      <c r="F21" s="64">
        <v>1045</v>
      </c>
      <c r="G21" s="64">
        <v>31482</v>
      </c>
      <c r="H21" s="64">
        <v>1810</v>
      </c>
      <c r="I21" s="67">
        <f t="shared" ref="I21" si="2">SUM(D21:H21)</f>
        <v>88386</v>
      </c>
    </row>
    <row r="22" spans="3:10" ht="15.75" thickBot="1" x14ac:dyDescent="0.3">
      <c r="C22" s="69" t="s">
        <v>82</v>
      </c>
      <c r="D22" s="70">
        <f>SUM(D20:D21)</f>
        <v>74978</v>
      </c>
      <c r="E22" s="70">
        <f t="shared" ref="E22:H22" si="3">SUM(E20:E21)</f>
        <v>1656</v>
      </c>
      <c r="F22" s="70">
        <f t="shared" si="3"/>
        <v>2376</v>
      </c>
      <c r="G22" s="70">
        <f t="shared" si="3"/>
        <v>55053</v>
      </c>
      <c r="H22" s="70">
        <f t="shared" si="3"/>
        <v>10900</v>
      </c>
      <c r="I22" s="67">
        <f>SUM(D22:H22)</f>
        <v>144963</v>
      </c>
    </row>
    <row r="23" spans="3:10" ht="15.75" thickBot="1" x14ac:dyDescent="0.3">
      <c r="C23" s="71"/>
      <c r="D23" s="71"/>
      <c r="E23" s="71"/>
      <c r="F23" s="71"/>
      <c r="G23" s="71"/>
      <c r="H23" s="71"/>
      <c r="I23" s="71"/>
    </row>
    <row r="24" spans="3:10" x14ac:dyDescent="0.25">
      <c r="C24" s="163" t="s">
        <v>83</v>
      </c>
      <c r="D24" s="165" t="s">
        <v>8</v>
      </c>
      <c r="E24" s="165" t="s">
        <v>13</v>
      </c>
      <c r="F24" s="165" t="s">
        <v>74</v>
      </c>
      <c r="G24" s="165" t="s">
        <v>18</v>
      </c>
      <c r="H24" s="167" t="s">
        <v>21</v>
      </c>
      <c r="I24" s="161" t="s">
        <v>23</v>
      </c>
    </row>
    <row r="25" spans="3:10" x14ac:dyDescent="0.25">
      <c r="C25" s="164"/>
      <c r="D25" s="166"/>
      <c r="E25" s="166"/>
      <c r="F25" s="166"/>
      <c r="G25" s="166"/>
      <c r="H25" s="168"/>
      <c r="I25" s="162"/>
    </row>
    <row r="26" spans="3:10" x14ac:dyDescent="0.25">
      <c r="C26" s="68" t="s">
        <v>78</v>
      </c>
      <c r="D26" s="72">
        <v>34474</v>
      </c>
      <c r="E26" s="72">
        <v>0</v>
      </c>
      <c r="F26" s="73">
        <v>0</v>
      </c>
      <c r="G26" s="72">
        <v>5675</v>
      </c>
      <c r="H26" s="72">
        <v>0</v>
      </c>
      <c r="I26" s="74">
        <f>SUM(D26:H26)</f>
        <v>40149</v>
      </c>
      <c r="J26" s="75"/>
    </row>
    <row r="27" spans="3:10" x14ac:dyDescent="0.25">
      <c r="C27" s="68" t="s">
        <v>79</v>
      </c>
      <c r="D27" s="76">
        <v>13506</v>
      </c>
      <c r="E27" s="72">
        <v>0</v>
      </c>
      <c r="F27" s="77">
        <v>0</v>
      </c>
      <c r="G27" s="73">
        <v>0</v>
      </c>
      <c r="H27" s="72">
        <v>0</v>
      </c>
      <c r="I27" s="74">
        <f t="shared" ref="I27:I31" si="4">SUM(D27:H27)</f>
        <v>13506</v>
      </c>
      <c r="J27" s="75"/>
    </row>
    <row r="28" spans="3:10" x14ac:dyDescent="0.25">
      <c r="C28" s="78" t="s">
        <v>84</v>
      </c>
      <c r="D28" s="79">
        <f>SUM(D26:D27)</f>
        <v>47980</v>
      </c>
      <c r="E28" s="79">
        <f t="shared" ref="E28:H28" si="5">SUM(E26:E27)</f>
        <v>0</v>
      </c>
      <c r="F28" s="79">
        <f t="shared" si="5"/>
        <v>0</v>
      </c>
      <c r="G28" s="79">
        <f t="shared" si="5"/>
        <v>5675</v>
      </c>
      <c r="H28" s="79">
        <f t="shared" si="5"/>
        <v>0</v>
      </c>
      <c r="I28" s="74">
        <f t="shared" si="4"/>
        <v>53655</v>
      </c>
      <c r="J28" s="75"/>
    </row>
    <row r="29" spans="3:10" x14ac:dyDescent="0.25">
      <c r="C29" s="68" t="s">
        <v>78</v>
      </c>
      <c r="D29" s="72">
        <v>35523</v>
      </c>
      <c r="E29" s="72">
        <v>0</v>
      </c>
      <c r="F29" s="73">
        <v>0</v>
      </c>
      <c r="G29" s="73">
        <v>6311</v>
      </c>
      <c r="H29" s="72">
        <v>0</v>
      </c>
      <c r="I29" s="74">
        <f t="shared" si="4"/>
        <v>41834</v>
      </c>
      <c r="J29" s="75"/>
    </row>
    <row r="30" spans="3:10" x14ac:dyDescent="0.25">
      <c r="C30" s="68" t="s">
        <v>79</v>
      </c>
      <c r="D30" s="72">
        <v>11436</v>
      </c>
      <c r="E30" s="72">
        <v>0</v>
      </c>
      <c r="F30" s="73">
        <v>0</v>
      </c>
      <c r="G30" s="73">
        <v>0</v>
      </c>
      <c r="H30" s="72">
        <v>0</v>
      </c>
      <c r="I30" s="74">
        <f t="shared" si="4"/>
        <v>11436</v>
      </c>
      <c r="J30" s="75"/>
    </row>
    <row r="31" spans="3:10" x14ac:dyDescent="0.25">
      <c r="C31" s="78" t="s">
        <v>85</v>
      </c>
      <c r="D31" s="79">
        <f>SUM(D29:D30)</f>
        <v>46959</v>
      </c>
      <c r="E31" s="79">
        <f t="shared" ref="E31:H31" si="6">SUM(E29:E30)</f>
        <v>0</v>
      </c>
      <c r="F31" s="79">
        <f t="shared" si="6"/>
        <v>0</v>
      </c>
      <c r="G31" s="79">
        <f t="shared" si="6"/>
        <v>6311</v>
      </c>
      <c r="H31" s="79">
        <f t="shared" si="6"/>
        <v>0</v>
      </c>
      <c r="I31" s="74">
        <f t="shared" si="4"/>
        <v>53270</v>
      </c>
      <c r="J31" s="75"/>
    </row>
    <row r="32" spans="3:10" ht="15.75" thickBot="1" x14ac:dyDescent="0.3">
      <c r="C32" s="69" t="s">
        <v>83</v>
      </c>
      <c r="D32" s="80">
        <f>D28+D31</f>
        <v>94939</v>
      </c>
      <c r="E32" s="80">
        <f t="shared" ref="E32:H32" si="7">E28+E31</f>
        <v>0</v>
      </c>
      <c r="F32" s="80">
        <f t="shared" si="7"/>
        <v>0</v>
      </c>
      <c r="G32" s="80">
        <f t="shared" si="7"/>
        <v>11986</v>
      </c>
      <c r="H32" s="80">
        <f t="shared" si="7"/>
        <v>0</v>
      </c>
      <c r="I32" s="74">
        <f>SUM(D32:H32)</f>
        <v>106925</v>
      </c>
    </row>
    <row r="33" spans="3:9" ht="15.75" thickBot="1" x14ac:dyDescent="0.3">
      <c r="C33" s="81"/>
      <c r="D33" s="82"/>
      <c r="E33" s="82"/>
      <c r="F33" s="82"/>
      <c r="G33" s="82"/>
      <c r="H33" s="82"/>
      <c r="I33" s="71"/>
    </row>
    <row r="34" spans="3:9" ht="15.75" thickBot="1" x14ac:dyDescent="0.3">
      <c r="C34" s="96" t="s">
        <v>23</v>
      </c>
      <c r="D34" s="97">
        <f>D16+D22+D32</f>
        <v>244955</v>
      </c>
      <c r="E34" s="97">
        <f t="shared" ref="E34:I34" si="8">E16+E22+E32</f>
        <v>3416</v>
      </c>
      <c r="F34" s="97">
        <f t="shared" si="8"/>
        <v>4357</v>
      </c>
      <c r="G34" s="97">
        <f t="shared" si="8"/>
        <v>125730</v>
      </c>
      <c r="H34" s="97">
        <f t="shared" si="8"/>
        <v>20735</v>
      </c>
      <c r="I34" s="97">
        <f t="shared" si="8"/>
        <v>399193</v>
      </c>
    </row>
    <row r="45" spans="3:9" x14ac:dyDescent="0.25">
      <c r="C45" s="155" t="s">
        <v>117</v>
      </c>
      <c r="D45" s="155"/>
      <c r="E45" s="155"/>
      <c r="F45" s="155"/>
      <c r="G45" s="155"/>
      <c r="H45" s="155"/>
      <c r="I45" s="155"/>
    </row>
    <row r="47" spans="3:9" x14ac:dyDescent="0.25">
      <c r="C47" s="130" t="s">
        <v>54</v>
      </c>
      <c r="D47" s="130" t="s">
        <v>8</v>
      </c>
      <c r="E47" s="130" t="s">
        <v>13</v>
      </c>
      <c r="F47" s="130" t="s">
        <v>74</v>
      </c>
      <c r="G47" s="130" t="s">
        <v>18</v>
      </c>
      <c r="H47" s="130" t="s">
        <v>21</v>
      </c>
    </row>
    <row r="48" spans="3:9" x14ac:dyDescent="0.25">
      <c r="C48" s="95" t="s">
        <v>114</v>
      </c>
      <c r="D48" s="47">
        <v>75038</v>
      </c>
      <c r="E48" s="47">
        <v>1760</v>
      </c>
      <c r="F48" s="47">
        <v>1981</v>
      </c>
      <c r="G48" s="47">
        <v>58691</v>
      </c>
      <c r="H48" s="47">
        <v>9835</v>
      </c>
    </row>
    <row r="49" spans="3:8" x14ac:dyDescent="0.25">
      <c r="C49" s="95" t="s">
        <v>115</v>
      </c>
      <c r="D49" s="47">
        <v>74978</v>
      </c>
      <c r="E49" s="47">
        <v>1656</v>
      </c>
      <c r="F49" s="47">
        <v>2376</v>
      </c>
      <c r="G49" s="47">
        <v>55053</v>
      </c>
      <c r="H49" s="47">
        <v>10900</v>
      </c>
    </row>
    <row r="50" spans="3:8" x14ac:dyDescent="0.25">
      <c r="C50" s="95" t="s">
        <v>94</v>
      </c>
      <c r="D50" s="47">
        <v>94939</v>
      </c>
      <c r="E50" s="47">
        <v>0</v>
      </c>
      <c r="F50" s="47">
        <v>0</v>
      </c>
      <c r="G50" s="47">
        <v>11986</v>
      </c>
      <c r="H50" s="47">
        <v>0</v>
      </c>
    </row>
    <row r="51" spans="3:8" x14ac:dyDescent="0.25">
      <c r="C51" s="129" t="s">
        <v>23</v>
      </c>
      <c r="D51" s="53">
        <f>SUM(D48:D50)</f>
        <v>244955</v>
      </c>
      <c r="E51" s="53">
        <f>SUM(E48:E50)</f>
        <v>3416</v>
      </c>
      <c r="F51" s="53">
        <f>SUM(F48:F50)</f>
        <v>4357</v>
      </c>
      <c r="G51" s="53">
        <f>SUM(G48:G50)</f>
        <v>125730</v>
      </c>
      <c r="H51" s="53">
        <f>SUM(H48:H50)</f>
        <v>20735</v>
      </c>
    </row>
    <row r="52" spans="3:8" x14ac:dyDescent="0.25">
      <c r="D52" s="94"/>
      <c r="E52" s="94"/>
      <c r="F52" s="94"/>
      <c r="G52" s="94"/>
      <c r="H52" s="94"/>
    </row>
    <row r="60" spans="3:8" x14ac:dyDescent="0.25">
      <c r="C60" t="s">
        <v>112</v>
      </c>
    </row>
    <row r="83" spans="3:7" x14ac:dyDescent="0.25">
      <c r="C83" s="155" t="s">
        <v>87</v>
      </c>
      <c r="D83" s="155"/>
      <c r="E83" s="155"/>
      <c r="F83" s="155"/>
      <c r="G83" s="155"/>
    </row>
    <row r="84" spans="3:7" x14ac:dyDescent="0.25">
      <c r="C84" s="169" t="s">
        <v>116</v>
      </c>
      <c r="D84" s="169"/>
      <c r="E84" s="169"/>
      <c r="F84" s="169"/>
      <c r="G84" s="169"/>
    </row>
    <row r="85" spans="3:7" x14ac:dyDescent="0.25">
      <c r="C85" s="98" t="s">
        <v>88</v>
      </c>
      <c r="D85" s="99">
        <v>2021</v>
      </c>
      <c r="E85" s="100">
        <v>2022</v>
      </c>
      <c r="F85" s="99" t="s">
        <v>89</v>
      </c>
      <c r="G85" s="99" t="s">
        <v>90</v>
      </c>
    </row>
    <row r="86" spans="3:7" x14ac:dyDescent="0.25">
      <c r="C86" s="83" t="s">
        <v>78</v>
      </c>
      <c r="D86" s="84">
        <v>169214</v>
      </c>
      <c r="E86" s="84">
        <v>136763</v>
      </c>
      <c r="F86" s="84">
        <f>E86-D86</f>
        <v>-32451</v>
      </c>
      <c r="G86" s="85">
        <f>F86/D86</f>
        <v>-0.19177491224130391</v>
      </c>
    </row>
    <row r="87" spans="3:7" x14ac:dyDescent="0.25">
      <c r="C87" s="86" t="s">
        <v>79</v>
      </c>
      <c r="D87" s="84">
        <v>15178</v>
      </c>
      <c r="E87" s="84">
        <v>10542</v>
      </c>
      <c r="F87" s="84">
        <f t="shared" ref="F87:F88" si="9">E87-D87</f>
        <v>-4636</v>
      </c>
      <c r="G87" s="85">
        <f t="shared" ref="G87:G88" si="10">F87/D87</f>
        <v>-0.30544208723151928</v>
      </c>
    </row>
    <row r="88" spans="3:7" x14ac:dyDescent="0.25">
      <c r="C88" s="86" t="s">
        <v>80</v>
      </c>
      <c r="D88" s="87">
        <v>184392</v>
      </c>
      <c r="E88" s="87">
        <v>147305</v>
      </c>
      <c r="F88" s="87">
        <f t="shared" si="9"/>
        <v>-37087</v>
      </c>
      <c r="G88" s="88">
        <f t="shared" si="10"/>
        <v>-0.20113128552214846</v>
      </c>
    </row>
    <row r="89" spans="3:7" x14ac:dyDescent="0.25">
      <c r="C89" s="89"/>
      <c r="D89" s="90"/>
      <c r="E89" s="90"/>
      <c r="F89" s="84"/>
      <c r="G89" s="91"/>
    </row>
    <row r="90" spans="3:7" x14ac:dyDescent="0.25">
      <c r="C90" s="98" t="s">
        <v>91</v>
      </c>
      <c r="D90" s="100">
        <v>2021</v>
      </c>
      <c r="E90" s="100">
        <v>2022</v>
      </c>
      <c r="F90" s="126" t="s">
        <v>89</v>
      </c>
      <c r="G90" s="126" t="s">
        <v>90</v>
      </c>
    </row>
    <row r="91" spans="3:7" x14ac:dyDescent="0.25">
      <c r="C91" s="86" t="s">
        <v>78</v>
      </c>
      <c r="D91" s="84">
        <v>62840</v>
      </c>
      <c r="E91" s="84">
        <v>56577</v>
      </c>
      <c r="F91" s="84">
        <f>E91-D91</f>
        <v>-6263</v>
      </c>
      <c r="G91" s="85">
        <f>F91/D91</f>
        <v>-9.9665817950350094E-2</v>
      </c>
    </row>
    <row r="92" spans="3:7" x14ac:dyDescent="0.25">
      <c r="C92" s="86" t="s">
        <v>79</v>
      </c>
      <c r="D92" s="84">
        <v>99587</v>
      </c>
      <c r="E92" s="84">
        <v>88386</v>
      </c>
      <c r="F92" s="84">
        <f t="shared" ref="F92:F93" si="11">E92-D92</f>
        <v>-11201</v>
      </c>
      <c r="G92" s="85">
        <f t="shared" ref="G92:G93" si="12">F92/D92</f>
        <v>-0.11247451976663621</v>
      </c>
    </row>
    <row r="93" spans="3:7" x14ac:dyDescent="0.25">
      <c r="C93" s="86" t="s">
        <v>82</v>
      </c>
      <c r="D93" s="87">
        <v>162427</v>
      </c>
      <c r="E93" s="87">
        <v>144963</v>
      </c>
      <c r="F93" s="87">
        <f t="shared" si="11"/>
        <v>-17464</v>
      </c>
      <c r="G93" s="88">
        <f t="shared" si="12"/>
        <v>-0.10751907010533963</v>
      </c>
    </row>
    <row r="94" spans="3:7" x14ac:dyDescent="0.25">
      <c r="C94" s="89"/>
      <c r="D94" s="90"/>
      <c r="E94" s="90"/>
      <c r="F94" s="84"/>
      <c r="G94" s="91"/>
    </row>
    <row r="95" spans="3:7" x14ac:dyDescent="0.25">
      <c r="C95" s="98" t="s">
        <v>92</v>
      </c>
      <c r="D95" s="98">
        <v>2021</v>
      </c>
      <c r="E95" s="98">
        <v>2022</v>
      </c>
      <c r="F95" s="126" t="s">
        <v>89</v>
      </c>
      <c r="G95" s="126" t="s">
        <v>90</v>
      </c>
    </row>
    <row r="96" spans="3:7" x14ac:dyDescent="0.25">
      <c r="C96" s="86" t="s">
        <v>78</v>
      </c>
      <c r="D96" s="84">
        <v>90052</v>
      </c>
      <c r="E96" s="84">
        <v>40149</v>
      </c>
      <c r="F96" s="84">
        <f>E96-D96</f>
        <v>-49903</v>
      </c>
      <c r="G96" s="85">
        <f>F96/D96</f>
        <v>-0.55415759783236351</v>
      </c>
    </row>
    <row r="97" spans="3:7" x14ac:dyDescent="0.25">
      <c r="C97" s="86" t="s">
        <v>79</v>
      </c>
      <c r="D97" s="84">
        <v>19612</v>
      </c>
      <c r="E97" s="84">
        <v>13506</v>
      </c>
      <c r="F97" s="84">
        <f t="shared" ref="F97:F102" si="13">E97-D97</f>
        <v>-6106</v>
      </c>
      <c r="G97" s="85">
        <f t="shared" ref="G97:G102" si="14">F97/D97</f>
        <v>-0.31133999592086475</v>
      </c>
    </row>
    <row r="98" spans="3:7" x14ac:dyDescent="0.25">
      <c r="C98" s="86" t="s">
        <v>84</v>
      </c>
      <c r="D98" s="87">
        <v>109664</v>
      </c>
      <c r="E98" s="87">
        <v>53655</v>
      </c>
      <c r="F98" s="84">
        <f t="shared" si="13"/>
        <v>-56009</v>
      </c>
      <c r="G98" s="85">
        <f t="shared" si="14"/>
        <v>-0.51073278377589726</v>
      </c>
    </row>
    <row r="99" spans="3:7" x14ac:dyDescent="0.25">
      <c r="C99" s="86" t="s">
        <v>78</v>
      </c>
      <c r="D99" s="84">
        <v>76048</v>
      </c>
      <c r="E99" s="84">
        <v>41834</v>
      </c>
      <c r="F99" s="84">
        <f t="shared" si="13"/>
        <v>-34214</v>
      </c>
      <c r="G99" s="85">
        <f t="shared" si="14"/>
        <v>-0.44990006311803071</v>
      </c>
    </row>
    <row r="100" spans="3:7" x14ac:dyDescent="0.25">
      <c r="C100" s="86" t="s">
        <v>79</v>
      </c>
      <c r="D100" s="84">
        <v>43851</v>
      </c>
      <c r="E100" s="84">
        <v>11436</v>
      </c>
      <c r="F100" s="84">
        <f t="shared" si="13"/>
        <v>-32415</v>
      </c>
      <c r="G100" s="85">
        <f t="shared" si="14"/>
        <v>-0.73920777177259356</v>
      </c>
    </row>
    <row r="101" spans="3:7" x14ac:dyDescent="0.25">
      <c r="C101" s="86" t="s">
        <v>85</v>
      </c>
      <c r="D101" s="87">
        <v>119899</v>
      </c>
      <c r="E101" s="87">
        <v>53270</v>
      </c>
      <c r="F101" s="84">
        <f t="shared" si="13"/>
        <v>-66629</v>
      </c>
      <c r="G101" s="85">
        <f t="shared" si="14"/>
        <v>-0.55570938873551912</v>
      </c>
    </row>
    <row r="102" spans="3:7" x14ac:dyDescent="0.25">
      <c r="C102" s="86" t="s">
        <v>83</v>
      </c>
      <c r="D102" s="87">
        <v>229563</v>
      </c>
      <c r="E102" s="87">
        <v>106925</v>
      </c>
      <c r="F102" s="87">
        <f t="shared" si="13"/>
        <v>-122638</v>
      </c>
      <c r="G102" s="88">
        <f t="shared" si="14"/>
        <v>-0.53422372072154489</v>
      </c>
    </row>
    <row r="103" spans="3:7" x14ac:dyDescent="0.25">
      <c r="C103" s="92"/>
      <c r="D103" s="93"/>
      <c r="E103" s="93"/>
      <c r="F103" s="84"/>
      <c r="G103" s="85"/>
    </row>
    <row r="104" spans="3:7" x14ac:dyDescent="0.25">
      <c r="C104" s="101" t="s">
        <v>23</v>
      </c>
      <c r="D104" s="49">
        <f>D88+D93+D102</f>
        <v>576382</v>
      </c>
      <c r="E104" s="49">
        <f>E88+E93+E102</f>
        <v>399193</v>
      </c>
      <c r="F104" s="49">
        <f>F88+F93+F102</f>
        <v>-177189</v>
      </c>
      <c r="G104" s="49">
        <f t="shared" ref="G104" si="15">G88+G93+G102</f>
        <v>-0.842874076349033</v>
      </c>
    </row>
    <row r="105" spans="3:7" x14ac:dyDescent="0.25">
      <c r="C105" s="102"/>
      <c r="D105" s="55"/>
    </row>
    <row r="106" spans="3:7" x14ac:dyDescent="0.25">
      <c r="C106" s="127"/>
      <c r="D106" s="55"/>
    </row>
    <row r="107" spans="3:7" x14ac:dyDescent="0.25">
      <c r="C107" s="127"/>
      <c r="D107" s="55"/>
    </row>
    <row r="108" spans="3:7" x14ac:dyDescent="0.25">
      <c r="C108" s="127"/>
      <c r="D108" s="55"/>
    </row>
    <row r="109" spans="3:7" x14ac:dyDescent="0.25">
      <c r="C109" s="127"/>
      <c r="D109" s="55"/>
    </row>
    <row r="110" spans="3:7" x14ac:dyDescent="0.25">
      <c r="C110" s="127"/>
      <c r="D110" s="55"/>
    </row>
    <row r="111" spans="3:7" x14ac:dyDescent="0.25">
      <c r="C111" s="127"/>
      <c r="D111" s="55"/>
    </row>
    <row r="112" spans="3:7" x14ac:dyDescent="0.25">
      <c r="C112" s="127"/>
      <c r="D112" s="55"/>
    </row>
    <row r="113" spans="3:5" x14ac:dyDescent="0.25">
      <c r="C113" s="127"/>
      <c r="D113" s="55"/>
    </row>
    <row r="114" spans="3:5" x14ac:dyDescent="0.25">
      <c r="C114" s="98" t="s">
        <v>113</v>
      </c>
      <c r="D114" s="126">
        <v>2021</v>
      </c>
      <c r="E114" s="100">
        <v>2022</v>
      </c>
    </row>
    <row r="115" spans="3:5" x14ac:dyDescent="0.25">
      <c r="C115" s="86" t="s">
        <v>86</v>
      </c>
      <c r="D115" s="87">
        <v>184392</v>
      </c>
      <c r="E115" s="87">
        <v>147305</v>
      </c>
    </row>
    <row r="116" spans="3:5" x14ac:dyDescent="0.25">
      <c r="C116" s="86" t="s">
        <v>93</v>
      </c>
      <c r="D116" s="87">
        <v>162427</v>
      </c>
      <c r="E116" s="87">
        <v>144963</v>
      </c>
    </row>
    <row r="117" spans="3:5" x14ac:dyDescent="0.25">
      <c r="C117" s="86" t="s">
        <v>94</v>
      </c>
      <c r="D117" s="87">
        <v>229563</v>
      </c>
      <c r="E117" s="87">
        <v>106925</v>
      </c>
    </row>
    <row r="118" spans="3:5" x14ac:dyDescent="0.25">
      <c r="C118" s="128" t="s">
        <v>23</v>
      </c>
      <c r="D118" s="53">
        <f>SUM(D115:D117)</f>
        <v>576382</v>
      </c>
      <c r="E118" s="53">
        <f>SUM(E115:E117)</f>
        <v>399193</v>
      </c>
    </row>
    <row r="119" spans="3:5" x14ac:dyDescent="0.25">
      <c r="C119" s="127"/>
      <c r="D119" s="55"/>
    </row>
  </sheetData>
  <mergeCells count="24">
    <mergeCell ref="C84:G84"/>
    <mergeCell ref="C45:I45"/>
    <mergeCell ref="C83:G83"/>
    <mergeCell ref="I24:I25"/>
    <mergeCell ref="C24:C25"/>
    <mergeCell ref="D24:D25"/>
    <mergeCell ref="E24:E25"/>
    <mergeCell ref="F24:F25"/>
    <mergeCell ref="G24:G25"/>
    <mergeCell ref="H24:H25"/>
    <mergeCell ref="I12:I13"/>
    <mergeCell ref="C18:C19"/>
    <mergeCell ref="D18:D19"/>
    <mergeCell ref="E18:E19"/>
    <mergeCell ref="F18:F19"/>
    <mergeCell ref="G18:G19"/>
    <mergeCell ref="H18:H19"/>
    <mergeCell ref="I18:I19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scale="53" orientation="portrait" verticalDpi="0" r:id="rId1"/>
  <rowBreaks count="1" manualBreakCount="1">
    <brk id="7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8:U69"/>
  <sheetViews>
    <sheetView view="pageBreakPreview" topLeftCell="A58" zoomScale="60" zoomScaleNormal="100" workbookViewId="0">
      <selection activeCell="C111" sqref="C111"/>
    </sheetView>
  </sheetViews>
  <sheetFormatPr baseColWidth="10" defaultRowHeight="15" x14ac:dyDescent="0.25"/>
  <cols>
    <col min="1" max="1" width="4.5703125" customWidth="1"/>
    <col min="2" max="2" width="23.140625" customWidth="1"/>
    <col min="3" max="3" width="14.7109375" customWidth="1"/>
    <col min="4" max="4" width="13.7109375" customWidth="1"/>
    <col min="5" max="5" width="18" customWidth="1"/>
    <col min="6" max="6" width="17.5703125" customWidth="1"/>
    <col min="7" max="7" width="12.7109375" customWidth="1"/>
    <col min="8" max="8" width="12.5703125" bestFit="1" customWidth="1"/>
    <col min="9" max="9" width="12" customWidth="1"/>
    <col min="10" max="10" width="13.28515625" customWidth="1"/>
    <col min="11" max="11" width="14" customWidth="1"/>
    <col min="12" max="12" width="12" customWidth="1"/>
    <col min="13" max="13" width="14.28515625" customWidth="1"/>
    <col min="15" max="15" width="12.42578125" customWidth="1"/>
    <col min="16" max="16" width="15.7109375" customWidth="1"/>
    <col min="17" max="17" width="13.42578125" bestFit="1" customWidth="1"/>
    <col min="18" max="18" width="19.42578125" customWidth="1"/>
    <col min="19" max="19" width="14" customWidth="1"/>
    <col min="20" max="20" width="15.28515625" customWidth="1"/>
    <col min="21" max="21" width="13.7109375" customWidth="1"/>
  </cols>
  <sheetData>
    <row r="8" spans="2:21" x14ac:dyDescent="0.25">
      <c r="B8" s="155" t="s">
        <v>119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</row>
    <row r="9" spans="2:21" x14ac:dyDescent="0.25">
      <c r="B9" s="155" t="s">
        <v>35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</row>
    <row r="10" spans="2:21" x14ac:dyDescent="0.25">
      <c r="B10" s="155" t="s">
        <v>121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</row>
    <row r="11" spans="2:21" x14ac:dyDescent="0.25">
      <c r="B11" s="155" t="s">
        <v>122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</row>
    <row r="12" spans="2:21" x14ac:dyDescent="0.25">
      <c r="B12" s="155" t="s">
        <v>123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</row>
    <row r="13" spans="2:21" ht="15.75" thickBot="1" x14ac:dyDescent="0.3"/>
    <row r="14" spans="2:21" ht="23.25" x14ac:dyDescent="0.25">
      <c r="B14" s="117" t="s">
        <v>96</v>
      </c>
      <c r="C14" s="118" t="s">
        <v>3</v>
      </c>
      <c r="D14" s="118" t="s">
        <v>2</v>
      </c>
      <c r="E14" s="118" t="s">
        <v>4</v>
      </c>
      <c r="F14" s="118" t="s">
        <v>5</v>
      </c>
      <c r="G14" s="118" t="s">
        <v>97</v>
      </c>
      <c r="H14" s="118" t="s">
        <v>8</v>
      </c>
      <c r="I14" s="118" t="s">
        <v>9</v>
      </c>
      <c r="J14" s="118" t="s">
        <v>10</v>
      </c>
      <c r="K14" s="119" t="s">
        <v>13</v>
      </c>
      <c r="L14" s="119" t="s">
        <v>14</v>
      </c>
      <c r="M14" s="119" t="s">
        <v>15</v>
      </c>
      <c r="N14" s="119" t="s">
        <v>98</v>
      </c>
      <c r="O14" s="119" t="s">
        <v>16</v>
      </c>
      <c r="P14" s="118" t="s">
        <v>17</v>
      </c>
      <c r="Q14" s="118" t="s">
        <v>18</v>
      </c>
      <c r="R14" s="118" t="s">
        <v>47</v>
      </c>
      <c r="S14" s="118" t="s">
        <v>20</v>
      </c>
      <c r="T14" s="153" t="s">
        <v>21</v>
      </c>
      <c r="U14" s="25" t="s">
        <v>23</v>
      </c>
    </row>
    <row r="15" spans="2:21" x14ac:dyDescent="0.25">
      <c r="B15" s="103" t="s">
        <v>99</v>
      </c>
      <c r="C15" s="104">
        <v>0</v>
      </c>
      <c r="D15" s="104">
        <v>0</v>
      </c>
      <c r="E15" s="104">
        <v>0</v>
      </c>
      <c r="F15" s="104">
        <v>8009</v>
      </c>
      <c r="G15" s="104">
        <v>0</v>
      </c>
      <c r="H15" s="104">
        <v>8559</v>
      </c>
      <c r="I15" s="104">
        <v>0</v>
      </c>
      <c r="J15" s="104">
        <v>0</v>
      </c>
      <c r="K15" s="76">
        <v>3911</v>
      </c>
      <c r="L15" s="76">
        <v>0</v>
      </c>
      <c r="M15" s="76">
        <v>22635</v>
      </c>
      <c r="N15" s="76">
        <v>0</v>
      </c>
      <c r="O15" s="76">
        <v>9186</v>
      </c>
      <c r="P15" s="104">
        <v>0</v>
      </c>
      <c r="Q15" s="105">
        <v>243833</v>
      </c>
      <c r="R15" s="104">
        <v>1986</v>
      </c>
      <c r="S15" s="104">
        <v>1587</v>
      </c>
      <c r="T15" s="47">
        <v>197952</v>
      </c>
      <c r="U15" s="53">
        <f>SUM(C15:T15)</f>
        <v>497658</v>
      </c>
    </row>
    <row r="16" spans="2:21" x14ac:dyDescent="0.25">
      <c r="B16" s="103" t="s">
        <v>100</v>
      </c>
      <c r="C16" s="104">
        <v>0</v>
      </c>
      <c r="D16" s="104">
        <v>0</v>
      </c>
      <c r="E16" s="104">
        <v>0</v>
      </c>
      <c r="F16" s="104">
        <v>81</v>
      </c>
      <c r="G16" s="104">
        <v>0</v>
      </c>
      <c r="H16" s="104">
        <v>638567</v>
      </c>
      <c r="I16" s="104">
        <v>0</v>
      </c>
      <c r="J16" s="104">
        <v>0</v>
      </c>
      <c r="K16" s="76">
        <v>395</v>
      </c>
      <c r="L16" s="76">
        <v>0</v>
      </c>
      <c r="M16" s="76">
        <v>0</v>
      </c>
      <c r="N16" s="76">
        <v>0</v>
      </c>
      <c r="O16" s="76">
        <v>7813</v>
      </c>
      <c r="P16" s="104">
        <v>0</v>
      </c>
      <c r="Q16" s="105">
        <v>484107</v>
      </c>
      <c r="R16" s="104">
        <v>234927</v>
      </c>
      <c r="S16" s="104">
        <v>0</v>
      </c>
      <c r="T16" s="104">
        <v>5096</v>
      </c>
      <c r="U16" s="53">
        <f t="shared" ref="U16:U18" si="0">SUM(C16:T16)</f>
        <v>1370986</v>
      </c>
    </row>
    <row r="17" spans="2:21" x14ac:dyDescent="0.25">
      <c r="B17" s="103" t="s">
        <v>101</v>
      </c>
      <c r="C17" s="104">
        <v>16230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76">
        <v>115500</v>
      </c>
      <c r="L17" s="76">
        <v>0</v>
      </c>
      <c r="M17" s="76">
        <v>0</v>
      </c>
      <c r="N17" s="76">
        <v>0</v>
      </c>
      <c r="O17" s="76">
        <v>242434</v>
      </c>
      <c r="P17" s="104">
        <v>477254</v>
      </c>
      <c r="Q17" s="105">
        <v>773055</v>
      </c>
      <c r="R17" s="104">
        <v>0</v>
      </c>
      <c r="S17" s="104">
        <v>0</v>
      </c>
      <c r="T17" s="104"/>
      <c r="U17" s="53">
        <f t="shared" si="0"/>
        <v>1624473</v>
      </c>
    </row>
    <row r="18" spans="2:21" x14ac:dyDescent="0.25">
      <c r="B18" s="103" t="s">
        <v>102</v>
      </c>
      <c r="C18" s="104">
        <v>20053</v>
      </c>
      <c r="D18" s="104">
        <v>0</v>
      </c>
      <c r="E18" s="104">
        <v>0</v>
      </c>
      <c r="F18" s="104">
        <v>338306</v>
      </c>
      <c r="G18" s="104">
        <v>0</v>
      </c>
      <c r="H18" s="104">
        <v>0</v>
      </c>
      <c r="I18" s="104">
        <v>392196</v>
      </c>
      <c r="J18" s="104">
        <v>2350</v>
      </c>
      <c r="K18" s="76"/>
      <c r="L18" s="76">
        <v>0</v>
      </c>
      <c r="M18" s="76">
        <v>0</v>
      </c>
      <c r="N18" s="76">
        <v>0</v>
      </c>
      <c r="O18" s="76">
        <v>0</v>
      </c>
      <c r="P18" s="104">
        <v>0</v>
      </c>
      <c r="Q18" s="105">
        <v>1022407</v>
      </c>
      <c r="R18" s="104">
        <v>8018</v>
      </c>
      <c r="S18" s="104">
        <v>0</v>
      </c>
      <c r="T18" s="104">
        <v>13022</v>
      </c>
      <c r="U18" s="53">
        <f t="shared" si="0"/>
        <v>1796352</v>
      </c>
    </row>
    <row r="19" spans="2:21" x14ac:dyDescent="0.25">
      <c r="B19" s="121" t="s">
        <v>103</v>
      </c>
      <c r="C19" s="122">
        <f>SUM(C15:C18)</f>
        <v>36283</v>
      </c>
      <c r="D19" s="122">
        <f t="shared" ref="D19:T19" si="1">SUM(D15:D18)</f>
        <v>0</v>
      </c>
      <c r="E19" s="122">
        <f t="shared" si="1"/>
        <v>0</v>
      </c>
      <c r="F19" s="122">
        <f t="shared" si="1"/>
        <v>346396</v>
      </c>
      <c r="G19" s="122">
        <f t="shared" si="1"/>
        <v>0</v>
      </c>
      <c r="H19" s="122">
        <f t="shared" si="1"/>
        <v>647126</v>
      </c>
      <c r="I19" s="122">
        <f t="shared" si="1"/>
        <v>392196</v>
      </c>
      <c r="J19" s="122">
        <f t="shared" si="1"/>
        <v>2350</v>
      </c>
      <c r="K19" s="122">
        <f t="shared" si="1"/>
        <v>119806</v>
      </c>
      <c r="L19" s="122">
        <f t="shared" si="1"/>
        <v>0</v>
      </c>
      <c r="M19" s="122">
        <f t="shared" si="1"/>
        <v>22635</v>
      </c>
      <c r="N19" s="122">
        <f t="shared" si="1"/>
        <v>0</v>
      </c>
      <c r="O19" s="122">
        <f t="shared" si="1"/>
        <v>259433</v>
      </c>
      <c r="P19" s="122">
        <f t="shared" si="1"/>
        <v>477254</v>
      </c>
      <c r="Q19" s="122">
        <f t="shared" si="1"/>
        <v>2523402</v>
      </c>
      <c r="R19" s="122">
        <f t="shared" si="1"/>
        <v>244931</v>
      </c>
      <c r="S19" s="122">
        <f t="shared" si="1"/>
        <v>1587</v>
      </c>
      <c r="T19" s="122">
        <f t="shared" si="1"/>
        <v>216070</v>
      </c>
      <c r="U19" s="122">
        <f>SUM(U15:U18)</f>
        <v>5289469</v>
      </c>
    </row>
    <row r="20" spans="2:21" ht="15.75" thickBot="1" x14ac:dyDescent="0.3">
      <c r="B20" s="103"/>
      <c r="C20" s="106"/>
      <c r="D20" s="106"/>
      <c r="E20" s="106"/>
      <c r="F20" s="106"/>
      <c r="G20" s="106"/>
      <c r="H20" s="106"/>
      <c r="I20" s="107"/>
      <c r="J20" s="106"/>
      <c r="K20" s="108"/>
      <c r="L20" s="108"/>
      <c r="M20" s="108"/>
      <c r="N20" s="108"/>
      <c r="O20" s="108"/>
      <c r="P20" s="106"/>
      <c r="Q20" s="106"/>
      <c r="R20" s="106"/>
      <c r="S20" s="109"/>
      <c r="T20" s="109"/>
      <c r="U20" s="1"/>
    </row>
    <row r="21" spans="2:21" ht="23.25" x14ac:dyDescent="0.25">
      <c r="B21" s="120" t="s">
        <v>93</v>
      </c>
      <c r="C21" s="118" t="s">
        <v>3</v>
      </c>
      <c r="D21" s="118" t="s">
        <v>2</v>
      </c>
      <c r="E21" s="118" t="s">
        <v>4</v>
      </c>
      <c r="F21" s="118" t="s">
        <v>5</v>
      </c>
      <c r="G21" s="118" t="s">
        <v>97</v>
      </c>
      <c r="H21" s="118" t="s">
        <v>8</v>
      </c>
      <c r="I21" s="118" t="s">
        <v>9</v>
      </c>
      <c r="J21" s="118" t="s">
        <v>10</v>
      </c>
      <c r="K21" s="119" t="s">
        <v>13</v>
      </c>
      <c r="L21" s="119" t="s">
        <v>14</v>
      </c>
      <c r="M21" s="119" t="s">
        <v>15</v>
      </c>
      <c r="N21" s="119" t="s">
        <v>98</v>
      </c>
      <c r="O21" s="119" t="s">
        <v>16</v>
      </c>
      <c r="P21" s="118" t="s">
        <v>17</v>
      </c>
      <c r="Q21" s="118" t="s">
        <v>18</v>
      </c>
      <c r="R21" s="118" t="s">
        <v>47</v>
      </c>
      <c r="S21" s="118" t="s">
        <v>20</v>
      </c>
      <c r="T21" s="153" t="s">
        <v>21</v>
      </c>
      <c r="U21" s="25" t="s">
        <v>23</v>
      </c>
    </row>
    <row r="22" spans="2:21" x14ac:dyDescent="0.25">
      <c r="B22" s="103" t="s">
        <v>99</v>
      </c>
      <c r="C22" s="104">
        <v>0</v>
      </c>
      <c r="D22" s="104">
        <v>0</v>
      </c>
      <c r="E22" s="104">
        <v>3549</v>
      </c>
      <c r="F22" s="104">
        <v>33322</v>
      </c>
      <c r="G22" s="104">
        <v>0</v>
      </c>
      <c r="H22" s="104">
        <v>0</v>
      </c>
      <c r="I22" s="104">
        <v>0</v>
      </c>
      <c r="J22" s="104">
        <v>0</v>
      </c>
      <c r="K22" s="76">
        <v>25367</v>
      </c>
      <c r="L22" s="76">
        <v>0</v>
      </c>
      <c r="M22" s="76">
        <v>0</v>
      </c>
      <c r="N22" s="76">
        <v>0</v>
      </c>
      <c r="O22" s="76">
        <v>23386</v>
      </c>
      <c r="P22" s="104">
        <v>0</v>
      </c>
      <c r="Q22" s="104">
        <v>55876</v>
      </c>
      <c r="R22" s="104">
        <v>0</v>
      </c>
      <c r="S22" s="104">
        <v>0</v>
      </c>
      <c r="T22" s="110">
        <v>13799</v>
      </c>
      <c r="U22" s="53">
        <f>SUM(C22:T22)</f>
        <v>155299</v>
      </c>
    </row>
    <row r="23" spans="2:21" x14ac:dyDescent="0.25">
      <c r="B23" s="103" t="s">
        <v>100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143137</v>
      </c>
      <c r="I23" s="104">
        <v>0</v>
      </c>
      <c r="J23" s="104">
        <v>0</v>
      </c>
      <c r="K23" s="76">
        <v>10911</v>
      </c>
      <c r="L23" s="76">
        <v>0</v>
      </c>
      <c r="M23" s="76">
        <v>0</v>
      </c>
      <c r="N23" s="76">
        <v>0</v>
      </c>
      <c r="O23" s="76">
        <v>24352</v>
      </c>
      <c r="P23" s="104">
        <v>0</v>
      </c>
      <c r="Q23" s="104">
        <v>187844</v>
      </c>
      <c r="R23" s="104">
        <v>8018</v>
      </c>
      <c r="S23" s="110">
        <v>0</v>
      </c>
      <c r="T23" s="110">
        <v>68354</v>
      </c>
      <c r="U23" s="53">
        <f t="shared" ref="U23:U26" si="2">SUM(C23:T23)</f>
        <v>442616</v>
      </c>
    </row>
    <row r="24" spans="2:21" x14ac:dyDescent="0.25">
      <c r="B24" s="103" t="s">
        <v>101</v>
      </c>
      <c r="C24" s="104">
        <v>0</v>
      </c>
      <c r="D24" s="104">
        <v>0</v>
      </c>
      <c r="E24" s="104">
        <v>17427</v>
      </c>
      <c r="F24" s="104">
        <v>0</v>
      </c>
      <c r="G24" s="104">
        <v>0</v>
      </c>
      <c r="H24" s="104">
        <v>0</v>
      </c>
      <c r="I24" s="104">
        <v>0</v>
      </c>
      <c r="J24" s="104">
        <v>14350</v>
      </c>
      <c r="K24" s="76">
        <v>0</v>
      </c>
      <c r="L24" s="76">
        <v>0</v>
      </c>
      <c r="M24" s="76">
        <v>0</v>
      </c>
      <c r="N24" s="76">
        <v>0</v>
      </c>
      <c r="O24" s="76">
        <v>16194</v>
      </c>
      <c r="P24" s="104">
        <v>61303</v>
      </c>
      <c r="Q24" s="104">
        <v>63292</v>
      </c>
      <c r="R24" s="104">
        <v>7200</v>
      </c>
      <c r="S24" s="110">
        <v>0</v>
      </c>
      <c r="T24" s="110"/>
      <c r="U24" s="53">
        <f t="shared" si="2"/>
        <v>179766</v>
      </c>
    </row>
    <row r="25" spans="2:21" x14ac:dyDescent="0.25">
      <c r="B25" s="103" t="s">
        <v>102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256671</v>
      </c>
      <c r="J25" s="104">
        <v>5053</v>
      </c>
      <c r="K25" s="76">
        <v>0</v>
      </c>
      <c r="L25" s="76">
        <v>0</v>
      </c>
      <c r="M25" s="76">
        <v>0</v>
      </c>
      <c r="N25" s="76">
        <v>0</v>
      </c>
      <c r="O25" s="76">
        <v>180</v>
      </c>
      <c r="P25" s="104">
        <v>0</v>
      </c>
      <c r="Q25" s="104">
        <v>47439</v>
      </c>
      <c r="R25" s="104">
        <v>15394</v>
      </c>
      <c r="S25" s="110">
        <v>0</v>
      </c>
      <c r="T25" s="110">
        <v>3384</v>
      </c>
      <c r="U25" s="53">
        <f t="shared" si="2"/>
        <v>328121</v>
      </c>
    </row>
    <row r="26" spans="2:21" x14ac:dyDescent="0.25">
      <c r="B26" s="121" t="s">
        <v>104</v>
      </c>
      <c r="C26" s="122">
        <f>SUM(C22:C25)</f>
        <v>0</v>
      </c>
      <c r="D26" s="122">
        <f t="shared" ref="D26:T26" si="3">SUM(D22:D25)</f>
        <v>0</v>
      </c>
      <c r="E26" s="122">
        <f t="shared" si="3"/>
        <v>20976</v>
      </c>
      <c r="F26" s="122">
        <f t="shared" si="3"/>
        <v>33322</v>
      </c>
      <c r="G26" s="122">
        <f t="shared" si="3"/>
        <v>0</v>
      </c>
      <c r="H26" s="122">
        <f t="shared" si="3"/>
        <v>143137</v>
      </c>
      <c r="I26" s="122">
        <f t="shared" si="3"/>
        <v>256671</v>
      </c>
      <c r="J26" s="122">
        <f t="shared" si="3"/>
        <v>19403</v>
      </c>
      <c r="K26" s="122">
        <f t="shared" si="3"/>
        <v>36278</v>
      </c>
      <c r="L26" s="122">
        <f t="shared" si="3"/>
        <v>0</v>
      </c>
      <c r="M26" s="122">
        <f t="shared" si="3"/>
        <v>0</v>
      </c>
      <c r="N26" s="122">
        <f t="shared" si="3"/>
        <v>0</v>
      </c>
      <c r="O26" s="122">
        <f t="shared" si="3"/>
        <v>64112</v>
      </c>
      <c r="P26" s="122">
        <f t="shared" si="3"/>
        <v>61303</v>
      </c>
      <c r="Q26" s="122">
        <f t="shared" si="3"/>
        <v>354451</v>
      </c>
      <c r="R26" s="122">
        <f t="shared" si="3"/>
        <v>30612</v>
      </c>
      <c r="S26" s="122">
        <f t="shared" si="3"/>
        <v>0</v>
      </c>
      <c r="T26" s="122">
        <f t="shared" si="3"/>
        <v>85537</v>
      </c>
      <c r="U26" s="49">
        <f t="shared" si="2"/>
        <v>1105802</v>
      </c>
    </row>
    <row r="27" spans="2:21" ht="15.75" thickBot="1" x14ac:dyDescent="0.3">
      <c r="B27" s="103"/>
      <c r="C27" s="106"/>
      <c r="D27" s="106"/>
      <c r="E27" s="104"/>
      <c r="F27" s="106"/>
      <c r="G27" s="106"/>
      <c r="H27" s="104"/>
      <c r="I27" s="111"/>
      <c r="J27" s="104"/>
      <c r="K27" s="76"/>
      <c r="L27" s="76"/>
      <c r="M27" s="76"/>
      <c r="N27" s="76"/>
      <c r="O27" s="76"/>
      <c r="P27" s="106"/>
      <c r="Q27" s="104"/>
      <c r="R27" s="104"/>
      <c r="S27" s="109"/>
      <c r="T27" s="110"/>
      <c r="U27" s="1"/>
    </row>
    <row r="28" spans="2:21" ht="23.25" x14ac:dyDescent="0.25">
      <c r="B28" s="120" t="s">
        <v>94</v>
      </c>
      <c r="C28" s="118" t="s">
        <v>3</v>
      </c>
      <c r="D28" s="118" t="s">
        <v>2</v>
      </c>
      <c r="E28" s="118" t="s">
        <v>4</v>
      </c>
      <c r="F28" s="118" t="s">
        <v>5</v>
      </c>
      <c r="G28" s="118" t="s">
        <v>97</v>
      </c>
      <c r="H28" s="118" t="s">
        <v>8</v>
      </c>
      <c r="I28" s="118" t="s">
        <v>9</v>
      </c>
      <c r="J28" s="118" t="s">
        <v>10</v>
      </c>
      <c r="K28" s="119" t="s">
        <v>13</v>
      </c>
      <c r="L28" s="119" t="s">
        <v>14</v>
      </c>
      <c r="M28" s="119" t="s">
        <v>15</v>
      </c>
      <c r="N28" s="119" t="s">
        <v>98</v>
      </c>
      <c r="O28" s="119" t="s">
        <v>16</v>
      </c>
      <c r="P28" s="118" t="s">
        <v>17</v>
      </c>
      <c r="Q28" s="118" t="s">
        <v>18</v>
      </c>
      <c r="R28" s="118" t="s">
        <v>47</v>
      </c>
      <c r="S28" s="118" t="s">
        <v>20</v>
      </c>
      <c r="T28" s="153" t="s">
        <v>21</v>
      </c>
      <c r="U28" s="25" t="s">
        <v>23</v>
      </c>
    </row>
    <row r="29" spans="2:21" x14ac:dyDescent="0.25">
      <c r="B29" s="103" t="s">
        <v>84</v>
      </c>
      <c r="C29" s="76">
        <v>0</v>
      </c>
      <c r="D29" s="76">
        <v>0</v>
      </c>
      <c r="E29" s="112">
        <v>0</v>
      </c>
      <c r="F29" s="112">
        <v>0</v>
      </c>
      <c r="G29" s="112">
        <v>0</v>
      </c>
      <c r="H29" s="112">
        <v>452961</v>
      </c>
      <c r="I29" s="112">
        <v>0</v>
      </c>
      <c r="J29" s="112">
        <v>4832</v>
      </c>
      <c r="K29" s="112">
        <v>0</v>
      </c>
      <c r="L29" s="112">
        <v>0</v>
      </c>
      <c r="M29" s="112">
        <v>0</v>
      </c>
      <c r="N29" s="112">
        <v>0</v>
      </c>
      <c r="O29" s="112">
        <v>3901</v>
      </c>
      <c r="P29" s="112">
        <v>0</v>
      </c>
      <c r="Q29" s="112">
        <v>62743</v>
      </c>
      <c r="R29" s="76"/>
      <c r="S29" s="113">
        <v>0</v>
      </c>
      <c r="T29" s="76">
        <v>21946</v>
      </c>
      <c r="U29" s="53">
        <f>SUM(C29:T29)</f>
        <v>546383</v>
      </c>
    </row>
    <row r="30" spans="2:21" x14ac:dyDescent="0.25">
      <c r="B30" s="103" t="s">
        <v>105</v>
      </c>
      <c r="C30" s="76">
        <v>0</v>
      </c>
      <c r="D30" s="76">
        <v>0</v>
      </c>
      <c r="E30" s="112">
        <v>0</v>
      </c>
      <c r="F30" s="112">
        <v>0</v>
      </c>
      <c r="G30" s="112">
        <v>0</v>
      </c>
      <c r="H30" s="112">
        <v>416901</v>
      </c>
      <c r="I30" s="112">
        <v>3268</v>
      </c>
      <c r="J30" s="112">
        <v>249</v>
      </c>
      <c r="K30" s="114">
        <v>0</v>
      </c>
      <c r="L30" s="112">
        <v>0</v>
      </c>
      <c r="M30" s="112">
        <v>0</v>
      </c>
      <c r="N30" s="112">
        <v>0</v>
      </c>
      <c r="O30" s="112">
        <v>440</v>
      </c>
      <c r="P30" s="112">
        <v>0</v>
      </c>
      <c r="Q30" s="112">
        <v>67219</v>
      </c>
      <c r="R30" s="76"/>
      <c r="S30" s="113">
        <v>0</v>
      </c>
      <c r="T30" s="76">
        <v>6354</v>
      </c>
      <c r="U30" s="53">
        <f t="shared" ref="U30:U32" si="4">SUM(C30:T30)</f>
        <v>494431</v>
      </c>
    </row>
    <row r="31" spans="2:21" x14ac:dyDescent="0.25">
      <c r="B31" s="121" t="s">
        <v>106</v>
      </c>
      <c r="C31" s="123">
        <f>SUM(C29:C30)</f>
        <v>0</v>
      </c>
      <c r="D31" s="123">
        <f t="shared" ref="D31:T31" si="5">SUM(D29:D30)</f>
        <v>0</v>
      </c>
      <c r="E31" s="123">
        <f t="shared" si="5"/>
        <v>0</v>
      </c>
      <c r="F31" s="123">
        <f t="shared" si="5"/>
        <v>0</v>
      </c>
      <c r="G31" s="123">
        <f t="shared" si="5"/>
        <v>0</v>
      </c>
      <c r="H31" s="123">
        <f t="shared" si="5"/>
        <v>869862</v>
      </c>
      <c r="I31" s="123">
        <f t="shared" si="5"/>
        <v>3268</v>
      </c>
      <c r="J31" s="123">
        <f t="shared" si="5"/>
        <v>5081</v>
      </c>
      <c r="K31" s="123">
        <f t="shared" si="5"/>
        <v>0</v>
      </c>
      <c r="L31" s="123">
        <f t="shared" si="5"/>
        <v>0</v>
      </c>
      <c r="M31" s="123">
        <f t="shared" si="5"/>
        <v>0</v>
      </c>
      <c r="N31" s="123">
        <f t="shared" si="5"/>
        <v>0</v>
      </c>
      <c r="O31" s="123">
        <f t="shared" si="5"/>
        <v>4341</v>
      </c>
      <c r="P31" s="123">
        <f t="shared" si="5"/>
        <v>0</v>
      </c>
      <c r="Q31" s="123">
        <f t="shared" si="5"/>
        <v>129962</v>
      </c>
      <c r="R31" s="123">
        <f t="shared" si="5"/>
        <v>0</v>
      </c>
      <c r="S31" s="123">
        <f t="shared" si="5"/>
        <v>0</v>
      </c>
      <c r="T31" s="123">
        <f t="shared" si="5"/>
        <v>28300</v>
      </c>
      <c r="U31" s="49">
        <f t="shared" si="4"/>
        <v>1040814</v>
      </c>
    </row>
    <row r="32" spans="2:21" x14ac:dyDescent="0.25"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08"/>
      <c r="U32" s="53">
        <f t="shared" si="4"/>
        <v>0</v>
      </c>
    </row>
    <row r="33" spans="2:21" ht="15.75" thickBot="1" x14ac:dyDescent="0.3">
      <c r="B33" s="124" t="s">
        <v>107</v>
      </c>
      <c r="C33" s="125">
        <f>C19+C26+C31</f>
        <v>36283</v>
      </c>
      <c r="D33" s="125">
        <f t="shared" ref="D33:T33" si="6">D19+D26+D31</f>
        <v>0</v>
      </c>
      <c r="E33" s="125">
        <f t="shared" si="6"/>
        <v>20976</v>
      </c>
      <c r="F33" s="125">
        <f t="shared" si="6"/>
        <v>379718</v>
      </c>
      <c r="G33" s="125">
        <f t="shared" si="6"/>
        <v>0</v>
      </c>
      <c r="H33" s="125">
        <f t="shared" si="6"/>
        <v>1660125</v>
      </c>
      <c r="I33" s="125">
        <f t="shared" si="6"/>
        <v>652135</v>
      </c>
      <c r="J33" s="125">
        <f t="shared" si="6"/>
        <v>26834</v>
      </c>
      <c r="K33" s="125">
        <f t="shared" si="6"/>
        <v>156084</v>
      </c>
      <c r="L33" s="125">
        <f t="shared" si="6"/>
        <v>0</v>
      </c>
      <c r="M33" s="125">
        <f t="shared" si="6"/>
        <v>22635</v>
      </c>
      <c r="N33" s="125">
        <f t="shared" si="6"/>
        <v>0</v>
      </c>
      <c r="O33" s="125">
        <f t="shared" si="6"/>
        <v>327886</v>
      </c>
      <c r="P33" s="125">
        <f t="shared" si="6"/>
        <v>538557</v>
      </c>
      <c r="Q33" s="125">
        <f t="shared" si="6"/>
        <v>3007815</v>
      </c>
      <c r="R33" s="125">
        <f t="shared" si="6"/>
        <v>275543</v>
      </c>
      <c r="S33" s="125">
        <f t="shared" si="6"/>
        <v>1587</v>
      </c>
      <c r="T33" s="154">
        <f t="shared" si="6"/>
        <v>329907</v>
      </c>
      <c r="U33" s="49">
        <f>SUM(C33:T33)</f>
        <v>7436085</v>
      </c>
    </row>
    <row r="34" spans="2:21" x14ac:dyDescent="0.25">
      <c r="B34" t="s">
        <v>130</v>
      </c>
    </row>
    <row r="35" spans="2:21" x14ac:dyDescent="0.25">
      <c r="B35" t="s">
        <v>137</v>
      </c>
    </row>
    <row r="45" spans="2:21" x14ac:dyDescent="0.25">
      <c r="B45" s="155" t="s">
        <v>124</v>
      </c>
      <c r="C45" s="155"/>
      <c r="D45" s="155"/>
      <c r="E45" s="155"/>
      <c r="F45" s="155"/>
    </row>
    <row r="46" spans="2:21" x14ac:dyDescent="0.25">
      <c r="C46" s="18" t="s">
        <v>129</v>
      </c>
      <c r="D46" s="18"/>
      <c r="E46" s="18"/>
    </row>
    <row r="48" spans="2:21" ht="30" x14ac:dyDescent="0.25">
      <c r="B48" s="145" t="s">
        <v>96</v>
      </c>
      <c r="C48" s="133">
        <v>2021</v>
      </c>
      <c r="D48" s="133">
        <v>2022</v>
      </c>
      <c r="E48" s="133" t="s">
        <v>127</v>
      </c>
      <c r="F48" s="133" t="s">
        <v>128</v>
      </c>
    </row>
    <row r="49" spans="2:6" x14ac:dyDescent="0.25">
      <c r="B49" s="146" t="s">
        <v>99</v>
      </c>
      <c r="C49" s="134">
        <v>663283</v>
      </c>
      <c r="D49" s="134">
        <v>497658</v>
      </c>
      <c r="E49" s="134">
        <f>D49-C49</f>
        <v>-165625</v>
      </c>
      <c r="F49" s="135">
        <f>E49/C49</f>
        <v>-0.24970487710374004</v>
      </c>
    </row>
    <row r="50" spans="2:6" x14ac:dyDescent="0.25">
      <c r="B50" s="146" t="s">
        <v>110</v>
      </c>
      <c r="C50" s="134">
        <v>1575331</v>
      </c>
      <c r="D50" s="134">
        <v>1370986</v>
      </c>
      <c r="E50" s="134">
        <f t="shared" ref="E50:E53" si="7">D50-C50</f>
        <v>-204345</v>
      </c>
      <c r="F50" s="135">
        <f t="shared" ref="F50:F53" si="8">E50/C50</f>
        <v>-0.12971559627786161</v>
      </c>
    </row>
    <row r="51" spans="2:6" x14ac:dyDescent="0.25">
      <c r="B51" s="146" t="s">
        <v>111</v>
      </c>
      <c r="C51" s="134">
        <v>1974590</v>
      </c>
      <c r="D51" s="134">
        <v>1624473</v>
      </c>
      <c r="E51" s="134">
        <f t="shared" si="7"/>
        <v>-350117</v>
      </c>
      <c r="F51" s="135">
        <f t="shared" si="8"/>
        <v>-0.17731123929524611</v>
      </c>
    </row>
    <row r="52" spans="2:6" x14ac:dyDescent="0.25">
      <c r="B52" s="146" t="s">
        <v>102</v>
      </c>
      <c r="C52" s="134">
        <v>2675250</v>
      </c>
      <c r="D52" s="134">
        <v>1796352</v>
      </c>
      <c r="E52" s="134">
        <f t="shared" si="7"/>
        <v>-878898</v>
      </c>
      <c r="F52" s="135">
        <f t="shared" si="8"/>
        <v>-0.32852929632744604</v>
      </c>
    </row>
    <row r="53" spans="2:6" x14ac:dyDescent="0.25">
      <c r="B53" s="147" t="s">
        <v>103</v>
      </c>
      <c r="C53" s="136">
        <v>6888454</v>
      </c>
      <c r="D53" s="137">
        <v>5289469</v>
      </c>
      <c r="E53" s="137">
        <f t="shared" si="7"/>
        <v>-1598985</v>
      </c>
      <c r="F53" s="138">
        <f t="shared" si="8"/>
        <v>-0.23212537965703189</v>
      </c>
    </row>
    <row r="54" spans="2:6" x14ac:dyDescent="0.25">
      <c r="B54" s="148"/>
      <c r="C54" s="139"/>
      <c r="D54" s="139"/>
      <c r="E54" s="134"/>
      <c r="F54" s="140"/>
    </row>
    <row r="55" spans="2:6" ht="24" x14ac:dyDescent="0.25">
      <c r="B55" s="145"/>
      <c r="C55" s="141">
        <v>2021</v>
      </c>
      <c r="D55" s="141">
        <v>2022</v>
      </c>
      <c r="E55" s="141" t="s">
        <v>108</v>
      </c>
      <c r="F55" s="141" t="s">
        <v>109</v>
      </c>
    </row>
    <row r="56" spans="2:6" x14ac:dyDescent="0.25">
      <c r="B56" s="146" t="s">
        <v>99</v>
      </c>
      <c r="C56" s="134">
        <v>141297</v>
      </c>
      <c r="D56" s="134">
        <v>155299</v>
      </c>
      <c r="E56" s="134">
        <f>D56-C56</f>
        <v>14002</v>
      </c>
      <c r="F56" s="135">
        <f>E56/C56</f>
        <v>9.9096229927033125E-2</v>
      </c>
    </row>
    <row r="57" spans="2:6" x14ac:dyDescent="0.25">
      <c r="B57" s="146" t="s">
        <v>110</v>
      </c>
      <c r="C57" s="134">
        <v>616531</v>
      </c>
      <c r="D57" s="134">
        <v>442616</v>
      </c>
      <c r="E57" s="134">
        <f t="shared" ref="E57:E60" si="9">D57-C57</f>
        <v>-173915</v>
      </c>
      <c r="F57" s="135">
        <f t="shared" ref="F57:F60" si="10">E57/C57</f>
        <v>-0.28208638332865665</v>
      </c>
    </row>
    <row r="58" spans="2:6" x14ac:dyDescent="0.25">
      <c r="B58" s="146" t="s">
        <v>111</v>
      </c>
      <c r="C58" s="134">
        <v>87155</v>
      </c>
      <c r="D58" s="134">
        <v>179766</v>
      </c>
      <c r="E58" s="134">
        <f t="shared" si="9"/>
        <v>92611</v>
      </c>
      <c r="F58" s="135">
        <f t="shared" si="10"/>
        <v>1.0626011129596695</v>
      </c>
    </row>
    <row r="59" spans="2:6" x14ac:dyDescent="0.25">
      <c r="B59" s="146" t="s">
        <v>102</v>
      </c>
      <c r="C59" s="134">
        <v>182769</v>
      </c>
      <c r="D59" s="134">
        <v>328121</v>
      </c>
      <c r="E59" s="134">
        <f t="shared" si="9"/>
        <v>145352</v>
      </c>
      <c r="F59" s="135">
        <f t="shared" si="10"/>
        <v>0.79527709841384475</v>
      </c>
    </row>
    <row r="60" spans="2:6" x14ac:dyDescent="0.25">
      <c r="B60" s="149" t="s">
        <v>126</v>
      </c>
      <c r="C60" s="137">
        <v>1027752</v>
      </c>
      <c r="D60" s="137">
        <v>1105802</v>
      </c>
      <c r="E60" s="137">
        <f t="shared" si="9"/>
        <v>78050</v>
      </c>
      <c r="F60" s="138">
        <f t="shared" si="10"/>
        <v>7.5942445259167587E-2</v>
      </c>
    </row>
    <row r="61" spans="2:6" x14ac:dyDescent="0.25">
      <c r="B61" s="148"/>
      <c r="C61" s="139"/>
      <c r="D61" s="139"/>
      <c r="E61" s="134"/>
      <c r="F61" s="140"/>
    </row>
    <row r="62" spans="2:6" ht="24" x14ac:dyDescent="0.25">
      <c r="B62" s="145"/>
      <c r="C62" s="141">
        <v>2021</v>
      </c>
      <c r="D62" s="141">
        <v>2022</v>
      </c>
      <c r="E62" s="141" t="s">
        <v>108</v>
      </c>
      <c r="F62" s="141" t="s">
        <v>109</v>
      </c>
    </row>
    <row r="63" spans="2:6" x14ac:dyDescent="0.25">
      <c r="B63" s="146" t="s">
        <v>84</v>
      </c>
      <c r="C63" s="142">
        <v>876426</v>
      </c>
      <c r="D63" s="142">
        <v>546383</v>
      </c>
      <c r="E63" s="134">
        <f>D63-C63</f>
        <v>-330043</v>
      </c>
      <c r="F63" s="135">
        <f>E63/C63</f>
        <v>-0.37657828498926321</v>
      </c>
    </row>
    <row r="64" spans="2:6" x14ac:dyDescent="0.25">
      <c r="B64" s="146" t="s">
        <v>105</v>
      </c>
      <c r="C64" s="142">
        <v>985646</v>
      </c>
      <c r="D64" s="142">
        <v>494431</v>
      </c>
      <c r="E64" s="134">
        <f t="shared" ref="E64:E65" si="11">D64-C64</f>
        <v>-491215</v>
      </c>
      <c r="F64" s="135">
        <f t="shared" ref="F64:F65" si="12">E64/C64</f>
        <v>-0.49836858263514489</v>
      </c>
    </row>
    <row r="65" spans="2:10" x14ac:dyDescent="0.25">
      <c r="B65" s="147" t="s">
        <v>125</v>
      </c>
      <c r="C65" s="143">
        <v>1862072</v>
      </c>
      <c r="D65" s="143">
        <f>D63+D64</f>
        <v>1040814</v>
      </c>
      <c r="E65" s="137">
        <f t="shared" si="11"/>
        <v>-821258</v>
      </c>
      <c r="F65" s="138">
        <f t="shared" si="12"/>
        <v>-0.44104524422256497</v>
      </c>
    </row>
    <row r="66" spans="2:10" x14ac:dyDescent="0.25">
      <c r="B66" s="150"/>
      <c r="C66" s="144"/>
      <c r="D66" s="144"/>
      <c r="E66" s="134"/>
      <c r="F66" s="135"/>
      <c r="J66" s="132"/>
    </row>
    <row r="67" spans="2:10" x14ac:dyDescent="0.25">
      <c r="B67" s="149" t="s">
        <v>107</v>
      </c>
      <c r="C67" s="143">
        <f>C53+C60+C65</f>
        <v>9778278</v>
      </c>
      <c r="D67" s="143">
        <f t="shared" ref="D67:F67" si="13">D53+D60+D65</f>
        <v>7436085</v>
      </c>
      <c r="E67" s="143">
        <f t="shared" si="13"/>
        <v>-2342193</v>
      </c>
      <c r="F67" s="143">
        <f t="shared" si="13"/>
        <v>-0.59722817862042921</v>
      </c>
    </row>
    <row r="68" spans="2:10" x14ac:dyDescent="0.25">
      <c r="B68" t="s">
        <v>131</v>
      </c>
    </row>
    <row r="69" spans="2:10" x14ac:dyDescent="0.25">
      <c r="B69" t="s">
        <v>132</v>
      </c>
    </row>
  </sheetData>
  <mergeCells count="6">
    <mergeCell ref="B8:U8"/>
    <mergeCell ref="B45:F45"/>
    <mergeCell ref="B12:U12"/>
    <mergeCell ref="B11:U11"/>
    <mergeCell ref="B10:U10"/>
    <mergeCell ref="B9:U9"/>
  </mergeCells>
  <pageMargins left="0.7" right="0.7" top="0.75" bottom="0.75" header="0.3" footer="0.3"/>
  <pageSetup scale="2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COMPARATIVO EMB.</vt:lpstr>
      <vt:lpstr>EMBARCACIONES </vt:lpstr>
      <vt:lpstr>Representacion Porc. Emb.</vt:lpstr>
      <vt:lpstr>PASAJEROS</vt:lpstr>
      <vt:lpstr>CONTENEDORES</vt:lpstr>
      <vt:lpstr>CARGAS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MOISES ISSAIAS RICHARSON CAMPUSANO</cp:lastModifiedBy>
  <cp:lastPrinted>2023-01-17T15:34:35Z</cp:lastPrinted>
  <dcterms:created xsi:type="dcterms:W3CDTF">2023-01-12T15:54:36Z</dcterms:created>
  <dcterms:modified xsi:type="dcterms:W3CDTF">2023-01-17T15:55:44Z</dcterms:modified>
</cp:coreProperties>
</file>