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Documents\EVIDENCIAS DEL SUB-PORTAL\PLANIFICACIÓN\EJECUCIONES PRESUPUESTARIAS\2023\"/>
    </mc:Choice>
  </mc:AlternateContent>
  <xr:revisionPtr revIDLastSave="0" documentId="8_{1109C6CF-AA9D-4294-A741-441C88F2BB2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esup. Aprobado-Ejec OAI (2)" sheetId="2" r:id="rId1"/>
    <sheet name="Ejecución OAI 2023" sheetId="1" r:id="rId2"/>
  </sheets>
  <definedNames>
    <definedName name="_xlnm._FilterDatabase" localSheetId="1" hidden="1">'Ejecución OAI 2023'!$A$1:$A$97</definedName>
    <definedName name="_xlnm.Print_Area" localSheetId="1">'Ejecución OAI 2023'!$A$1:$N$97</definedName>
    <definedName name="_xlnm.Print_Area" localSheetId="0">'Presup. Aprobado-Ejec OAI (2)'!$A$1:$S$85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5" i="2" l="1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1" i="2"/>
  <c r="R52" i="2"/>
  <c r="R48" i="2"/>
  <c r="R47" i="2"/>
  <c r="R46" i="2"/>
  <c r="R45" i="2"/>
  <c r="R44" i="2"/>
  <c r="R43" i="2"/>
  <c r="R39" i="2"/>
  <c r="R38" i="2"/>
  <c r="R37" i="2"/>
  <c r="R17" i="2"/>
  <c r="R13" i="2"/>
  <c r="R35" i="2"/>
  <c r="R34" i="2"/>
  <c r="R33" i="2"/>
  <c r="R32" i="2"/>
  <c r="R31" i="2"/>
  <c r="R30" i="2"/>
  <c r="R29" i="2"/>
  <c r="R28" i="2"/>
  <c r="R27" i="2"/>
  <c r="R25" i="2"/>
  <c r="R24" i="2"/>
  <c r="R23" i="2"/>
  <c r="R22" i="2"/>
  <c r="R21" i="2"/>
  <c r="R20" i="2"/>
  <c r="R19" i="2"/>
  <c r="R18" i="2"/>
  <c r="R15" i="2"/>
  <c r="R14" i="2"/>
  <c r="R12" i="2"/>
  <c r="R11" i="2"/>
  <c r="R10" i="2" l="1"/>
  <c r="G10" i="2"/>
  <c r="B85" i="1"/>
  <c r="B84" i="1"/>
  <c r="B83" i="1"/>
  <c r="B82" i="1"/>
  <c r="B81" i="1"/>
  <c r="B80" i="1"/>
  <c r="B79" i="1"/>
  <c r="B78" i="1"/>
  <c r="B77" i="1"/>
  <c r="B76" i="1"/>
  <c r="B75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7" i="1"/>
  <c r="B26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10" i="1"/>
  <c r="B9" i="1" l="1"/>
  <c r="J75" i="2" l="1"/>
  <c r="I75" i="2"/>
  <c r="H75" i="2"/>
  <c r="G75" i="2"/>
  <c r="F75" i="2"/>
  <c r="E75" i="2"/>
  <c r="J62" i="2"/>
  <c r="I62" i="2"/>
  <c r="H62" i="2"/>
  <c r="G62" i="2"/>
  <c r="F62" i="2"/>
  <c r="M52" i="2"/>
  <c r="L52" i="2"/>
  <c r="K52" i="2"/>
  <c r="J52" i="2"/>
  <c r="I52" i="2"/>
  <c r="H52" i="2"/>
  <c r="G52" i="2"/>
  <c r="F52" i="2"/>
  <c r="D75" i="2"/>
  <c r="D62" i="2"/>
  <c r="D52" i="2"/>
  <c r="D36" i="2"/>
  <c r="D26" i="2"/>
  <c r="D16" i="2"/>
  <c r="D10" i="2"/>
  <c r="F10" i="2"/>
  <c r="D80" i="2" l="1"/>
  <c r="N61" i="1"/>
  <c r="Q62" i="2"/>
  <c r="N51" i="1"/>
  <c r="N35" i="1"/>
  <c r="N25" i="1"/>
  <c r="N15" i="1"/>
  <c r="N9" i="1"/>
  <c r="M61" i="1" l="1"/>
  <c r="M51" i="1" l="1"/>
  <c r="M35" i="1"/>
  <c r="M25" i="1"/>
  <c r="M15" i="1"/>
  <c r="M9" i="1"/>
  <c r="M73" i="1" s="1"/>
  <c r="M86" i="1" s="1"/>
  <c r="E36" i="2" l="1"/>
  <c r="P26" i="2"/>
  <c r="P36" i="2"/>
  <c r="P16" i="2"/>
  <c r="E52" i="2" l="1"/>
  <c r="E26" i="2"/>
  <c r="E10" i="2"/>
  <c r="E16" i="2"/>
  <c r="L51" i="1" l="1"/>
  <c r="L35" i="1"/>
  <c r="L25" i="1"/>
  <c r="L15" i="1"/>
  <c r="L9" i="1"/>
  <c r="N36" i="2"/>
  <c r="O36" i="2"/>
  <c r="O26" i="2"/>
  <c r="O16" i="2"/>
  <c r="L73" i="1" l="1"/>
  <c r="L86" i="1" s="1"/>
  <c r="N16" i="2"/>
  <c r="F36" i="2" l="1"/>
  <c r="R36" i="2" s="1"/>
  <c r="G36" i="2"/>
  <c r="G80" i="2" s="1"/>
  <c r="H36" i="2"/>
  <c r="H80" i="2" s="1"/>
  <c r="I36" i="2"/>
  <c r="I80" i="2" s="1"/>
  <c r="J36" i="2"/>
  <c r="J80" i="2" s="1"/>
  <c r="K36" i="2"/>
  <c r="K80" i="2" s="1"/>
  <c r="L36" i="2"/>
  <c r="L80" i="2" s="1"/>
  <c r="M36" i="2"/>
  <c r="M80" i="2" s="1"/>
  <c r="F26" i="2"/>
  <c r="R26" i="2" s="1"/>
  <c r="G26" i="2"/>
  <c r="H26" i="2"/>
  <c r="I26" i="2"/>
  <c r="J26" i="2"/>
  <c r="K26" i="2"/>
  <c r="L26" i="2"/>
  <c r="M26" i="2"/>
  <c r="F16" i="2"/>
  <c r="R16" i="2" s="1"/>
  <c r="G16" i="2"/>
  <c r="H16" i="2"/>
  <c r="I16" i="2"/>
  <c r="J16" i="2"/>
  <c r="K16" i="2"/>
  <c r="L16" i="2"/>
  <c r="M16" i="2"/>
  <c r="N10" i="2"/>
  <c r="H10" i="2"/>
  <c r="I10" i="2"/>
  <c r="J10" i="2"/>
  <c r="K10" i="2"/>
  <c r="L10" i="2"/>
  <c r="M10" i="2"/>
  <c r="F80" i="2" l="1"/>
  <c r="K51" i="1"/>
  <c r="N52" i="2"/>
  <c r="C51" i="1"/>
  <c r="B51" i="1" s="1"/>
  <c r="D51" i="1"/>
  <c r="E51" i="1"/>
  <c r="F51" i="1"/>
  <c r="G51" i="1"/>
  <c r="H51" i="1"/>
  <c r="I51" i="1"/>
  <c r="J51" i="1"/>
  <c r="C35" i="1"/>
  <c r="B35" i="1" s="1"/>
  <c r="D35" i="1"/>
  <c r="E35" i="1"/>
  <c r="F35" i="1"/>
  <c r="G35" i="1"/>
  <c r="H35" i="1"/>
  <c r="I35" i="1"/>
  <c r="J35" i="1"/>
  <c r="K35" i="1"/>
  <c r="C25" i="1"/>
  <c r="B25" i="1" s="1"/>
  <c r="D25" i="1"/>
  <c r="E25" i="1"/>
  <c r="F25" i="1"/>
  <c r="G25" i="1"/>
  <c r="H25" i="1"/>
  <c r="I25" i="1"/>
  <c r="J25" i="1"/>
  <c r="K25" i="1"/>
  <c r="K15" i="1"/>
  <c r="J15" i="1"/>
  <c r="I15" i="1"/>
  <c r="H15" i="1"/>
  <c r="G15" i="1"/>
  <c r="E15" i="1"/>
  <c r="D15" i="1"/>
  <c r="C15" i="1"/>
  <c r="B15" i="1" s="1"/>
  <c r="F15" i="1"/>
  <c r="C9" i="1"/>
  <c r="D9" i="1"/>
  <c r="E9" i="1"/>
  <c r="F9" i="1"/>
  <c r="G9" i="1"/>
  <c r="H9" i="1"/>
  <c r="I9" i="1"/>
  <c r="J9" i="1"/>
  <c r="K9" i="1"/>
  <c r="N26" i="2"/>
  <c r="N62" i="2"/>
  <c r="O62" i="2"/>
  <c r="P62" i="2"/>
  <c r="O52" i="2"/>
  <c r="P52" i="2"/>
  <c r="Q52" i="2"/>
  <c r="Q36" i="2"/>
  <c r="Q26" i="2"/>
  <c r="Q16" i="2"/>
  <c r="O10" i="2"/>
  <c r="P10" i="2"/>
  <c r="Q10" i="2"/>
  <c r="E62" i="2"/>
  <c r="E80" i="2" s="1"/>
  <c r="I73" i="1" l="1"/>
  <c r="I86" i="1" s="1"/>
  <c r="Q80" i="2"/>
  <c r="J73" i="1"/>
  <c r="J86" i="1" s="1"/>
  <c r="G73" i="1"/>
  <c r="G86" i="1" s="1"/>
  <c r="E73" i="1"/>
  <c r="E86" i="1" s="1"/>
  <c r="C73" i="1"/>
  <c r="P80" i="2"/>
  <c r="H73" i="1"/>
  <c r="H86" i="1" s="1"/>
  <c r="F73" i="1"/>
  <c r="F86" i="1" s="1"/>
  <c r="D73" i="1"/>
  <c r="D86" i="1" s="1"/>
  <c r="O80" i="2"/>
  <c r="N80" i="2"/>
  <c r="K73" i="1"/>
  <c r="K86" i="1" s="1"/>
  <c r="C86" i="1" l="1"/>
  <c r="B86" i="1" s="1"/>
  <c r="B73" i="1"/>
  <c r="R80" i="2"/>
  <c r="N73" i="1" l="1"/>
  <c r="N86" i="1" s="1"/>
</calcChain>
</file>

<file path=xl/sharedStrings.xml><?xml version="1.0" encoding="utf-8"?>
<sst xmlns="http://schemas.openxmlformats.org/spreadsheetml/2006/main" count="192" uniqueCount="113">
  <si>
    <t xml:space="preserve">Autoridad Portuaria Dominicana 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</si>
  <si>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</si>
  <si>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</si>
  <si>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</si>
  <si>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</si>
  <si>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</si>
  <si>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</si>
  <si>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</si>
  <si>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</si>
  <si>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</si>
  <si>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</si>
  <si>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</si>
  <si>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</si>
  <si>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</si>
  <si>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</si>
  <si>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</si>
  <si>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</si>
  <si>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</si>
  <si>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</si>
  <si>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</si>
  <si>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</si>
  <si>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</si>
  <si>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</si>
  <si>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</si>
  <si>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</si>
  <si>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</si>
  <si>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</si>
  <si>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</si>
  <si>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</si>
  <si>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</si>
  <si>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</si>
  <si>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</si>
  <si>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</si>
  <si>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</si>
  <si>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</si>
  <si>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</si>
  <si>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</si>
  <si>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</si>
  <si>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</si>
  <si>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</si>
  <si>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</si>
  <si>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</si>
  <si>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</si>
  <si>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</si>
  <si>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</si>
  <si>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</si>
  <si>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</si>
  <si>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</si>
  <si>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</si>
  <si>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</si>
  <si>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</si>
  <si>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</si>
  <si>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</si>
  <si>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</si>
  <si>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</si>
  <si>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</si>
  <si>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</si>
  <si>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</si>
  <si>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</si>
  <si>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</si>
  <si>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</si>
  <si>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</si>
  <si>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</si>
  <si>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</si>
  <si>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</si>
  <si>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</si>
  <si>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</si>
  <si>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</si>
  <si>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</si>
  <si>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</si>
  <si>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</si>
  <si>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</si>
  <si>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</si>
  <si>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</si>
  <si>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</si>
  <si>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</si>
  <si>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</si>
  <si>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</si>
  <si>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</si>
  <si>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</si>
  <si>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</si>
  <si>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</si>
  <si>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</si>
  <si>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</si>
  <si>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</si>
  <si>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</si>
  <si>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</si>
  <si>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</si>
  <si>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</si>
  <si>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</si>
  <si>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4.2.3 - DISMINUCIÓN DE PRESTAMO INTERNO A CORTO PLAZO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</si>
  <si>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</si>
  <si>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</si>
  <si>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</si>
  <si>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</si>
  <si>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PRESIDENCIA DE LA REPUBLICA</t>
  </si>
  <si>
    <t xml:space="preserve">AUTORIDAD PORTUARIA DOMINICANA </t>
  </si>
  <si>
    <t>DETALLE</t>
  </si>
  <si>
    <t>Presupuesto Aprobado</t>
  </si>
  <si>
    <t>Presupuesto Modificado</t>
  </si>
  <si>
    <t xml:space="preserve">Gasto devengado </t>
  </si>
  <si>
    <t>Febrero</t>
  </si>
  <si>
    <t xml:space="preserve">Agosto </t>
  </si>
  <si>
    <t>Octubre</t>
  </si>
  <si>
    <t xml:space="preserve">Noviembre </t>
  </si>
  <si>
    <t>2.4.6 - SUBVENCIONES</t>
  </si>
  <si>
    <t>2.6.2 - MOBILIARIO Y EQUIPO AUDIOVISUAL, RECREATIVO Y EDUCACIONAL</t>
  </si>
  <si>
    <t>2.6.7 - ACTIVOS BIOLÓGICOS</t>
  </si>
  <si>
    <t>Total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</si>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</sst>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&quot;RD$&quot;* #,##0.00_);_(&quot;RD$&quot;* \(#,##0.00\);_(&quot;RD$&quot;* &quot;-&quot;??_);_(@_)"/>
    <numFmt numFmtId="166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8" fillId="0" borderId="0" xfId="2" applyNumberFormat="1" applyFont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43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right" vertical="center"/>
    </xf>
    <xf numFmtId="43" fontId="7" fillId="0" borderId="0" xfId="0" applyNumberFormat="1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readingOrder="1"/>
    </xf>
    <xf numFmtId="0" fontId="4" fillId="0" borderId="0" xfId="0" applyFont="1"/>
    <xf numFmtId="164" fontId="4" fillId="0" borderId="0" xfId="0" applyNumberFormat="1" applyFont="1"/>
    <xf numFmtId="0" fontId="12" fillId="0" borderId="0" xfId="0" applyFont="1"/>
    <xf numFmtId="0" fontId="10" fillId="0" borderId="0" xfId="0" applyFont="1"/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4" fillId="0" borderId="0" xfId="1" applyNumberFormat="1" applyFont="1"/>
    <xf numFmtId="164" fontId="12" fillId="0" borderId="0" xfId="0" applyNumberFormat="1" applyFont="1"/>
    <xf numFmtId="164" fontId="5" fillId="0" borderId="0" xfId="1" applyNumberFormat="1" applyFont="1" applyAlignment="1">
      <alignment horizontal="center" readingOrder="1"/>
    </xf>
    <xf numFmtId="164" fontId="4" fillId="0" borderId="0" xfId="1" applyNumberFormat="1" applyFont="1" applyAlignment="1">
      <alignment horizontal="center" readingOrder="1"/>
    </xf>
    <xf numFmtId="0" fontId="16" fillId="6" borderId="2" xfId="0" applyFont="1" applyFill="1" applyBorder="1" applyAlignment="1">
      <alignment vertical="center" wrapText="1"/>
    </xf>
    <xf numFmtId="164" fontId="13" fillId="6" borderId="2" xfId="1" applyNumberFormat="1" applyFont="1" applyFill="1" applyBorder="1" applyAlignment="1">
      <alignment horizontal="center" readingOrder="1"/>
    </xf>
    <xf numFmtId="0" fontId="4" fillId="0" borderId="8" xfId="0" applyFont="1" applyBorder="1" applyAlignment="1">
      <alignment vertical="center" wrapText="1"/>
    </xf>
    <xf numFmtId="43" fontId="4" fillId="0" borderId="0" xfId="0" applyNumberFormat="1" applyFont="1"/>
    <xf numFmtId="43" fontId="4" fillId="0" borderId="0" xfId="1" applyFont="1"/>
    <xf numFmtId="0" fontId="5" fillId="0" borderId="8" xfId="0" applyFont="1" applyBorder="1" applyAlignment="1">
      <alignment wrapText="1"/>
    </xf>
    <xf numFmtId="43" fontId="4" fillId="0" borderId="0" xfId="0" applyNumberFormat="1" applyFont="1" applyAlignment="1">
      <alignment horizontal="center" readingOrder="1"/>
    </xf>
    <xf numFmtId="0" fontId="11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readingOrder="1"/>
    </xf>
    <xf numFmtId="166" fontId="5" fillId="0" borderId="0" xfId="0" applyNumberFormat="1" applyFont="1"/>
    <xf numFmtId="164" fontId="5" fillId="0" borderId="0" xfId="0" applyNumberFormat="1" applyFont="1"/>
    <xf numFmtId="166" fontId="15" fillId="0" borderId="0" xfId="0" applyNumberFormat="1" applyFont="1"/>
    <xf numFmtId="164" fontId="0" fillId="0" borderId="0" xfId="0" applyNumberFormat="1"/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43" fontId="4" fillId="0" borderId="9" xfId="0" applyNumberFormat="1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/>
    </xf>
    <xf numFmtId="43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8" fillId="0" borderId="0" xfId="1" applyFont="1" applyFill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8" fillId="0" borderId="0" xfId="1" applyFont="1" applyBorder="1" applyAlignment="1">
      <alignment horizontal="right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43" fontId="6" fillId="2" borderId="10" xfId="0" applyNumberFormat="1" applyFont="1" applyFill="1" applyBorder="1" applyAlignment="1">
      <alignment horizontal="center" vertical="center"/>
    </xf>
    <xf numFmtId="43" fontId="5" fillId="0" borderId="0" xfId="1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 wrapText="1"/>
    </xf>
    <xf numFmtId="164" fontId="4" fillId="0" borderId="0" xfId="1" applyNumberFormat="1" applyFont="1" applyBorder="1"/>
    <xf numFmtId="43" fontId="4" fillId="0" borderId="0" xfId="1" applyFont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5" fillId="3" borderId="0" xfId="1" applyNumberFormat="1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5" fillId="3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top" wrapText="1"/>
    </xf>
    <xf numFmtId="164" fontId="4" fillId="0" borderId="0" xfId="1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3" fontId="4" fillId="0" borderId="0" xfId="1" applyFont="1" applyBorder="1" applyAlignment="1">
      <alignment horizontal="center"/>
    </xf>
    <xf numFmtId="164" fontId="5" fillId="2" borderId="0" xfId="2" applyNumberFormat="1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/>
    </xf>
    <xf numFmtId="164" fontId="13" fillId="5" borderId="14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 readingOrder="1"/>
    </xf>
    <xf numFmtId="164" fontId="5" fillId="0" borderId="0" xfId="1" applyNumberFormat="1" applyFont="1" applyBorder="1"/>
    <xf numFmtId="164" fontId="4" fillId="0" borderId="0" xfId="0" applyNumberFormat="1" applyFont="1" applyAlignment="1">
      <alignment horizontal="center" readingOrder="1"/>
    </xf>
    <xf numFmtId="164" fontId="5" fillId="0" borderId="0" xfId="1" applyNumberFormat="1" applyFont="1" applyBorder="1" applyAlignment="1">
      <alignment horizontal="center" readingOrder="1"/>
    </xf>
    <xf numFmtId="164" fontId="4" fillId="0" borderId="0" xfId="1" applyNumberFormat="1" applyFont="1" applyBorder="1" applyAlignment="1">
      <alignment horizontal="center" readingOrder="1"/>
    </xf>
    <xf numFmtId="0" fontId="5" fillId="2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43" fontId="4" fillId="0" borderId="0" xfId="1" applyFont="1" applyBorder="1"/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/>
    </xf>
    <xf numFmtId="164" fontId="13" fillId="6" borderId="0" xfId="1" applyNumberFormat="1" applyFont="1" applyFill="1" applyBorder="1" applyAlignment="1">
      <alignment horizontal="center" readingOrder="1"/>
    </xf>
    <xf numFmtId="43" fontId="5" fillId="0" borderId="0" xfId="0" applyNumberFormat="1" applyFont="1" applyAlignment="1">
      <alignment horizontal="left" vertical="center"/>
    </xf>
    <xf numFmtId="164" fontId="4" fillId="7" borderId="0" xfId="0" applyNumberFormat="1" applyFont="1" applyFill="1"/>
    <xf numFmtId="164" fontId="17" fillId="0" borderId="0" xfId="0" applyNumberFormat="1" applyFont="1"/>
    <xf numFmtId="43" fontId="5" fillId="0" borderId="0" xfId="1" applyFont="1" applyBorder="1"/>
    <xf numFmtId="43" fontId="5" fillId="0" borderId="0" xfId="0" applyNumberFormat="1" applyFont="1" applyAlignment="1">
      <alignment horizontal="center" readingOrder="1"/>
    </xf>
    <xf numFmtId="164" fontId="5" fillId="8" borderId="0" xfId="1" applyNumberFormat="1" applyFont="1" applyFill="1" applyBorder="1" applyAlignment="1">
      <alignment horizontal="left" vertical="center"/>
    </xf>
    <xf numFmtId="164" fontId="5" fillId="9" borderId="0" xfId="1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43" fontId="13" fillId="4" borderId="4" xfId="1" applyFont="1" applyFill="1" applyBorder="1" applyAlignment="1">
      <alignment horizontal="center" vertical="center" wrapText="1" readingOrder="1"/>
    </xf>
    <xf numFmtId="43" fontId="13" fillId="4" borderId="12" xfId="1" applyFont="1" applyFill="1" applyBorder="1" applyAlignment="1">
      <alignment horizontal="center" vertical="center" wrapText="1" readingOrder="1"/>
    </xf>
    <xf numFmtId="43" fontId="13" fillId="4" borderId="4" xfId="1" applyFont="1" applyFill="1" applyBorder="1" applyAlignment="1">
      <alignment horizontal="center" vertical="center" wrapText="1"/>
    </xf>
    <xf numFmtId="43" fontId="13" fillId="4" borderId="12" xfId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766764</xdr:colOff>
      <xdr:row>1</xdr:row>
      <xdr:rowOff>8021</xdr:rowOff>
    </xdr:from>
    <xdr:to>
      <xdr:col>0</xdr:col>
      <xdr:colOff>3476625</xdr:colOff>
      <xdr:row>5</xdr:row>
      <xdr:rowOff>128587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4" y="293771"/>
          <a:ext cx="2709861" cy="1301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809625</xdr:colOff>
      <xdr:row>1</xdr:row>
      <xdr:rowOff>172740</xdr:rowOff>
    </xdr:from>
    <xdr:to>
      <xdr:col>13</xdr:col>
      <xdr:colOff>41418</xdr:colOff>
      <xdr:row>5</xdr:row>
      <xdr:rowOff>80962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28336875" y="458490"/>
          <a:ext cx="1481264" cy="10893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13</xdr:col>
      <xdr:colOff>699221</xdr:colOff>
      <xdr:row>96</xdr:row>
      <xdr:rowOff>655600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8184749-20C8-41B4-9267-B8B28E89A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61656"/>
          <a:ext cx="17820409" cy="342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T85"/>
  <sheetViews>
    <sheetView showGridLines="0" view="pageBreakPreview" topLeftCell="C1" zoomScale="85" zoomScaleNormal="85" zoomScaleSheetLayoutView="85" workbookViewId="0">
      <selection activeCell="F43" sqref="F43"/>
    </sheetView>
  </sheetViews>
  <sheetFormatPr baseColWidth="10" defaultColWidth="11.42578125" defaultRowHeight="21" x14ac:dyDescent="0.35"/>
  <cols>
    <col min="1" max="2" width="0" hidden="1" customWidth="1"/>
    <col min="3" max="3" width="65.7109375" style="23" customWidth="1"/>
    <col min="4" max="4" width="33.7109375" style="24" bestFit="1" customWidth="1"/>
    <col min="5" max="5" width="16.140625" style="25" customWidth="1"/>
    <col min="6" max="6" width="25.28515625" style="25" customWidth="1"/>
    <col min="7" max="7" width="14.5703125" style="25" customWidth="1"/>
    <col min="8" max="8" width="14.7109375" style="25" customWidth="1"/>
    <col min="9" max="9" width="15.140625" style="25" customWidth="1"/>
    <col min="10" max="10" width="15.7109375" style="26" customWidth="1"/>
    <col min="11" max="11" width="15" style="25" customWidth="1"/>
    <col min="12" max="12" width="15.5703125" style="25" customWidth="1"/>
    <col min="13" max="13" width="14.42578125" style="25" customWidth="1"/>
    <col min="14" max="14" width="14.5703125" style="25" customWidth="1"/>
    <col min="15" max="15" width="13.28515625" style="25" customWidth="1"/>
    <col min="16" max="17" width="14.42578125" style="27" bestFit="1" customWidth="1"/>
    <col min="18" max="18" width="18.85546875" style="27" bestFit="1" customWidth="1"/>
    <col min="19" max="19" width="1.7109375" style="27" customWidth="1"/>
    <col min="20" max="20" width="12.5703125" bestFit="1" customWidth="1"/>
  </cols>
  <sheetData>
    <row r="1" spans="3:20" ht="28.5" customHeight="1" x14ac:dyDescent="0.25">
      <c r="C1" s="118" t="s">
        <v>95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43"/>
    </row>
    <row r="2" spans="3:20" ht="21.75" customHeight="1" x14ac:dyDescent="0.25">
      <c r="C2" s="120" t="s">
        <v>96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44"/>
    </row>
    <row r="3" spans="3:20" ht="15" customHeight="1" x14ac:dyDescent="0.25">
      <c r="C3" s="122">
        <v>2023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45"/>
    </row>
    <row r="4" spans="3:20" ht="27" customHeight="1" x14ac:dyDescent="0.25">
      <c r="C4" s="120" t="s">
        <v>1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44"/>
    </row>
    <row r="5" spans="3:20" ht="21.75" customHeight="1" x14ac:dyDescent="0.25">
      <c r="C5" s="121" t="s">
        <v>2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44"/>
    </row>
    <row r="6" spans="3:20" ht="9.75" customHeight="1" x14ac:dyDescent="0.35"/>
    <row r="7" spans="3:20" s="28" customFormat="1" ht="25.5" customHeight="1" x14ac:dyDescent="0.25">
      <c r="C7" s="124" t="s">
        <v>97</v>
      </c>
      <c r="D7" s="125" t="s">
        <v>98</v>
      </c>
      <c r="E7" s="127" t="s">
        <v>99</v>
      </c>
      <c r="F7" s="129" t="s">
        <v>100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07"/>
    </row>
    <row r="8" spans="3:20" s="28" customFormat="1" x14ac:dyDescent="0.35">
      <c r="C8" s="124"/>
      <c r="D8" s="126"/>
      <c r="E8" s="128"/>
      <c r="F8" s="93" t="s">
        <v>5</v>
      </c>
      <c r="G8" s="93" t="s">
        <v>101</v>
      </c>
      <c r="H8" s="93" t="s">
        <v>7</v>
      </c>
      <c r="I8" s="93" t="s">
        <v>8</v>
      </c>
      <c r="J8" s="94" t="s">
        <v>9</v>
      </c>
      <c r="K8" s="93" t="s">
        <v>10</v>
      </c>
      <c r="L8" s="95" t="s">
        <v>11</v>
      </c>
      <c r="M8" s="93" t="s">
        <v>102</v>
      </c>
      <c r="N8" s="93" t="s">
        <v>13</v>
      </c>
      <c r="O8" s="93" t="s">
        <v>103</v>
      </c>
      <c r="P8" s="93" t="s">
        <v>104</v>
      </c>
      <c r="Q8" s="95" t="s">
        <v>16</v>
      </c>
      <c r="R8" s="96" t="s">
        <v>4</v>
      </c>
      <c r="S8" s="108"/>
    </row>
    <row r="9" spans="3:20" s="25" customFormat="1" x14ac:dyDescent="0.35">
      <c r="C9" s="29" t="s">
        <v>17</v>
      </c>
      <c r="D9" s="46"/>
      <c r="E9" s="47"/>
      <c r="F9" s="47"/>
      <c r="G9" s="47"/>
      <c r="H9" s="47"/>
      <c r="I9" s="47"/>
      <c r="J9" s="48"/>
      <c r="K9" s="47"/>
      <c r="L9" s="47"/>
      <c r="M9" s="47"/>
      <c r="N9" s="47"/>
      <c r="O9" s="47"/>
      <c r="P9" s="47"/>
      <c r="Q9" s="47"/>
      <c r="R9" s="49"/>
      <c r="S9" s="49"/>
    </row>
    <row r="10" spans="3:20" ht="15.75" x14ac:dyDescent="0.25">
      <c r="C10" s="30" t="s">
        <v>18</v>
      </c>
      <c r="D10" s="97">
        <f>D11+D12+D13+D14+D15</f>
        <v>1004582136</v>
      </c>
      <c r="E10" s="48">
        <f>SUM(E11:E15)</f>
        <v>0</v>
      </c>
      <c r="F10" s="113">
        <f>SUM(F11:F15)</f>
        <v>52814247.909999996</v>
      </c>
      <c r="G10" s="98">
        <f>SUM(G11:G15)</f>
        <v>0</v>
      </c>
      <c r="H10" s="98">
        <f t="shared" ref="H10:M10" si="0">SUM(H11:H15)</f>
        <v>0</v>
      </c>
      <c r="I10" s="98">
        <f t="shared" si="0"/>
        <v>0</v>
      </c>
      <c r="J10" s="98">
        <f t="shared" si="0"/>
        <v>0</v>
      </c>
      <c r="K10" s="98">
        <f t="shared" si="0"/>
        <v>0</v>
      </c>
      <c r="L10" s="98">
        <f t="shared" si="0"/>
        <v>0</v>
      </c>
      <c r="M10" s="98">
        <f t="shared" si="0"/>
        <v>0</v>
      </c>
      <c r="N10" s="98">
        <f>SUM(N11:N15)</f>
        <v>0</v>
      </c>
      <c r="O10" s="48">
        <f t="shared" ref="O10:Q10" si="1">SUM(O11:O15)</f>
        <v>0</v>
      </c>
      <c r="P10" s="48">
        <f t="shared" si="1"/>
        <v>0</v>
      </c>
      <c r="Q10" s="48">
        <f t="shared" si="1"/>
        <v>0</v>
      </c>
      <c r="R10" s="98">
        <f>SUM(R11:R15)</f>
        <v>52814247.909999996</v>
      </c>
      <c r="S10" s="98"/>
      <c r="T10" s="50"/>
    </row>
    <row r="11" spans="3:20" ht="22.5" customHeight="1" x14ac:dyDescent="0.25">
      <c r="C11" s="31" t="s">
        <v>19</v>
      </c>
      <c r="D11" s="99">
        <v>712476876</v>
      </c>
      <c r="E11" s="111"/>
      <c r="F11" s="77">
        <v>52799247.909999996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>
        <f t="shared" ref="R11:R39" si="2">SUM(F11:Q11)</f>
        <v>52799247.909999996</v>
      </c>
      <c r="S11" s="77"/>
      <c r="T11" s="50"/>
    </row>
    <row r="12" spans="3:20" ht="22.5" customHeight="1" x14ac:dyDescent="0.25">
      <c r="C12" s="31" t="s">
        <v>20</v>
      </c>
      <c r="D12" s="99">
        <v>19033500</v>
      </c>
      <c r="E12" s="2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>
        <f t="shared" si="2"/>
        <v>0</v>
      </c>
      <c r="S12" s="77"/>
      <c r="T12" s="50"/>
    </row>
    <row r="13" spans="3:20" ht="22.5" customHeight="1" x14ac:dyDescent="0.25">
      <c r="C13" s="31" t="s">
        <v>21</v>
      </c>
      <c r="D13" s="99">
        <v>7734457</v>
      </c>
      <c r="E13" s="26"/>
      <c r="F13" s="77">
        <v>15000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>
        <f t="shared" si="2"/>
        <v>15000</v>
      </c>
      <c r="S13" s="77"/>
      <c r="T13" s="50"/>
    </row>
    <row r="14" spans="3:20" ht="22.5" customHeight="1" x14ac:dyDescent="0.25">
      <c r="C14" s="31" t="s">
        <v>22</v>
      </c>
      <c r="D14" s="99">
        <v>132186684</v>
      </c>
      <c r="E14" s="2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>
        <f t="shared" si="2"/>
        <v>0</v>
      </c>
      <c r="S14" s="77"/>
      <c r="T14" s="50"/>
    </row>
    <row r="15" spans="3:20" ht="22.5" customHeight="1" x14ac:dyDescent="0.25">
      <c r="C15" s="31" t="s">
        <v>23</v>
      </c>
      <c r="D15" s="99">
        <v>133150619</v>
      </c>
      <c r="E15" s="26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>
        <f t="shared" si="2"/>
        <v>0</v>
      </c>
      <c r="S15" s="77"/>
      <c r="T15" s="50"/>
    </row>
    <row r="16" spans="3:20" ht="19.5" customHeight="1" x14ac:dyDescent="0.25">
      <c r="C16" s="30" t="s">
        <v>24</v>
      </c>
      <c r="D16" s="97">
        <f>D17+D18+D19+D20+D21+D22+D23+D24+D25</f>
        <v>249903648</v>
      </c>
      <c r="E16" s="48">
        <f>+E17+E18+E19+E20+E21+E22+E23+E24+E25</f>
        <v>0</v>
      </c>
      <c r="F16" s="113">
        <f t="shared" ref="F16:M16" si="3">SUM(F17:F25)</f>
        <v>18894952.23</v>
      </c>
      <c r="G16" s="98">
        <f t="shared" si="3"/>
        <v>0</v>
      </c>
      <c r="H16" s="98">
        <f t="shared" si="3"/>
        <v>0</v>
      </c>
      <c r="I16" s="98">
        <f t="shared" si="3"/>
        <v>0</v>
      </c>
      <c r="J16" s="98">
        <f t="shared" si="3"/>
        <v>0</v>
      </c>
      <c r="K16" s="98">
        <f t="shared" si="3"/>
        <v>0</v>
      </c>
      <c r="L16" s="98">
        <f t="shared" si="3"/>
        <v>0</v>
      </c>
      <c r="M16" s="98">
        <f t="shared" si="3"/>
        <v>0</v>
      </c>
      <c r="N16" s="98">
        <f>SUM(N17:N25)</f>
        <v>0</v>
      </c>
      <c r="O16" s="98">
        <f>SUM(O17:O25)</f>
        <v>0</v>
      </c>
      <c r="P16" s="98">
        <f>SUM(P17:P25)</f>
        <v>0</v>
      </c>
      <c r="Q16" s="48">
        <f t="shared" ref="Q16" si="4">SUM(Q17:Q25)</f>
        <v>0</v>
      </c>
      <c r="R16" s="77">
        <f t="shared" si="2"/>
        <v>18894952.23</v>
      </c>
      <c r="S16" s="98"/>
      <c r="T16" s="50"/>
    </row>
    <row r="17" spans="3:20" ht="19.5" customHeight="1" x14ac:dyDescent="0.25">
      <c r="C17" s="31" t="s">
        <v>25</v>
      </c>
      <c r="D17" s="99">
        <v>18311351</v>
      </c>
      <c r="E17" s="26"/>
      <c r="F17" s="77">
        <v>2074530.2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>
        <f t="shared" si="2"/>
        <v>2074530.2</v>
      </c>
      <c r="S17" s="77"/>
      <c r="T17" s="50"/>
    </row>
    <row r="18" spans="3:20" ht="17.25" customHeight="1" x14ac:dyDescent="0.25">
      <c r="C18" s="31" t="s">
        <v>26</v>
      </c>
      <c r="D18" s="99">
        <v>20736908</v>
      </c>
      <c r="E18" s="26"/>
      <c r="F18" s="77">
        <v>2136408.1800000002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>
        <f t="shared" si="2"/>
        <v>2136408.1800000002</v>
      </c>
      <c r="S18" s="77"/>
      <c r="T18" s="50"/>
    </row>
    <row r="19" spans="3:20" ht="24" customHeight="1" x14ac:dyDescent="0.25">
      <c r="C19" s="31" t="s">
        <v>27</v>
      </c>
      <c r="D19" s="99">
        <v>15722275</v>
      </c>
      <c r="E19" s="26"/>
      <c r="F19" s="77">
        <v>1193204.2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>
        <f t="shared" si="2"/>
        <v>1193204.2</v>
      </c>
      <c r="S19" s="77"/>
      <c r="T19" s="50"/>
    </row>
    <row r="20" spans="3:20" ht="25.5" customHeight="1" x14ac:dyDescent="0.25">
      <c r="C20" s="31" t="s">
        <v>28</v>
      </c>
      <c r="D20" s="99">
        <v>310718</v>
      </c>
      <c r="E20" s="26"/>
      <c r="F20" s="77">
        <v>301935.67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>
        <f t="shared" si="2"/>
        <v>301935.67</v>
      </c>
      <c r="S20" s="77"/>
      <c r="T20" s="50"/>
    </row>
    <row r="21" spans="3:20" ht="24" customHeight="1" x14ac:dyDescent="0.25">
      <c r="C21" s="31" t="s">
        <v>29</v>
      </c>
      <c r="D21" s="99">
        <v>39111328</v>
      </c>
      <c r="E21" s="26"/>
      <c r="F21" s="77">
        <v>768719.35999999999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>
        <f t="shared" si="2"/>
        <v>768719.35999999999</v>
      </c>
      <c r="S21" s="77"/>
      <c r="T21" s="50"/>
    </row>
    <row r="22" spans="3:20" ht="19.5" customHeight="1" x14ac:dyDescent="0.25">
      <c r="C22" s="31" t="s">
        <v>30</v>
      </c>
      <c r="D22" s="99">
        <v>37404257</v>
      </c>
      <c r="E22" s="26"/>
      <c r="F22" s="77">
        <v>671170.71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>
        <f t="shared" si="2"/>
        <v>671170.71</v>
      </c>
      <c r="S22" s="77"/>
      <c r="T22" s="50"/>
    </row>
    <row r="23" spans="3:20" ht="35.25" customHeight="1" x14ac:dyDescent="0.25">
      <c r="C23" s="31" t="s">
        <v>31</v>
      </c>
      <c r="D23" s="99">
        <v>9657405</v>
      </c>
      <c r="E23" s="26"/>
      <c r="F23" s="77">
        <v>364482.7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>
        <f t="shared" si="2"/>
        <v>364482.7</v>
      </c>
      <c r="S23" s="77"/>
      <c r="T23" s="50"/>
    </row>
    <row r="24" spans="3:20" ht="30.75" customHeight="1" x14ac:dyDescent="0.25">
      <c r="C24" s="31" t="s">
        <v>32</v>
      </c>
      <c r="D24" s="99">
        <v>93239444</v>
      </c>
      <c r="E24" s="26"/>
      <c r="F24" s="77">
        <v>11194728.57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>
        <f t="shared" si="2"/>
        <v>11194728.57</v>
      </c>
      <c r="S24" s="77"/>
      <c r="T24" s="50"/>
    </row>
    <row r="25" spans="3:20" ht="15.75" x14ac:dyDescent="0.25">
      <c r="C25" s="31" t="s">
        <v>33</v>
      </c>
      <c r="D25" s="99">
        <v>15409962</v>
      </c>
      <c r="E25" s="26"/>
      <c r="F25" s="77">
        <v>189772.64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>
        <f t="shared" si="2"/>
        <v>189772.64</v>
      </c>
      <c r="S25" s="77"/>
      <c r="T25" s="50"/>
    </row>
    <row r="26" spans="3:20" ht="15.75" x14ac:dyDescent="0.25">
      <c r="C26" s="30" t="s">
        <v>34</v>
      </c>
      <c r="D26" s="97">
        <f>D27+D28+D29+D30+D31+D32+D33+D34+D35</f>
        <v>51743530</v>
      </c>
      <c r="E26" s="48">
        <f>SUM(E27:E35)</f>
        <v>0</v>
      </c>
      <c r="F26" s="113">
        <f t="shared" ref="F26:M26" si="5">SUM(F27:F35)</f>
        <v>3656644.7199999997</v>
      </c>
      <c r="G26" s="98">
        <f t="shared" si="5"/>
        <v>0</v>
      </c>
      <c r="H26" s="98">
        <f t="shared" si="5"/>
        <v>0</v>
      </c>
      <c r="I26" s="98">
        <f t="shared" si="5"/>
        <v>0</v>
      </c>
      <c r="J26" s="98">
        <f t="shared" si="5"/>
        <v>0</v>
      </c>
      <c r="K26" s="98">
        <f t="shared" si="5"/>
        <v>0</v>
      </c>
      <c r="L26" s="98">
        <f t="shared" si="5"/>
        <v>0</v>
      </c>
      <c r="M26" s="98">
        <f t="shared" si="5"/>
        <v>0</v>
      </c>
      <c r="N26" s="98">
        <f>SUM(N27:N35)</f>
        <v>0</v>
      </c>
      <c r="O26" s="98">
        <f>SUM(O27:O35)</f>
        <v>0</v>
      </c>
      <c r="P26" s="98">
        <f>SUM(P27:P35)</f>
        <v>0</v>
      </c>
      <c r="Q26" s="48">
        <f t="shared" ref="Q26" si="6">SUM(Q27:Q35)</f>
        <v>0</v>
      </c>
      <c r="R26" s="77">
        <f t="shared" si="2"/>
        <v>3656644.7199999997</v>
      </c>
      <c r="S26" s="98"/>
      <c r="T26" s="50"/>
    </row>
    <row r="27" spans="3:20" ht="15.75" x14ac:dyDescent="0.25">
      <c r="C27" s="31" t="s">
        <v>35</v>
      </c>
      <c r="D27" s="99">
        <v>2444964</v>
      </c>
      <c r="E27" s="26"/>
      <c r="F27" s="77">
        <v>527111.03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>
        <f t="shared" si="2"/>
        <v>527111.03</v>
      </c>
      <c r="S27" s="77"/>
      <c r="T27" s="50"/>
    </row>
    <row r="28" spans="3:20" ht="15.75" x14ac:dyDescent="0.25">
      <c r="C28" s="31" t="s">
        <v>36</v>
      </c>
      <c r="D28" s="99">
        <v>2418918</v>
      </c>
      <c r="E28" s="26"/>
      <c r="F28" s="77">
        <v>596018.68000000005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>
        <f t="shared" si="2"/>
        <v>596018.68000000005</v>
      </c>
      <c r="S28" s="77"/>
      <c r="T28" s="50"/>
    </row>
    <row r="29" spans="3:20" ht="15.75" x14ac:dyDescent="0.25">
      <c r="C29" s="31" t="s">
        <v>37</v>
      </c>
      <c r="D29" s="99">
        <v>664313</v>
      </c>
      <c r="E29" s="26"/>
      <c r="F29" s="77">
        <v>6749.06</v>
      </c>
      <c r="G29" s="77"/>
      <c r="H29" s="77"/>
      <c r="I29" s="77"/>
      <c r="J29" s="77"/>
      <c r="K29" s="77"/>
      <c r="L29" s="77"/>
      <c r="M29" s="77"/>
      <c r="N29" s="77"/>
      <c r="O29" s="77"/>
      <c r="P29"/>
      <c r="Q29" s="77"/>
      <c r="R29" s="77">
        <f t="shared" si="2"/>
        <v>6749.06</v>
      </c>
      <c r="S29" s="77"/>
      <c r="T29" s="50"/>
    </row>
    <row r="30" spans="3:20" ht="15.75" x14ac:dyDescent="0.25">
      <c r="C30" s="31" t="s">
        <v>38</v>
      </c>
      <c r="D30" s="99">
        <v>466028</v>
      </c>
      <c r="E30" s="26"/>
      <c r="F30" s="77">
        <v>7090.94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>
        <f t="shared" si="2"/>
        <v>7090.94</v>
      </c>
      <c r="S30" s="77"/>
      <c r="T30" s="50"/>
    </row>
    <row r="31" spans="3:20" ht="15.75" x14ac:dyDescent="0.25">
      <c r="C31" s="31" t="s">
        <v>39</v>
      </c>
      <c r="D31" s="99">
        <v>777399</v>
      </c>
      <c r="E31" s="26"/>
      <c r="F31" s="77">
        <v>10720.16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>
        <f t="shared" si="2"/>
        <v>10720.16</v>
      </c>
      <c r="S31" s="77"/>
      <c r="T31" s="50"/>
    </row>
    <row r="32" spans="3:20" ht="15.75" x14ac:dyDescent="0.25">
      <c r="C32" s="31" t="s">
        <v>40</v>
      </c>
      <c r="D32" s="99">
        <v>3570856</v>
      </c>
      <c r="E32" s="26"/>
      <c r="F32" s="77">
        <v>80372.42</v>
      </c>
      <c r="G32" s="77"/>
      <c r="H32" s="77"/>
      <c r="I32" s="77"/>
      <c r="J32" s="77"/>
      <c r="K32" s="77"/>
      <c r="L32" s="77"/>
      <c r="M32" s="77"/>
      <c r="N32" s="77"/>
      <c r="O32" s="77"/>
      <c r="P32"/>
      <c r="Q32" s="77"/>
      <c r="R32" s="77">
        <f t="shared" si="2"/>
        <v>80372.42</v>
      </c>
      <c r="S32" s="77"/>
      <c r="T32" s="50"/>
    </row>
    <row r="33" spans="3:20" ht="31.5" x14ac:dyDescent="0.25">
      <c r="C33" s="31" t="s">
        <v>41</v>
      </c>
      <c r="D33" s="99">
        <v>19780007</v>
      </c>
      <c r="E33" s="26"/>
      <c r="F33" s="77">
        <v>355014.21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>
        <f t="shared" si="2"/>
        <v>355014.21</v>
      </c>
      <c r="S33" s="77"/>
      <c r="T33" s="50"/>
    </row>
    <row r="34" spans="3:20" ht="31.5" x14ac:dyDescent="0.25">
      <c r="C34" s="31" t="s">
        <v>42</v>
      </c>
      <c r="D34" s="99"/>
      <c r="E34" s="26"/>
      <c r="F34" s="77"/>
      <c r="G34" s="77">
        <v>0</v>
      </c>
      <c r="H34" s="77"/>
      <c r="I34" s="77"/>
      <c r="J34" s="77"/>
      <c r="K34" s="77">
        <v>0</v>
      </c>
      <c r="L34" s="77"/>
      <c r="M34" s="77"/>
      <c r="N34" s="77"/>
      <c r="O34" s="77"/>
      <c r="P34" s="77"/>
      <c r="Q34" s="77"/>
      <c r="R34" s="77">
        <f t="shared" si="2"/>
        <v>0</v>
      </c>
      <c r="S34" s="77"/>
      <c r="T34" s="50"/>
    </row>
    <row r="35" spans="3:20" ht="15.75" x14ac:dyDescent="0.25">
      <c r="C35" s="31" t="s">
        <v>43</v>
      </c>
      <c r="D35" s="99">
        <v>21621045</v>
      </c>
      <c r="E35" s="26"/>
      <c r="F35" s="77">
        <v>2073568.22</v>
      </c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>
        <f t="shared" si="2"/>
        <v>2073568.22</v>
      </c>
      <c r="S35" s="77"/>
      <c r="T35" s="50"/>
    </row>
    <row r="36" spans="3:20" ht="15.75" x14ac:dyDescent="0.25">
      <c r="C36" s="30" t="s">
        <v>44</v>
      </c>
      <c r="D36" s="97">
        <f>D37+D43+D38+D44</f>
        <v>11517675</v>
      </c>
      <c r="E36" s="48">
        <f>SUM(E37:E51)</f>
        <v>0</v>
      </c>
      <c r="F36" s="113">
        <f t="shared" ref="F36:P36" si="7">SUM(F37:F51)</f>
        <v>496352.76</v>
      </c>
      <c r="G36" s="98">
        <f t="shared" si="7"/>
        <v>0</v>
      </c>
      <c r="H36" s="98">
        <f t="shared" si="7"/>
        <v>0</v>
      </c>
      <c r="I36" s="98">
        <f t="shared" si="7"/>
        <v>0</v>
      </c>
      <c r="J36" s="98">
        <f t="shared" si="7"/>
        <v>0</v>
      </c>
      <c r="K36" s="98">
        <f t="shared" si="7"/>
        <v>0</v>
      </c>
      <c r="L36" s="98">
        <f t="shared" si="7"/>
        <v>0</v>
      </c>
      <c r="M36" s="98">
        <f t="shared" si="7"/>
        <v>0</v>
      </c>
      <c r="N36" s="98">
        <f t="shared" si="7"/>
        <v>0</v>
      </c>
      <c r="O36" s="98">
        <f t="shared" si="7"/>
        <v>0</v>
      </c>
      <c r="P36" s="98">
        <f t="shared" si="7"/>
        <v>0</v>
      </c>
      <c r="Q36" s="48">
        <f t="shared" ref="Q36" si="8">SUM(Q37:Q51)</f>
        <v>0</v>
      </c>
      <c r="R36" s="77">
        <f t="shared" si="2"/>
        <v>496352.76</v>
      </c>
      <c r="S36" s="98"/>
      <c r="T36" s="50"/>
    </row>
    <row r="37" spans="3:20" ht="15.75" x14ac:dyDescent="0.25">
      <c r="C37" s="31" t="s">
        <v>45</v>
      </c>
      <c r="D37" s="99">
        <v>3321924</v>
      </c>
      <c r="E37" s="26"/>
      <c r="F37" s="77">
        <v>496352.76</v>
      </c>
      <c r="G37" s="77"/>
      <c r="H37" s="77"/>
      <c r="I37" s="77"/>
      <c r="J37" s="77"/>
      <c r="K37" s="77"/>
      <c r="L37" s="77"/>
      <c r="M37" s="77"/>
      <c r="N37" s="106"/>
      <c r="O37" s="77"/>
      <c r="P37" s="77"/>
      <c r="Q37" s="77"/>
      <c r="R37" s="77">
        <f t="shared" si="2"/>
        <v>496352.76</v>
      </c>
      <c r="S37" s="77"/>
      <c r="T37" s="50"/>
    </row>
    <row r="38" spans="3:20" ht="31.5" x14ac:dyDescent="0.25">
      <c r="C38" s="31" t="s">
        <v>46</v>
      </c>
      <c r="D38" s="99">
        <v>8195751</v>
      </c>
      <c r="E38" s="26"/>
      <c r="F38" s="77"/>
      <c r="G38" s="77"/>
      <c r="H38" s="77"/>
      <c r="I38" s="77"/>
      <c r="J38" s="77"/>
      <c r="K38" s="77"/>
      <c r="L38" s="89"/>
      <c r="M38" s="77"/>
      <c r="N38" s="77"/>
      <c r="O38" s="77"/>
      <c r="P38" s="77"/>
      <c r="Q38" s="77"/>
      <c r="R38" s="77">
        <f t="shared" si="2"/>
        <v>0</v>
      </c>
      <c r="S38" s="77"/>
      <c r="T38" s="50"/>
    </row>
    <row r="39" spans="3:20" ht="31.5" x14ac:dyDescent="0.25">
      <c r="C39" s="31" t="s">
        <v>47</v>
      </c>
      <c r="D39" s="99"/>
      <c r="E39" s="26"/>
      <c r="F39" s="77"/>
      <c r="G39" s="77"/>
      <c r="H39" s="77"/>
      <c r="I39" s="77"/>
      <c r="J39" s="77"/>
      <c r="K39" s="77"/>
      <c r="L39" s="89"/>
      <c r="M39" s="77"/>
      <c r="N39" s="77"/>
      <c r="O39" s="77"/>
      <c r="P39" s="77"/>
      <c r="Q39" s="77"/>
      <c r="R39" s="77">
        <f t="shared" si="2"/>
        <v>0</v>
      </c>
      <c r="S39" s="77"/>
      <c r="T39" s="50"/>
    </row>
    <row r="40" spans="3:20" ht="31.5" hidden="1" x14ac:dyDescent="0.25">
      <c r="C40" s="31" t="s">
        <v>48</v>
      </c>
      <c r="D40" s="99"/>
      <c r="E40" s="26"/>
      <c r="F40" s="77"/>
      <c r="G40" s="77">
        <v>0</v>
      </c>
      <c r="H40" s="77"/>
      <c r="I40" s="77"/>
      <c r="J40" s="77"/>
      <c r="K40" s="77">
        <v>0</v>
      </c>
      <c r="L40" s="89"/>
      <c r="M40" s="77"/>
      <c r="N40" s="77"/>
      <c r="O40" s="77"/>
      <c r="P40" s="77"/>
      <c r="Q40" s="77"/>
      <c r="R40" s="77">
        <v>0</v>
      </c>
      <c r="S40" s="77"/>
      <c r="T40" s="50"/>
    </row>
    <row r="41" spans="3:20" ht="31.5" hidden="1" x14ac:dyDescent="0.25">
      <c r="C41" s="31" t="s">
        <v>49</v>
      </c>
      <c r="D41" s="99"/>
      <c r="E41" s="26"/>
      <c r="F41" s="77"/>
      <c r="G41" s="77">
        <v>0</v>
      </c>
      <c r="H41" s="77"/>
      <c r="I41" s="77"/>
      <c r="J41" s="77"/>
      <c r="K41" s="77">
        <v>0</v>
      </c>
      <c r="L41" s="89"/>
      <c r="M41" s="77"/>
      <c r="N41" s="77"/>
      <c r="O41" s="77"/>
      <c r="P41" s="77"/>
      <c r="Q41" s="77"/>
      <c r="R41" s="77">
        <v>0</v>
      </c>
      <c r="S41" s="77"/>
      <c r="T41" s="50"/>
    </row>
    <row r="42" spans="3:20" ht="15.75" hidden="1" x14ac:dyDescent="0.25">
      <c r="C42" s="31" t="s">
        <v>105</v>
      </c>
      <c r="D42" s="99"/>
      <c r="E42" s="26"/>
      <c r="F42" s="77"/>
      <c r="G42" s="77"/>
      <c r="H42" s="77"/>
      <c r="I42" s="77"/>
      <c r="J42" s="77"/>
      <c r="K42" s="77"/>
      <c r="L42" s="89"/>
      <c r="M42" s="77"/>
      <c r="N42" s="77"/>
      <c r="O42" s="77"/>
      <c r="P42" s="77"/>
      <c r="Q42" s="77"/>
      <c r="R42" s="77">
        <v>0</v>
      </c>
      <c r="S42" s="77"/>
      <c r="T42" s="50"/>
    </row>
    <row r="43" spans="3:20" ht="15.75" x14ac:dyDescent="0.25">
      <c r="C43" s="31" t="s">
        <v>50</v>
      </c>
      <c r="D43" s="99"/>
      <c r="E43" s="26"/>
      <c r="F43" s="77"/>
      <c r="G43" s="77">
        <v>0</v>
      </c>
      <c r="H43" s="77"/>
      <c r="I43" s="77"/>
      <c r="J43" s="77"/>
      <c r="K43" s="77">
        <v>0</v>
      </c>
      <c r="L43" s="77"/>
      <c r="M43" s="77"/>
      <c r="N43" s="77"/>
      <c r="O43" s="77"/>
      <c r="P43" s="77"/>
      <c r="Q43" s="77"/>
      <c r="R43" s="77">
        <f t="shared" ref="R43:R48" si="9">SUM(F43:Q43)</f>
        <v>0</v>
      </c>
      <c r="S43" s="77"/>
      <c r="T43" s="50"/>
    </row>
    <row r="44" spans="3:20" ht="31.5" x14ac:dyDescent="0.25">
      <c r="C44" s="31" t="s">
        <v>51</v>
      </c>
      <c r="D44" s="99"/>
      <c r="E44" s="26"/>
      <c r="F44" s="77"/>
      <c r="G44" s="77">
        <v>0</v>
      </c>
      <c r="H44" s="77"/>
      <c r="I44" s="77"/>
      <c r="J44" s="77"/>
      <c r="K44" s="77">
        <v>0</v>
      </c>
      <c r="L44" s="77"/>
      <c r="M44" s="77"/>
      <c r="N44" s="77"/>
      <c r="O44" s="77"/>
      <c r="P44" s="77"/>
      <c r="Q44" s="77"/>
      <c r="R44" s="77">
        <f t="shared" si="9"/>
        <v>0</v>
      </c>
      <c r="S44" s="77"/>
      <c r="T44" s="50"/>
    </row>
    <row r="45" spans="3:20" ht="15.75" x14ac:dyDescent="0.25">
      <c r="C45" s="30" t="s">
        <v>52</v>
      </c>
      <c r="D45" s="97">
        <v>0</v>
      </c>
      <c r="E45" s="48"/>
      <c r="F45" s="98"/>
      <c r="G45" s="77">
        <v>0</v>
      </c>
      <c r="H45" s="98">
        <v>0</v>
      </c>
      <c r="I45" s="98">
        <v>0</v>
      </c>
      <c r="J45" s="98">
        <v>0</v>
      </c>
      <c r="K45" s="77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77">
        <f t="shared" si="9"/>
        <v>0</v>
      </c>
      <c r="S45" s="77"/>
      <c r="T45" s="50"/>
    </row>
    <row r="46" spans="3:20" ht="15.75" x14ac:dyDescent="0.25">
      <c r="C46" s="31" t="s">
        <v>53</v>
      </c>
      <c r="D46" s="99">
        <v>0</v>
      </c>
      <c r="E46" s="26"/>
      <c r="F46" s="77"/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/>
      <c r="R46" s="77">
        <f t="shared" si="9"/>
        <v>0</v>
      </c>
      <c r="S46" s="77"/>
      <c r="T46" s="50"/>
    </row>
    <row r="47" spans="3:20" ht="31.5" x14ac:dyDescent="0.25">
      <c r="C47" s="31" t="s">
        <v>54</v>
      </c>
      <c r="D47" s="99">
        <v>0</v>
      </c>
      <c r="E47" s="26"/>
      <c r="F47" s="77"/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/>
      <c r="R47" s="77">
        <f t="shared" si="9"/>
        <v>0</v>
      </c>
      <c r="S47" s="77"/>
      <c r="T47" s="50"/>
    </row>
    <row r="48" spans="3:20" ht="31.5" x14ac:dyDescent="0.25">
      <c r="C48" s="31" t="s">
        <v>55</v>
      </c>
      <c r="D48" s="99">
        <v>0</v>
      </c>
      <c r="E48" s="26"/>
      <c r="F48" s="77"/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/>
      <c r="R48" s="77">
        <f t="shared" si="9"/>
        <v>0</v>
      </c>
      <c r="S48" s="77"/>
      <c r="T48" s="50"/>
    </row>
    <row r="49" spans="3:20" ht="31.5" hidden="1" x14ac:dyDescent="0.25">
      <c r="C49" s="31" t="s">
        <v>56</v>
      </c>
      <c r="D49" s="99">
        <v>0</v>
      </c>
      <c r="E49" s="26"/>
      <c r="F49" s="77"/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/>
      <c r="R49" s="77">
        <v>0</v>
      </c>
      <c r="S49" s="77"/>
      <c r="T49" s="50"/>
    </row>
    <row r="50" spans="3:20" ht="15.75" hidden="1" x14ac:dyDescent="0.25">
      <c r="C50" s="31" t="s">
        <v>58</v>
      </c>
      <c r="D50" s="99">
        <v>0</v>
      </c>
      <c r="E50" s="26"/>
      <c r="F50" s="77"/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/>
      <c r="R50" s="77">
        <v>0</v>
      </c>
      <c r="S50" s="77"/>
      <c r="T50" s="50"/>
    </row>
    <row r="51" spans="3:20" ht="40.5" customHeight="1" x14ac:dyDescent="0.25">
      <c r="C51" s="31" t="s">
        <v>59</v>
      </c>
      <c r="D51" s="99">
        <v>0</v>
      </c>
      <c r="E51" s="26"/>
      <c r="F51" s="77"/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/>
      <c r="R51" s="77">
        <f t="shared" ref="R51:R75" si="10">SUM(F51:Q51)</f>
        <v>0</v>
      </c>
      <c r="S51" s="77"/>
      <c r="T51" s="50"/>
    </row>
    <row r="52" spans="3:20" ht="15.75" x14ac:dyDescent="0.25">
      <c r="C52" s="30" t="s">
        <v>60</v>
      </c>
      <c r="D52" s="97">
        <f>D53+D54+D55+D56+D57+D58+D59+D60+D61</f>
        <v>68622157</v>
      </c>
      <c r="E52" s="48">
        <f>SUM(E53:E61)</f>
        <v>0</v>
      </c>
      <c r="F52" s="114">
        <f>F53+F54+F55+F56+F57+F58+F59+F60+F61</f>
        <v>25662716.530000001</v>
      </c>
      <c r="G52" s="97">
        <f t="shared" ref="G52:M52" si="11">G53+G54+G55+G56+G57+G58+G59+G60+G61</f>
        <v>0</v>
      </c>
      <c r="H52" s="97">
        <f t="shared" si="11"/>
        <v>0</v>
      </c>
      <c r="I52" s="97">
        <f t="shared" si="11"/>
        <v>0</v>
      </c>
      <c r="J52" s="97">
        <f t="shared" si="11"/>
        <v>0</v>
      </c>
      <c r="K52" s="97">
        <f t="shared" si="11"/>
        <v>0</v>
      </c>
      <c r="L52" s="97">
        <f t="shared" si="11"/>
        <v>0</v>
      </c>
      <c r="M52" s="97">
        <f t="shared" si="11"/>
        <v>0</v>
      </c>
      <c r="N52" s="98">
        <f>SUM(N53:N61)</f>
        <v>0</v>
      </c>
      <c r="O52" s="48">
        <f t="shared" ref="O52:Q52" si="12">SUM(O53:O61)</f>
        <v>0</v>
      </c>
      <c r="P52" s="48">
        <f t="shared" si="12"/>
        <v>0</v>
      </c>
      <c r="Q52" s="48">
        <f t="shared" si="12"/>
        <v>0</v>
      </c>
      <c r="R52" s="77">
        <f t="shared" si="10"/>
        <v>25662716.530000001</v>
      </c>
      <c r="S52" s="98"/>
      <c r="T52" s="50"/>
    </row>
    <row r="53" spans="3:20" ht="15.75" x14ac:dyDescent="0.25">
      <c r="C53" s="31" t="s">
        <v>61</v>
      </c>
      <c r="D53" s="99">
        <v>30733192</v>
      </c>
      <c r="E53" s="26"/>
      <c r="F53" s="77">
        <v>960195.79</v>
      </c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>
        <f t="shared" si="10"/>
        <v>960195.79</v>
      </c>
      <c r="S53" s="77"/>
      <c r="T53" s="50"/>
    </row>
    <row r="54" spans="3:20" ht="31.5" x14ac:dyDescent="0.25">
      <c r="C54" s="31" t="s">
        <v>106</v>
      </c>
      <c r="D54" s="99">
        <v>1148232</v>
      </c>
      <c r="E54" s="26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>
        <f t="shared" si="10"/>
        <v>0</v>
      </c>
      <c r="S54" s="77"/>
      <c r="T54" s="50"/>
    </row>
    <row r="55" spans="3:20" ht="15.75" x14ac:dyDescent="0.25">
      <c r="C55" s="31" t="s">
        <v>63</v>
      </c>
      <c r="D55" s="99"/>
      <c r="E55" s="26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>
        <f t="shared" si="10"/>
        <v>0</v>
      </c>
      <c r="S55" s="77"/>
      <c r="T55" s="50"/>
    </row>
    <row r="56" spans="3:20" ht="31.5" x14ac:dyDescent="0.25">
      <c r="C56" s="31" t="s">
        <v>64</v>
      </c>
      <c r="D56" s="99">
        <v>20400000</v>
      </c>
      <c r="E56" s="26"/>
      <c r="F56" s="77">
        <v>24414304.640000001</v>
      </c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>
        <f t="shared" si="10"/>
        <v>24414304.640000001</v>
      </c>
      <c r="S56" s="77"/>
      <c r="T56" s="50"/>
    </row>
    <row r="57" spans="3:20" ht="17.25" customHeight="1" x14ac:dyDescent="0.25">
      <c r="C57" s="31" t="s">
        <v>65</v>
      </c>
      <c r="D57" s="99">
        <v>13574927</v>
      </c>
      <c r="E57" s="26"/>
      <c r="F57" s="77">
        <v>288216.09999999998</v>
      </c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>
        <f t="shared" si="10"/>
        <v>288216.09999999998</v>
      </c>
      <c r="S57" s="77"/>
      <c r="T57" s="50"/>
    </row>
    <row r="58" spans="3:20" ht="15.75" x14ac:dyDescent="0.25">
      <c r="C58" s="31" t="s">
        <v>66</v>
      </c>
      <c r="D58" s="99">
        <v>739570</v>
      </c>
      <c r="E58" s="26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>
        <f t="shared" si="10"/>
        <v>0</v>
      </c>
      <c r="S58" s="77"/>
      <c r="T58" s="50"/>
    </row>
    <row r="59" spans="3:20" ht="19.5" customHeight="1" x14ac:dyDescent="0.25">
      <c r="C59" s="31" t="s">
        <v>107</v>
      </c>
      <c r="D59" s="99"/>
      <c r="E59" s="26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>
        <f t="shared" si="10"/>
        <v>0</v>
      </c>
      <c r="S59" s="77"/>
      <c r="T59" s="50"/>
    </row>
    <row r="60" spans="3:20" ht="17.25" customHeight="1" x14ac:dyDescent="0.25">
      <c r="C60" s="31" t="s">
        <v>68</v>
      </c>
      <c r="D60" s="99">
        <v>1334208</v>
      </c>
      <c r="E60" s="26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>
        <f t="shared" si="10"/>
        <v>0</v>
      </c>
      <c r="S60" s="77"/>
      <c r="T60" s="50"/>
    </row>
    <row r="61" spans="3:20" ht="44.25" customHeight="1" x14ac:dyDescent="0.25">
      <c r="C61" s="31" t="s">
        <v>69</v>
      </c>
      <c r="D61" s="99">
        <v>692028</v>
      </c>
      <c r="E61" s="26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>
        <f t="shared" si="10"/>
        <v>0</v>
      </c>
      <c r="S61" s="77"/>
      <c r="T61" s="50"/>
    </row>
    <row r="62" spans="3:20" ht="15.75" x14ac:dyDescent="0.25">
      <c r="C62" s="30" t="s">
        <v>70</v>
      </c>
      <c r="D62" s="97">
        <f>D63+D64+D65</f>
        <v>330309210</v>
      </c>
      <c r="E62" s="48">
        <f>+E63+E64</f>
        <v>0</v>
      </c>
      <c r="F62" s="97">
        <f t="shared" ref="F62:J62" si="13">F63+F64+F65</f>
        <v>0</v>
      </c>
      <c r="G62" s="97">
        <f t="shared" si="13"/>
        <v>0</v>
      </c>
      <c r="H62" s="97">
        <f t="shared" si="13"/>
        <v>0</v>
      </c>
      <c r="I62" s="97">
        <f t="shared" si="13"/>
        <v>0</v>
      </c>
      <c r="J62" s="97">
        <f t="shared" si="13"/>
        <v>0</v>
      </c>
      <c r="K62" s="98">
        <v>0</v>
      </c>
      <c r="L62" s="98">
        <v>0</v>
      </c>
      <c r="M62" s="98">
        <v>0</v>
      </c>
      <c r="N62" s="48">
        <f t="shared" ref="N62:O62" si="14">SUM(N63)</f>
        <v>0</v>
      </c>
      <c r="O62" s="48">
        <f t="shared" si="14"/>
        <v>0</v>
      </c>
      <c r="P62" s="48">
        <f>SUM(P64)</f>
        <v>0</v>
      </c>
      <c r="Q62" s="48">
        <f>SUM(Q64)</f>
        <v>0</v>
      </c>
      <c r="R62" s="77">
        <f t="shared" si="10"/>
        <v>0</v>
      </c>
      <c r="S62" s="98"/>
      <c r="T62" s="50"/>
    </row>
    <row r="63" spans="3:20" ht="15.75" x14ac:dyDescent="0.25">
      <c r="C63" s="31" t="s">
        <v>71</v>
      </c>
      <c r="D63" s="99">
        <v>2190645</v>
      </c>
      <c r="E63" s="26"/>
      <c r="F63" s="77"/>
      <c r="G63" s="77">
        <v>0</v>
      </c>
      <c r="H63" s="77"/>
      <c r="I63" s="77"/>
      <c r="J63" s="77"/>
      <c r="K63" s="77"/>
      <c r="L63" s="77"/>
      <c r="M63" s="77"/>
      <c r="N63" s="77"/>
      <c r="O63" s="77"/>
      <c r="P63"/>
      <c r="Q63" s="77"/>
      <c r="R63" s="77">
        <f t="shared" si="10"/>
        <v>0</v>
      </c>
      <c r="S63" s="77"/>
      <c r="T63" s="50"/>
    </row>
    <row r="64" spans="3:20" ht="15.75" x14ac:dyDescent="0.25">
      <c r="C64" s="31" t="s">
        <v>72</v>
      </c>
      <c r="D64" s="99">
        <v>328118565</v>
      </c>
      <c r="E64" s="26"/>
      <c r="F64" s="77"/>
      <c r="G64" s="77">
        <v>0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>
        <f t="shared" si="10"/>
        <v>0</v>
      </c>
      <c r="S64" s="77"/>
      <c r="T64" s="50"/>
    </row>
    <row r="65" spans="3:20" ht="15.75" x14ac:dyDescent="0.25">
      <c r="C65" s="31" t="s">
        <v>73</v>
      </c>
      <c r="D65" s="99">
        <v>0</v>
      </c>
      <c r="E65" s="26"/>
      <c r="F65" s="77"/>
      <c r="G65" s="77">
        <v>0</v>
      </c>
      <c r="H65" s="77"/>
      <c r="I65" s="77"/>
      <c r="J65" s="77"/>
      <c r="K65" s="77">
        <v>0</v>
      </c>
      <c r="L65" s="77"/>
      <c r="M65" s="77"/>
      <c r="N65" s="77"/>
      <c r="O65" s="77"/>
      <c r="P65" s="77"/>
      <c r="Q65" s="77"/>
      <c r="R65" s="77">
        <f t="shared" si="10"/>
        <v>0</v>
      </c>
      <c r="S65" s="77"/>
      <c r="T65" s="50"/>
    </row>
    <row r="66" spans="3:20" ht="31.5" x14ac:dyDescent="0.25">
      <c r="C66" s="30" t="s">
        <v>75</v>
      </c>
      <c r="D66" s="97">
        <v>0</v>
      </c>
      <c r="E66" s="48">
        <v>0</v>
      </c>
      <c r="F66" s="98"/>
      <c r="G66" s="77">
        <v>0</v>
      </c>
      <c r="H66" s="98">
        <v>0</v>
      </c>
      <c r="I66" s="98">
        <v>0</v>
      </c>
      <c r="J66" s="98">
        <v>0</v>
      </c>
      <c r="K66" s="77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77">
        <f t="shared" si="10"/>
        <v>0</v>
      </c>
      <c r="S66" s="77"/>
      <c r="T66" s="50"/>
    </row>
    <row r="67" spans="3:20" ht="15.75" x14ac:dyDescent="0.25">
      <c r="C67" s="31" t="s">
        <v>76</v>
      </c>
      <c r="D67" s="99">
        <v>0</v>
      </c>
      <c r="E67" s="26">
        <v>0</v>
      </c>
      <c r="F67" s="77"/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/>
      <c r="R67" s="77">
        <f t="shared" si="10"/>
        <v>0</v>
      </c>
      <c r="S67" s="77"/>
      <c r="T67" s="50"/>
    </row>
    <row r="68" spans="3:20" ht="31.5" x14ac:dyDescent="0.25">
      <c r="C68" s="31" t="s">
        <v>77</v>
      </c>
      <c r="D68" s="99">
        <v>0</v>
      </c>
      <c r="E68" s="26">
        <v>0</v>
      </c>
      <c r="F68" s="77"/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/>
      <c r="R68" s="77">
        <f t="shared" si="10"/>
        <v>0</v>
      </c>
      <c r="S68" s="77"/>
      <c r="T68" s="50"/>
    </row>
    <row r="69" spans="3:20" ht="15.75" x14ac:dyDescent="0.25">
      <c r="C69" s="30" t="s">
        <v>78</v>
      </c>
      <c r="D69" s="97">
        <v>0</v>
      </c>
      <c r="E69" s="48">
        <v>0</v>
      </c>
      <c r="F69" s="98"/>
      <c r="G69" s="77">
        <v>0</v>
      </c>
      <c r="H69" s="98">
        <v>0</v>
      </c>
      <c r="I69" s="98">
        <v>0</v>
      </c>
      <c r="J69" s="98">
        <v>0</v>
      </c>
      <c r="K69" s="77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v>0</v>
      </c>
      <c r="R69" s="77">
        <f t="shared" si="10"/>
        <v>0</v>
      </c>
      <c r="S69" s="77"/>
      <c r="T69" s="50"/>
    </row>
    <row r="70" spans="3:20" ht="15.75" x14ac:dyDescent="0.25">
      <c r="C70" s="31" t="s">
        <v>79</v>
      </c>
      <c r="D70" s="99">
        <v>0</v>
      </c>
      <c r="E70" s="26">
        <v>0</v>
      </c>
      <c r="F70" s="77"/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/>
      <c r="R70" s="77">
        <f t="shared" si="10"/>
        <v>0</v>
      </c>
      <c r="S70" s="77"/>
      <c r="T70" s="50"/>
    </row>
    <row r="71" spans="3:20" ht="15.75" x14ac:dyDescent="0.25">
      <c r="C71" s="29" t="s">
        <v>83</v>
      </c>
      <c r="D71" s="97"/>
      <c r="E71" s="48"/>
      <c r="F71" s="98"/>
      <c r="G71" s="77">
        <v>0</v>
      </c>
      <c r="H71" s="98"/>
      <c r="I71" s="98"/>
      <c r="J71" s="98"/>
      <c r="K71" s="77">
        <v>0</v>
      </c>
      <c r="L71" s="98">
        <v>0</v>
      </c>
      <c r="M71" s="98"/>
      <c r="N71" s="98"/>
      <c r="O71" s="98"/>
      <c r="P71" s="98"/>
      <c r="Q71" s="98"/>
      <c r="R71" s="77">
        <f t="shared" si="10"/>
        <v>0</v>
      </c>
      <c r="S71" s="77"/>
      <c r="T71" s="50"/>
    </row>
    <row r="72" spans="3:20" ht="15.75" x14ac:dyDescent="0.25">
      <c r="C72" s="30" t="s">
        <v>84</v>
      </c>
      <c r="D72" s="100">
        <v>0</v>
      </c>
      <c r="E72" s="98">
        <v>0</v>
      </c>
      <c r="F72" s="98"/>
      <c r="G72" s="77">
        <v>0</v>
      </c>
      <c r="H72" s="98">
        <v>0</v>
      </c>
      <c r="I72" s="98"/>
      <c r="J72" s="77">
        <v>0</v>
      </c>
      <c r="K72" s="77">
        <v>0</v>
      </c>
      <c r="L72" s="98">
        <v>0</v>
      </c>
      <c r="M72" s="77">
        <v>0</v>
      </c>
      <c r="N72" s="98">
        <v>0</v>
      </c>
      <c r="O72" s="98">
        <v>0</v>
      </c>
      <c r="P72" s="77">
        <v>0</v>
      </c>
      <c r="Q72" s="98">
        <v>0</v>
      </c>
      <c r="R72" s="77">
        <f t="shared" si="10"/>
        <v>0</v>
      </c>
      <c r="S72" s="77"/>
      <c r="T72" s="50"/>
    </row>
    <row r="73" spans="3:20" ht="15.75" x14ac:dyDescent="0.25">
      <c r="C73" s="31" t="s">
        <v>85</v>
      </c>
      <c r="D73" s="101"/>
      <c r="E73" s="77"/>
      <c r="F73" s="77"/>
      <c r="G73" s="77">
        <v>0</v>
      </c>
      <c r="H73" s="77"/>
      <c r="I73" s="77"/>
      <c r="J73" s="77"/>
      <c r="K73" s="77">
        <v>0</v>
      </c>
      <c r="L73" s="77"/>
      <c r="M73" s="77"/>
      <c r="N73" s="77"/>
      <c r="O73" s="77"/>
      <c r="P73" s="77"/>
      <c r="Q73" s="77"/>
      <c r="R73" s="77">
        <f t="shared" si="10"/>
        <v>0</v>
      </c>
      <c r="S73" s="77"/>
      <c r="T73" s="50"/>
    </row>
    <row r="74" spans="3:20" ht="23.25" customHeight="1" x14ac:dyDescent="0.25">
      <c r="C74" s="31" t="s">
        <v>86</v>
      </c>
      <c r="D74" s="101"/>
      <c r="E74" s="77"/>
      <c r="F74" s="77"/>
      <c r="G74" s="77">
        <v>0</v>
      </c>
      <c r="H74" s="77"/>
      <c r="I74" s="77"/>
      <c r="J74" s="77"/>
      <c r="K74" s="77">
        <v>0</v>
      </c>
      <c r="L74" s="77"/>
      <c r="M74" s="77"/>
      <c r="N74" s="77"/>
      <c r="O74" s="77"/>
      <c r="P74" s="77"/>
      <c r="Q74" s="77"/>
      <c r="R74" s="77">
        <f t="shared" si="10"/>
        <v>0</v>
      </c>
      <c r="S74" s="77"/>
      <c r="T74" s="50"/>
    </row>
    <row r="75" spans="3:20" ht="15.75" x14ac:dyDescent="0.25">
      <c r="C75" s="30" t="s">
        <v>87</v>
      </c>
      <c r="D75" s="100">
        <f>D76+D77</f>
        <v>23789479</v>
      </c>
      <c r="E75" s="100">
        <f t="shared" ref="E75:J75" si="15">E76+E77</f>
        <v>0</v>
      </c>
      <c r="F75" s="100">
        <f t="shared" si="15"/>
        <v>0</v>
      </c>
      <c r="G75" s="100">
        <f t="shared" si="15"/>
        <v>0</v>
      </c>
      <c r="H75" s="100">
        <f t="shared" si="15"/>
        <v>0</v>
      </c>
      <c r="I75" s="100">
        <f t="shared" si="15"/>
        <v>0</v>
      </c>
      <c r="J75" s="100">
        <f t="shared" si="15"/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  <c r="R75" s="77">
        <f t="shared" si="10"/>
        <v>0</v>
      </c>
      <c r="S75" s="98"/>
      <c r="T75" s="50"/>
    </row>
    <row r="76" spans="3:20" ht="15.75" x14ac:dyDescent="0.25">
      <c r="C76" s="31" t="s">
        <v>88</v>
      </c>
      <c r="D76" s="101">
        <v>23789479</v>
      </c>
      <c r="E76" s="26"/>
      <c r="F76" s="26"/>
      <c r="G76" s="26"/>
      <c r="H76" s="26"/>
      <c r="I76" s="26"/>
      <c r="K76" s="26"/>
      <c r="L76" s="26"/>
      <c r="M76" s="26"/>
      <c r="N76" s="26"/>
      <c r="O76" s="26"/>
      <c r="P76" s="26"/>
      <c r="Q76" s="26"/>
      <c r="R76" s="26"/>
      <c r="S76" s="77"/>
      <c r="T76" s="50"/>
    </row>
    <row r="77" spans="3:20" ht="15.75" x14ac:dyDescent="0.25">
      <c r="C77" s="31" t="s">
        <v>89</v>
      </c>
      <c r="D77" s="35"/>
      <c r="E77" s="26"/>
      <c r="F77" s="26"/>
      <c r="G77" s="26"/>
      <c r="H77" s="26"/>
      <c r="I77" s="26"/>
      <c r="K77" s="26"/>
      <c r="L77" s="26"/>
      <c r="M77" s="26"/>
      <c r="N77" s="26"/>
      <c r="O77" s="26"/>
      <c r="P77" s="26"/>
      <c r="Q77" s="26"/>
      <c r="R77" s="26"/>
      <c r="S77" s="77"/>
      <c r="T77" s="50"/>
    </row>
    <row r="78" spans="3:20" ht="15.75" x14ac:dyDescent="0.25">
      <c r="C78" s="30" t="s">
        <v>91</v>
      </c>
      <c r="D78" s="34">
        <v>0</v>
      </c>
      <c r="E78" s="26"/>
      <c r="F78" s="26"/>
      <c r="G78" s="26"/>
      <c r="H78" s="26"/>
      <c r="I78" s="26"/>
      <c r="K78" s="26"/>
      <c r="L78" s="26"/>
      <c r="M78" s="26"/>
      <c r="N78" s="26"/>
      <c r="O78" s="26"/>
      <c r="P78" s="26"/>
      <c r="Q78" s="26"/>
      <c r="R78" s="26"/>
      <c r="S78" s="26"/>
      <c r="T78" s="50"/>
    </row>
    <row r="79" spans="3:20" ht="15.75" x14ac:dyDescent="0.25">
      <c r="C79" s="31" t="s">
        <v>92</v>
      </c>
      <c r="D79" s="35"/>
      <c r="E79" s="32"/>
      <c r="F79" s="32"/>
      <c r="G79" s="32">
        <v>0</v>
      </c>
      <c r="H79" s="32"/>
      <c r="I79" s="32"/>
      <c r="J79" s="32"/>
      <c r="K79" s="32">
        <v>0</v>
      </c>
      <c r="L79" s="32"/>
      <c r="M79" s="32"/>
      <c r="N79" s="32"/>
      <c r="O79" s="32"/>
      <c r="P79" s="32"/>
      <c r="Q79" s="32"/>
      <c r="R79" s="32">
        <v>0</v>
      </c>
      <c r="S79" s="32"/>
      <c r="T79" s="50"/>
    </row>
    <row r="80" spans="3:20" ht="16.5" thickBot="1" x14ac:dyDescent="0.3">
      <c r="C80" s="36" t="s">
        <v>108</v>
      </c>
      <c r="D80" s="37">
        <f>D10+D16+D26+D36+D52+D62+D75</f>
        <v>1740467835</v>
      </c>
      <c r="E80" s="37">
        <f>+E75+E62+E52+E36+E26+E16+E10</f>
        <v>0</v>
      </c>
      <c r="F80" s="37">
        <f>F10+F16+F26+F36+F52+F62+F75</f>
        <v>101524914.15000001</v>
      </c>
      <c r="G80" s="37">
        <f t="shared" ref="G80:M80" si="16">G10+G16+G26+G36+G52+G62+G75</f>
        <v>0</v>
      </c>
      <c r="H80" s="37">
        <f t="shared" si="16"/>
        <v>0</v>
      </c>
      <c r="I80" s="37">
        <f t="shared" si="16"/>
        <v>0</v>
      </c>
      <c r="J80" s="37">
        <f t="shared" si="16"/>
        <v>0</v>
      </c>
      <c r="K80" s="37">
        <f t="shared" si="16"/>
        <v>0</v>
      </c>
      <c r="L80" s="37">
        <f t="shared" si="16"/>
        <v>0</v>
      </c>
      <c r="M80" s="37">
        <f t="shared" si="16"/>
        <v>0</v>
      </c>
      <c r="N80" s="37">
        <f>+N75+N62+N52+N36+N26+N16+N10</f>
        <v>0</v>
      </c>
      <c r="O80" s="37">
        <f t="shared" ref="O80:P80" si="17">+O75+O62+O52+O36+O26+O16+O10</f>
        <v>0</v>
      </c>
      <c r="P80" s="37">
        <f t="shared" si="17"/>
        <v>0</v>
      </c>
      <c r="Q80" s="37">
        <f>+Q75+Q62+Q52+Q36+Q26+Q16+Q10</f>
        <v>0</v>
      </c>
      <c r="R80" s="37">
        <f>+R75+R62+R52+R36+R26+R16+R10</f>
        <v>101524914.15000001</v>
      </c>
      <c r="S80" s="109"/>
      <c r="T80" s="50"/>
    </row>
    <row r="81" spans="3:19" ht="48.75" customHeight="1" thickBot="1" x14ac:dyDescent="0.4">
      <c r="C81" s="38" t="s">
        <v>109</v>
      </c>
      <c r="E81" s="39"/>
      <c r="F81" s="40"/>
      <c r="G81" s="40"/>
      <c r="H81" s="40"/>
      <c r="I81" s="40"/>
      <c r="J81" s="40"/>
      <c r="K81" s="40"/>
      <c r="L81" s="39"/>
      <c r="M81" s="39"/>
      <c r="P81"/>
      <c r="Q81"/>
      <c r="R81" s="33"/>
      <c r="S81" s="33"/>
    </row>
    <row r="82" spans="3:19" ht="66.75" customHeight="1" thickBot="1" x14ac:dyDescent="0.4">
      <c r="C82" s="41" t="s">
        <v>110</v>
      </c>
      <c r="D82" s="42"/>
      <c r="F82" s="39"/>
      <c r="G82" s="39"/>
      <c r="H82" s="39"/>
      <c r="I82" s="39"/>
      <c r="J82" s="39"/>
      <c r="K82" s="39"/>
      <c r="L82" s="39"/>
      <c r="M82" s="39"/>
      <c r="P82"/>
      <c r="Q82"/>
    </row>
    <row r="83" spans="3:19" ht="126.75" customHeight="1" thickBot="1" x14ac:dyDescent="0.4">
      <c r="C83" s="38" t="s">
        <v>111</v>
      </c>
      <c r="I83" s="26"/>
      <c r="K83" s="112"/>
      <c r="P83"/>
      <c r="Q83"/>
    </row>
    <row r="84" spans="3:19" ht="39" customHeight="1" x14ac:dyDescent="0.35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/>
    </row>
    <row r="85" spans="3:19" x14ac:dyDescent="0.35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/>
    </row>
  </sheetData>
  <mergeCells count="11">
    <mergeCell ref="C84:P84"/>
    <mergeCell ref="C85:P85"/>
    <mergeCell ref="C1:R1"/>
    <mergeCell ref="C2:R2"/>
    <mergeCell ref="C3:R3"/>
    <mergeCell ref="C4:R4"/>
    <mergeCell ref="C5:R5"/>
    <mergeCell ref="C7:C8"/>
    <mergeCell ref="D7:D8"/>
    <mergeCell ref="E7:E8"/>
    <mergeCell ref="F7:R7"/>
  </mergeCells>
  <pageMargins left="0.25" right="0.25" top="0.75" bottom="0.75" header="0.3" footer="0.3"/>
  <pageSetup paperSize="5" scale="53" fitToHeight="0" orientation="landscape" r:id="rId1"/>
  <rowBreaks count="1" manualBreakCount="1">
    <brk id="47" max="18" man="1"/>
  </rowBreaks>
  <ignoredErrors>
    <ignoredError sqref="O10:Q10 Q16 Q26 Q36 O52:Q52 H10:M10 F16:M16 E26:N26 F36:M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T98"/>
  <sheetViews>
    <sheetView showGridLines="0" tabSelected="1" view="pageBreakPreview" zoomScale="80" zoomScaleNormal="100" zoomScaleSheetLayoutView="80" zoomScalePageLayoutView="50" workbookViewId="0">
      <selection activeCell="P87" sqref="P87"/>
    </sheetView>
  </sheetViews>
  <sheetFormatPr baseColWidth="10" defaultColWidth="9.140625" defaultRowHeight="18.75" x14ac:dyDescent="0.3"/>
  <cols>
    <col min="1" max="1" width="70" style="51" customWidth="1"/>
    <col min="2" max="2" width="15.5703125" style="52" customWidth="1"/>
    <col min="3" max="3" width="14.7109375" style="52" customWidth="1"/>
    <col min="4" max="4" width="15.5703125" style="53" customWidth="1"/>
    <col min="5" max="5" width="14.7109375" style="52" customWidth="1"/>
    <col min="6" max="6" width="15.42578125" style="52" customWidth="1"/>
    <col min="7" max="7" width="14.5703125" style="52" customWidth="1"/>
    <col min="8" max="8" width="14.7109375" style="54" customWidth="1"/>
    <col min="9" max="9" width="15.7109375" style="55" customWidth="1"/>
    <col min="10" max="10" width="16.5703125" style="54" customWidth="1"/>
    <col min="11" max="11" width="15.5703125" style="52" customWidth="1"/>
    <col min="12" max="12" width="16.5703125" style="53" customWidth="1"/>
    <col min="13" max="13" width="17.28515625" style="53" customWidth="1"/>
    <col min="14" max="14" width="19.140625" style="53" customWidth="1"/>
    <col min="15" max="16" width="6" style="1" bestFit="1" customWidth="1"/>
    <col min="17" max="17" width="12.140625" style="1" customWidth="1"/>
    <col min="18" max="18" width="16.5703125" style="1" customWidth="1"/>
    <col min="19" max="20" width="7" style="1" bestFit="1" customWidth="1"/>
    <col min="21" max="16384" width="9.140625" style="1"/>
  </cols>
  <sheetData>
    <row r="1" spans="1:20" ht="23.25" x14ac:dyDescent="0.3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20" ht="23.25" x14ac:dyDescent="0.3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20" ht="23.25" x14ac:dyDescent="0.3">
      <c r="A3" s="135" t="s">
        <v>112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20" ht="23.25" x14ac:dyDescent="0.3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20" ht="23.25" x14ac:dyDescent="0.3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20" ht="23.25" x14ac:dyDescent="0.3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20" s="7" customFormat="1" ht="31.5" customHeight="1" x14ac:dyDescent="0.25">
      <c r="A7" s="67" t="s">
        <v>3</v>
      </c>
      <c r="B7" s="67" t="s">
        <v>4</v>
      </c>
      <c r="C7" s="68" t="s">
        <v>5</v>
      </c>
      <c r="D7" s="68" t="s">
        <v>6</v>
      </c>
      <c r="E7" s="68" t="s">
        <v>7</v>
      </c>
      <c r="F7" s="68" t="s">
        <v>8</v>
      </c>
      <c r="G7" s="68" t="s">
        <v>9</v>
      </c>
      <c r="H7" s="69" t="s">
        <v>10</v>
      </c>
      <c r="I7" s="69" t="s">
        <v>11</v>
      </c>
      <c r="J7" s="69" t="s">
        <v>12</v>
      </c>
      <c r="K7" s="68" t="s">
        <v>13</v>
      </c>
      <c r="L7" s="68" t="s">
        <v>14</v>
      </c>
      <c r="M7" s="68" t="s">
        <v>15</v>
      </c>
      <c r="N7" s="68" t="s">
        <v>16</v>
      </c>
      <c r="S7" s="8"/>
      <c r="T7" s="8"/>
    </row>
    <row r="8" spans="1:20" s="2" customFormat="1" x14ac:dyDescent="0.25">
      <c r="A8" s="103" t="s">
        <v>17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70"/>
      <c r="M8" s="70"/>
      <c r="N8" s="70"/>
      <c r="O8" s="3"/>
      <c r="P8" s="3"/>
      <c r="Q8" s="3"/>
      <c r="R8" s="3"/>
      <c r="S8" s="3"/>
      <c r="T8" s="3"/>
    </row>
    <row r="9" spans="1:20" s="4" customFormat="1" ht="14.25" customHeight="1" x14ac:dyDescent="0.25">
      <c r="A9" s="103" t="s">
        <v>18</v>
      </c>
      <c r="B9" s="72">
        <f>SUM(B10:B14)</f>
        <v>52814247.909999996</v>
      </c>
      <c r="C9" s="72">
        <f t="shared" ref="C9:N9" si="0">SUM(C10:C14)</f>
        <v>52814247.909999996</v>
      </c>
      <c r="D9" s="72">
        <f t="shared" si="0"/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0</v>
      </c>
      <c r="L9" s="72">
        <f t="shared" si="0"/>
        <v>0</v>
      </c>
      <c r="M9" s="72">
        <f t="shared" si="0"/>
        <v>0</v>
      </c>
      <c r="N9" s="72">
        <f t="shared" si="0"/>
        <v>0</v>
      </c>
    </row>
    <row r="10" spans="1:20" s="2" customFormat="1" ht="14.25" customHeight="1" x14ac:dyDescent="0.25">
      <c r="A10" s="104" t="s">
        <v>19</v>
      </c>
      <c r="B10" s="75">
        <f t="shared" ref="B10:B15" si="1">SUM(C10+D10+C1+E10+F10+G10+H10+I10+J10+K10+L10+M10+N10)</f>
        <v>52799247.909999996</v>
      </c>
      <c r="C10" s="76">
        <v>52799247.909999996</v>
      </c>
      <c r="D10" s="76"/>
      <c r="E10" s="76"/>
      <c r="F10" s="76"/>
      <c r="G10" s="76"/>
      <c r="H10" s="76"/>
      <c r="I10" s="75"/>
      <c r="J10" s="75"/>
      <c r="K10" s="77"/>
      <c r="L10" s="77"/>
      <c r="M10" s="78"/>
      <c r="N10" s="77"/>
    </row>
    <row r="11" spans="1:20" s="2" customFormat="1" ht="14.25" customHeight="1" x14ac:dyDescent="0.25">
      <c r="A11" s="104" t="s">
        <v>20</v>
      </c>
      <c r="B11" s="75">
        <f t="shared" si="1"/>
        <v>0</v>
      </c>
      <c r="C11" s="76"/>
      <c r="D11" s="76"/>
      <c r="E11" s="76"/>
      <c r="F11" s="76"/>
      <c r="G11" s="76"/>
      <c r="H11" s="76"/>
      <c r="I11" s="75"/>
      <c r="J11" s="75"/>
      <c r="K11" s="77"/>
      <c r="L11" s="78"/>
      <c r="M11" s="78"/>
      <c r="N11" s="78"/>
    </row>
    <row r="12" spans="1:20" s="2" customFormat="1" ht="14.25" customHeight="1" x14ac:dyDescent="0.25">
      <c r="A12" s="104" t="s">
        <v>21</v>
      </c>
      <c r="B12" s="75">
        <f t="shared" si="1"/>
        <v>15000</v>
      </c>
      <c r="C12" s="76">
        <v>15000</v>
      </c>
      <c r="D12" s="76"/>
      <c r="E12" s="76"/>
      <c r="F12" s="76"/>
      <c r="G12" s="76"/>
      <c r="H12" s="76"/>
      <c r="I12" s="75"/>
      <c r="J12" s="75"/>
      <c r="K12" s="77"/>
      <c r="L12" s="78"/>
      <c r="M12" s="78"/>
      <c r="N12" s="78"/>
    </row>
    <row r="13" spans="1:20" s="2" customFormat="1" ht="14.25" customHeight="1" x14ac:dyDescent="0.25">
      <c r="A13" s="104" t="s">
        <v>22</v>
      </c>
      <c r="B13" s="75">
        <f t="shared" si="1"/>
        <v>0</v>
      </c>
      <c r="C13" s="76"/>
      <c r="D13" s="76"/>
      <c r="E13" s="76"/>
      <c r="F13" s="76"/>
      <c r="G13" s="76"/>
      <c r="H13" s="76"/>
      <c r="I13" s="75"/>
      <c r="J13" s="75"/>
      <c r="K13" s="77"/>
      <c r="L13" s="78"/>
      <c r="M13" s="78"/>
      <c r="N13" s="78"/>
    </row>
    <row r="14" spans="1:20" s="2" customFormat="1" ht="14.25" customHeight="1" x14ac:dyDescent="0.25">
      <c r="A14" s="104" t="s">
        <v>23</v>
      </c>
      <c r="B14" s="75">
        <f t="shared" si="1"/>
        <v>0</v>
      </c>
      <c r="C14" s="76"/>
      <c r="D14" s="76"/>
      <c r="E14" s="76"/>
      <c r="F14" s="76"/>
      <c r="G14" s="76"/>
      <c r="H14" s="76"/>
      <c r="I14" s="75"/>
      <c r="J14" s="75"/>
      <c r="K14" s="77"/>
      <c r="L14" s="78"/>
      <c r="M14" s="78"/>
      <c r="N14" s="78"/>
    </row>
    <row r="15" spans="1:20" s="4" customFormat="1" ht="14.25" customHeight="1" x14ac:dyDescent="0.25">
      <c r="A15" s="103" t="s">
        <v>24</v>
      </c>
      <c r="B15" s="72">
        <f t="shared" si="1"/>
        <v>18894952.23</v>
      </c>
      <c r="C15" s="72">
        <f>SUM(C16:C24)</f>
        <v>18894952.23</v>
      </c>
      <c r="D15" s="72">
        <f>SUM(D16:D24)</f>
        <v>0</v>
      </c>
      <c r="E15" s="72">
        <f>SUM(E16:E24)</f>
        <v>0</v>
      </c>
      <c r="F15" s="72">
        <f t="shared" ref="F15" si="2">SUM(F16:F24)</f>
        <v>0</v>
      </c>
      <c r="G15" s="72">
        <f t="shared" ref="G15:N15" si="3">SUM(G16:G24)</f>
        <v>0</v>
      </c>
      <c r="H15" s="72">
        <f t="shared" si="3"/>
        <v>0</v>
      </c>
      <c r="I15" s="72">
        <f t="shared" si="3"/>
        <v>0</v>
      </c>
      <c r="J15" s="72">
        <f t="shared" si="3"/>
        <v>0</v>
      </c>
      <c r="K15" s="72">
        <f t="shared" si="3"/>
        <v>0</v>
      </c>
      <c r="L15" s="72">
        <f t="shared" si="3"/>
        <v>0</v>
      </c>
      <c r="M15" s="72">
        <f t="shared" si="3"/>
        <v>0</v>
      </c>
      <c r="N15" s="72">
        <f t="shared" si="3"/>
        <v>0</v>
      </c>
    </row>
    <row r="16" spans="1:20" s="2" customFormat="1" ht="14.25" customHeight="1" x14ac:dyDescent="0.25">
      <c r="A16" s="104" t="s">
        <v>25</v>
      </c>
      <c r="B16" s="75">
        <f t="shared" ref="B16:B47" si="4">SUM(C16+D16+E16+F16+G16+H16+I16+J16+K16+L16+M16+N16)</f>
        <v>2074530.2</v>
      </c>
      <c r="C16" s="76">
        <v>2074530.2</v>
      </c>
      <c r="D16" s="76"/>
      <c r="E16" s="76"/>
      <c r="F16" s="76"/>
      <c r="G16" s="76"/>
      <c r="H16" s="76"/>
      <c r="I16" s="75"/>
      <c r="J16" s="75"/>
      <c r="K16" s="77"/>
      <c r="L16" s="78"/>
      <c r="M16" s="78"/>
      <c r="N16" s="78"/>
    </row>
    <row r="17" spans="1:14" s="2" customFormat="1" ht="14.25" customHeight="1" x14ac:dyDescent="0.25">
      <c r="A17" s="104" t="s">
        <v>26</v>
      </c>
      <c r="B17" s="75">
        <f t="shared" si="4"/>
        <v>2136408.1800000002</v>
      </c>
      <c r="C17" s="76">
        <v>2136408.1800000002</v>
      </c>
      <c r="D17" s="76"/>
      <c r="E17" s="76"/>
      <c r="F17" s="76"/>
      <c r="G17" s="76"/>
      <c r="H17" s="76"/>
      <c r="I17" s="75"/>
      <c r="J17" s="75"/>
      <c r="K17" s="77"/>
      <c r="L17" s="78"/>
      <c r="M17" s="78"/>
      <c r="N17" s="78"/>
    </row>
    <row r="18" spans="1:14" s="2" customFormat="1" ht="14.25" customHeight="1" x14ac:dyDescent="0.25">
      <c r="A18" s="104" t="s">
        <v>27</v>
      </c>
      <c r="B18" s="75">
        <f t="shared" si="4"/>
        <v>1193204.2</v>
      </c>
      <c r="C18" s="76">
        <v>1193204.2</v>
      </c>
      <c r="D18" s="76"/>
      <c r="E18" s="76"/>
      <c r="F18" s="76"/>
      <c r="G18" s="76"/>
      <c r="H18" s="76"/>
      <c r="I18" s="75"/>
      <c r="J18" s="75"/>
      <c r="K18" s="77"/>
      <c r="L18" s="78"/>
      <c r="M18" s="78"/>
      <c r="N18" s="78"/>
    </row>
    <row r="19" spans="1:14" s="2" customFormat="1" ht="14.25" customHeight="1" x14ac:dyDescent="0.25">
      <c r="A19" s="104" t="s">
        <v>28</v>
      </c>
      <c r="B19" s="75">
        <f t="shared" si="4"/>
        <v>301935.67</v>
      </c>
      <c r="C19" s="76">
        <v>301935.67</v>
      </c>
      <c r="D19" s="76"/>
      <c r="E19" s="76"/>
      <c r="F19" s="76"/>
      <c r="G19" s="76"/>
      <c r="H19" s="76"/>
      <c r="I19" s="75"/>
      <c r="J19" s="75"/>
      <c r="K19" s="77"/>
      <c r="L19" s="78"/>
      <c r="M19" s="78"/>
      <c r="N19" s="78"/>
    </row>
    <row r="20" spans="1:14" s="2" customFormat="1" ht="14.25" customHeight="1" x14ac:dyDescent="0.25">
      <c r="A20" s="104" t="s">
        <v>29</v>
      </c>
      <c r="B20" s="75">
        <f t="shared" si="4"/>
        <v>768719.35999999999</v>
      </c>
      <c r="C20" s="76">
        <v>768719.35999999999</v>
      </c>
      <c r="D20" s="76"/>
      <c r="E20" s="76"/>
      <c r="F20" s="76"/>
      <c r="G20" s="76"/>
      <c r="H20" s="76"/>
      <c r="I20" s="75"/>
      <c r="J20" s="75"/>
      <c r="K20" s="77"/>
      <c r="L20" s="78"/>
      <c r="M20" s="78"/>
      <c r="N20" s="78"/>
    </row>
    <row r="21" spans="1:14" s="2" customFormat="1" ht="14.25" customHeight="1" x14ac:dyDescent="0.25">
      <c r="A21" s="104" t="s">
        <v>30</v>
      </c>
      <c r="B21" s="75">
        <f t="shared" si="4"/>
        <v>671170.71</v>
      </c>
      <c r="C21" s="76">
        <v>671170.71</v>
      </c>
      <c r="D21" s="76"/>
      <c r="E21" s="76"/>
      <c r="F21" s="76"/>
      <c r="G21" s="76"/>
      <c r="H21" s="76"/>
      <c r="I21" s="75"/>
      <c r="J21" s="75"/>
      <c r="K21" s="77"/>
      <c r="L21" s="78"/>
      <c r="M21" s="78"/>
      <c r="N21" s="78"/>
    </row>
    <row r="22" spans="1:14" s="2" customFormat="1" ht="14.25" customHeight="1" x14ac:dyDescent="0.25">
      <c r="A22" s="104" t="s">
        <v>31</v>
      </c>
      <c r="B22" s="75">
        <f t="shared" si="4"/>
        <v>364482.7</v>
      </c>
      <c r="C22" s="76">
        <v>364482.7</v>
      </c>
      <c r="D22" s="76"/>
      <c r="E22" s="76"/>
      <c r="F22" s="76"/>
      <c r="G22" s="76"/>
      <c r="H22" s="76"/>
      <c r="I22" s="75"/>
      <c r="J22" s="75"/>
      <c r="K22" s="77"/>
      <c r="L22" s="78"/>
      <c r="M22" s="78"/>
      <c r="N22" s="78"/>
    </row>
    <row r="23" spans="1:14" s="2" customFormat="1" ht="14.25" customHeight="1" x14ac:dyDescent="0.25">
      <c r="A23" s="104" t="s">
        <v>32</v>
      </c>
      <c r="B23" s="75">
        <f t="shared" si="4"/>
        <v>11194728.57</v>
      </c>
      <c r="C23" s="76">
        <v>11194728.57</v>
      </c>
      <c r="D23" s="76"/>
      <c r="E23" s="76"/>
      <c r="F23" s="76"/>
      <c r="G23" s="76"/>
      <c r="H23" s="76"/>
      <c r="I23" s="75"/>
      <c r="J23" s="75"/>
      <c r="K23" s="77"/>
      <c r="L23" s="78"/>
      <c r="M23" s="78"/>
      <c r="N23" s="78"/>
    </row>
    <row r="24" spans="1:14" s="2" customFormat="1" ht="14.25" customHeight="1" x14ac:dyDescent="0.25">
      <c r="A24" s="104" t="s">
        <v>33</v>
      </c>
      <c r="B24" s="75">
        <f t="shared" si="4"/>
        <v>189772.64</v>
      </c>
      <c r="C24" s="76">
        <v>189772.64</v>
      </c>
      <c r="D24" s="76"/>
      <c r="E24" s="76"/>
      <c r="F24" s="76"/>
      <c r="G24" s="76"/>
      <c r="H24" s="76"/>
      <c r="I24" s="75"/>
      <c r="J24" s="75"/>
      <c r="K24" s="77"/>
      <c r="L24" s="78"/>
      <c r="M24" s="78"/>
      <c r="N24" s="78"/>
    </row>
    <row r="25" spans="1:14" s="4" customFormat="1" ht="14.25" customHeight="1" x14ac:dyDescent="0.25">
      <c r="A25" s="103" t="s">
        <v>34</v>
      </c>
      <c r="B25" s="72">
        <f t="shared" si="4"/>
        <v>3656644.7199999997</v>
      </c>
      <c r="C25" s="72">
        <f t="shared" ref="C25:J25" si="5">SUM(C26:C34)</f>
        <v>3656644.7199999997</v>
      </c>
      <c r="D25" s="72">
        <f t="shared" si="5"/>
        <v>0</v>
      </c>
      <c r="E25" s="72">
        <f t="shared" si="5"/>
        <v>0</v>
      </c>
      <c r="F25" s="72">
        <f t="shared" si="5"/>
        <v>0</v>
      </c>
      <c r="G25" s="72">
        <f t="shared" si="5"/>
        <v>0</v>
      </c>
      <c r="H25" s="72">
        <f t="shared" si="5"/>
        <v>0</v>
      </c>
      <c r="I25" s="72">
        <f t="shared" si="5"/>
        <v>0</v>
      </c>
      <c r="J25" s="72">
        <f t="shared" si="5"/>
        <v>0</v>
      </c>
      <c r="K25" s="72">
        <f>SUM(K26:K34)</f>
        <v>0</v>
      </c>
      <c r="L25" s="72">
        <f>SUM(L26:L34)</f>
        <v>0</v>
      </c>
      <c r="M25" s="72">
        <f>SUM(M26:M34)</f>
        <v>0</v>
      </c>
      <c r="N25" s="72">
        <f>SUM(N26:N34)</f>
        <v>0</v>
      </c>
    </row>
    <row r="26" spans="1:14" s="2" customFormat="1" ht="14.25" customHeight="1" x14ac:dyDescent="0.25">
      <c r="A26" s="104" t="s">
        <v>35</v>
      </c>
      <c r="B26" s="75">
        <f t="shared" si="4"/>
        <v>527111.03</v>
      </c>
      <c r="C26" s="76">
        <v>527111.03</v>
      </c>
      <c r="D26" s="76"/>
      <c r="E26" s="76"/>
      <c r="F26" s="76"/>
      <c r="G26" s="76"/>
      <c r="H26" s="76"/>
      <c r="I26" s="75"/>
      <c r="J26" s="75"/>
      <c r="K26" s="77"/>
      <c r="L26" s="78"/>
      <c r="M26" s="78"/>
      <c r="N26" s="78"/>
    </row>
    <row r="27" spans="1:14" s="2" customFormat="1" ht="14.25" customHeight="1" x14ac:dyDescent="0.25">
      <c r="A27" s="104" t="s">
        <v>36</v>
      </c>
      <c r="B27" s="75">
        <f t="shared" si="4"/>
        <v>596018.68000000005</v>
      </c>
      <c r="C27" s="76">
        <v>596018.68000000005</v>
      </c>
      <c r="D27" s="76"/>
      <c r="E27" s="76"/>
      <c r="F27" s="76"/>
      <c r="G27" s="76"/>
      <c r="H27" s="76"/>
      <c r="I27" s="75"/>
      <c r="J27" s="75"/>
      <c r="K27" s="77"/>
      <c r="L27" s="78"/>
      <c r="M27" s="78"/>
      <c r="N27" s="78"/>
    </row>
    <row r="28" spans="1:14" s="2" customFormat="1" ht="14.25" customHeight="1" x14ac:dyDescent="0.25">
      <c r="A28" s="104" t="s">
        <v>37</v>
      </c>
      <c r="B28" s="75">
        <f t="shared" si="4"/>
        <v>6749.06</v>
      </c>
      <c r="C28" s="76">
        <v>6749.06</v>
      </c>
      <c r="D28" s="76"/>
      <c r="E28" s="76"/>
      <c r="F28" s="76"/>
      <c r="G28" s="76"/>
      <c r="H28" s="76"/>
      <c r="I28" s="75"/>
      <c r="J28" s="75"/>
      <c r="K28" s="77"/>
      <c r="L28" s="78"/>
      <c r="M28" s="78"/>
      <c r="N28" s="78"/>
    </row>
    <row r="29" spans="1:14" s="2" customFormat="1" ht="14.25" customHeight="1" x14ac:dyDescent="0.25">
      <c r="A29" s="104" t="s">
        <v>38</v>
      </c>
      <c r="B29" s="75">
        <f t="shared" si="4"/>
        <v>7090.94</v>
      </c>
      <c r="C29" s="76">
        <v>7090.94</v>
      </c>
      <c r="D29" s="76"/>
      <c r="E29" s="76"/>
      <c r="F29" s="76"/>
      <c r="G29" s="76"/>
      <c r="H29" s="76"/>
      <c r="I29" s="75"/>
      <c r="J29" s="75"/>
      <c r="K29" s="77"/>
      <c r="L29" s="78"/>
      <c r="M29" s="78"/>
      <c r="N29" s="78"/>
    </row>
    <row r="30" spans="1:14" s="2" customFormat="1" ht="14.25" customHeight="1" x14ac:dyDescent="0.25">
      <c r="A30" s="104" t="s">
        <v>39</v>
      </c>
      <c r="B30" s="75">
        <f t="shared" si="4"/>
        <v>10720.16</v>
      </c>
      <c r="C30" s="76">
        <v>10720.16</v>
      </c>
      <c r="D30" s="76"/>
      <c r="E30" s="76"/>
      <c r="F30" s="76"/>
      <c r="G30" s="76"/>
      <c r="H30" s="76"/>
      <c r="I30" s="75"/>
      <c r="J30" s="75"/>
      <c r="K30" s="77"/>
      <c r="L30" s="78"/>
      <c r="M30" s="78"/>
      <c r="N30" s="78"/>
    </row>
    <row r="31" spans="1:14" s="2" customFormat="1" ht="14.25" customHeight="1" x14ac:dyDescent="0.25">
      <c r="A31" s="104" t="s">
        <v>40</v>
      </c>
      <c r="B31" s="75">
        <f t="shared" si="4"/>
        <v>80372.42</v>
      </c>
      <c r="C31" s="76">
        <v>80372.42</v>
      </c>
      <c r="D31" s="76"/>
      <c r="E31" s="76"/>
      <c r="F31" s="76"/>
      <c r="G31" s="76"/>
      <c r="H31" s="76"/>
      <c r="I31" s="75"/>
      <c r="J31" s="75"/>
      <c r="K31" s="77"/>
      <c r="L31" s="78"/>
      <c r="M31" s="78"/>
      <c r="N31" s="78"/>
    </row>
    <row r="32" spans="1:14" s="2" customFormat="1" ht="14.25" customHeight="1" x14ac:dyDescent="0.25">
      <c r="A32" s="104" t="s">
        <v>41</v>
      </c>
      <c r="B32" s="75">
        <f t="shared" si="4"/>
        <v>355014.21</v>
      </c>
      <c r="C32" s="76">
        <v>355014.21</v>
      </c>
      <c r="D32" s="76"/>
      <c r="E32" s="76"/>
      <c r="F32" s="76"/>
      <c r="G32" s="76"/>
      <c r="H32" s="76"/>
      <c r="I32" s="75"/>
      <c r="J32" s="75"/>
      <c r="K32" s="77"/>
      <c r="L32" s="78"/>
      <c r="M32" s="78"/>
      <c r="N32" s="78"/>
    </row>
    <row r="33" spans="1:14" s="2" customFormat="1" ht="14.25" customHeight="1" x14ac:dyDescent="0.25">
      <c r="A33" s="104" t="s">
        <v>42</v>
      </c>
      <c r="B33" s="75">
        <f t="shared" si="4"/>
        <v>0</v>
      </c>
      <c r="C33" s="76"/>
      <c r="D33" s="76"/>
      <c r="E33" s="76"/>
      <c r="F33" s="76"/>
      <c r="G33" s="76"/>
      <c r="H33" s="76"/>
      <c r="I33" s="75"/>
      <c r="J33" s="75"/>
      <c r="K33" s="77"/>
      <c r="L33" s="78"/>
      <c r="M33" s="78"/>
      <c r="N33" s="78"/>
    </row>
    <row r="34" spans="1:14" s="2" customFormat="1" ht="14.25" customHeight="1" x14ac:dyDescent="0.25">
      <c r="A34" s="104" t="s">
        <v>43</v>
      </c>
      <c r="B34" s="75">
        <f t="shared" si="4"/>
        <v>2073568.22</v>
      </c>
      <c r="C34" s="76">
        <v>2073568.22</v>
      </c>
      <c r="D34" s="76"/>
      <c r="E34" s="76"/>
      <c r="F34" s="76"/>
      <c r="G34" s="76"/>
      <c r="H34" s="76"/>
      <c r="I34" s="75"/>
      <c r="J34" s="75"/>
      <c r="K34" s="77"/>
      <c r="L34" s="78"/>
      <c r="M34" s="78"/>
      <c r="N34" s="78"/>
    </row>
    <row r="35" spans="1:14" s="4" customFormat="1" ht="14.25" customHeight="1" x14ac:dyDescent="0.25">
      <c r="A35" s="103" t="s">
        <v>44</v>
      </c>
      <c r="B35" s="72">
        <f t="shared" si="4"/>
        <v>496352.76</v>
      </c>
      <c r="C35" s="72">
        <f t="shared" ref="C35:K35" si="6">SUM(C36:C42)</f>
        <v>496352.76</v>
      </c>
      <c r="D35" s="72">
        <f t="shared" si="6"/>
        <v>0</v>
      </c>
      <c r="E35" s="72">
        <f t="shared" si="6"/>
        <v>0</v>
      </c>
      <c r="F35" s="72">
        <f t="shared" si="6"/>
        <v>0</v>
      </c>
      <c r="G35" s="72">
        <f t="shared" si="6"/>
        <v>0</v>
      </c>
      <c r="H35" s="72">
        <f t="shared" si="6"/>
        <v>0</v>
      </c>
      <c r="I35" s="72">
        <f t="shared" si="6"/>
        <v>0</v>
      </c>
      <c r="J35" s="72">
        <f t="shared" si="6"/>
        <v>0</v>
      </c>
      <c r="K35" s="72">
        <f t="shared" si="6"/>
        <v>0</v>
      </c>
      <c r="L35" s="72">
        <f>SUM(L36:L42)</f>
        <v>0</v>
      </c>
      <c r="M35" s="72">
        <f>SUM(M36:M42)</f>
        <v>0</v>
      </c>
      <c r="N35" s="72">
        <f>SUM(N36:N42)</f>
        <v>0</v>
      </c>
    </row>
    <row r="36" spans="1:14" s="2" customFormat="1" ht="14.25" customHeight="1" x14ac:dyDescent="0.25">
      <c r="A36" s="104" t="s">
        <v>45</v>
      </c>
      <c r="B36" s="75">
        <f t="shared" si="4"/>
        <v>496352.76</v>
      </c>
      <c r="C36" s="76">
        <v>496352.76</v>
      </c>
      <c r="D36" s="76"/>
      <c r="E36" s="76"/>
      <c r="F36" s="76"/>
      <c r="G36" s="76"/>
      <c r="H36" s="76"/>
      <c r="I36" s="75"/>
      <c r="J36" s="75"/>
      <c r="L36" s="78"/>
      <c r="M36" s="78"/>
      <c r="N36" s="78"/>
    </row>
    <row r="37" spans="1:14" s="2" customFormat="1" ht="14.25" customHeight="1" x14ac:dyDescent="0.25">
      <c r="A37" s="104" t="s">
        <v>46</v>
      </c>
      <c r="B37" s="75">
        <f t="shared" si="4"/>
        <v>0</v>
      </c>
      <c r="C37" s="76"/>
      <c r="D37" s="76"/>
      <c r="E37" s="76"/>
      <c r="F37" s="76"/>
      <c r="G37" s="76"/>
      <c r="H37" s="76"/>
      <c r="I37" s="75"/>
      <c r="J37" s="75"/>
      <c r="K37" s="78"/>
      <c r="L37" s="78"/>
      <c r="M37" s="78"/>
      <c r="N37" s="78"/>
    </row>
    <row r="38" spans="1:14" s="2" customFormat="1" ht="14.25" customHeight="1" x14ac:dyDescent="0.25">
      <c r="A38" s="104" t="s">
        <v>47</v>
      </c>
      <c r="B38" s="75">
        <f t="shared" si="4"/>
        <v>0</v>
      </c>
      <c r="C38" s="76"/>
      <c r="D38" s="76"/>
      <c r="E38" s="76"/>
      <c r="F38" s="76"/>
      <c r="G38" s="76"/>
      <c r="H38" s="76"/>
      <c r="I38" s="75"/>
      <c r="J38" s="75"/>
      <c r="K38" s="78"/>
      <c r="L38" s="78"/>
      <c r="M38" s="78"/>
      <c r="N38" s="78"/>
    </row>
    <row r="39" spans="1:14" s="2" customFormat="1" ht="14.25" customHeight="1" x14ac:dyDescent="0.25">
      <c r="A39" s="104" t="s">
        <v>48</v>
      </c>
      <c r="B39" s="75">
        <f t="shared" si="4"/>
        <v>0</v>
      </c>
      <c r="C39" s="76"/>
      <c r="D39" s="76"/>
      <c r="E39" s="76"/>
      <c r="F39" s="76"/>
      <c r="G39" s="76"/>
      <c r="H39" s="76"/>
      <c r="I39" s="75"/>
      <c r="J39" s="75"/>
      <c r="K39" s="78"/>
      <c r="L39" s="78"/>
      <c r="M39" s="78"/>
      <c r="N39" s="78"/>
    </row>
    <row r="40" spans="1:14" s="2" customFormat="1" ht="14.25" customHeight="1" x14ac:dyDescent="0.25">
      <c r="A40" s="104" t="s">
        <v>49</v>
      </c>
      <c r="B40" s="75">
        <f t="shared" si="4"/>
        <v>0</v>
      </c>
      <c r="C40" s="76"/>
      <c r="D40" s="76"/>
      <c r="E40" s="76"/>
      <c r="F40" s="76"/>
      <c r="G40" s="76"/>
      <c r="H40" s="76"/>
      <c r="I40" s="75"/>
      <c r="J40" s="75"/>
      <c r="K40" s="78"/>
      <c r="L40" s="78"/>
      <c r="M40" s="78"/>
      <c r="N40" s="78"/>
    </row>
    <row r="41" spans="1:14" s="2" customFormat="1" ht="14.25" customHeight="1" x14ac:dyDescent="0.25">
      <c r="A41" s="104" t="s">
        <v>50</v>
      </c>
      <c r="B41" s="75">
        <f t="shared" si="4"/>
        <v>0</v>
      </c>
      <c r="C41" s="76"/>
      <c r="D41" s="76"/>
      <c r="E41" s="76"/>
      <c r="F41" s="76"/>
      <c r="G41" s="76"/>
      <c r="H41" s="76"/>
      <c r="I41" s="75"/>
      <c r="J41" s="75"/>
      <c r="K41" s="78"/>
      <c r="L41" s="78"/>
      <c r="M41" s="78"/>
      <c r="N41" s="78"/>
    </row>
    <row r="42" spans="1:14" s="2" customFormat="1" ht="14.25" customHeight="1" x14ac:dyDescent="0.25">
      <c r="A42" s="104" t="s">
        <v>51</v>
      </c>
      <c r="B42" s="75">
        <f t="shared" si="4"/>
        <v>0</v>
      </c>
      <c r="C42" s="76"/>
      <c r="D42" s="76"/>
      <c r="E42" s="76"/>
      <c r="F42" s="76"/>
      <c r="G42" s="76"/>
      <c r="H42" s="76"/>
      <c r="I42" s="75"/>
      <c r="J42" s="75"/>
      <c r="K42" s="78"/>
      <c r="L42" s="78"/>
      <c r="M42" s="78"/>
      <c r="N42" s="78"/>
    </row>
    <row r="43" spans="1:14" s="4" customFormat="1" ht="14.25" customHeight="1" x14ac:dyDescent="0.25">
      <c r="A43" s="103" t="s">
        <v>52</v>
      </c>
      <c r="B43" s="72">
        <f t="shared" si="4"/>
        <v>0</v>
      </c>
      <c r="C43" s="79"/>
      <c r="D43" s="79"/>
      <c r="E43" s="79"/>
      <c r="F43" s="79"/>
      <c r="G43" s="79"/>
      <c r="H43" s="79"/>
      <c r="I43" s="72"/>
      <c r="J43" s="72"/>
      <c r="K43" s="72"/>
      <c r="L43" s="72"/>
      <c r="M43" s="73"/>
      <c r="N43" s="74"/>
    </row>
    <row r="44" spans="1:14" s="2" customFormat="1" ht="14.25" customHeight="1" x14ac:dyDescent="0.25">
      <c r="A44" s="104" t="s">
        <v>53</v>
      </c>
      <c r="B44" s="75">
        <f t="shared" si="4"/>
        <v>0</v>
      </c>
      <c r="C44" s="76"/>
      <c r="D44" s="76"/>
      <c r="E44" s="76"/>
      <c r="F44" s="76"/>
      <c r="G44" s="76"/>
      <c r="H44" s="76"/>
      <c r="I44" s="75"/>
      <c r="J44" s="75"/>
      <c r="K44" s="78"/>
      <c r="L44" s="78"/>
      <c r="M44" s="78"/>
      <c r="N44" s="78"/>
    </row>
    <row r="45" spans="1:14" s="2" customFormat="1" ht="14.25" customHeight="1" x14ac:dyDescent="0.25">
      <c r="A45" s="104" t="s">
        <v>54</v>
      </c>
      <c r="B45" s="75">
        <f t="shared" si="4"/>
        <v>0</v>
      </c>
      <c r="C45" s="76"/>
      <c r="D45" s="76"/>
      <c r="E45" s="76"/>
      <c r="F45" s="76"/>
      <c r="G45" s="76"/>
      <c r="H45" s="76"/>
      <c r="I45" s="75"/>
      <c r="J45" s="75"/>
      <c r="K45" s="78"/>
      <c r="L45" s="78"/>
      <c r="M45" s="78"/>
      <c r="N45" s="78"/>
    </row>
    <row r="46" spans="1:14" s="2" customFormat="1" ht="14.25" customHeight="1" x14ac:dyDescent="0.25">
      <c r="A46" s="104" t="s">
        <v>55</v>
      </c>
      <c r="B46" s="75">
        <f t="shared" si="4"/>
        <v>0</v>
      </c>
      <c r="C46" s="76"/>
      <c r="D46" s="76"/>
      <c r="E46" s="76"/>
      <c r="F46" s="76"/>
      <c r="G46" s="76"/>
      <c r="H46" s="76"/>
      <c r="I46" s="75"/>
      <c r="J46" s="75"/>
      <c r="K46" s="78"/>
      <c r="L46" s="78"/>
      <c r="M46" s="78"/>
      <c r="N46" s="78"/>
    </row>
    <row r="47" spans="1:14" s="2" customFormat="1" ht="14.25" customHeight="1" x14ac:dyDescent="0.25">
      <c r="A47" s="104" t="s">
        <v>56</v>
      </c>
      <c r="B47" s="75">
        <f t="shared" si="4"/>
        <v>0</v>
      </c>
      <c r="C47" s="76"/>
      <c r="D47" s="76"/>
      <c r="E47" s="76"/>
      <c r="F47" s="76"/>
      <c r="G47" s="76"/>
      <c r="H47" s="76"/>
      <c r="I47" s="75"/>
      <c r="J47" s="75"/>
      <c r="K47" s="78"/>
      <c r="L47" s="78"/>
      <c r="M47" s="78"/>
      <c r="N47" s="78"/>
    </row>
    <row r="48" spans="1:14" s="2" customFormat="1" ht="14.25" customHeight="1" x14ac:dyDescent="0.25">
      <c r="A48" s="104" t="s">
        <v>57</v>
      </c>
      <c r="B48" s="75">
        <f t="shared" ref="B48:B73" si="7">SUM(C48+D48+E48+F48+G48+H48+I48+J48+K48+L48+M48+N48)</f>
        <v>0</v>
      </c>
      <c r="C48" s="76"/>
      <c r="D48" s="76"/>
      <c r="E48" s="76"/>
      <c r="F48" s="76"/>
      <c r="G48" s="76"/>
      <c r="H48" s="76"/>
      <c r="I48" s="75"/>
      <c r="J48" s="75"/>
      <c r="K48" s="78"/>
      <c r="L48" s="78"/>
      <c r="M48" s="78"/>
      <c r="N48" s="78"/>
    </row>
    <row r="49" spans="1:14" s="2" customFormat="1" ht="14.25" customHeight="1" x14ac:dyDescent="0.25">
      <c r="A49" s="104" t="s">
        <v>58</v>
      </c>
      <c r="B49" s="75">
        <f t="shared" si="7"/>
        <v>0</v>
      </c>
      <c r="C49" s="76"/>
      <c r="D49" s="76"/>
      <c r="E49" s="76"/>
      <c r="F49" s="76"/>
      <c r="G49" s="76"/>
      <c r="H49" s="76"/>
      <c r="I49" s="75"/>
      <c r="J49" s="75"/>
      <c r="K49" s="78"/>
      <c r="L49" s="78"/>
      <c r="M49" s="78"/>
      <c r="N49" s="78"/>
    </row>
    <row r="50" spans="1:14" s="2" customFormat="1" ht="14.25" customHeight="1" x14ac:dyDescent="0.25">
      <c r="A50" s="104" t="s">
        <v>59</v>
      </c>
      <c r="B50" s="75">
        <f t="shared" si="7"/>
        <v>0</v>
      </c>
      <c r="C50" s="76"/>
      <c r="D50" s="76"/>
      <c r="E50" s="76"/>
      <c r="F50" s="76"/>
      <c r="G50" s="76"/>
      <c r="H50" s="76"/>
      <c r="I50" s="75"/>
      <c r="J50" s="75"/>
      <c r="K50" s="78"/>
      <c r="L50" s="78"/>
      <c r="M50" s="78"/>
      <c r="N50" s="78"/>
    </row>
    <row r="51" spans="1:14" s="4" customFormat="1" ht="14.25" customHeight="1" x14ac:dyDescent="0.25">
      <c r="A51" s="103" t="s">
        <v>60</v>
      </c>
      <c r="B51" s="72">
        <f t="shared" si="7"/>
        <v>25662716.530000001</v>
      </c>
      <c r="C51" s="72">
        <f>SUM(C52:C60)</f>
        <v>25662716.530000001</v>
      </c>
      <c r="D51" s="72">
        <f t="shared" ref="D51:J51" si="8">SUM(D52:D60)</f>
        <v>0</v>
      </c>
      <c r="E51" s="72">
        <f t="shared" si="8"/>
        <v>0</v>
      </c>
      <c r="F51" s="72">
        <f t="shared" si="8"/>
        <v>0</v>
      </c>
      <c r="G51" s="72">
        <f t="shared" si="8"/>
        <v>0</v>
      </c>
      <c r="H51" s="72">
        <f t="shared" si="8"/>
        <v>0</v>
      </c>
      <c r="I51" s="72">
        <f t="shared" si="8"/>
        <v>0</v>
      </c>
      <c r="J51" s="72">
        <f t="shared" si="8"/>
        <v>0</v>
      </c>
      <c r="K51" s="72">
        <f>SUM(K52:K60)</f>
        <v>0</v>
      </c>
      <c r="L51" s="72">
        <f>SUM(L52:L60)</f>
        <v>0</v>
      </c>
      <c r="M51" s="72">
        <f>SUM(M52:M60)</f>
        <v>0</v>
      </c>
      <c r="N51" s="72">
        <f>SUM(N52:N60)</f>
        <v>0</v>
      </c>
    </row>
    <row r="52" spans="1:14" s="2" customFormat="1" ht="14.25" customHeight="1" x14ac:dyDescent="0.25">
      <c r="A52" s="104" t="s">
        <v>61</v>
      </c>
      <c r="B52" s="75">
        <f t="shared" si="7"/>
        <v>960195.79</v>
      </c>
      <c r="C52" s="76">
        <v>960195.79</v>
      </c>
      <c r="D52" s="76"/>
      <c r="E52" s="76"/>
      <c r="F52" s="76"/>
      <c r="G52" s="76"/>
      <c r="H52" s="76"/>
      <c r="I52" s="75"/>
      <c r="J52" s="75"/>
      <c r="K52" s="77"/>
      <c r="L52" s="78"/>
      <c r="M52" s="78"/>
      <c r="N52" s="78"/>
    </row>
    <row r="53" spans="1:14" s="2" customFormat="1" ht="14.25" customHeight="1" x14ac:dyDescent="0.25">
      <c r="A53" s="104" t="s">
        <v>62</v>
      </c>
      <c r="B53" s="75">
        <f t="shared" si="7"/>
        <v>0</v>
      </c>
      <c r="C53" s="76"/>
      <c r="D53" s="76"/>
      <c r="E53" s="76"/>
      <c r="F53" s="76"/>
      <c r="G53" s="76"/>
      <c r="H53" s="76"/>
      <c r="I53" s="75"/>
      <c r="J53" s="75"/>
      <c r="K53" s="78"/>
      <c r="L53" s="78"/>
      <c r="M53" s="78"/>
      <c r="N53" s="78"/>
    </row>
    <row r="54" spans="1:14" s="2" customFormat="1" ht="14.25" customHeight="1" x14ac:dyDescent="0.25">
      <c r="A54" s="104" t="s">
        <v>63</v>
      </c>
      <c r="B54" s="75">
        <f t="shared" si="7"/>
        <v>0</v>
      </c>
      <c r="C54" s="76"/>
      <c r="D54" s="76"/>
      <c r="E54" s="76"/>
      <c r="F54" s="76"/>
      <c r="G54" s="76"/>
      <c r="H54" s="76"/>
      <c r="I54" s="75"/>
      <c r="J54" s="75"/>
      <c r="K54" s="78"/>
      <c r="L54" s="78"/>
      <c r="M54" s="78"/>
      <c r="N54" s="78"/>
    </row>
    <row r="55" spans="1:14" s="2" customFormat="1" ht="14.25" customHeight="1" x14ac:dyDescent="0.25">
      <c r="A55" s="104" t="s">
        <v>64</v>
      </c>
      <c r="B55" s="75">
        <f t="shared" si="7"/>
        <v>24414304.640000001</v>
      </c>
      <c r="C55" s="76">
        <v>24414304.640000001</v>
      </c>
      <c r="D55" s="76"/>
      <c r="E55" s="76"/>
      <c r="F55" s="76"/>
      <c r="G55" s="76"/>
      <c r="H55" s="76"/>
      <c r="I55" s="75"/>
      <c r="J55" s="75"/>
      <c r="K55" s="78"/>
      <c r="L55" s="78"/>
      <c r="M55" s="78"/>
      <c r="N55" s="78"/>
    </row>
    <row r="56" spans="1:14" s="2" customFormat="1" ht="14.25" customHeight="1" x14ac:dyDescent="0.25">
      <c r="A56" s="104" t="s">
        <v>65</v>
      </c>
      <c r="B56" s="75">
        <f t="shared" si="7"/>
        <v>288216.09999999998</v>
      </c>
      <c r="C56" s="76">
        <v>288216.09999999998</v>
      </c>
      <c r="D56" s="76"/>
      <c r="E56" s="76"/>
      <c r="F56" s="76"/>
      <c r="G56" s="76"/>
      <c r="H56" s="76"/>
      <c r="I56" s="75"/>
      <c r="J56" s="75"/>
      <c r="K56" s="78"/>
      <c r="L56" s="78"/>
      <c r="M56" s="78"/>
      <c r="N56" s="78"/>
    </row>
    <row r="57" spans="1:14" s="2" customFormat="1" ht="14.25" customHeight="1" x14ac:dyDescent="0.25">
      <c r="A57" s="104" t="s">
        <v>66</v>
      </c>
      <c r="B57" s="75">
        <f t="shared" si="7"/>
        <v>0</v>
      </c>
      <c r="C57" s="76"/>
      <c r="D57" s="76"/>
      <c r="E57" s="76"/>
      <c r="F57" s="76"/>
      <c r="G57" s="76"/>
      <c r="H57" s="76"/>
      <c r="I57" s="75"/>
      <c r="J57" s="75"/>
      <c r="K57" s="78"/>
      <c r="L57" s="78"/>
      <c r="M57" s="78"/>
      <c r="N57" s="78"/>
    </row>
    <row r="58" spans="1:14" s="2" customFormat="1" ht="14.25" customHeight="1" x14ac:dyDescent="0.25">
      <c r="A58" s="104" t="s">
        <v>67</v>
      </c>
      <c r="B58" s="75">
        <f t="shared" si="7"/>
        <v>0</v>
      </c>
      <c r="C58" s="76"/>
      <c r="D58" s="76"/>
      <c r="E58" s="76"/>
      <c r="F58" s="76"/>
      <c r="G58" s="76"/>
      <c r="H58" s="76"/>
      <c r="I58" s="75"/>
      <c r="J58" s="75"/>
      <c r="K58" s="78"/>
      <c r="L58" s="78"/>
      <c r="M58" s="78"/>
      <c r="N58" s="78"/>
    </row>
    <row r="59" spans="1:14" s="2" customFormat="1" ht="14.25" customHeight="1" x14ac:dyDescent="0.25">
      <c r="A59" s="104" t="s">
        <v>68</v>
      </c>
      <c r="B59" s="75">
        <f t="shared" si="7"/>
        <v>0</v>
      </c>
      <c r="C59" s="76"/>
      <c r="D59" s="76"/>
      <c r="E59" s="76"/>
      <c r="F59" s="76"/>
      <c r="G59" s="76"/>
      <c r="H59" s="76"/>
      <c r="I59" s="75"/>
      <c r="J59" s="75"/>
      <c r="K59" s="78"/>
      <c r="L59" s="78"/>
      <c r="M59" s="78"/>
      <c r="N59" s="78"/>
    </row>
    <row r="60" spans="1:14" s="2" customFormat="1" ht="14.25" customHeight="1" x14ac:dyDescent="0.25">
      <c r="A60" s="104" t="s">
        <v>69</v>
      </c>
      <c r="B60" s="75">
        <f t="shared" si="7"/>
        <v>0</v>
      </c>
      <c r="C60" s="76"/>
      <c r="D60" s="76"/>
      <c r="E60" s="76"/>
      <c r="F60" s="76"/>
      <c r="G60" s="76"/>
      <c r="H60" s="76"/>
      <c r="I60" s="75"/>
      <c r="J60" s="75"/>
      <c r="K60" s="77"/>
      <c r="L60" s="78"/>
      <c r="M60" s="78"/>
      <c r="N60" s="78"/>
    </row>
    <row r="61" spans="1:14" s="4" customFormat="1" ht="14.25" customHeight="1" x14ac:dyDescent="0.25">
      <c r="A61" s="103" t="s">
        <v>70</v>
      </c>
      <c r="B61" s="72">
        <f t="shared" si="7"/>
        <v>0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2">
        <v>0</v>
      </c>
      <c r="J61" s="72"/>
      <c r="K61" s="72"/>
      <c r="L61" s="72"/>
      <c r="M61" s="110">
        <f>SUM(M62:M65)</f>
        <v>0</v>
      </c>
      <c r="N61" s="110">
        <f>SUM(N62:N65)</f>
        <v>0</v>
      </c>
    </row>
    <row r="62" spans="1:14" s="2" customFormat="1" ht="14.25" customHeight="1" x14ac:dyDescent="0.25">
      <c r="A62" s="104" t="s">
        <v>71</v>
      </c>
      <c r="B62" s="75">
        <f t="shared" si="7"/>
        <v>0</v>
      </c>
      <c r="C62" s="76"/>
      <c r="D62" s="76"/>
      <c r="E62" s="76"/>
      <c r="F62" s="76"/>
      <c r="G62" s="76"/>
      <c r="H62" s="76"/>
      <c r="I62" s="75"/>
      <c r="J62" s="75"/>
      <c r="K62" s="78"/>
      <c r="L62" s="78"/>
      <c r="M62" s="78"/>
      <c r="N62" s="78"/>
    </row>
    <row r="63" spans="1:14" s="2" customFormat="1" ht="14.25" customHeight="1" x14ac:dyDescent="0.25">
      <c r="A63" s="104" t="s">
        <v>72</v>
      </c>
      <c r="B63" s="75">
        <f t="shared" si="7"/>
        <v>0</v>
      </c>
      <c r="C63" s="76"/>
      <c r="D63" s="76"/>
      <c r="E63" s="76"/>
      <c r="F63" s="76"/>
      <c r="G63" s="76"/>
      <c r="H63" s="76"/>
      <c r="I63" s="75"/>
      <c r="J63" s="75"/>
      <c r="K63" s="78"/>
      <c r="L63" s="78"/>
      <c r="M63" s="78"/>
      <c r="N63" s="77"/>
    </row>
    <row r="64" spans="1:14" s="2" customFormat="1" ht="14.25" customHeight="1" x14ac:dyDescent="0.25">
      <c r="A64" s="104" t="s">
        <v>73</v>
      </c>
      <c r="B64" s="75">
        <f t="shared" si="7"/>
        <v>0</v>
      </c>
      <c r="C64" s="76"/>
      <c r="D64" s="76"/>
      <c r="E64" s="76"/>
      <c r="F64" s="76"/>
      <c r="G64" s="76"/>
      <c r="H64" s="76"/>
      <c r="I64" s="75"/>
      <c r="J64" s="75"/>
      <c r="K64" s="78"/>
      <c r="L64" s="78"/>
      <c r="M64" s="78"/>
      <c r="N64" s="78"/>
    </row>
    <row r="65" spans="1:18" s="2" customFormat="1" ht="14.25" customHeight="1" x14ac:dyDescent="0.25">
      <c r="A65" s="104" t="s">
        <v>74</v>
      </c>
      <c r="B65" s="75">
        <f t="shared" si="7"/>
        <v>0</v>
      </c>
      <c r="C65" s="76"/>
      <c r="D65" s="76"/>
      <c r="E65" s="76"/>
      <c r="F65" s="76"/>
      <c r="G65" s="76"/>
      <c r="H65" s="76"/>
      <c r="I65" s="75"/>
      <c r="J65" s="75"/>
      <c r="K65" s="78"/>
      <c r="L65" s="78"/>
      <c r="M65" s="78"/>
      <c r="N65" s="78"/>
    </row>
    <row r="66" spans="1:18" s="4" customFormat="1" ht="14.25" customHeight="1" x14ac:dyDescent="0.25">
      <c r="A66" s="103" t="s">
        <v>75</v>
      </c>
      <c r="B66" s="72">
        <f t="shared" si="7"/>
        <v>0</v>
      </c>
      <c r="C66" s="79"/>
      <c r="D66" s="79"/>
      <c r="E66" s="79"/>
      <c r="F66" s="79"/>
      <c r="G66" s="79"/>
      <c r="H66" s="79"/>
      <c r="I66" s="72"/>
      <c r="J66" s="72"/>
      <c r="K66" s="72"/>
      <c r="L66" s="72"/>
      <c r="M66" s="73"/>
      <c r="N66" s="74"/>
    </row>
    <row r="67" spans="1:18" s="2" customFormat="1" ht="14.25" customHeight="1" x14ac:dyDescent="0.25">
      <c r="A67" s="104" t="s">
        <v>76</v>
      </c>
      <c r="B67" s="75">
        <f t="shared" si="7"/>
        <v>0</v>
      </c>
      <c r="C67" s="76"/>
      <c r="D67" s="76"/>
      <c r="E67" s="76"/>
      <c r="F67" s="76"/>
      <c r="G67" s="76"/>
      <c r="H67" s="76"/>
      <c r="I67" s="75"/>
      <c r="J67" s="75"/>
      <c r="K67" s="78"/>
      <c r="L67" s="78"/>
      <c r="M67" s="78"/>
      <c r="N67" s="78"/>
    </row>
    <row r="68" spans="1:18" s="2" customFormat="1" ht="14.25" customHeight="1" x14ac:dyDescent="0.25">
      <c r="A68" s="104" t="s">
        <v>77</v>
      </c>
      <c r="B68" s="75">
        <f t="shared" si="7"/>
        <v>0</v>
      </c>
      <c r="C68" s="76"/>
      <c r="D68" s="76"/>
      <c r="E68" s="76"/>
      <c r="F68" s="76"/>
      <c r="G68" s="76"/>
      <c r="H68" s="76"/>
      <c r="I68" s="75"/>
      <c r="J68" s="75"/>
      <c r="K68" s="78"/>
      <c r="L68" s="78"/>
      <c r="M68" s="78"/>
      <c r="N68" s="78"/>
    </row>
    <row r="69" spans="1:18" s="2" customFormat="1" ht="14.25" customHeight="1" x14ac:dyDescent="0.25">
      <c r="A69" s="103" t="s">
        <v>78</v>
      </c>
      <c r="B69" s="72">
        <f t="shared" si="7"/>
        <v>0</v>
      </c>
      <c r="C69" s="76"/>
      <c r="D69" s="76"/>
      <c r="E69" s="76"/>
      <c r="F69" s="76"/>
      <c r="G69" s="76"/>
      <c r="H69" s="76"/>
      <c r="I69" s="75"/>
      <c r="J69" s="75"/>
      <c r="K69" s="75"/>
      <c r="L69" s="75"/>
      <c r="M69" s="80"/>
      <c r="N69" s="78"/>
    </row>
    <row r="70" spans="1:18" s="2" customFormat="1" ht="14.25" customHeight="1" x14ac:dyDescent="0.25">
      <c r="A70" s="104" t="s">
        <v>79</v>
      </c>
      <c r="B70" s="75">
        <f t="shared" si="7"/>
        <v>0</v>
      </c>
      <c r="C70" s="76"/>
      <c r="D70" s="76"/>
      <c r="E70" s="76"/>
      <c r="F70" s="76"/>
      <c r="G70" s="76"/>
      <c r="H70" s="76"/>
      <c r="I70" s="75"/>
      <c r="J70" s="75"/>
      <c r="K70" s="78"/>
      <c r="L70" s="78"/>
      <c r="M70" s="78"/>
      <c r="N70" s="78"/>
    </row>
    <row r="71" spans="1:18" s="2" customFormat="1" ht="14.25" customHeight="1" x14ac:dyDescent="0.25">
      <c r="A71" s="104" t="s">
        <v>80</v>
      </c>
      <c r="B71" s="75">
        <f t="shared" si="7"/>
        <v>0</v>
      </c>
      <c r="C71" s="76"/>
      <c r="D71" s="76"/>
      <c r="E71" s="76"/>
      <c r="F71" s="76"/>
      <c r="G71" s="76"/>
      <c r="H71" s="76"/>
      <c r="I71" s="75"/>
      <c r="J71" s="75"/>
      <c r="K71" s="78"/>
      <c r="L71" s="78"/>
      <c r="M71" s="78"/>
      <c r="N71" s="78"/>
    </row>
    <row r="72" spans="1:18" s="2" customFormat="1" ht="14.25" customHeight="1" x14ac:dyDescent="0.25">
      <c r="A72" s="104" t="s">
        <v>81</v>
      </c>
      <c r="B72" s="75">
        <f t="shared" si="7"/>
        <v>0</v>
      </c>
      <c r="C72" s="76"/>
      <c r="D72" s="76"/>
      <c r="E72" s="76"/>
      <c r="F72" s="76"/>
      <c r="G72" s="76"/>
      <c r="H72" s="76"/>
      <c r="I72" s="75"/>
      <c r="J72" s="75"/>
      <c r="K72" s="78"/>
      <c r="L72" s="78"/>
      <c r="M72" s="78"/>
      <c r="N72" s="78"/>
    </row>
    <row r="73" spans="1:18" s="2" customFormat="1" x14ac:dyDescent="0.25">
      <c r="A73" s="105" t="s">
        <v>82</v>
      </c>
      <c r="B73" s="116">
        <f t="shared" si="7"/>
        <v>101524914.15000001</v>
      </c>
      <c r="C73" s="81">
        <f t="shared" ref="C73:J73" si="9">+C9+C15+C25+C35+C51+C61+C66+C69</f>
        <v>101524914.15000001</v>
      </c>
      <c r="D73" s="81">
        <f t="shared" si="9"/>
        <v>0</v>
      </c>
      <c r="E73" s="81">
        <f t="shared" si="9"/>
        <v>0</v>
      </c>
      <c r="F73" s="81">
        <f t="shared" si="9"/>
        <v>0</v>
      </c>
      <c r="G73" s="81">
        <f t="shared" si="9"/>
        <v>0</v>
      </c>
      <c r="H73" s="81">
        <f t="shared" si="9"/>
        <v>0</v>
      </c>
      <c r="I73" s="81">
        <f t="shared" si="9"/>
        <v>0</v>
      </c>
      <c r="J73" s="81">
        <f t="shared" si="9"/>
        <v>0</v>
      </c>
      <c r="K73" s="81">
        <f>+K9+K15+K25+K35+K51+K61+K66+K69</f>
        <v>0</v>
      </c>
      <c r="L73" s="81">
        <f>+L9+L15+L25+L35+L51+L61+L66+L69</f>
        <v>0</v>
      </c>
      <c r="M73" s="81">
        <f>+M9+M15+M25+M35+M51+M61+M66+M69</f>
        <v>0</v>
      </c>
      <c r="N73" s="81">
        <f>+N9+N15+N25+N35+N51+N61+N66+N69</f>
        <v>0</v>
      </c>
    </row>
    <row r="74" spans="1:18" s="2" customFormat="1" x14ac:dyDescent="0.25">
      <c r="A74" s="103" t="s">
        <v>83</v>
      </c>
      <c r="B74" s="75"/>
      <c r="C74" s="82"/>
      <c r="D74" s="82"/>
      <c r="E74" s="82"/>
      <c r="F74" s="83"/>
      <c r="G74" s="83"/>
      <c r="H74" s="82"/>
      <c r="I74" s="82"/>
      <c r="J74" s="75"/>
      <c r="K74" s="75"/>
      <c r="L74" s="80"/>
      <c r="M74" s="80"/>
      <c r="N74" s="78"/>
    </row>
    <row r="75" spans="1:18" s="2" customFormat="1" x14ac:dyDescent="0.25">
      <c r="A75" s="103" t="s">
        <v>84</v>
      </c>
      <c r="B75" s="72">
        <f t="shared" ref="B75:B86" si="10">SUM(C75+D75+E75+F75+G75+H75+I75+J75+K75+L75+M75+N75)</f>
        <v>0</v>
      </c>
      <c r="C75" s="82"/>
      <c r="D75" s="82"/>
      <c r="E75" s="82"/>
      <c r="F75" s="83"/>
      <c r="G75" s="83"/>
      <c r="H75" s="82"/>
      <c r="I75" s="82"/>
      <c r="J75" s="75"/>
      <c r="K75" s="75"/>
      <c r="L75" s="80"/>
      <c r="M75" s="80"/>
      <c r="N75" s="78"/>
    </row>
    <row r="76" spans="1:18" s="2" customFormat="1" ht="14.25" customHeight="1" x14ac:dyDescent="0.25">
      <c r="A76" s="104" t="s">
        <v>85</v>
      </c>
      <c r="B76" s="75">
        <f t="shared" si="10"/>
        <v>0</v>
      </c>
      <c r="C76" s="76"/>
      <c r="D76" s="76"/>
      <c r="E76" s="76"/>
      <c r="F76" s="76"/>
      <c r="G76" s="76"/>
      <c r="H76" s="76"/>
      <c r="I76" s="75"/>
      <c r="J76" s="75"/>
      <c r="K76" s="78"/>
      <c r="L76" s="78"/>
      <c r="M76" s="78"/>
      <c r="N76" s="78"/>
    </row>
    <row r="77" spans="1:18" s="2" customFormat="1" ht="18.75" customHeight="1" x14ac:dyDescent="0.25">
      <c r="A77" s="104" t="s">
        <v>86</v>
      </c>
      <c r="B77" s="75">
        <f t="shared" si="10"/>
        <v>0</v>
      </c>
      <c r="C77" s="76"/>
      <c r="D77" s="76"/>
      <c r="E77" s="76"/>
      <c r="F77" s="76"/>
      <c r="G77" s="76"/>
      <c r="H77" s="76"/>
      <c r="I77" s="75"/>
      <c r="J77" s="75"/>
      <c r="K77" s="78"/>
      <c r="L77" s="78"/>
      <c r="M77" s="78"/>
      <c r="N77" s="78"/>
    </row>
    <row r="78" spans="1:18" s="2" customFormat="1" x14ac:dyDescent="0.25">
      <c r="A78" s="103" t="s">
        <v>87</v>
      </c>
      <c r="B78" s="72">
        <f t="shared" si="10"/>
        <v>0</v>
      </c>
      <c r="C78" s="72">
        <v>0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</row>
    <row r="79" spans="1:18" s="2" customFormat="1" ht="14.25" customHeight="1" x14ac:dyDescent="0.25">
      <c r="A79" s="104" t="s">
        <v>88</v>
      </c>
      <c r="B79" s="75">
        <f t="shared" si="10"/>
        <v>0</v>
      </c>
      <c r="C79" s="76"/>
      <c r="D79" s="76"/>
      <c r="E79" s="76"/>
      <c r="F79" s="76"/>
      <c r="G79" s="76"/>
      <c r="H79" s="76"/>
      <c r="I79" s="75"/>
      <c r="J79" s="75"/>
      <c r="K79" s="78"/>
      <c r="L79" s="78"/>
      <c r="M79" s="78"/>
      <c r="N79" s="78"/>
    </row>
    <row r="80" spans="1:18" s="2" customFormat="1" ht="14.25" customHeight="1" x14ac:dyDescent="0.25">
      <c r="A80" s="104" t="s">
        <v>89</v>
      </c>
      <c r="B80" s="75">
        <f t="shared" si="10"/>
        <v>0</v>
      </c>
      <c r="C80" s="76"/>
      <c r="D80" s="76"/>
      <c r="E80" s="76"/>
      <c r="F80" s="76"/>
      <c r="G80" s="76"/>
      <c r="H80" s="76"/>
      <c r="I80" s="75"/>
      <c r="J80" s="75"/>
      <c r="K80" s="78"/>
      <c r="L80" s="78"/>
      <c r="M80" s="78"/>
      <c r="N80" s="78"/>
      <c r="R80" s="78"/>
    </row>
    <row r="81" spans="1:14" s="2" customFormat="1" ht="14.25" customHeight="1" x14ac:dyDescent="0.25">
      <c r="A81" s="104" t="s">
        <v>90</v>
      </c>
      <c r="B81" s="75">
        <f t="shared" si="10"/>
        <v>0</v>
      </c>
      <c r="C81" s="76"/>
      <c r="D81" s="76"/>
      <c r="E81" s="76"/>
      <c r="F81" s="76"/>
      <c r="G81" s="76"/>
      <c r="H81" s="76"/>
      <c r="I81" s="75"/>
      <c r="J81" s="75"/>
      <c r="K81" s="78"/>
      <c r="L81" s="78"/>
      <c r="M81" s="78"/>
      <c r="N81" s="78"/>
    </row>
    <row r="82" spans="1:14" s="2" customFormat="1" x14ac:dyDescent="0.25">
      <c r="A82" s="103" t="s">
        <v>91</v>
      </c>
      <c r="B82" s="72">
        <f t="shared" si="10"/>
        <v>0</v>
      </c>
      <c r="C82" s="83"/>
      <c r="D82" s="76"/>
      <c r="E82" s="83"/>
      <c r="F82" s="83"/>
      <c r="G82" s="83"/>
      <c r="H82" s="75"/>
      <c r="I82" s="75"/>
      <c r="J82" s="75"/>
      <c r="K82" s="75"/>
      <c r="L82" s="80"/>
      <c r="M82" s="80"/>
      <c r="N82" s="78"/>
    </row>
    <row r="83" spans="1:14" s="2" customFormat="1" ht="14.25" customHeight="1" x14ac:dyDescent="0.25">
      <c r="A83" s="104" t="s">
        <v>92</v>
      </c>
      <c r="B83" s="75">
        <f t="shared" si="10"/>
        <v>0</v>
      </c>
      <c r="C83" s="76"/>
      <c r="D83" s="76"/>
      <c r="E83" s="76"/>
      <c r="F83" s="76"/>
      <c r="G83" s="76"/>
      <c r="H83" s="76"/>
      <c r="I83" s="75"/>
      <c r="J83" s="75"/>
      <c r="K83" s="78"/>
      <c r="L83" s="78"/>
      <c r="M83" s="78"/>
      <c r="N83" s="78"/>
    </row>
    <row r="84" spans="1:14" s="2" customFormat="1" x14ac:dyDescent="0.25">
      <c r="A84" s="105" t="s">
        <v>93</v>
      </c>
      <c r="B84" s="116">
        <f t="shared" si="10"/>
        <v>0</v>
      </c>
      <c r="C84" s="84">
        <v>0</v>
      </c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</row>
    <row r="85" spans="1:14" x14ac:dyDescent="0.3">
      <c r="A85" s="23"/>
      <c r="B85" s="75">
        <f t="shared" si="10"/>
        <v>0</v>
      </c>
      <c r="C85" s="85"/>
      <c r="D85" s="86"/>
      <c r="E85" s="85"/>
      <c r="F85" s="87"/>
      <c r="G85" s="87"/>
      <c r="H85" s="85"/>
      <c r="I85" s="88"/>
      <c r="J85" s="89"/>
      <c r="K85" s="90"/>
      <c r="L85" s="9"/>
      <c r="M85" s="9"/>
      <c r="N85" s="91"/>
    </row>
    <row r="86" spans="1:14" x14ac:dyDescent="0.3">
      <c r="A86" s="102" t="s">
        <v>94</v>
      </c>
      <c r="B86" s="115">
        <f t="shared" si="10"/>
        <v>101524914.15000001</v>
      </c>
      <c r="C86" s="92">
        <f t="shared" ref="C86:J86" si="11">+C73+C84</f>
        <v>101524914.15000001</v>
      </c>
      <c r="D86" s="92">
        <f t="shared" si="11"/>
        <v>0</v>
      </c>
      <c r="E86" s="92">
        <f t="shared" si="11"/>
        <v>0</v>
      </c>
      <c r="F86" s="92">
        <f t="shared" si="11"/>
        <v>0</v>
      </c>
      <c r="G86" s="92">
        <f t="shared" si="11"/>
        <v>0</v>
      </c>
      <c r="H86" s="92">
        <f t="shared" si="11"/>
        <v>0</v>
      </c>
      <c r="I86" s="92">
        <f t="shared" si="11"/>
        <v>0</v>
      </c>
      <c r="J86" s="92">
        <f t="shared" si="11"/>
        <v>0</v>
      </c>
      <c r="K86" s="92">
        <f>+K73+K84</f>
        <v>0</v>
      </c>
      <c r="L86" s="92">
        <f>+L73+L84</f>
        <v>0</v>
      </c>
      <c r="M86" s="92">
        <f>+M73+M84</f>
        <v>0</v>
      </c>
      <c r="N86" s="92">
        <f>+N73+N84</f>
        <v>0</v>
      </c>
    </row>
    <row r="87" spans="1:14" s="19" customFormat="1" ht="12.75" x14ac:dyDescent="0.2">
      <c r="B87" s="10"/>
      <c r="C87" s="11"/>
      <c r="D87" s="14"/>
      <c r="E87" s="6"/>
      <c r="F87" s="6"/>
      <c r="G87" s="11"/>
      <c r="H87" s="12"/>
      <c r="I87" s="13"/>
      <c r="J87" s="12"/>
      <c r="K87" s="14"/>
      <c r="L87" s="14"/>
      <c r="M87" s="14"/>
      <c r="N87" s="61"/>
    </row>
    <row r="88" spans="1:14" s="19" customFormat="1" ht="12.75" x14ac:dyDescent="0.2">
      <c r="B88" s="10"/>
      <c r="C88" s="62"/>
      <c r="D88" s="14"/>
      <c r="E88" s="6"/>
      <c r="F88" s="6"/>
      <c r="G88" s="62"/>
      <c r="H88" s="63"/>
      <c r="I88" s="64"/>
      <c r="J88" s="63"/>
      <c r="K88" s="61"/>
      <c r="L88" s="15"/>
      <c r="M88" s="14"/>
      <c r="N88" s="61"/>
    </row>
    <row r="89" spans="1:14" s="19" customFormat="1" ht="12.75" x14ac:dyDescent="0.2">
      <c r="B89" s="12"/>
      <c r="C89" s="12"/>
      <c r="D89" s="14"/>
      <c r="E89" s="6"/>
      <c r="F89" s="6"/>
      <c r="G89" s="12"/>
      <c r="H89" s="12"/>
      <c r="I89" s="12"/>
      <c r="J89" s="12"/>
      <c r="K89" s="12"/>
      <c r="L89" s="15"/>
      <c r="M89" s="14"/>
      <c r="N89" s="61"/>
    </row>
    <row r="90" spans="1:14" s="19" customFormat="1" ht="12.75" x14ac:dyDescent="0.2">
      <c r="A90" s="20"/>
      <c r="B90" s="6"/>
      <c r="C90" s="12"/>
      <c r="D90" s="14"/>
      <c r="E90" s="6"/>
      <c r="F90" s="6"/>
      <c r="G90" s="6"/>
      <c r="H90" s="16"/>
      <c r="I90" s="17"/>
      <c r="J90" s="16"/>
      <c r="K90" s="14"/>
      <c r="L90" s="14"/>
      <c r="M90" s="14"/>
      <c r="N90" s="14"/>
    </row>
    <row r="91" spans="1:14" s="19" customFormat="1" ht="28.5" x14ac:dyDescent="0.2">
      <c r="A91" s="21"/>
      <c r="B91" s="6"/>
      <c r="C91" s="6"/>
      <c r="D91" s="5"/>
      <c r="E91" s="5"/>
      <c r="F91" s="18"/>
      <c r="G91" s="6"/>
      <c r="H91" s="16"/>
      <c r="I91" s="17"/>
      <c r="J91" s="16"/>
      <c r="K91" s="14"/>
      <c r="L91" s="14"/>
      <c r="M91" s="14"/>
      <c r="N91" s="14"/>
    </row>
    <row r="92" spans="1:14" s="19" customFormat="1" ht="28.5" customHeight="1" x14ac:dyDescent="0.2">
      <c r="A92" s="21"/>
      <c r="B92" s="6"/>
      <c r="C92" s="6"/>
      <c r="D92" s="66"/>
      <c r="E92" s="66"/>
      <c r="F92" s="66"/>
      <c r="G92" s="6"/>
      <c r="H92" s="16"/>
      <c r="I92" s="17"/>
      <c r="J92" s="16"/>
      <c r="K92" s="14"/>
      <c r="L92" s="14"/>
      <c r="M92" s="14"/>
      <c r="N92" s="14"/>
    </row>
    <row r="93" spans="1:14" s="19" customFormat="1" ht="21" x14ac:dyDescent="0.2">
      <c r="A93" s="21"/>
      <c r="B93" s="6"/>
      <c r="C93" s="6"/>
      <c r="D93" s="66"/>
      <c r="E93" s="66"/>
      <c r="F93" s="66"/>
      <c r="G93" s="66"/>
      <c r="H93" s="16"/>
      <c r="I93" s="17"/>
      <c r="J93" s="16"/>
      <c r="K93" s="14"/>
      <c r="L93" s="14"/>
      <c r="M93" s="14"/>
      <c r="N93" s="14"/>
    </row>
    <row r="94" spans="1:14" s="19" customFormat="1" ht="21" x14ac:dyDescent="0.2">
      <c r="A94" s="21"/>
      <c r="B94" s="6"/>
      <c r="C94" s="6"/>
      <c r="D94" s="66"/>
      <c r="E94" s="66"/>
      <c r="F94" s="66"/>
      <c r="G94" s="66"/>
      <c r="H94" s="16"/>
      <c r="I94" s="17"/>
      <c r="J94" s="16"/>
      <c r="K94" s="14"/>
      <c r="L94" s="14"/>
      <c r="M94" s="14"/>
      <c r="N94" s="14"/>
    </row>
    <row r="95" spans="1:14" s="19" customFormat="1" ht="23.25" customHeight="1" x14ac:dyDescent="0.2">
      <c r="A95" s="21"/>
      <c r="B95" s="6"/>
      <c r="C95" s="6"/>
      <c r="D95" s="66"/>
      <c r="E95" s="66"/>
      <c r="F95" s="66"/>
      <c r="G95" s="66"/>
      <c r="H95" s="6"/>
      <c r="I95" s="17"/>
      <c r="J95" s="16"/>
      <c r="K95" s="14"/>
      <c r="L95" s="14"/>
      <c r="M95" s="14"/>
      <c r="N95" s="14"/>
    </row>
    <row r="96" spans="1:14" ht="58.5" customHeight="1" x14ac:dyDescent="0.45">
      <c r="A96" s="22"/>
      <c r="B96" s="5"/>
      <c r="C96" s="5"/>
      <c r="D96" s="66"/>
      <c r="E96" s="66"/>
      <c r="F96" s="66"/>
      <c r="G96" s="66"/>
      <c r="H96" s="9"/>
      <c r="I96" s="9"/>
      <c r="J96" s="9"/>
      <c r="K96" s="9"/>
      <c r="L96" s="1"/>
      <c r="M96" s="1"/>
      <c r="N96" s="1"/>
    </row>
    <row r="97" spans="1:19" s="27" customFormat="1" ht="62.25" customHeight="1" x14ac:dyDescent="0.35">
      <c r="A97" s="65"/>
      <c r="B97" s="66"/>
      <c r="C97" s="66"/>
      <c r="D97" s="66"/>
      <c r="E97" s="66"/>
      <c r="F97" s="66"/>
      <c r="G97" s="66"/>
      <c r="H97" s="133"/>
      <c r="I97" s="133"/>
      <c r="J97" s="133"/>
      <c r="K97" s="133"/>
      <c r="L97" s="133"/>
      <c r="M97" s="66"/>
      <c r="N97" s="66"/>
      <c r="O97" s="66"/>
      <c r="P97" s="66"/>
      <c r="Q97" s="66"/>
      <c r="R97" s="66"/>
      <c r="S97" s="66"/>
    </row>
    <row r="98" spans="1:19" x14ac:dyDescent="0.3">
      <c r="A98" s="56"/>
      <c r="B98" s="57"/>
      <c r="C98" s="57"/>
      <c r="G98" s="57"/>
      <c r="H98" s="58"/>
      <c r="I98" s="59"/>
      <c r="J98" s="58"/>
      <c r="K98" s="57"/>
      <c r="L98" s="60"/>
      <c r="M98" s="60"/>
      <c r="N98" s="60"/>
    </row>
  </sheetData>
  <mergeCells count="7">
    <mergeCell ref="A6:N6"/>
    <mergeCell ref="H97:L97"/>
    <mergeCell ref="A1:N1"/>
    <mergeCell ref="A2:N2"/>
    <mergeCell ref="A3:N3"/>
    <mergeCell ref="A4:N4"/>
    <mergeCell ref="A5:N5"/>
  </mergeCells>
  <pageMargins left="0.19685039370078741" right="0.19685039370078741" top="0" bottom="0.74803149606299213" header="0.31496062992125984" footer="0.31496062992125984"/>
  <pageSetup paperSize="5" scale="60" fitToHeight="0" orientation="landscape" r:id="rId1"/>
  <rowBreaks count="1" manualBreakCount="1">
    <brk id="59" max="13" man="1"/>
  </rowBreaks>
  <ignoredErrors>
    <ignoredError sqref="C38:L40 K25 C35:K35 C61:F61 C77:L77 C85:L85 H84:L84 C72:L72 C83:L83 H61:L61 H78:L78 C50:L50 D41:L41 C42:L42 C43:L43 C44:L44 C45:L45 C46:L46 C47:L47 C48:L48 C49:L49 C74:L74 C75:L75 C76:L76" formula="1"/>
    <ignoredError sqref="C9:K9 C15:J15 C51" formulaRange="1"/>
    <ignoredError sqref="C25:J25 D51:J51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Presup. Aprobado-Ejec OAI (2)</vt:lpstr>
      <vt:lpstr>Ejecución OAI 2023</vt:lpstr>
      <vt:lpstr>'Ejecución OAI 2023'!Área_de_impresión</vt:lpstr>
      <vt:lpstr>'Presup. Aprobado-Ejec OAI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ESTHER HERNANDEZ MUNOZ</dc:creator>
  <cp:lastModifiedBy>MOISES ISSAIAS RICHARSON CAMPUSANO</cp:lastModifiedBy>
  <cp:lastPrinted>2023-02-09T18:50:22Z</cp:lastPrinted>
  <dcterms:created xsi:type="dcterms:W3CDTF">2022-08-17T15:37:08Z</dcterms:created>
  <dcterms:modified xsi:type="dcterms:W3CDTF">2023-02-15T17:30:08Z</dcterms:modified>
</cp:coreProperties>
</file>