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Desktop-a5gdstv\oai-work\oai\Transparencia\Estadisticas Institucionales\2023\cruda\"/>
    </mc:Choice>
  </mc:AlternateContent>
  <xr:revisionPtr revIDLastSave="0" documentId="13_ncr:1_{DD306238-4106-4296-AF5E-FA26A4B448AA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COMPARATIVO EMB." sheetId="5" r:id="rId1"/>
    <sheet name="EMBARCACIONES " sheetId="1" r:id="rId2"/>
    <sheet name="Representacion Porc. Emb." sheetId="6" r:id="rId3"/>
    <sheet name="PASAJEROS" sheetId="2" r:id="rId4"/>
    <sheet name="CONTENEDORES" sheetId="3" r:id="rId5"/>
    <sheet name="CARGAS" sheetId="4" r:id="rId6"/>
  </sheets>
  <definedNames>
    <definedName name="_xlnm.Print_Area" localSheetId="5">CARGAS!$A$1:$T$75</definedName>
    <definedName name="_xlnm.Print_Area" localSheetId="0">'COMPARATIVO EMB.'!$A$1:$M$51</definedName>
    <definedName name="_xlnm.Print_Area" localSheetId="4">CONTENEDORES!$A$1:$H$89</definedName>
    <definedName name="_xlnm.Print_Area" localSheetId="1">'EMBARCACIONES '!$A$1:$L$72</definedName>
    <definedName name="_xlnm.Print_Area" localSheetId="3">PASAJEROS!$A$1:$J$132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3" l="1"/>
  <c r="C60" i="3"/>
  <c r="C55" i="3"/>
  <c r="G43" i="3"/>
  <c r="G44" i="3"/>
  <c r="G42" i="3"/>
  <c r="G26" i="3"/>
  <c r="G10" i="3"/>
  <c r="G16" i="3"/>
  <c r="C26" i="3"/>
  <c r="C28" i="3" s="1"/>
  <c r="D26" i="3"/>
  <c r="D28" i="3" s="1"/>
  <c r="E26" i="3"/>
  <c r="E28" i="3" s="1"/>
  <c r="F26" i="3"/>
  <c r="F28" i="3" s="1"/>
  <c r="B26" i="3"/>
  <c r="B28" i="3" s="1"/>
  <c r="G24" i="3"/>
  <c r="G23" i="3"/>
  <c r="G21" i="3"/>
  <c r="G20" i="3"/>
  <c r="G15" i="3"/>
  <c r="G14" i="3"/>
  <c r="G9" i="3"/>
  <c r="G8" i="3"/>
  <c r="G28" i="3" l="1"/>
  <c r="T16" i="4"/>
  <c r="T17" i="4"/>
  <c r="T18" i="4"/>
  <c r="T1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B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B19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B12" i="4"/>
  <c r="N26" i="4" l="1"/>
  <c r="F26" i="4"/>
  <c r="E26" i="4"/>
  <c r="M26" i="4"/>
  <c r="B26" i="4"/>
  <c r="L26" i="4"/>
  <c r="P26" i="4"/>
  <c r="D26" i="4"/>
  <c r="T19" i="4"/>
  <c r="R26" i="4"/>
  <c r="J26" i="4"/>
  <c r="K26" i="4"/>
  <c r="O26" i="4"/>
  <c r="G26" i="4"/>
  <c r="Q26" i="4"/>
  <c r="S26" i="4"/>
  <c r="C26" i="4"/>
  <c r="I26" i="4"/>
  <c r="H26" i="4"/>
  <c r="C71" i="3"/>
  <c r="D68" i="4"/>
  <c r="E68" i="4" s="1"/>
  <c r="B58" i="4"/>
  <c r="D55" i="4"/>
  <c r="E55" i="4" s="1"/>
  <c r="D54" i="4"/>
  <c r="E54" i="4" s="1"/>
  <c r="D48" i="4"/>
  <c r="E48" i="4" s="1"/>
  <c r="D49" i="4"/>
  <c r="E49" i="4" s="1"/>
  <c r="D50" i="4"/>
  <c r="E50" i="4" s="1"/>
  <c r="D47" i="4"/>
  <c r="E47" i="4" s="1"/>
  <c r="D41" i="4"/>
  <c r="E41" i="4" s="1"/>
  <c r="D42" i="4"/>
  <c r="E42" i="4" s="1"/>
  <c r="D43" i="4"/>
  <c r="E43" i="4" s="1"/>
  <c r="D40" i="4"/>
  <c r="E40" i="4" s="1"/>
  <c r="C56" i="4"/>
  <c r="D56" i="4" s="1"/>
  <c r="E56" i="4" s="1"/>
  <c r="C51" i="4"/>
  <c r="C44" i="4"/>
  <c r="C66" i="4" s="1"/>
  <c r="D66" i="4" s="1"/>
  <c r="E66" i="4" s="1"/>
  <c r="D51" i="4" l="1"/>
  <c r="E51" i="4" s="1"/>
  <c r="C67" i="4"/>
  <c r="D67" i="4" s="1"/>
  <c r="E67" i="4" s="1"/>
  <c r="C58" i="4"/>
  <c r="D44" i="4"/>
  <c r="E44" i="4" l="1"/>
  <c r="D58" i="4"/>
  <c r="E58" i="4" s="1"/>
  <c r="T22" i="4" l="1"/>
  <c r="L12" i="5"/>
  <c r="C29" i="6" l="1"/>
  <c r="D29" i="6"/>
  <c r="E29" i="6"/>
  <c r="F29" i="6"/>
  <c r="G29" i="6"/>
  <c r="H29" i="6"/>
  <c r="I29" i="6"/>
  <c r="J29" i="6"/>
  <c r="K29" i="6"/>
  <c r="B29" i="6"/>
  <c r="T23" i="4"/>
  <c r="T24" i="4" s="1"/>
  <c r="T9" i="4"/>
  <c r="T10" i="4"/>
  <c r="T11" i="4"/>
  <c r="T8" i="4"/>
  <c r="B85" i="3"/>
  <c r="D54" i="3"/>
  <c r="D53" i="3"/>
  <c r="B60" i="3"/>
  <c r="B55" i="3"/>
  <c r="B71" i="3" l="1"/>
  <c r="D55" i="3"/>
  <c r="T12" i="4"/>
  <c r="T26" i="4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25" i="5"/>
  <c r="E25" i="5" s="1"/>
  <c r="B48" i="5"/>
  <c r="D83" i="3" l="1"/>
  <c r="E83" i="3" s="1"/>
  <c r="D84" i="3"/>
  <c r="E84" i="3" s="1"/>
  <c r="D85" i="3"/>
  <c r="E85" i="3" s="1"/>
  <c r="D82" i="3"/>
  <c r="E82" i="3" s="1"/>
  <c r="D64" i="3"/>
  <c r="E64" i="3" s="1"/>
  <c r="D66" i="3"/>
  <c r="E66" i="3" s="1"/>
  <c r="D67" i="3"/>
  <c r="E67" i="3" s="1"/>
  <c r="D63" i="3"/>
  <c r="E63" i="3" s="1"/>
  <c r="D59" i="3"/>
  <c r="E59" i="3" s="1"/>
  <c r="D58" i="3"/>
  <c r="E58" i="3" s="1"/>
  <c r="E54" i="3"/>
  <c r="E53" i="3"/>
  <c r="D68" i="3"/>
  <c r="E68" i="3" s="1"/>
  <c r="D65" i="3"/>
  <c r="E65" i="3" s="1"/>
  <c r="D60" i="3"/>
  <c r="E55" i="3"/>
  <c r="C69" i="4"/>
  <c r="B69" i="4"/>
  <c r="D69" i="4" l="1"/>
  <c r="E69" i="4" s="1"/>
  <c r="E60" i="3"/>
  <c r="D69" i="3"/>
  <c r="E69" i="3" s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7" i="6"/>
  <c r="C48" i="5"/>
  <c r="D48" i="5" s="1"/>
  <c r="E48" i="5" s="1"/>
  <c r="L13" i="5"/>
  <c r="F8" i="5"/>
  <c r="G8" i="5" s="1"/>
  <c r="B70" i="1"/>
  <c r="L36" i="1"/>
  <c r="L29" i="6" l="1"/>
  <c r="M29" i="6" s="1"/>
  <c r="D71" i="3"/>
  <c r="E71" i="3" s="1"/>
  <c r="B43" i="2"/>
  <c r="L7" i="1" l="1"/>
  <c r="C16" i="2" l="1"/>
  <c r="E16" i="2"/>
  <c r="F16" i="2"/>
  <c r="B16" i="2"/>
  <c r="D8" i="2"/>
  <c r="D9" i="2"/>
  <c r="D10" i="2"/>
  <c r="D11" i="2"/>
  <c r="D12" i="2"/>
  <c r="D13" i="2"/>
  <c r="D14" i="2"/>
  <c r="D15" i="2"/>
  <c r="D7" i="2"/>
  <c r="D16" i="2" l="1"/>
  <c r="D119" i="2" l="1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18" i="2"/>
  <c r="E118" i="2" s="1"/>
  <c r="B127" i="2"/>
  <c r="C127" i="2"/>
  <c r="C103" i="2"/>
  <c r="D103" i="2"/>
  <c r="B103" i="2"/>
  <c r="E97" i="2"/>
  <c r="E98" i="2"/>
  <c r="E99" i="2"/>
  <c r="E100" i="2"/>
  <c r="E101" i="2"/>
  <c r="E102" i="2"/>
  <c r="E96" i="2"/>
  <c r="J81" i="2"/>
  <c r="J82" i="2"/>
  <c r="J80" i="2"/>
  <c r="C83" i="2"/>
  <c r="D83" i="2"/>
  <c r="E83" i="2"/>
  <c r="F83" i="2"/>
  <c r="G83" i="2"/>
  <c r="H83" i="2"/>
  <c r="I83" i="2"/>
  <c r="B83" i="2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59" i="2"/>
  <c r="E59" i="2" s="1"/>
  <c r="D127" i="2" l="1"/>
  <c r="E127" i="2" s="1"/>
  <c r="J83" i="2"/>
  <c r="E103" i="2"/>
  <c r="C68" i="2" l="1"/>
  <c r="D68" i="2" s="1"/>
  <c r="E68" i="2" s="1"/>
  <c r="M22" i="6" l="1"/>
  <c r="M7" i="6" l="1"/>
  <c r="M11" i="6"/>
  <c r="M25" i="6"/>
  <c r="M26" i="6"/>
  <c r="M23" i="6"/>
  <c r="M28" i="6"/>
  <c r="M15" i="6"/>
  <c r="M18" i="6"/>
  <c r="M12" i="6"/>
  <c r="M19" i="6"/>
  <c r="M27" i="6"/>
  <c r="M14" i="6"/>
  <c r="M9" i="6"/>
  <c r="M24" i="6"/>
  <c r="M13" i="6"/>
  <c r="M21" i="6"/>
  <c r="M8" i="6"/>
  <c r="M16" i="6"/>
  <c r="M10" i="6"/>
  <c r="M17" i="6"/>
  <c r="M20" i="6"/>
  <c r="B45" i="3" l="1"/>
  <c r="C45" i="3"/>
  <c r="D45" i="3"/>
  <c r="E45" i="3"/>
  <c r="F45" i="3"/>
  <c r="G45" i="3" l="1"/>
  <c r="L25" i="1"/>
  <c r="C29" i="1" l="1"/>
  <c r="D29" i="1"/>
  <c r="E29" i="1"/>
  <c r="F29" i="1"/>
  <c r="G29" i="1"/>
  <c r="H29" i="1"/>
  <c r="I29" i="1"/>
  <c r="J29" i="1"/>
  <c r="K29" i="1"/>
  <c r="B29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 l="1"/>
</calcChain>
</file>

<file path=xl/sharedStrings.xml><?xml version="1.0" encoding="utf-8"?>
<sst xmlns="http://schemas.openxmlformats.org/spreadsheetml/2006/main" count="515" uniqueCount="165">
  <si>
    <t>PUERTOS Y TERMINALES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</si>
  <si>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</si>
  <si>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</si>
  <si>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</si>
  <si>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</si>
  <si>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</si>
  <si>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</si>
  <si>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</si>
  <si>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</si>
  <si>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</si>
  <si>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</si>
  <si>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</si>
  <si>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</si>
  <si>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</si>
  <si>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</si>
  <si>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</si>
  <si>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</si>
  <si>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</si>
  <si>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</si>
  <si>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 PEDRO DE MACORIS</t>
  </si>
  <si>
    <t>SANTA BÁRBARA</t>
  </si>
  <si>
    <t>SANTO DOMINGO</t>
  </si>
  <si>
    <t xml:space="preserve">TOTAL </t>
  </si>
  <si>
    <t>TOTAL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</si>
  <si>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</si>
  <si>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</si>
  <si>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</si>
  <si>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</si>
  <si>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</si>
  <si>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</si>
  <si>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</si>
  <si>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</si>
  <si>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DRAGAS / OTROS</t>
  </si>
  <si>
    <t>FERRIE</t>
  </si>
  <si>
    <t>AUTORIDAD PORTUARIA DOMINICANA</t>
  </si>
  <si>
    <t>DIRECCIÓN DE PLANIFICACIÓN Y DESARROLLO</t>
  </si>
  <si>
    <t xml:space="preserve">SECCIÓN DE ESTADÍSTICA </t>
  </si>
  <si>
    <t xml:space="preserve">Resumen </t>
  </si>
  <si>
    <t>Variación</t>
  </si>
  <si>
    <t>Absoluta</t>
  </si>
  <si>
    <t>Porcentual</t>
  </si>
  <si>
    <t>Embarcaciones</t>
  </si>
  <si>
    <t>Puertos/ Terminales</t>
  </si>
  <si>
    <t>ISLAS CATALINA</t>
  </si>
  <si>
    <t>SAN PEDRO DE MACORÍS</t>
  </si>
  <si>
    <t>Variación Absoluta</t>
  </si>
  <si>
    <t>Variación Porcentual</t>
  </si>
  <si>
    <t xml:space="preserve">OTROS </t>
  </si>
  <si>
    <t xml:space="preserve">PUERTOS </t>
  </si>
  <si>
    <t>SECCIÓN DE ESTADÍSTICA</t>
  </si>
  <si>
    <t>AMBER COVE</t>
  </si>
  <si>
    <t xml:space="preserve">SANTO DOMINGO CRUCERO </t>
  </si>
  <si>
    <t>SANTO DOMINGO FERRY</t>
  </si>
  <si>
    <t xml:space="preserve">AMBER COVE </t>
  </si>
  <si>
    <t>TAINO  BAY</t>
  </si>
  <si>
    <t>SANTO DOMINGO (CRUCERO)</t>
  </si>
  <si>
    <t>SANTO DOMINGO (FERRY)</t>
  </si>
  <si>
    <t>PUERTO  PLATA</t>
  </si>
  <si>
    <t>DIRECCIÓN DE PLANIFICACIÓN Y DESAROLLO</t>
  </si>
  <si>
    <t>TEUs DE IMPORTACIÓN</t>
  </si>
  <si>
    <t>CARGADOS</t>
  </si>
  <si>
    <t>VACIOS</t>
  </si>
  <si>
    <t>TOTAL DE IMPORTACIÓN</t>
  </si>
  <si>
    <t>TEUs DE EXPORTACIÓN</t>
  </si>
  <si>
    <t>TOTAL DE EXPORTACIÓN</t>
  </si>
  <si>
    <t>TEUs EN TRÁNSITO</t>
  </si>
  <si>
    <t>ENTRADA</t>
  </si>
  <si>
    <t>SALIDA</t>
  </si>
  <si>
    <t xml:space="preserve"> IMPORTACIÓN</t>
  </si>
  <si>
    <t>EXPORTACIÓN</t>
  </si>
  <si>
    <t>TRÁNSITO</t>
  </si>
  <si>
    <t>IMPORTACIÓN</t>
  </si>
  <si>
    <t>CALDERA BANI</t>
  </si>
  <si>
    <t>LUPERÓN</t>
  </si>
  <si>
    <t xml:space="preserve"> CARGA GRAL. SUELTA</t>
  </si>
  <si>
    <t xml:space="preserve"> CARGA GRAL. CONTENERIZADA</t>
  </si>
  <si>
    <t xml:space="preserve"> CARGA GRANEL SÓLIDA</t>
  </si>
  <si>
    <t>CARGA GRANEL LÍQUIDA</t>
  </si>
  <si>
    <t>TOTAL IMPORTACIÓN</t>
  </si>
  <si>
    <t>TOTAL EXPORTACIÓN</t>
  </si>
  <si>
    <t xml:space="preserve"> SALIDA</t>
  </si>
  <si>
    <t xml:space="preserve">TOTAL TRÁNSITO </t>
  </si>
  <si>
    <t>TOTAL GENERAL</t>
  </si>
  <si>
    <t>CONCEPTO</t>
  </si>
  <si>
    <t xml:space="preserve">IMPORTACIÓN </t>
  </si>
  <si>
    <t xml:space="preserve">EXPORTACIÓN </t>
  </si>
  <si>
    <t xml:space="preserve"> </t>
  </si>
  <si>
    <t>AUTORIDAD PORTURIA DOMINICANA</t>
  </si>
  <si>
    <t xml:space="preserve">PORCENTUAL </t>
  </si>
  <si>
    <t>SECCIÓN ESTADÍSTICA</t>
  </si>
  <si>
    <t xml:space="preserve">MOVIMIENTO DE CARGAS CLASIFICADAS POR TIPOS Y PUERTOS </t>
  </si>
  <si>
    <t xml:space="preserve">TOTAL TÁNSITO </t>
  </si>
  <si>
    <t>TOTAL EXPORTACÓN</t>
  </si>
  <si>
    <t>VARIACIÓN ABSOLUTA</t>
  </si>
  <si>
    <t>ENERO</t>
  </si>
  <si>
    <t>FEBRERO</t>
  </si>
  <si>
    <t>MARZO</t>
  </si>
  <si>
    <t>ENERO-MARZO 2023</t>
  </si>
  <si>
    <t>PASAJEROS ENTRADA</t>
  </si>
  <si>
    <t>PASAJEROS DE SALIDA</t>
  </si>
  <si>
    <t>SANTA BARBARA</t>
  </si>
  <si>
    <t>ISLAS SAONA</t>
  </si>
  <si>
    <t>SANTO DOMINGO (FERRY</t>
  </si>
  <si>
    <t xml:space="preserve">SANTO DOMINGO </t>
  </si>
  <si>
    <t>TRIPULACIÓN</t>
  </si>
  <si>
    <t>PASAJEROS TRÁNSITO</t>
  </si>
  <si>
    <t>MES</t>
  </si>
  <si>
    <t xml:space="preserve">PUERTOS Y/O TREMINALES </t>
  </si>
  <si>
    <t>MOVIMIENTO DE CRUCERISTAS   CLASIFICADOS POR MES  Y PUERTOS</t>
  </si>
  <si>
    <t>SANTO DOMINGO  CRUCERO</t>
  </si>
  <si>
    <t>SANTA BARBARA SAMANA</t>
  </si>
  <si>
    <t xml:space="preserve">DIFERENCIAS </t>
  </si>
  <si>
    <t>PORCENTAJES</t>
  </si>
  <si>
    <t xml:space="preserve">MOVIMIENTO DE CRUCEROS VÍA MARÍTIMA </t>
  </si>
  <si>
    <t>TRIMESTRE ENERO-MARZO 2023</t>
  </si>
  <si>
    <t>COMPARATIVO DE LA CANTIDAD DE CRUCERISTAS  VÍA MARÍTIMA  2023 Vs 2022</t>
  </si>
  <si>
    <t xml:space="preserve"> ENERO-MARZO 2023</t>
  </si>
  <si>
    <t>MOVIMIENTO  DE EMBARCACIONES LLEGADAS EN EL TRIMESTRE  ENERO-MARZO   2022 Vs 2023</t>
  </si>
  <si>
    <t>AÑO</t>
  </si>
  <si>
    <t xml:space="preserve">ENERO-MARZO </t>
  </si>
  <si>
    <t>V. ABSOLUTA</t>
  </si>
  <si>
    <t>V. PORCENTUAL</t>
  </si>
  <si>
    <t>COMPARATIVO DE  CARGAS ENERO-MARZO  2023 Vs 2022</t>
  </si>
  <si>
    <t xml:space="preserve">MOVIMIENTO  DE EMBARCACIONES CLASIFICADAS POR PUERTOS Y TIPOS. </t>
  </si>
  <si>
    <t>REPRESENTACIÓN PORCENTUAL DEL MOVIMIENTO DE EMBARCACIONES  EN EL TRIMESTRE ENERO-MARZO 2023</t>
  </si>
  <si>
    <t>TRIMESTRE ENERO-MARZO 2023 Vs 2022</t>
  </si>
  <si>
    <t>Desglose de la cantidad de Cruceritas</t>
  </si>
  <si>
    <t>ISLAS  CATALINA</t>
  </si>
  <si>
    <t>ISLAS  SAONA</t>
  </si>
  <si>
    <t>*Cifras sujetas a rectificación.</t>
  </si>
  <si>
    <t>COMPARATIVO  DE EMBARCACIONES LLEGADAS   ENERO-MARZO   2022 Vs 2023</t>
  </si>
  <si>
    <t>MOVIMIENTO DE CONTENEDORES POR PUERTOS  CARGADOS, VACÍOS  Y  EN CALIDAD DE TRÁNSITO</t>
  </si>
  <si>
    <t xml:space="preserve">MOVIMIENTO DE CONTENEDORES </t>
  </si>
  <si>
    <t xml:space="preserve"> EXPORTACIÓN</t>
  </si>
  <si>
    <t xml:space="preserve"> TRÁNSITO</t>
  </si>
  <si>
    <t>Valor porcentual</t>
  </si>
  <si>
    <t>Valor absoluto</t>
  </si>
  <si>
    <t xml:space="preserve">Diferecias </t>
  </si>
  <si>
    <t>Porcentaje</t>
  </si>
  <si>
    <t>COMPARATIVO   DEL MOVIMIENTO DE CONTENEDORES   CARGADOS Y VACÍOS  2022 Vs. 2023</t>
  </si>
  <si>
    <t>MOVIMIENTO DE CONTENEDORES  ENERO-MARZO 2023</t>
  </si>
  <si>
    <t xml:space="preserve">ISLAS SAONA </t>
  </si>
  <si>
    <t>VARIACIÓN PORCENTUAL</t>
  </si>
  <si>
    <t xml:space="preserve"> CARGA CONTENERIZADA</t>
  </si>
  <si>
    <t xml:space="preserve"> CARGA GENERAL  SUELTA</t>
  </si>
  <si>
    <t xml:space="preserve"> CARGA GENERAL SUELTA</t>
  </si>
  <si>
    <t>Cantidad de Embarcaciones</t>
  </si>
  <si>
    <t xml:space="preserve">CONCEPTOS </t>
  </si>
  <si>
    <t>Concepto</t>
  </si>
  <si>
    <t xml:space="preserve">MOVIMIENTO  DE EMBARCACIONES CLASIFICADAS POR PUERTOS </t>
  </si>
  <si>
    <t xml:space="preserve">SANTA BÁRBARA </t>
  </si>
  <si>
    <t>TAÍNO BAY</t>
  </si>
  <si>
    <t>ISLA CATALINA</t>
  </si>
  <si>
    <t>En el Trimestre Enero-Marzo arribó un total de 313 Embarcaciones de Cruceros</t>
  </si>
  <si>
    <t>SANTA BÁRBARA SAMANÁ</t>
  </si>
  <si>
    <t>Se registra un incremento de 30 Embarcaciones de Cruceros en el primer trimestre 2023 al compararlo con el 2022, lo que representa un aumento de un 11% en el tráfico de cruceros.</t>
  </si>
  <si>
    <t>TOTAL DE CRUCEROS</t>
  </si>
  <si>
    <t>*Valores expresado en (TEU)</t>
  </si>
  <si>
    <t>RÍO HAINA</t>
  </si>
  <si>
    <t>El movimiento de contenedores registra una disminución de un 16% en trimestre enero-marzo 2023 al comparar con igual periodo del año 2022.</t>
  </si>
  <si>
    <t>*Valores Expresados en Toneladas Métricas (T.M.)</t>
  </si>
  <si>
    <t>COMPARATIVO DEL MOVIMIENTO DE CARGAS 2023 VS 2022</t>
  </si>
  <si>
    <t>El movimiento de las cargas registra una disminución de un 14% para el trimestre enero-marzo 2023 al compararlo con igual periodo en el año 2022.</t>
  </si>
  <si>
    <t>Se registra un incremento de un 6% en las embarcaciones en el primer trimestre 2023 al compararlo con igual periodo en el año 2022.</t>
  </si>
  <si>
    <t xml:space="preserve">En el Trimestre Enero-Marzo 2023, presentamos en los puertos un total general de 1,573 embarcaciones.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</si>
</sst>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</cellXfs>
  <cellStyles count="5">
    <cellStyle name="Comma 2" xfId="2" xr:uid="{00000000-0005-0000-0000-000000000000}"/>
    <cellStyle name="Millares 10" xfId="1" xr:uid="{00000000-0005-0000-0000-000002000000}"/>
    <cellStyle name="Millares 2" xfId="4" xr:uid="{00000000-0005-0000-0000-000003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view="pageBreakPreview" zoomScale="115" zoomScaleNormal="80" zoomScaleSheetLayoutView="115" workbookViewId="0">
      <selection activeCell="E24" sqref="E24"/>
    </sheetView>
  </sheetViews>
  <sheetFormatPr defaultColWidth="10.86328125" defaultRowHeight="14.75" x14ac:dyDescent="0.75"/>
  <cols>
    <col min="1" max="1" width="19.40625" customWidth="1"/>
    <col min="2" max="2" width="15.26953125" customWidth="1"/>
    <col min="3" max="3" width="14.40625" customWidth="1"/>
    <col min="4" max="4" width="15.40625" customWidth="1"/>
    <col min="5" max="5" width="18.31640625" bestFit="1" customWidth="1"/>
    <col min="6" max="6" width="13.26953125" customWidth="1"/>
    <col min="7" max="7" width="17.26953125" customWidth="1"/>
    <col min="8" max="8" width="11.26953125" customWidth="1"/>
    <col min="9" max="9" width="10" customWidth="1"/>
    <col min="10" max="10" width="8.1328125" customWidth="1"/>
    <col min="11" max="11" width="10" customWidth="1"/>
    <col min="12" max="12" width="8.40625" customWidth="1"/>
  </cols>
  <sheetData>
    <row r="1" spans="1:12" x14ac:dyDescent="0.75">
      <c r="A1" t="s">
        <v>34</v>
      </c>
    </row>
    <row r="2" spans="1:12" x14ac:dyDescent="0.75">
      <c r="A2" t="s">
        <v>35</v>
      </c>
    </row>
    <row r="3" spans="1:12" x14ac:dyDescent="0.75">
      <c r="A3" t="s">
        <v>36</v>
      </c>
    </row>
    <row r="4" spans="1:12" x14ac:dyDescent="0.75">
      <c r="A4" t="s">
        <v>117</v>
      </c>
    </row>
    <row r="6" spans="1:12" x14ac:dyDescent="0.75">
      <c r="A6" t="s">
        <v>148</v>
      </c>
      <c r="D6" t="s">
        <v>37</v>
      </c>
      <c r="F6" t="s">
        <v>38</v>
      </c>
    </row>
    <row r="7" spans="1:12" ht="18" customHeight="1" x14ac:dyDescent="0.75">
      <c r="D7">
        <v>2022</v>
      </c>
      <c r="E7">
        <v>2023</v>
      </c>
      <c r="F7" t="s">
        <v>39</v>
      </c>
      <c r="G7" t="s">
        <v>40</v>
      </c>
    </row>
    <row r="8" spans="1:12" ht="15.75" customHeight="1" x14ac:dyDescent="0.75">
      <c r="A8" t="s">
        <v>41</v>
      </c>
      <c r="D8">
        <v>1479</v>
      </c>
      <c r="E8">
        <v>1573</v>
      </c>
      <c r="F8">
        <f>E8-D8</f>
        <v>94</v>
      </c>
      <c r="G8">
        <f>F8/D8</f>
        <v>6.3556457065584854E-2</v>
      </c>
    </row>
    <row r="11" spans="1:12" x14ac:dyDescent="0.75">
      <c r="A11" t="s">
        <v>118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 t="s">
        <v>31</v>
      </c>
      <c r="J11" t="s">
        <v>47</v>
      </c>
      <c r="K11" t="s">
        <v>33</v>
      </c>
      <c r="L11" t="s">
        <v>23</v>
      </c>
    </row>
    <row r="12" spans="1:12" x14ac:dyDescent="0.75">
      <c r="A12">
        <v>2022</v>
      </c>
      <c r="B12">
        <v>701</v>
      </c>
      <c r="C12">
        <v>58</v>
      </c>
      <c r="D12">
        <v>192</v>
      </c>
      <c r="E12">
        <v>241</v>
      </c>
      <c r="F12">
        <v>0</v>
      </c>
      <c r="G12">
        <v>36</v>
      </c>
      <c r="H12">
        <v>33</v>
      </c>
      <c r="I12">
        <v>177</v>
      </c>
      <c r="J12">
        <v>6</v>
      </c>
      <c r="K12">
        <v>35</v>
      </c>
      <c r="L12">
        <f>SUM(B12:K12)</f>
        <v>1479</v>
      </c>
    </row>
    <row r="13" spans="1:12" x14ac:dyDescent="0.75">
      <c r="A13">
        <v>2023</v>
      </c>
      <c r="B13">
        <v>781</v>
      </c>
      <c r="C13">
        <v>76</v>
      </c>
      <c r="D13">
        <v>183</v>
      </c>
      <c r="E13">
        <v>275</v>
      </c>
      <c r="F13">
        <v>0</v>
      </c>
      <c r="G13">
        <v>37</v>
      </c>
      <c r="H13">
        <v>31</v>
      </c>
      <c r="I13">
        <v>149</v>
      </c>
      <c r="J13">
        <v>3</v>
      </c>
      <c r="K13">
        <v>38</v>
      </c>
      <c r="L13">
        <f>SUM(B13:K13)</f>
        <v>1573</v>
      </c>
    </row>
    <row r="14" spans="1:12" x14ac:dyDescent="0.75">
      <c r="A14" t="s">
        <v>129</v>
      </c>
    </row>
    <row r="18" spans="1:5" x14ac:dyDescent="0.75">
      <c r="A18" s="1" t="s">
        <v>34</v>
      </c>
      <c r="B18" s="1"/>
      <c r="C18" s="1"/>
      <c r="D18" s="1"/>
      <c r="E18" s="1"/>
    </row>
    <row r="19" spans="1:5" x14ac:dyDescent="0.75">
      <c r="A19" s="1" t="s">
        <v>35</v>
      </c>
      <c r="B19" s="1"/>
      <c r="C19" s="1"/>
      <c r="D19" s="1"/>
      <c r="E19" s="1"/>
    </row>
    <row r="20" spans="1:5" x14ac:dyDescent="0.75">
      <c r="A20" s="1" t="s">
        <v>36</v>
      </c>
      <c r="B20" s="1"/>
      <c r="C20" s="1"/>
      <c r="D20" s="1"/>
      <c r="E20" s="1"/>
    </row>
    <row r="21" spans="1:5" x14ac:dyDescent="0.75">
      <c r="A21" s="1" t="s">
        <v>130</v>
      </c>
      <c r="B21" s="1"/>
      <c r="C21" s="1"/>
      <c r="D21" s="1"/>
      <c r="E21" s="1"/>
    </row>
    <row r="23" spans="1:5" x14ac:dyDescent="0.75">
      <c r="A23" s="1" t="s">
        <v>41</v>
      </c>
      <c r="B23" s="1"/>
      <c r="C23" s="1"/>
      <c r="D23" s="1"/>
      <c r="E23" s="1"/>
    </row>
    <row r="24" spans="1:5" x14ac:dyDescent="0.75">
      <c r="A24" t="s">
        <v>48</v>
      </c>
      <c r="B24">
        <v>2022</v>
      </c>
      <c r="C24">
        <v>2023</v>
      </c>
      <c r="D24" t="s">
        <v>45</v>
      </c>
      <c r="E24" t="s">
        <v>46</v>
      </c>
    </row>
    <row r="25" spans="1:5" ht="20.25" customHeight="1" x14ac:dyDescent="0.75">
      <c r="A25" t="s">
        <v>1</v>
      </c>
      <c r="B25">
        <v>67</v>
      </c>
      <c r="C25">
        <v>93</v>
      </c>
      <c r="D25">
        <f>C25-B25</f>
        <v>26</v>
      </c>
      <c r="E25">
        <f>D25/B25</f>
        <v>0.38805970149253732</v>
      </c>
    </row>
    <row r="26" spans="1:5" x14ac:dyDescent="0.75">
      <c r="A26" t="s">
        <v>2</v>
      </c>
      <c r="B26">
        <v>4</v>
      </c>
      <c r="C26">
        <v>1</v>
      </c>
      <c r="D26">
        <f t="shared" ref="D26:D48" si="0">C26-B26</f>
        <v>-3</v>
      </c>
      <c r="E26">
        <f t="shared" ref="E26:E48" si="1">D26/B26</f>
        <v>-0.75</v>
      </c>
    </row>
    <row r="27" spans="1:5" x14ac:dyDescent="0.75">
      <c r="A27" t="s">
        <v>3</v>
      </c>
      <c r="B27">
        <v>5</v>
      </c>
      <c r="C27">
        <v>11</v>
      </c>
      <c r="D27">
        <f t="shared" si="0"/>
        <v>6</v>
      </c>
      <c r="E27">
        <f t="shared" si="1"/>
        <v>1.2</v>
      </c>
    </row>
    <row r="28" spans="1:5" x14ac:dyDescent="0.75">
      <c r="A28" t="s">
        <v>4</v>
      </c>
      <c r="B28">
        <v>19</v>
      </c>
      <c r="C28">
        <v>16</v>
      </c>
      <c r="D28">
        <f t="shared" si="0"/>
        <v>-3</v>
      </c>
      <c r="E28">
        <f t="shared" si="1"/>
        <v>-0.15789473684210525</v>
      </c>
    </row>
    <row r="29" spans="1:5" ht="20.25" customHeight="1" x14ac:dyDescent="0.75">
      <c r="A29" t="s">
        <v>5</v>
      </c>
      <c r="B29">
        <v>24</v>
      </c>
      <c r="C29">
        <v>25</v>
      </c>
      <c r="D29">
        <f t="shared" si="0"/>
        <v>1</v>
      </c>
      <c r="E29">
        <f t="shared" si="1"/>
        <v>4.1666666666666664E-2</v>
      </c>
    </row>
    <row r="30" spans="1:5" ht="22.5" customHeight="1" x14ac:dyDescent="0.75">
      <c r="A30" t="s">
        <v>6</v>
      </c>
      <c r="B30">
        <v>7</v>
      </c>
      <c r="C30">
        <v>13</v>
      </c>
      <c r="D30">
        <f t="shared" si="0"/>
        <v>6</v>
      </c>
      <c r="E30">
        <f t="shared" si="1"/>
        <v>0.8571428571428571</v>
      </c>
    </row>
    <row r="31" spans="1:5" ht="18.75" customHeight="1" x14ac:dyDescent="0.75">
      <c r="A31" t="s">
        <v>7</v>
      </c>
      <c r="B31">
        <v>1</v>
      </c>
      <c r="C31">
        <v>0</v>
      </c>
      <c r="D31">
        <f t="shared" si="0"/>
        <v>-1</v>
      </c>
      <c r="E31">
        <f t="shared" si="1"/>
        <v>-1</v>
      </c>
    </row>
    <row r="32" spans="1:5" x14ac:dyDescent="0.75">
      <c r="A32" t="s">
        <v>8</v>
      </c>
      <c r="B32">
        <v>228</v>
      </c>
      <c r="C32">
        <v>290</v>
      </c>
      <c r="D32">
        <f t="shared" si="0"/>
        <v>62</v>
      </c>
      <c r="E32">
        <f t="shared" si="1"/>
        <v>0.27192982456140352</v>
      </c>
    </row>
    <row r="33" spans="1:5" x14ac:dyDescent="0.75">
      <c r="A33" t="s">
        <v>9</v>
      </c>
      <c r="B33">
        <v>69</v>
      </c>
      <c r="C33">
        <v>69</v>
      </c>
      <c r="D33">
        <f t="shared" si="0"/>
        <v>0</v>
      </c>
      <c r="E33">
        <f t="shared" si="1"/>
        <v>0</v>
      </c>
    </row>
    <row r="34" spans="1:5" x14ac:dyDescent="0.75">
      <c r="A34" t="s">
        <v>10</v>
      </c>
      <c r="B34">
        <v>77</v>
      </c>
      <c r="C34">
        <v>81</v>
      </c>
      <c r="D34">
        <f t="shared" si="0"/>
        <v>4</v>
      </c>
      <c r="E34">
        <f t="shared" si="1"/>
        <v>5.1948051948051951E-2</v>
      </c>
    </row>
    <row r="35" spans="1:5" x14ac:dyDescent="0.75">
      <c r="A35" t="s">
        <v>11</v>
      </c>
      <c r="B35">
        <v>83</v>
      </c>
      <c r="C35">
        <v>78</v>
      </c>
      <c r="D35">
        <f t="shared" si="0"/>
        <v>-5</v>
      </c>
      <c r="E35">
        <f t="shared" si="1"/>
        <v>-6.0240963855421686E-2</v>
      </c>
    </row>
    <row r="36" spans="1:5" x14ac:dyDescent="0.75">
      <c r="A36" t="s">
        <v>12</v>
      </c>
      <c r="B36">
        <v>67</v>
      </c>
      <c r="C36">
        <v>86</v>
      </c>
      <c r="D36">
        <f t="shared" si="0"/>
        <v>19</v>
      </c>
      <c r="E36">
        <f t="shared" si="1"/>
        <v>0.28358208955223879</v>
      </c>
    </row>
    <row r="37" spans="1:5" x14ac:dyDescent="0.75">
      <c r="A37" t="s">
        <v>13</v>
      </c>
      <c r="B37">
        <v>21</v>
      </c>
      <c r="C37">
        <v>26</v>
      </c>
      <c r="D37">
        <f t="shared" si="0"/>
        <v>5</v>
      </c>
      <c r="E37">
        <f t="shared" si="1"/>
        <v>0.23809523809523808</v>
      </c>
    </row>
    <row r="38" spans="1:5" x14ac:dyDescent="0.75">
      <c r="A38" t="s">
        <v>14</v>
      </c>
      <c r="B38">
        <v>2</v>
      </c>
      <c r="C38">
        <v>0</v>
      </c>
      <c r="D38">
        <f t="shared" si="0"/>
        <v>-2</v>
      </c>
      <c r="E38">
        <f t="shared" si="1"/>
        <v>-1</v>
      </c>
    </row>
    <row r="39" spans="1:5" x14ac:dyDescent="0.75">
      <c r="A39" t="s">
        <v>43</v>
      </c>
      <c r="B39">
        <v>15</v>
      </c>
      <c r="C39">
        <v>12</v>
      </c>
      <c r="D39">
        <f t="shared" si="0"/>
        <v>-3</v>
      </c>
      <c r="E39">
        <f t="shared" si="1"/>
        <v>-0.2</v>
      </c>
    </row>
    <row r="40" spans="1:5" x14ac:dyDescent="0.75">
      <c r="A40" t="s">
        <v>141</v>
      </c>
      <c r="B40">
        <v>3</v>
      </c>
      <c r="C40">
        <v>0</v>
      </c>
      <c r="D40">
        <f t="shared" si="0"/>
        <v>-3</v>
      </c>
      <c r="E40">
        <f t="shared" si="1"/>
        <v>-1</v>
      </c>
    </row>
    <row r="41" spans="1:5" x14ac:dyDescent="0.75">
      <c r="A41" t="s">
        <v>15</v>
      </c>
      <c r="B41">
        <v>11</v>
      </c>
      <c r="C41">
        <v>11</v>
      </c>
      <c r="D41">
        <f t="shared" si="0"/>
        <v>0</v>
      </c>
      <c r="E41">
        <f t="shared" si="1"/>
        <v>0</v>
      </c>
    </row>
    <row r="42" spans="1:5" x14ac:dyDescent="0.75">
      <c r="A42" t="s">
        <v>16</v>
      </c>
      <c r="B42">
        <v>102</v>
      </c>
      <c r="C42">
        <v>104</v>
      </c>
      <c r="D42">
        <f t="shared" si="0"/>
        <v>2</v>
      </c>
      <c r="E42">
        <f t="shared" si="1"/>
        <v>1.9607843137254902E-2</v>
      </c>
    </row>
    <row r="43" spans="1:5" ht="14.25" customHeight="1" x14ac:dyDescent="0.75">
      <c r="A43" t="s">
        <v>17</v>
      </c>
      <c r="B43">
        <v>5</v>
      </c>
      <c r="C43">
        <v>9</v>
      </c>
      <c r="D43">
        <f t="shared" si="0"/>
        <v>4</v>
      </c>
      <c r="E43">
        <f t="shared" si="1"/>
        <v>0.8</v>
      </c>
    </row>
    <row r="44" spans="1:5" ht="19.5" customHeight="1" x14ac:dyDescent="0.75">
      <c r="A44" t="s">
        <v>18</v>
      </c>
      <c r="B44">
        <v>412</v>
      </c>
      <c r="C44">
        <v>402</v>
      </c>
      <c r="D44">
        <f t="shared" si="0"/>
        <v>-10</v>
      </c>
      <c r="E44">
        <f t="shared" si="1"/>
        <v>-2.4271844660194174E-2</v>
      </c>
    </row>
    <row r="45" spans="1:5" ht="32.25" customHeight="1" x14ac:dyDescent="0.75">
      <c r="A45" t="s">
        <v>19</v>
      </c>
      <c r="B45">
        <v>27</v>
      </c>
      <c r="C45">
        <v>41</v>
      </c>
      <c r="D45">
        <f t="shared" si="0"/>
        <v>14</v>
      </c>
      <c r="E45">
        <f t="shared" si="1"/>
        <v>0.51851851851851849</v>
      </c>
    </row>
    <row r="46" spans="1:5" ht="19.5" customHeight="1" x14ac:dyDescent="0.75">
      <c r="A46" t="s">
        <v>20</v>
      </c>
      <c r="B46">
        <v>112</v>
      </c>
      <c r="C46">
        <v>81</v>
      </c>
      <c r="D46">
        <f t="shared" si="0"/>
        <v>-31</v>
      </c>
      <c r="E46">
        <f t="shared" si="1"/>
        <v>-0.2767857142857143</v>
      </c>
    </row>
    <row r="47" spans="1:5" ht="21" customHeight="1" x14ac:dyDescent="0.75">
      <c r="A47" t="s">
        <v>21</v>
      </c>
      <c r="B47">
        <v>118</v>
      </c>
      <c r="C47">
        <v>124</v>
      </c>
      <c r="D47">
        <f t="shared" si="0"/>
        <v>6</v>
      </c>
      <c r="E47">
        <f t="shared" si="1"/>
        <v>5.0847457627118647E-2</v>
      </c>
    </row>
    <row r="48" spans="1:5" x14ac:dyDescent="0.75">
      <c r="A48" t="s">
        <v>22</v>
      </c>
      <c r="B48">
        <f>SUM(B25:B47)</f>
        <v>1479</v>
      </c>
      <c r="C48">
        <f>SUM(C25:C47)</f>
        <v>1573</v>
      </c>
      <c r="D48">
        <f t="shared" si="0"/>
        <v>94</v>
      </c>
      <c r="E48">
        <f t="shared" si="1"/>
        <v>6.3556457065584854E-2</v>
      </c>
    </row>
    <row r="49" spans="1:5" x14ac:dyDescent="0.75">
      <c r="A49" t="s">
        <v>129</v>
      </c>
    </row>
    <row r="50" spans="1:5" ht="33.950000000000003" customHeight="1" x14ac:dyDescent="0.75">
      <c r="A50" s="1" t="s">
        <v>163</v>
      </c>
      <c r="B50" s="1"/>
      <c r="C50" s="1"/>
      <c r="D50" s="1"/>
      <c r="E50" s="1"/>
    </row>
  </sheetData>
  <mergeCells count="6">
    <mergeCell ref="A50:E50"/>
    <mergeCell ref="A23:E23"/>
    <mergeCell ref="A21:E21"/>
    <mergeCell ref="A20:E20"/>
    <mergeCell ref="A19:E19"/>
    <mergeCell ref="A18:E18"/>
  </mergeCells>
  <pageMargins left="0.7" right="0.7" top="0.75" bottom="0.75" header="0.3" footer="0.3"/>
  <pageSetup paperSize="5" scale="61" orientation="landscape" horizontalDpi="4294967293" r:id="rId1"/>
  <ignoredErrors>
    <ignoredError sqref="L12:L13 B48:D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view="pageBreakPreview" zoomScale="60" zoomScaleNormal="77" workbookViewId="0">
      <selection activeCell="E46" sqref="E46"/>
    </sheetView>
  </sheetViews>
  <sheetFormatPr defaultColWidth="10.86328125" defaultRowHeight="14.75" x14ac:dyDescent="0.75"/>
  <cols>
    <col min="1" max="1" width="17.1328125" customWidth="1"/>
    <col min="2" max="2" width="26.1328125" customWidth="1"/>
    <col min="3" max="3" width="16.1328125" customWidth="1"/>
    <col min="4" max="4" width="14.86328125" customWidth="1"/>
    <col min="5" max="5" width="13.40625" bestFit="1" customWidth="1"/>
    <col min="6" max="6" width="14.6328125" bestFit="1" customWidth="1"/>
    <col min="7" max="7" width="20.2265625" bestFit="1" customWidth="1"/>
    <col min="8" max="8" width="13.1328125" customWidth="1"/>
    <col min="9" max="9" width="8.54296875" customWidth="1"/>
    <col min="10" max="10" width="20.2265625" bestFit="1" customWidth="1"/>
    <col min="11" max="11" width="10.40625" customWidth="1"/>
    <col min="12" max="12" width="13.1328125" customWidth="1"/>
  </cols>
  <sheetData>
    <row r="1" spans="1:12" x14ac:dyDescent="0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7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7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75">
      <c r="A4" s="1" t="s">
        <v>123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75">
      <c r="A5" s="1" t="s">
        <v>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75">
      <c r="A6" t="s">
        <v>0</v>
      </c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23</v>
      </c>
    </row>
    <row r="7" spans="1:12" x14ac:dyDescent="0.75">
      <c r="A7" t="s">
        <v>1</v>
      </c>
      <c r="B7">
        <v>0</v>
      </c>
      <c r="C7">
        <v>0</v>
      </c>
      <c r="D7">
        <v>0</v>
      </c>
      <c r="E7">
        <v>93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>SUM(B7:K7)</f>
        <v>93</v>
      </c>
    </row>
    <row r="8" spans="1:12" x14ac:dyDescent="0.75">
      <c r="A8" t="s">
        <v>2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ref="L8:L28" si="0">SUM(B8:K8)</f>
        <v>1</v>
      </c>
    </row>
    <row r="9" spans="1:12" x14ac:dyDescent="0.75">
      <c r="A9" t="s">
        <v>3</v>
      </c>
      <c r="B9">
        <v>1</v>
      </c>
      <c r="C9">
        <v>1</v>
      </c>
      <c r="D9">
        <v>2</v>
      </c>
      <c r="E9">
        <v>0</v>
      </c>
      <c r="F9">
        <v>0</v>
      </c>
      <c r="G9">
        <v>4</v>
      </c>
      <c r="H9">
        <v>2</v>
      </c>
      <c r="I9">
        <v>1</v>
      </c>
      <c r="J9">
        <v>0</v>
      </c>
      <c r="K9">
        <v>0</v>
      </c>
      <c r="L9">
        <f t="shared" si="0"/>
        <v>11</v>
      </c>
    </row>
    <row r="10" spans="1:12" x14ac:dyDescent="0.75">
      <c r="A10" t="s">
        <v>4</v>
      </c>
      <c r="B10">
        <v>3</v>
      </c>
      <c r="C10">
        <v>7</v>
      </c>
      <c r="D10">
        <v>2</v>
      </c>
      <c r="E10">
        <v>0</v>
      </c>
      <c r="F10">
        <v>0</v>
      </c>
      <c r="G10">
        <v>1</v>
      </c>
      <c r="H10">
        <v>3</v>
      </c>
      <c r="I10">
        <v>0</v>
      </c>
      <c r="J10">
        <v>0</v>
      </c>
      <c r="K10">
        <v>0</v>
      </c>
      <c r="L10">
        <f t="shared" si="0"/>
        <v>16</v>
      </c>
    </row>
    <row r="11" spans="1:12" x14ac:dyDescent="0.75">
      <c r="A11" t="s">
        <v>5</v>
      </c>
      <c r="B11">
        <v>15</v>
      </c>
      <c r="C11">
        <v>0</v>
      </c>
      <c r="D11">
        <v>5</v>
      </c>
      <c r="E11">
        <v>0</v>
      </c>
      <c r="F11">
        <v>0</v>
      </c>
      <c r="G11">
        <v>2</v>
      </c>
      <c r="H11">
        <v>1</v>
      </c>
      <c r="I11">
        <v>2</v>
      </c>
      <c r="J11">
        <v>0</v>
      </c>
      <c r="K11">
        <v>0</v>
      </c>
      <c r="L11">
        <f t="shared" si="0"/>
        <v>25</v>
      </c>
    </row>
    <row r="12" spans="1:12" x14ac:dyDescent="0.75">
      <c r="A12" t="s">
        <v>6</v>
      </c>
      <c r="B12">
        <v>12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f t="shared" si="0"/>
        <v>13</v>
      </c>
    </row>
    <row r="13" spans="1:12" x14ac:dyDescent="0.7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0</v>
      </c>
    </row>
    <row r="14" spans="1:12" x14ac:dyDescent="0.75">
      <c r="A14" t="s">
        <v>8</v>
      </c>
      <c r="B14">
        <v>290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290</v>
      </c>
    </row>
    <row r="15" spans="1:12" x14ac:dyDescent="0.75">
      <c r="A15" t="s">
        <v>9</v>
      </c>
      <c r="B15">
        <v>0</v>
      </c>
      <c r="C15">
        <v>0</v>
      </c>
      <c r="D15">
        <v>69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69</v>
      </c>
    </row>
    <row r="16" spans="1:12" x14ac:dyDescent="0.75">
      <c r="A16" t="s">
        <v>10</v>
      </c>
      <c r="B16">
        <v>5</v>
      </c>
      <c r="C16">
        <v>0</v>
      </c>
      <c r="D16">
        <v>12</v>
      </c>
      <c r="E16">
        <v>56</v>
      </c>
      <c r="F16">
        <v>0</v>
      </c>
      <c r="G16">
        <v>3</v>
      </c>
      <c r="H16">
        <v>3</v>
      </c>
      <c r="I16">
        <v>2</v>
      </c>
      <c r="J16">
        <v>0</v>
      </c>
      <c r="K16">
        <v>0</v>
      </c>
      <c r="L16">
        <f t="shared" si="0"/>
        <v>81</v>
      </c>
    </row>
    <row r="17" spans="1:12" x14ac:dyDescent="0.7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78</v>
      </c>
      <c r="J17">
        <v>0</v>
      </c>
      <c r="K17">
        <v>0</v>
      </c>
      <c r="L17">
        <f t="shared" si="0"/>
        <v>78</v>
      </c>
    </row>
    <row r="18" spans="1:12" x14ac:dyDescent="0.75">
      <c r="A18" t="s">
        <v>12</v>
      </c>
      <c r="B18">
        <v>0</v>
      </c>
      <c r="C18">
        <v>0</v>
      </c>
      <c r="D18">
        <v>0</v>
      </c>
      <c r="E18">
        <v>86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 t="shared" si="0"/>
        <v>86</v>
      </c>
    </row>
    <row r="19" spans="1:12" x14ac:dyDescent="0.75">
      <c r="A19" t="s">
        <v>13</v>
      </c>
      <c r="B19">
        <v>17</v>
      </c>
      <c r="C19">
        <v>5</v>
      </c>
      <c r="D19">
        <v>0</v>
      </c>
      <c r="E19">
        <v>0</v>
      </c>
      <c r="F19">
        <v>0</v>
      </c>
      <c r="G19">
        <v>2</v>
      </c>
      <c r="H19">
        <v>2</v>
      </c>
      <c r="I19">
        <v>0</v>
      </c>
      <c r="J19">
        <v>0</v>
      </c>
      <c r="K19">
        <v>0</v>
      </c>
      <c r="L19">
        <f t="shared" si="0"/>
        <v>26</v>
      </c>
    </row>
    <row r="20" spans="1:12" x14ac:dyDescent="0.75">
      <c r="A20" t="s">
        <v>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</row>
    <row r="21" spans="1:12" x14ac:dyDescent="0.75">
      <c r="A21" t="s">
        <v>15</v>
      </c>
      <c r="B21">
        <v>6</v>
      </c>
      <c r="C21">
        <v>1</v>
      </c>
      <c r="D21">
        <v>0</v>
      </c>
      <c r="E21">
        <v>0</v>
      </c>
      <c r="F21">
        <v>0</v>
      </c>
      <c r="G21">
        <v>2</v>
      </c>
      <c r="H21">
        <v>0</v>
      </c>
      <c r="I21">
        <v>2</v>
      </c>
      <c r="J21">
        <v>0</v>
      </c>
      <c r="K21">
        <v>0</v>
      </c>
      <c r="L21">
        <f t="shared" si="0"/>
        <v>11</v>
      </c>
    </row>
    <row r="22" spans="1:12" x14ac:dyDescent="0.75">
      <c r="A22" t="s">
        <v>16</v>
      </c>
      <c r="B22">
        <v>86</v>
      </c>
      <c r="C22">
        <v>4</v>
      </c>
      <c r="D22">
        <v>0</v>
      </c>
      <c r="E22">
        <v>0</v>
      </c>
      <c r="F22">
        <v>0</v>
      </c>
      <c r="G22">
        <v>7</v>
      </c>
      <c r="H22">
        <v>7</v>
      </c>
      <c r="I22">
        <v>0</v>
      </c>
      <c r="J22">
        <v>0</v>
      </c>
      <c r="K22">
        <v>0</v>
      </c>
      <c r="L22">
        <f t="shared" si="0"/>
        <v>104</v>
      </c>
    </row>
    <row r="23" spans="1:12" x14ac:dyDescent="0.75">
      <c r="A23" t="s">
        <v>17</v>
      </c>
      <c r="B23">
        <v>0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 t="shared" si="0"/>
        <v>9</v>
      </c>
    </row>
    <row r="24" spans="1:12" x14ac:dyDescent="0.75">
      <c r="A24" t="s">
        <v>18</v>
      </c>
      <c r="B24">
        <v>267</v>
      </c>
      <c r="C24">
        <v>47</v>
      </c>
      <c r="D24">
        <v>72</v>
      </c>
      <c r="E24">
        <v>0</v>
      </c>
      <c r="F24">
        <v>0</v>
      </c>
      <c r="G24">
        <v>8</v>
      </c>
      <c r="H24">
        <v>8</v>
      </c>
      <c r="I24">
        <v>0</v>
      </c>
      <c r="J24">
        <v>0</v>
      </c>
      <c r="K24">
        <v>0</v>
      </c>
      <c r="L24">
        <f t="shared" si="0"/>
        <v>402</v>
      </c>
    </row>
    <row r="25" spans="1:12" x14ac:dyDescent="0.75">
      <c r="A25" t="s">
        <v>43</v>
      </c>
      <c r="B25">
        <v>0</v>
      </c>
      <c r="C25">
        <v>0</v>
      </c>
      <c r="D25">
        <v>0</v>
      </c>
      <c r="E25">
        <v>12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12</v>
      </c>
    </row>
    <row r="26" spans="1:12" ht="28.5" customHeight="1" x14ac:dyDescent="0.75">
      <c r="A26" t="s">
        <v>19</v>
      </c>
      <c r="B26">
        <v>15</v>
      </c>
      <c r="C26">
        <v>0</v>
      </c>
      <c r="D26">
        <v>18</v>
      </c>
      <c r="E26">
        <v>0</v>
      </c>
      <c r="F26">
        <v>0</v>
      </c>
      <c r="G26">
        <v>5</v>
      </c>
      <c r="H26">
        <v>3</v>
      </c>
      <c r="I26">
        <v>0</v>
      </c>
      <c r="J26">
        <v>0</v>
      </c>
      <c r="K26">
        <v>0</v>
      </c>
      <c r="L26">
        <f t="shared" si="0"/>
        <v>41</v>
      </c>
    </row>
    <row r="27" spans="1:12" ht="33" customHeight="1" x14ac:dyDescent="0.75">
      <c r="A27" t="s">
        <v>20</v>
      </c>
      <c r="B27">
        <v>5</v>
      </c>
      <c r="C27">
        <v>0</v>
      </c>
      <c r="D27">
        <v>0</v>
      </c>
      <c r="E27">
        <v>19</v>
      </c>
      <c r="F27">
        <v>0</v>
      </c>
      <c r="G27">
        <v>0</v>
      </c>
      <c r="H27">
        <v>0</v>
      </c>
      <c r="I27">
        <v>57</v>
      </c>
      <c r="J27">
        <v>0</v>
      </c>
      <c r="K27">
        <v>0</v>
      </c>
      <c r="L27">
        <f t="shared" si="0"/>
        <v>81</v>
      </c>
    </row>
    <row r="28" spans="1:12" ht="31.5" customHeight="1" x14ac:dyDescent="0.75">
      <c r="A28" t="s">
        <v>21</v>
      </c>
      <c r="B28">
        <v>58</v>
      </c>
      <c r="C28">
        <v>2</v>
      </c>
      <c r="D28">
        <v>3</v>
      </c>
      <c r="E28">
        <v>9</v>
      </c>
      <c r="F28">
        <v>0</v>
      </c>
      <c r="G28">
        <v>2</v>
      </c>
      <c r="H28">
        <v>2</v>
      </c>
      <c r="I28">
        <v>7</v>
      </c>
      <c r="J28">
        <v>3</v>
      </c>
      <c r="K28">
        <v>38</v>
      </c>
      <c r="L28">
        <f t="shared" si="0"/>
        <v>124</v>
      </c>
    </row>
    <row r="29" spans="1:12" x14ac:dyDescent="0.75">
      <c r="A29" t="s">
        <v>22</v>
      </c>
      <c r="B29">
        <f>SUM(B7:B28)</f>
        <v>781</v>
      </c>
      <c r="C29">
        <f t="shared" ref="C29:K29" si="1">SUM(C7:C28)</f>
        <v>76</v>
      </c>
      <c r="D29">
        <f t="shared" si="1"/>
        <v>183</v>
      </c>
      <c r="E29">
        <f t="shared" si="1"/>
        <v>275</v>
      </c>
      <c r="F29">
        <f t="shared" si="1"/>
        <v>0</v>
      </c>
      <c r="G29">
        <f t="shared" si="1"/>
        <v>37</v>
      </c>
      <c r="H29">
        <f t="shared" si="1"/>
        <v>31</v>
      </c>
      <c r="I29">
        <f t="shared" si="1"/>
        <v>149</v>
      </c>
      <c r="J29">
        <f t="shared" si="1"/>
        <v>3</v>
      </c>
      <c r="K29">
        <f t="shared" si="1"/>
        <v>38</v>
      </c>
      <c r="L29">
        <f>SUM(B29:K29)</f>
        <v>1573</v>
      </c>
    </row>
    <row r="30" spans="1:12" x14ac:dyDescent="0.75">
      <c r="A30" t="s">
        <v>129</v>
      </c>
    </row>
    <row r="35" spans="1:12" x14ac:dyDescent="0.75">
      <c r="A35" t="s">
        <v>0</v>
      </c>
      <c r="B35" t="s">
        <v>24</v>
      </c>
      <c r="C35" t="s">
        <v>25</v>
      </c>
      <c r="D35" t="s">
        <v>26</v>
      </c>
      <c r="E35" t="s">
        <v>27</v>
      </c>
      <c r="F35" t="s">
        <v>28</v>
      </c>
      <c r="G35" t="s">
        <v>29</v>
      </c>
      <c r="H35" t="s">
        <v>30</v>
      </c>
      <c r="I35" t="s">
        <v>31</v>
      </c>
      <c r="J35" t="s">
        <v>32</v>
      </c>
      <c r="K35" t="s">
        <v>33</v>
      </c>
      <c r="L35" t="s">
        <v>23</v>
      </c>
    </row>
    <row r="36" spans="1:12" x14ac:dyDescent="0.75">
      <c r="A36" t="s">
        <v>22</v>
      </c>
      <c r="B36">
        <v>781</v>
      </c>
      <c r="C36">
        <v>76</v>
      </c>
      <c r="D36">
        <v>183</v>
      </c>
      <c r="E36">
        <v>275</v>
      </c>
      <c r="F36">
        <v>0</v>
      </c>
      <c r="G36">
        <v>37</v>
      </c>
      <c r="H36">
        <v>31</v>
      </c>
      <c r="I36">
        <v>149</v>
      </c>
      <c r="J36">
        <v>3</v>
      </c>
      <c r="K36">
        <v>38</v>
      </c>
      <c r="L36">
        <f>SUM(B36:K36)</f>
        <v>1573</v>
      </c>
    </row>
    <row r="37" spans="1:12" x14ac:dyDescent="0.75">
      <c r="A37" t="s">
        <v>129</v>
      </c>
    </row>
    <row r="41" spans="1:12" x14ac:dyDescent="0.75">
      <c r="A41" t="s">
        <v>34</v>
      </c>
    </row>
    <row r="42" spans="1:12" x14ac:dyDescent="0.75">
      <c r="A42" t="s">
        <v>35</v>
      </c>
    </row>
    <row r="43" spans="1:12" x14ac:dyDescent="0.75">
      <c r="A43" t="s">
        <v>36</v>
      </c>
    </row>
    <row r="44" spans="1:12" x14ac:dyDescent="0.75">
      <c r="A44" t="s">
        <v>149</v>
      </c>
    </row>
    <row r="45" spans="1:12" x14ac:dyDescent="0.75">
      <c r="A45" t="s">
        <v>97</v>
      </c>
    </row>
    <row r="47" spans="1:12" x14ac:dyDescent="0.75">
      <c r="A47" t="s">
        <v>42</v>
      </c>
      <c r="B47" t="s">
        <v>146</v>
      </c>
    </row>
    <row r="48" spans="1:12" x14ac:dyDescent="0.75">
      <c r="A48" t="s">
        <v>1</v>
      </c>
      <c r="B48">
        <v>93</v>
      </c>
    </row>
    <row r="49" spans="1:2" x14ac:dyDescent="0.75">
      <c r="A49" t="s">
        <v>2</v>
      </c>
      <c r="B49">
        <v>1</v>
      </c>
    </row>
    <row r="50" spans="1:2" x14ac:dyDescent="0.75">
      <c r="A50" t="s">
        <v>3</v>
      </c>
      <c r="B50">
        <v>11</v>
      </c>
    </row>
    <row r="51" spans="1:2" x14ac:dyDescent="0.75">
      <c r="A51" t="s">
        <v>4</v>
      </c>
      <c r="B51">
        <v>16</v>
      </c>
    </row>
    <row r="52" spans="1:2" x14ac:dyDescent="0.75">
      <c r="A52" t="s">
        <v>5</v>
      </c>
      <c r="B52">
        <v>25</v>
      </c>
    </row>
    <row r="53" spans="1:2" ht="24.75" customHeight="1" x14ac:dyDescent="0.75">
      <c r="A53" t="s">
        <v>6</v>
      </c>
      <c r="B53">
        <v>13</v>
      </c>
    </row>
    <row r="54" spans="1:2" x14ac:dyDescent="0.75">
      <c r="A54" t="s">
        <v>7</v>
      </c>
      <c r="B54">
        <v>0</v>
      </c>
    </row>
    <row r="55" spans="1:2" x14ac:dyDescent="0.75">
      <c r="A55" t="s">
        <v>12</v>
      </c>
      <c r="B55">
        <v>86</v>
      </c>
    </row>
    <row r="56" spans="1:2" x14ac:dyDescent="0.75">
      <c r="A56" t="s">
        <v>8</v>
      </c>
      <c r="B56">
        <v>290</v>
      </c>
    </row>
    <row r="57" spans="1:2" x14ac:dyDescent="0.75">
      <c r="A57" t="s">
        <v>9</v>
      </c>
      <c r="B57">
        <v>69</v>
      </c>
    </row>
    <row r="58" spans="1:2" x14ac:dyDescent="0.75">
      <c r="A58" t="s">
        <v>10</v>
      </c>
      <c r="B58">
        <v>81</v>
      </c>
    </row>
    <row r="59" spans="1:2" x14ac:dyDescent="0.75">
      <c r="A59" t="s">
        <v>11</v>
      </c>
      <c r="B59">
        <v>78</v>
      </c>
    </row>
    <row r="60" spans="1:2" x14ac:dyDescent="0.75">
      <c r="A60" t="s">
        <v>13</v>
      </c>
      <c r="B60">
        <v>26</v>
      </c>
    </row>
    <row r="61" spans="1:2" x14ac:dyDescent="0.75">
      <c r="A61" t="s">
        <v>14</v>
      </c>
      <c r="B61">
        <v>0</v>
      </c>
    </row>
    <row r="62" spans="1:2" x14ac:dyDescent="0.75">
      <c r="A62" t="s">
        <v>43</v>
      </c>
      <c r="B62">
        <v>12</v>
      </c>
    </row>
    <row r="63" spans="1:2" x14ac:dyDescent="0.75">
      <c r="A63" t="s">
        <v>15</v>
      </c>
      <c r="B63">
        <v>11</v>
      </c>
    </row>
    <row r="64" spans="1:2" x14ac:dyDescent="0.75">
      <c r="A64" t="s">
        <v>16</v>
      </c>
      <c r="B64">
        <v>104</v>
      </c>
    </row>
    <row r="65" spans="1:11" x14ac:dyDescent="0.75">
      <c r="A65" t="s">
        <v>17</v>
      </c>
      <c r="B65">
        <v>9</v>
      </c>
    </row>
    <row r="66" spans="1:11" x14ac:dyDescent="0.75">
      <c r="A66" t="s">
        <v>18</v>
      </c>
      <c r="B66">
        <v>402</v>
      </c>
    </row>
    <row r="67" spans="1:11" ht="35.15" customHeight="1" x14ac:dyDescent="0.75">
      <c r="A67" t="s">
        <v>44</v>
      </c>
      <c r="B67">
        <v>41</v>
      </c>
    </row>
    <row r="68" spans="1:11" ht="26.15" customHeight="1" x14ac:dyDescent="0.75">
      <c r="A68" t="s">
        <v>20</v>
      </c>
      <c r="B68">
        <v>81</v>
      </c>
    </row>
    <row r="69" spans="1:11" ht="23.45" customHeight="1" x14ac:dyDescent="0.75">
      <c r="A69" t="s">
        <v>21</v>
      </c>
      <c r="B69">
        <v>124</v>
      </c>
    </row>
    <row r="70" spans="1:11" x14ac:dyDescent="0.75">
      <c r="A70" t="s">
        <v>22</v>
      </c>
      <c r="B70">
        <f>SUM(B48:B69)</f>
        <v>1573</v>
      </c>
    </row>
    <row r="71" spans="1:11" x14ac:dyDescent="0.75">
      <c r="A71" t="s">
        <v>129</v>
      </c>
    </row>
    <row r="72" spans="1:11" ht="32.15" customHeight="1" x14ac:dyDescent="0.75">
      <c r="C72" s="1" t="s">
        <v>164</v>
      </c>
      <c r="D72" s="1"/>
      <c r="E72" s="1"/>
      <c r="F72" s="1"/>
      <c r="G72" s="1"/>
      <c r="H72" s="1"/>
      <c r="I72" s="1"/>
      <c r="J72" s="1"/>
      <c r="K72" s="1"/>
    </row>
    <row r="84" spans="3:3" x14ac:dyDescent="0.75">
      <c r="C84" t="s">
        <v>86</v>
      </c>
    </row>
  </sheetData>
  <mergeCells count="6">
    <mergeCell ref="C72:K72"/>
    <mergeCell ref="A4:L4"/>
    <mergeCell ref="A3:L3"/>
    <mergeCell ref="A2:L2"/>
    <mergeCell ref="A1:L1"/>
    <mergeCell ref="A5:L5"/>
  </mergeCells>
  <pageMargins left="0.66" right="0.7" top="0.75" bottom="0.75" header="0.3" footer="0.3"/>
  <pageSetup paperSize="5" scale="52" orientation="landscape" horizontalDpi="4294967293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view="pageBreakPreview" zoomScale="60" zoomScaleNormal="64" workbookViewId="0">
      <selection activeCell="J11" sqref="J11"/>
    </sheetView>
  </sheetViews>
  <sheetFormatPr defaultColWidth="10.86328125" defaultRowHeight="14.75" x14ac:dyDescent="0.75"/>
  <cols>
    <col min="1" max="1" width="16.26953125" customWidth="1"/>
    <col min="2" max="2" width="11.7265625" customWidth="1"/>
    <col min="3" max="3" width="16.40625" bestFit="1" customWidth="1"/>
    <col min="4" max="4" width="15" customWidth="1"/>
    <col min="5" max="5" width="13.40625" customWidth="1"/>
    <col min="6" max="6" width="14.1328125" customWidth="1"/>
    <col min="7" max="7" width="20.2265625" bestFit="1" customWidth="1"/>
    <col min="8" max="8" width="13.6796875" bestFit="1" customWidth="1"/>
    <col min="9" max="9" width="9.1328125" customWidth="1"/>
    <col min="10" max="10" width="20.2265625" bestFit="1" customWidth="1"/>
    <col min="11" max="11" width="9.54296875" customWidth="1"/>
    <col min="12" max="12" width="9.1328125" customWidth="1"/>
    <col min="13" max="13" width="20.86328125" bestFit="1" customWidth="1"/>
  </cols>
  <sheetData>
    <row r="1" spans="1:13" x14ac:dyDescent="0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7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75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75">
      <c r="A4" s="1" t="s">
        <v>124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75"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J6" t="s">
        <v>32</v>
      </c>
      <c r="K6" t="s">
        <v>33</v>
      </c>
      <c r="L6" t="s">
        <v>23</v>
      </c>
      <c r="M6" t="s">
        <v>88</v>
      </c>
    </row>
    <row r="7" spans="1:13" x14ac:dyDescent="0.75">
      <c r="A7" t="s">
        <v>1</v>
      </c>
      <c r="B7">
        <v>0</v>
      </c>
      <c r="C7">
        <v>0</v>
      </c>
      <c r="D7">
        <v>0</v>
      </c>
      <c r="E7">
        <v>93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>SUM(B7:K7)</f>
        <v>93</v>
      </c>
      <c r="M7">
        <f>L7/$L$29</f>
        <v>5.9122695486331853E-2</v>
      </c>
    </row>
    <row r="8" spans="1:13" x14ac:dyDescent="0.75">
      <c r="A8" t="s">
        <v>2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 t="shared" ref="L8:L28" si="0">SUM(B8:K8)</f>
        <v>1</v>
      </c>
      <c r="M8">
        <f t="shared" ref="M8:M28" si="1">L8/$L$29</f>
        <v>6.3572790845518119E-4</v>
      </c>
    </row>
    <row r="9" spans="1:13" x14ac:dyDescent="0.75">
      <c r="A9" t="s">
        <v>3</v>
      </c>
      <c r="B9">
        <v>1</v>
      </c>
      <c r="C9">
        <v>1</v>
      </c>
      <c r="D9">
        <v>2</v>
      </c>
      <c r="E9">
        <v>0</v>
      </c>
      <c r="F9">
        <v>0</v>
      </c>
      <c r="G9">
        <v>4</v>
      </c>
      <c r="H9">
        <v>2</v>
      </c>
      <c r="I9">
        <v>1</v>
      </c>
      <c r="J9">
        <v>0</v>
      </c>
      <c r="K9">
        <v>0</v>
      </c>
      <c r="L9">
        <f t="shared" si="0"/>
        <v>11</v>
      </c>
      <c r="M9">
        <f t="shared" si="1"/>
        <v>6.993006993006993E-3</v>
      </c>
    </row>
    <row r="10" spans="1:13" x14ac:dyDescent="0.75">
      <c r="A10" t="s">
        <v>4</v>
      </c>
      <c r="B10">
        <v>3</v>
      </c>
      <c r="C10">
        <v>7</v>
      </c>
      <c r="D10">
        <v>2</v>
      </c>
      <c r="E10">
        <v>0</v>
      </c>
      <c r="F10">
        <v>0</v>
      </c>
      <c r="G10">
        <v>1</v>
      </c>
      <c r="H10">
        <v>3</v>
      </c>
      <c r="I10">
        <v>0</v>
      </c>
      <c r="J10">
        <v>0</v>
      </c>
      <c r="K10">
        <v>0</v>
      </c>
      <c r="L10">
        <f t="shared" si="0"/>
        <v>16</v>
      </c>
      <c r="M10">
        <f t="shared" si="1"/>
        <v>1.0171646535282899E-2</v>
      </c>
    </row>
    <row r="11" spans="1:13" x14ac:dyDescent="0.75">
      <c r="A11" t="s">
        <v>5</v>
      </c>
      <c r="B11">
        <v>15</v>
      </c>
      <c r="C11">
        <v>0</v>
      </c>
      <c r="D11">
        <v>5</v>
      </c>
      <c r="E11">
        <v>0</v>
      </c>
      <c r="F11">
        <v>0</v>
      </c>
      <c r="G11">
        <v>2</v>
      </c>
      <c r="H11">
        <v>1</v>
      </c>
      <c r="I11">
        <v>2</v>
      </c>
      <c r="J11">
        <v>0</v>
      </c>
      <c r="K11">
        <v>0</v>
      </c>
      <c r="L11">
        <f t="shared" si="0"/>
        <v>25</v>
      </c>
      <c r="M11">
        <f t="shared" si="1"/>
        <v>1.5893197711379529E-2</v>
      </c>
    </row>
    <row r="12" spans="1:13" x14ac:dyDescent="0.75">
      <c r="A12" t="s">
        <v>6</v>
      </c>
      <c r="B12">
        <v>12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f t="shared" si="0"/>
        <v>13</v>
      </c>
      <c r="M12">
        <f t="shared" si="1"/>
        <v>8.2644628099173556E-3</v>
      </c>
    </row>
    <row r="13" spans="1:13" x14ac:dyDescent="0.75">
      <c r="A13" t="s">
        <v>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 t="shared" si="0"/>
        <v>0</v>
      </c>
      <c r="M13">
        <f t="shared" si="1"/>
        <v>0</v>
      </c>
    </row>
    <row r="14" spans="1:13" x14ac:dyDescent="0.75">
      <c r="A14" t="s">
        <v>8</v>
      </c>
      <c r="B14">
        <v>290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 t="shared" si="0"/>
        <v>290</v>
      </c>
      <c r="M14">
        <f t="shared" si="1"/>
        <v>0.18436109345200255</v>
      </c>
    </row>
    <row r="15" spans="1:13" x14ac:dyDescent="0.75">
      <c r="A15" t="s">
        <v>9</v>
      </c>
      <c r="B15">
        <v>0</v>
      </c>
      <c r="C15">
        <v>0</v>
      </c>
      <c r="D15">
        <v>69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 t="shared" si="0"/>
        <v>69</v>
      </c>
      <c r="M15">
        <f t="shared" si="1"/>
        <v>4.3865225683407505E-2</v>
      </c>
    </row>
    <row r="16" spans="1:13" x14ac:dyDescent="0.75">
      <c r="A16" t="s">
        <v>10</v>
      </c>
      <c r="B16">
        <v>5</v>
      </c>
      <c r="C16">
        <v>0</v>
      </c>
      <c r="D16">
        <v>12</v>
      </c>
      <c r="E16">
        <v>56</v>
      </c>
      <c r="F16">
        <v>0</v>
      </c>
      <c r="G16">
        <v>3</v>
      </c>
      <c r="H16">
        <v>3</v>
      </c>
      <c r="I16">
        <v>2</v>
      </c>
      <c r="J16">
        <v>0</v>
      </c>
      <c r="K16">
        <v>0</v>
      </c>
      <c r="L16">
        <f t="shared" si="0"/>
        <v>81</v>
      </c>
      <c r="M16">
        <f>L16/$L$29</f>
        <v>5.1493960584869679E-2</v>
      </c>
    </row>
    <row r="17" spans="1:13" x14ac:dyDescent="0.75">
      <c r="A17" t="s">
        <v>11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78</v>
      </c>
      <c r="J17">
        <v>0</v>
      </c>
      <c r="K17">
        <v>0</v>
      </c>
      <c r="L17">
        <f t="shared" si="0"/>
        <v>78</v>
      </c>
      <c r="M17">
        <f t="shared" si="1"/>
        <v>4.9586776859504134E-2</v>
      </c>
    </row>
    <row r="18" spans="1:13" x14ac:dyDescent="0.75">
      <c r="A18" t="s">
        <v>12</v>
      </c>
      <c r="B18">
        <v>0</v>
      </c>
      <c r="C18">
        <v>0</v>
      </c>
      <c r="D18">
        <v>0</v>
      </c>
      <c r="E18">
        <v>86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f t="shared" si="0"/>
        <v>86</v>
      </c>
      <c r="M18">
        <f t="shared" si="1"/>
        <v>5.4672600127145581E-2</v>
      </c>
    </row>
    <row r="19" spans="1:13" x14ac:dyDescent="0.75">
      <c r="A19" t="s">
        <v>13</v>
      </c>
      <c r="B19">
        <v>17</v>
      </c>
      <c r="C19">
        <v>5</v>
      </c>
      <c r="D19">
        <v>0</v>
      </c>
      <c r="E19">
        <v>0</v>
      </c>
      <c r="F19">
        <v>0</v>
      </c>
      <c r="G19">
        <v>2</v>
      </c>
      <c r="H19">
        <v>2</v>
      </c>
      <c r="I19">
        <v>0</v>
      </c>
      <c r="J19">
        <v>0</v>
      </c>
      <c r="K19">
        <v>0</v>
      </c>
      <c r="L19">
        <f t="shared" si="0"/>
        <v>26</v>
      </c>
      <c r="M19">
        <f t="shared" si="1"/>
        <v>1.6528925619834711E-2</v>
      </c>
    </row>
    <row r="20" spans="1:13" x14ac:dyDescent="0.75">
      <c r="A20" t="s">
        <v>14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>
        <f t="shared" si="1"/>
        <v>0</v>
      </c>
    </row>
    <row r="21" spans="1:13" x14ac:dyDescent="0.75">
      <c r="A21" t="s">
        <v>15</v>
      </c>
      <c r="B21">
        <v>6</v>
      </c>
      <c r="C21">
        <v>1</v>
      </c>
      <c r="D21">
        <v>0</v>
      </c>
      <c r="E21">
        <v>0</v>
      </c>
      <c r="F21">
        <v>0</v>
      </c>
      <c r="G21">
        <v>2</v>
      </c>
      <c r="H21">
        <v>0</v>
      </c>
      <c r="I21">
        <v>2</v>
      </c>
      <c r="J21">
        <v>0</v>
      </c>
      <c r="K21">
        <v>0</v>
      </c>
      <c r="L21">
        <f t="shared" si="0"/>
        <v>11</v>
      </c>
      <c r="M21">
        <f t="shared" si="1"/>
        <v>6.993006993006993E-3</v>
      </c>
    </row>
    <row r="22" spans="1:13" x14ac:dyDescent="0.75">
      <c r="A22" t="s">
        <v>16</v>
      </c>
      <c r="B22">
        <v>86</v>
      </c>
      <c r="C22">
        <v>4</v>
      </c>
      <c r="D22">
        <v>0</v>
      </c>
      <c r="E22">
        <v>0</v>
      </c>
      <c r="F22">
        <v>0</v>
      </c>
      <c r="G22">
        <v>7</v>
      </c>
      <c r="H22">
        <v>7</v>
      </c>
      <c r="I22">
        <v>0</v>
      </c>
      <c r="J22">
        <v>0</v>
      </c>
      <c r="K22">
        <v>0</v>
      </c>
      <c r="L22">
        <f t="shared" si="0"/>
        <v>104</v>
      </c>
      <c r="M22">
        <f t="shared" si="1"/>
        <v>6.6115702479338845E-2</v>
      </c>
    </row>
    <row r="23" spans="1:13" x14ac:dyDescent="0.75">
      <c r="A23" t="s">
        <v>17</v>
      </c>
      <c r="B23">
        <v>0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f t="shared" si="0"/>
        <v>9</v>
      </c>
      <c r="M23">
        <f t="shared" si="1"/>
        <v>5.7215511760966304E-3</v>
      </c>
    </row>
    <row r="24" spans="1:13" x14ac:dyDescent="0.75">
      <c r="A24" t="s">
        <v>18</v>
      </c>
      <c r="B24">
        <v>267</v>
      </c>
      <c r="C24">
        <v>47</v>
      </c>
      <c r="D24">
        <v>72</v>
      </c>
      <c r="E24">
        <v>0</v>
      </c>
      <c r="F24">
        <v>0</v>
      </c>
      <c r="G24">
        <v>8</v>
      </c>
      <c r="H24">
        <v>8</v>
      </c>
      <c r="I24">
        <v>0</v>
      </c>
      <c r="J24">
        <v>0</v>
      </c>
      <c r="K24">
        <v>0</v>
      </c>
      <c r="L24">
        <f t="shared" si="0"/>
        <v>402</v>
      </c>
      <c r="M24">
        <f t="shared" si="1"/>
        <v>0.25556261919898282</v>
      </c>
    </row>
    <row r="25" spans="1:13" x14ac:dyDescent="0.75">
      <c r="A25" t="s">
        <v>43</v>
      </c>
      <c r="B25">
        <v>0</v>
      </c>
      <c r="C25">
        <v>0</v>
      </c>
      <c r="D25">
        <v>0</v>
      </c>
      <c r="E25">
        <v>12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f t="shared" si="0"/>
        <v>12</v>
      </c>
      <c r="M25">
        <f t="shared" si="1"/>
        <v>7.6287349014621739E-3</v>
      </c>
    </row>
    <row r="26" spans="1:13" ht="25.5" customHeight="1" x14ac:dyDescent="0.75">
      <c r="A26" t="s">
        <v>19</v>
      </c>
      <c r="B26">
        <v>15</v>
      </c>
      <c r="C26">
        <v>0</v>
      </c>
      <c r="D26">
        <v>18</v>
      </c>
      <c r="E26">
        <v>0</v>
      </c>
      <c r="F26">
        <v>0</v>
      </c>
      <c r="G26">
        <v>5</v>
      </c>
      <c r="H26">
        <v>3</v>
      </c>
      <c r="I26">
        <v>0</v>
      </c>
      <c r="J26">
        <v>0</v>
      </c>
      <c r="K26">
        <v>0</v>
      </c>
      <c r="L26">
        <f t="shared" si="0"/>
        <v>41</v>
      </c>
      <c r="M26">
        <f t="shared" si="1"/>
        <v>2.6064844246662427E-2</v>
      </c>
    </row>
    <row r="27" spans="1:13" x14ac:dyDescent="0.75">
      <c r="A27" t="s">
        <v>20</v>
      </c>
      <c r="B27">
        <v>5</v>
      </c>
      <c r="C27">
        <v>0</v>
      </c>
      <c r="D27">
        <v>0</v>
      </c>
      <c r="E27">
        <v>19</v>
      </c>
      <c r="F27">
        <v>0</v>
      </c>
      <c r="G27">
        <v>0</v>
      </c>
      <c r="H27">
        <v>0</v>
      </c>
      <c r="I27">
        <v>57</v>
      </c>
      <c r="J27">
        <v>0</v>
      </c>
      <c r="K27">
        <v>0</v>
      </c>
      <c r="L27">
        <f t="shared" si="0"/>
        <v>81</v>
      </c>
      <c r="M27">
        <f t="shared" si="1"/>
        <v>5.1493960584869679E-2</v>
      </c>
    </row>
    <row r="28" spans="1:13" x14ac:dyDescent="0.75">
      <c r="A28" t="s">
        <v>21</v>
      </c>
      <c r="B28">
        <v>58</v>
      </c>
      <c r="C28">
        <v>2</v>
      </c>
      <c r="D28">
        <v>3</v>
      </c>
      <c r="E28">
        <v>9</v>
      </c>
      <c r="F28">
        <v>0</v>
      </c>
      <c r="G28">
        <v>2</v>
      </c>
      <c r="H28">
        <v>2</v>
      </c>
      <c r="I28">
        <v>7</v>
      </c>
      <c r="J28">
        <v>3</v>
      </c>
      <c r="K28">
        <v>38</v>
      </c>
      <c r="L28">
        <f t="shared" si="0"/>
        <v>124</v>
      </c>
      <c r="M28">
        <f t="shared" si="1"/>
        <v>7.8830260648442466E-2</v>
      </c>
    </row>
    <row r="29" spans="1:13" x14ac:dyDescent="0.75">
      <c r="A29" t="s">
        <v>22</v>
      </c>
      <c r="B29">
        <f>SUM(B7:B28)</f>
        <v>781</v>
      </c>
      <c r="C29">
        <f t="shared" ref="C29:L29" si="2">SUM(C7:C28)</f>
        <v>76</v>
      </c>
      <c r="D29">
        <f t="shared" si="2"/>
        <v>183</v>
      </c>
      <c r="E29">
        <f t="shared" si="2"/>
        <v>275</v>
      </c>
      <c r="F29">
        <f t="shared" si="2"/>
        <v>0</v>
      </c>
      <c r="G29">
        <f t="shared" si="2"/>
        <v>37</v>
      </c>
      <c r="H29">
        <f t="shared" si="2"/>
        <v>31</v>
      </c>
      <c r="I29">
        <f t="shared" si="2"/>
        <v>149</v>
      </c>
      <c r="J29">
        <f t="shared" si="2"/>
        <v>3</v>
      </c>
      <c r="K29">
        <f t="shared" si="2"/>
        <v>38</v>
      </c>
      <c r="L29">
        <f t="shared" si="2"/>
        <v>1573</v>
      </c>
      <c r="M29">
        <f>L29/$L$29</f>
        <v>1</v>
      </c>
    </row>
    <row r="30" spans="1:13" x14ac:dyDescent="0.75">
      <c r="A30" t="s">
        <v>129</v>
      </c>
    </row>
  </sheetData>
  <mergeCells count="4">
    <mergeCell ref="A4:M4"/>
    <mergeCell ref="A3:M3"/>
    <mergeCell ref="A2:M2"/>
    <mergeCell ref="A1:M1"/>
  </mergeCells>
  <pageMargins left="0.7" right="0.7" top="0.75" bottom="0.75" header="0.3" footer="0.3"/>
  <pageSetup paperSize="5" scale="84" orientation="landscape" horizontalDpi="4294967293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9"/>
  <sheetViews>
    <sheetView view="pageBreakPreview" zoomScale="40" zoomScaleNormal="100" zoomScaleSheetLayoutView="40" workbookViewId="0">
      <selection activeCell="O114" sqref="O114"/>
    </sheetView>
  </sheetViews>
  <sheetFormatPr defaultColWidth="10.86328125" defaultRowHeight="14.75" x14ac:dyDescent="0.75"/>
  <cols>
    <col min="1" max="1" width="26.1328125" customWidth="1"/>
    <col min="2" max="3" width="24.58984375" bestFit="1" customWidth="1"/>
    <col min="4" max="4" width="21.40625" customWidth="1"/>
    <col min="5" max="5" width="19.7265625" customWidth="1"/>
    <col min="6" max="6" width="26" customWidth="1"/>
    <col min="7" max="7" width="24.1328125" customWidth="1"/>
    <col min="8" max="8" width="14.7265625" customWidth="1"/>
    <col min="9" max="9" width="17.1328125" customWidth="1"/>
  </cols>
  <sheetData>
    <row r="1" spans="1:6" x14ac:dyDescent="0.75">
      <c r="A1" s="1" t="s">
        <v>34</v>
      </c>
      <c r="B1" s="1"/>
      <c r="C1" s="1"/>
      <c r="D1" s="1"/>
      <c r="E1" s="1"/>
      <c r="F1" s="1"/>
    </row>
    <row r="2" spans="1:6" x14ac:dyDescent="0.75">
      <c r="A2" s="1" t="s">
        <v>35</v>
      </c>
      <c r="B2" s="1"/>
      <c r="C2" s="1"/>
      <c r="D2" s="1"/>
      <c r="E2" s="1"/>
      <c r="F2" s="1"/>
    </row>
    <row r="3" spans="1:6" x14ac:dyDescent="0.75">
      <c r="A3" s="1" t="s">
        <v>49</v>
      </c>
      <c r="B3" s="1"/>
      <c r="C3" s="1"/>
      <c r="D3" s="1"/>
      <c r="E3" s="1"/>
      <c r="F3" s="1"/>
    </row>
    <row r="4" spans="1:6" x14ac:dyDescent="0.75">
      <c r="A4" s="1" t="s">
        <v>113</v>
      </c>
      <c r="B4" s="1"/>
      <c r="C4" s="1"/>
      <c r="D4" s="1"/>
      <c r="E4" s="1"/>
      <c r="F4" s="1"/>
    </row>
    <row r="5" spans="1:6" x14ac:dyDescent="0.75">
      <c r="A5" s="1" t="s">
        <v>114</v>
      </c>
      <c r="B5" s="1"/>
      <c r="C5" s="1"/>
      <c r="D5" s="1"/>
      <c r="E5" s="1"/>
      <c r="F5" s="1"/>
    </row>
    <row r="6" spans="1:6" x14ac:dyDescent="0.75">
      <c r="A6" t="s">
        <v>48</v>
      </c>
      <c r="B6" t="s">
        <v>98</v>
      </c>
      <c r="C6" t="s">
        <v>105</v>
      </c>
      <c r="D6" t="s">
        <v>23</v>
      </c>
      <c r="E6" t="s">
        <v>104</v>
      </c>
      <c r="F6" t="s">
        <v>99</v>
      </c>
    </row>
    <row r="7" spans="1:6" x14ac:dyDescent="0.75">
      <c r="A7" t="s">
        <v>53</v>
      </c>
      <c r="B7">
        <v>64431</v>
      </c>
      <c r="C7">
        <v>292899</v>
      </c>
      <c r="D7">
        <f>SUM(B7:C7)</f>
        <v>357330</v>
      </c>
      <c r="E7">
        <v>122332</v>
      </c>
      <c r="F7">
        <v>202</v>
      </c>
    </row>
    <row r="8" spans="1:6" x14ac:dyDescent="0.75">
      <c r="A8" t="s">
        <v>7</v>
      </c>
      <c r="B8">
        <v>0</v>
      </c>
      <c r="C8">
        <v>0</v>
      </c>
      <c r="D8">
        <f t="shared" ref="D8:D15" si="0">SUM(B8:C8)</f>
        <v>0</v>
      </c>
      <c r="E8">
        <v>0</v>
      </c>
      <c r="F8">
        <v>0</v>
      </c>
    </row>
    <row r="9" spans="1:6" x14ac:dyDescent="0.75">
      <c r="A9" t="s">
        <v>10</v>
      </c>
      <c r="B9">
        <v>65246</v>
      </c>
      <c r="C9">
        <v>85090</v>
      </c>
      <c r="D9">
        <f t="shared" si="0"/>
        <v>150336</v>
      </c>
      <c r="E9">
        <v>56024</v>
      </c>
      <c r="F9">
        <v>49422</v>
      </c>
    </row>
    <row r="10" spans="1:6" x14ac:dyDescent="0.75">
      <c r="A10" t="s">
        <v>100</v>
      </c>
      <c r="B10">
        <v>9</v>
      </c>
      <c r="C10">
        <v>26403</v>
      </c>
      <c r="D10">
        <f t="shared" si="0"/>
        <v>26412</v>
      </c>
      <c r="E10">
        <v>11677</v>
      </c>
      <c r="F10">
        <v>3</v>
      </c>
    </row>
    <row r="11" spans="1:6" x14ac:dyDescent="0.75">
      <c r="A11" t="s">
        <v>12</v>
      </c>
      <c r="B11">
        <v>62506</v>
      </c>
      <c r="C11">
        <v>178421</v>
      </c>
      <c r="D11">
        <f t="shared" si="0"/>
        <v>240927</v>
      </c>
      <c r="E11">
        <v>103936</v>
      </c>
      <c r="F11">
        <v>286</v>
      </c>
    </row>
    <row r="12" spans="1:6" x14ac:dyDescent="0.75">
      <c r="A12" t="s">
        <v>43</v>
      </c>
      <c r="B12">
        <v>6359</v>
      </c>
      <c r="C12">
        <v>6586</v>
      </c>
      <c r="D12">
        <f t="shared" si="0"/>
        <v>12945</v>
      </c>
      <c r="E12">
        <v>6473</v>
      </c>
      <c r="F12">
        <v>6175</v>
      </c>
    </row>
    <row r="13" spans="1:6" x14ac:dyDescent="0.75">
      <c r="A13" t="s">
        <v>101</v>
      </c>
      <c r="B13">
        <v>0</v>
      </c>
      <c r="C13">
        <v>0</v>
      </c>
      <c r="D13">
        <f t="shared" si="0"/>
        <v>0</v>
      </c>
      <c r="E13">
        <v>0</v>
      </c>
      <c r="F13">
        <v>0</v>
      </c>
    </row>
    <row r="14" spans="1:6" x14ac:dyDescent="0.75">
      <c r="A14" t="s">
        <v>21</v>
      </c>
      <c r="B14">
        <v>703</v>
      </c>
      <c r="C14">
        <v>5958</v>
      </c>
      <c r="D14">
        <f t="shared" si="0"/>
        <v>6661</v>
      </c>
      <c r="E14">
        <v>2613</v>
      </c>
      <c r="F14">
        <v>469</v>
      </c>
    </row>
    <row r="15" spans="1:6" x14ac:dyDescent="0.75">
      <c r="A15" t="s">
        <v>102</v>
      </c>
      <c r="B15">
        <v>7267</v>
      </c>
      <c r="C15">
        <v>0</v>
      </c>
      <c r="D15">
        <f t="shared" si="0"/>
        <v>7267</v>
      </c>
      <c r="E15">
        <v>4058</v>
      </c>
      <c r="F15">
        <v>3093</v>
      </c>
    </row>
    <row r="16" spans="1:6" x14ac:dyDescent="0.75">
      <c r="A16" t="s">
        <v>23</v>
      </c>
      <c r="B16">
        <f>SUM(B7:B15)</f>
        <v>206521</v>
      </c>
      <c r="C16">
        <f t="shared" ref="C16:F16" si="1">SUM(C7:C15)</f>
        <v>595357</v>
      </c>
      <c r="D16">
        <f t="shared" si="1"/>
        <v>801878</v>
      </c>
      <c r="E16">
        <f t="shared" si="1"/>
        <v>307113</v>
      </c>
      <c r="F16">
        <f t="shared" si="1"/>
        <v>59650</v>
      </c>
    </row>
    <row r="17" spans="1:5" x14ac:dyDescent="0.75">
      <c r="A17" t="s">
        <v>129</v>
      </c>
    </row>
    <row r="18" spans="1:5" x14ac:dyDescent="0.75">
      <c r="A18" t="s">
        <v>126</v>
      </c>
    </row>
    <row r="20" spans="1:5" x14ac:dyDescent="0.75">
      <c r="A20" t="s">
        <v>98</v>
      </c>
      <c r="B20" t="s">
        <v>105</v>
      </c>
      <c r="C20" t="s">
        <v>104</v>
      </c>
      <c r="D20" t="s">
        <v>99</v>
      </c>
    </row>
    <row r="21" spans="1:5" x14ac:dyDescent="0.75">
      <c r="A21">
        <v>206521</v>
      </c>
      <c r="B21">
        <v>595357</v>
      </c>
      <c r="C21">
        <v>307113</v>
      </c>
      <c r="D21">
        <v>59650</v>
      </c>
    </row>
    <row r="26" spans="1:5" x14ac:dyDescent="0.75">
      <c r="A26" s="1" t="s">
        <v>34</v>
      </c>
      <c r="B26" s="1"/>
      <c r="C26" s="1"/>
      <c r="D26" s="1"/>
      <c r="E26" s="1"/>
    </row>
    <row r="27" spans="1:5" x14ac:dyDescent="0.75">
      <c r="A27" s="1" t="s">
        <v>35</v>
      </c>
      <c r="B27" s="1"/>
      <c r="C27" s="1"/>
      <c r="D27" s="1"/>
      <c r="E27" s="1"/>
    </row>
    <row r="28" spans="1:5" x14ac:dyDescent="0.75">
      <c r="A28" s="1" t="s">
        <v>49</v>
      </c>
      <c r="B28" s="1"/>
      <c r="C28" s="1"/>
      <c r="D28" s="1"/>
      <c r="E28" s="1"/>
    </row>
    <row r="29" spans="1:5" x14ac:dyDescent="0.75">
      <c r="A29" s="1" t="s">
        <v>156</v>
      </c>
      <c r="B29" s="1"/>
      <c r="C29" s="1"/>
      <c r="D29" s="1"/>
      <c r="E29" s="1"/>
    </row>
    <row r="30" spans="1:5" x14ac:dyDescent="0.75">
      <c r="C30" t="s">
        <v>116</v>
      </c>
    </row>
    <row r="33" spans="1:2" x14ac:dyDescent="0.75">
      <c r="A33" t="s">
        <v>48</v>
      </c>
      <c r="B33">
        <v>2023</v>
      </c>
    </row>
    <row r="34" spans="1:2" x14ac:dyDescent="0.75">
      <c r="A34" t="s">
        <v>53</v>
      </c>
      <c r="B34">
        <v>93</v>
      </c>
    </row>
    <row r="35" spans="1:2" x14ac:dyDescent="0.75">
      <c r="A35" t="s">
        <v>54</v>
      </c>
      <c r="B35">
        <v>86</v>
      </c>
    </row>
    <row r="36" spans="1:2" x14ac:dyDescent="0.75">
      <c r="A36" t="s">
        <v>10</v>
      </c>
      <c r="B36">
        <v>56</v>
      </c>
    </row>
    <row r="37" spans="1:2" x14ac:dyDescent="0.75">
      <c r="A37" t="s">
        <v>110</v>
      </c>
      <c r="B37">
        <v>19</v>
      </c>
    </row>
    <row r="38" spans="1:2" x14ac:dyDescent="0.75">
      <c r="A38" t="s">
        <v>109</v>
      </c>
      <c r="B38">
        <v>9</v>
      </c>
    </row>
    <row r="39" spans="1:2" x14ac:dyDescent="0.75">
      <c r="A39" t="s">
        <v>101</v>
      </c>
      <c r="B39">
        <v>0</v>
      </c>
    </row>
    <row r="40" spans="1:2" x14ac:dyDescent="0.75">
      <c r="A40" t="s">
        <v>7</v>
      </c>
      <c r="B40">
        <v>0</v>
      </c>
    </row>
    <row r="41" spans="1:2" x14ac:dyDescent="0.75">
      <c r="A41" t="s">
        <v>56</v>
      </c>
      <c r="B41">
        <v>38</v>
      </c>
    </row>
    <row r="42" spans="1:2" x14ac:dyDescent="0.75">
      <c r="A42" t="s">
        <v>43</v>
      </c>
      <c r="B42">
        <v>12</v>
      </c>
    </row>
    <row r="43" spans="1:2" x14ac:dyDescent="0.75">
      <c r="A43" t="s">
        <v>23</v>
      </c>
      <c r="B43">
        <f>SUM(B34:B42)</f>
        <v>313</v>
      </c>
    </row>
    <row r="44" spans="1:2" x14ac:dyDescent="0.75">
      <c r="A44" t="s">
        <v>129</v>
      </c>
    </row>
    <row r="52" spans="1:5" x14ac:dyDescent="0.75">
      <c r="A52" s="1" t="s">
        <v>34</v>
      </c>
      <c r="B52" s="1"/>
      <c r="C52" s="1"/>
      <c r="D52" s="1"/>
      <c r="E52" s="1"/>
    </row>
    <row r="53" spans="1:5" x14ac:dyDescent="0.75">
      <c r="A53" s="1" t="s">
        <v>35</v>
      </c>
      <c r="B53" s="1"/>
      <c r="C53" s="1"/>
      <c r="D53" s="1"/>
      <c r="E53" s="1"/>
    </row>
    <row r="54" spans="1:5" x14ac:dyDescent="0.75">
      <c r="A54" s="1" t="s">
        <v>49</v>
      </c>
      <c r="B54" s="1"/>
      <c r="C54" s="1"/>
      <c r="D54" s="1"/>
      <c r="E54" s="1"/>
    </row>
    <row r="55" spans="1:5" x14ac:dyDescent="0.75">
      <c r="A55" s="1" t="s">
        <v>113</v>
      </c>
      <c r="B55" s="1"/>
      <c r="C55" s="1"/>
      <c r="D55" s="1"/>
      <c r="E55" s="1"/>
    </row>
    <row r="56" spans="1:5" x14ac:dyDescent="0.75">
      <c r="A56" s="1" t="s">
        <v>115</v>
      </c>
      <c r="B56" s="1"/>
      <c r="C56" s="1"/>
      <c r="D56" s="1"/>
      <c r="E56" s="1"/>
    </row>
    <row r="57" spans="1:5" x14ac:dyDescent="0.75">
      <c r="C57" t="s">
        <v>116</v>
      </c>
    </row>
    <row r="58" spans="1:5" x14ac:dyDescent="0.75">
      <c r="A58" t="s">
        <v>107</v>
      </c>
      <c r="B58">
        <v>2022</v>
      </c>
      <c r="C58">
        <v>2023</v>
      </c>
      <c r="D58" t="s">
        <v>45</v>
      </c>
      <c r="E58" t="s">
        <v>46</v>
      </c>
    </row>
    <row r="59" spans="1:5" x14ac:dyDescent="0.75">
      <c r="A59" t="s">
        <v>50</v>
      </c>
      <c r="B59">
        <v>147987</v>
      </c>
      <c r="C59">
        <v>357330</v>
      </c>
      <c r="D59">
        <f>C59-B59</f>
        <v>209343</v>
      </c>
      <c r="E59">
        <f>D59/B59</f>
        <v>1.4146039854852115</v>
      </c>
    </row>
    <row r="60" spans="1:5" x14ac:dyDescent="0.75">
      <c r="A60" t="s">
        <v>7</v>
      </c>
      <c r="B60">
        <v>55</v>
      </c>
      <c r="C60">
        <v>0</v>
      </c>
      <c r="D60">
        <f t="shared" ref="D60:D68" si="2">C60-B60</f>
        <v>-55</v>
      </c>
      <c r="E60">
        <f t="shared" ref="E60:E68" si="3">D60/B60</f>
        <v>-1</v>
      </c>
    </row>
    <row r="61" spans="1:5" x14ac:dyDescent="0.75">
      <c r="A61" t="s">
        <v>10</v>
      </c>
      <c r="B61">
        <v>61817</v>
      </c>
      <c r="C61">
        <v>150336</v>
      </c>
      <c r="D61">
        <f t="shared" si="2"/>
        <v>88519</v>
      </c>
      <c r="E61">
        <f t="shared" si="3"/>
        <v>1.4319523755601209</v>
      </c>
    </row>
    <row r="62" spans="1:5" x14ac:dyDescent="0.75">
      <c r="A62" t="s">
        <v>100</v>
      </c>
      <c r="B62">
        <v>15795</v>
      </c>
      <c r="C62">
        <v>26412</v>
      </c>
      <c r="D62">
        <f t="shared" si="2"/>
        <v>10617</v>
      </c>
      <c r="E62">
        <f t="shared" si="3"/>
        <v>0.67217473884140555</v>
      </c>
    </row>
    <row r="63" spans="1:5" x14ac:dyDescent="0.75">
      <c r="A63" t="s">
        <v>12</v>
      </c>
      <c r="B63">
        <v>89103</v>
      </c>
      <c r="C63">
        <v>240927</v>
      </c>
      <c r="D63">
        <f t="shared" si="2"/>
        <v>151824</v>
      </c>
      <c r="E63">
        <f t="shared" si="3"/>
        <v>1.7039156930743073</v>
      </c>
    </row>
    <row r="64" spans="1:5" x14ac:dyDescent="0.75">
      <c r="A64" t="s">
        <v>127</v>
      </c>
      <c r="B64">
        <v>11677</v>
      </c>
      <c r="C64">
        <v>12945</v>
      </c>
      <c r="D64">
        <f t="shared" si="2"/>
        <v>1268</v>
      </c>
      <c r="E64">
        <f t="shared" si="3"/>
        <v>0.10858953498330051</v>
      </c>
    </row>
    <row r="65" spans="1:10" x14ac:dyDescent="0.75">
      <c r="A65" t="s">
        <v>128</v>
      </c>
      <c r="B65">
        <v>172</v>
      </c>
      <c r="C65">
        <v>0</v>
      </c>
      <c r="D65">
        <f t="shared" si="2"/>
        <v>-172</v>
      </c>
      <c r="E65">
        <f t="shared" si="3"/>
        <v>-1</v>
      </c>
    </row>
    <row r="66" spans="1:10" x14ac:dyDescent="0.75">
      <c r="A66" t="s">
        <v>103</v>
      </c>
      <c r="B66">
        <v>5173</v>
      </c>
      <c r="C66">
        <v>6661</v>
      </c>
      <c r="D66">
        <f t="shared" si="2"/>
        <v>1488</v>
      </c>
      <c r="E66">
        <f t="shared" si="3"/>
        <v>0.2876473999613377</v>
      </c>
    </row>
    <row r="67" spans="1:10" x14ac:dyDescent="0.75">
      <c r="A67" t="s">
        <v>56</v>
      </c>
      <c r="B67">
        <v>5936</v>
      </c>
      <c r="C67">
        <v>7267</v>
      </c>
      <c r="D67">
        <f t="shared" si="2"/>
        <v>1331</v>
      </c>
      <c r="E67">
        <f t="shared" si="3"/>
        <v>0.22422506738544473</v>
      </c>
    </row>
    <row r="68" spans="1:10" x14ac:dyDescent="0.75">
      <c r="A68" t="s">
        <v>23</v>
      </c>
      <c r="B68">
        <v>337715</v>
      </c>
      <c r="C68">
        <f>SUM(C59:C67)</f>
        <v>801878</v>
      </c>
      <c r="D68">
        <f t="shared" si="2"/>
        <v>464163</v>
      </c>
      <c r="E68">
        <f t="shared" si="3"/>
        <v>1.3744222199191627</v>
      </c>
    </row>
    <row r="69" spans="1:10" x14ac:dyDescent="0.75">
      <c r="A69" t="s">
        <v>129</v>
      </c>
    </row>
    <row r="74" spans="1:10" x14ac:dyDescent="0.75">
      <c r="A74" s="1" t="s">
        <v>34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75">
      <c r="A75" s="1" t="s">
        <v>35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75">
      <c r="A76" s="1" t="s">
        <v>49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75">
      <c r="A77" s="1" t="s">
        <v>108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75">
      <c r="A78" s="1" t="s">
        <v>97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75">
      <c r="A79" t="s">
        <v>106</v>
      </c>
      <c r="B79" t="s">
        <v>50</v>
      </c>
      <c r="C79" t="s">
        <v>7</v>
      </c>
      <c r="D79" t="s">
        <v>10</v>
      </c>
      <c r="E79" t="s">
        <v>150</v>
      </c>
      <c r="F79" t="s">
        <v>51</v>
      </c>
      <c r="G79" t="s">
        <v>52</v>
      </c>
      <c r="H79" t="s">
        <v>151</v>
      </c>
      <c r="I79" t="s">
        <v>152</v>
      </c>
      <c r="J79" t="s">
        <v>22</v>
      </c>
    </row>
    <row r="80" spans="1:10" x14ac:dyDescent="0.75">
      <c r="A80" t="s">
        <v>94</v>
      </c>
      <c r="B80">
        <v>139305</v>
      </c>
      <c r="C80">
        <v>0</v>
      </c>
      <c r="D80">
        <v>48339</v>
      </c>
      <c r="E80">
        <v>8997</v>
      </c>
      <c r="F80">
        <v>2038</v>
      </c>
      <c r="G80">
        <v>2681</v>
      </c>
      <c r="H80">
        <v>68356</v>
      </c>
      <c r="I80">
        <v>2289</v>
      </c>
      <c r="J80">
        <f>SUM(B80:I80)</f>
        <v>272005</v>
      </c>
    </row>
    <row r="81" spans="1:10" x14ac:dyDescent="0.75">
      <c r="A81" t="s">
        <v>95</v>
      </c>
      <c r="B81">
        <v>95933</v>
      </c>
      <c r="C81">
        <v>0</v>
      </c>
      <c r="D81">
        <v>52131</v>
      </c>
      <c r="E81">
        <v>8373</v>
      </c>
      <c r="F81">
        <v>4312</v>
      </c>
      <c r="G81">
        <v>2207</v>
      </c>
      <c r="H81">
        <v>80393</v>
      </c>
      <c r="I81">
        <v>7569</v>
      </c>
      <c r="J81">
        <f t="shared" ref="J81:J83" si="4">SUM(B81:I81)</f>
        <v>250918</v>
      </c>
    </row>
    <row r="82" spans="1:10" x14ac:dyDescent="0.75">
      <c r="A82" t="s">
        <v>96</v>
      </c>
      <c r="B82">
        <v>122092</v>
      </c>
      <c r="C82">
        <v>0</v>
      </c>
      <c r="D82">
        <v>49866</v>
      </c>
      <c r="E82">
        <v>9042</v>
      </c>
      <c r="F82">
        <v>311</v>
      </c>
      <c r="G82">
        <v>2379</v>
      </c>
      <c r="H82">
        <v>92178</v>
      </c>
      <c r="I82">
        <v>3087</v>
      </c>
      <c r="J82">
        <f t="shared" si="4"/>
        <v>278955</v>
      </c>
    </row>
    <row r="83" spans="1:10" x14ac:dyDescent="0.75">
      <c r="A83" t="s">
        <v>22</v>
      </c>
      <c r="B83">
        <f>SUM(B80:B82)</f>
        <v>357330</v>
      </c>
      <c r="C83">
        <f t="shared" ref="C83:I83" si="5">SUM(C80:C82)</f>
        <v>0</v>
      </c>
      <c r="D83">
        <f t="shared" si="5"/>
        <v>150336</v>
      </c>
      <c r="E83">
        <f t="shared" si="5"/>
        <v>26412</v>
      </c>
      <c r="F83">
        <f t="shared" si="5"/>
        <v>6661</v>
      </c>
      <c r="G83">
        <f t="shared" si="5"/>
        <v>7267</v>
      </c>
      <c r="H83">
        <f t="shared" si="5"/>
        <v>240927</v>
      </c>
      <c r="I83">
        <f t="shared" si="5"/>
        <v>12945</v>
      </c>
      <c r="J83">
        <f t="shared" si="4"/>
        <v>801878</v>
      </c>
    </row>
    <row r="84" spans="1:10" x14ac:dyDescent="0.75">
      <c r="A84" t="s">
        <v>129</v>
      </c>
    </row>
    <row r="89" spans="1:10" x14ac:dyDescent="0.75">
      <c r="A89" s="1" t="s">
        <v>34</v>
      </c>
      <c r="B89" s="1"/>
      <c r="C89" s="1"/>
      <c r="D89" s="1"/>
      <c r="E89" s="1"/>
    </row>
    <row r="90" spans="1:10" x14ac:dyDescent="0.75">
      <c r="A90" s="1" t="s">
        <v>35</v>
      </c>
      <c r="B90" s="1"/>
      <c r="C90" s="1"/>
      <c r="D90" s="1"/>
      <c r="E90" s="1"/>
    </row>
    <row r="91" spans="1:10" x14ac:dyDescent="0.75">
      <c r="A91" s="1" t="s">
        <v>49</v>
      </c>
      <c r="B91" s="1"/>
      <c r="C91" s="1"/>
      <c r="D91" s="1"/>
      <c r="E91" s="1"/>
    </row>
    <row r="92" spans="1:10" x14ac:dyDescent="0.75">
      <c r="A92" s="1" t="s">
        <v>113</v>
      </c>
      <c r="B92" s="1"/>
      <c r="C92" s="1"/>
      <c r="D92" s="1"/>
      <c r="E92" s="1"/>
    </row>
    <row r="93" spans="1:10" x14ac:dyDescent="0.75">
      <c r="A93" s="1" t="s">
        <v>114</v>
      </c>
      <c r="B93" s="1"/>
      <c r="C93" s="1"/>
      <c r="D93" s="1"/>
      <c r="E93" s="1"/>
    </row>
    <row r="95" spans="1:10" x14ac:dyDescent="0.75">
      <c r="B95" t="s">
        <v>94</v>
      </c>
      <c r="C95" t="s">
        <v>95</v>
      </c>
      <c r="D95" t="s">
        <v>96</v>
      </c>
      <c r="E95" t="s">
        <v>22</v>
      </c>
    </row>
    <row r="96" spans="1:10" x14ac:dyDescent="0.75">
      <c r="A96" t="s">
        <v>53</v>
      </c>
      <c r="B96">
        <v>37</v>
      </c>
      <c r="C96">
        <v>25</v>
      </c>
      <c r="D96">
        <v>31</v>
      </c>
      <c r="E96">
        <f>SUM(B96:D96)</f>
        <v>93</v>
      </c>
    </row>
    <row r="97" spans="1:5" x14ac:dyDescent="0.75">
      <c r="A97" t="s">
        <v>54</v>
      </c>
      <c r="B97">
        <v>26</v>
      </c>
      <c r="C97">
        <v>27</v>
      </c>
      <c r="D97">
        <v>33</v>
      </c>
      <c r="E97">
        <f t="shared" ref="E97:E102" si="6">SUM(B97:D97)</f>
        <v>86</v>
      </c>
    </row>
    <row r="98" spans="1:5" x14ac:dyDescent="0.75">
      <c r="A98" t="s">
        <v>10</v>
      </c>
      <c r="B98">
        <v>19</v>
      </c>
      <c r="C98">
        <v>19</v>
      </c>
      <c r="D98">
        <v>18</v>
      </c>
      <c r="E98">
        <f t="shared" si="6"/>
        <v>56</v>
      </c>
    </row>
    <row r="99" spans="1:5" x14ac:dyDescent="0.75">
      <c r="A99" t="s">
        <v>150</v>
      </c>
      <c r="B99">
        <v>8</v>
      </c>
      <c r="C99">
        <v>5</v>
      </c>
      <c r="D99">
        <v>6</v>
      </c>
      <c r="E99">
        <f t="shared" si="6"/>
        <v>19</v>
      </c>
    </row>
    <row r="100" spans="1:5" x14ac:dyDescent="0.75">
      <c r="A100" t="s">
        <v>55</v>
      </c>
      <c r="B100">
        <v>3</v>
      </c>
      <c r="C100">
        <v>4</v>
      </c>
      <c r="D100">
        <v>2</v>
      </c>
      <c r="E100">
        <f t="shared" si="6"/>
        <v>9</v>
      </c>
    </row>
    <row r="101" spans="1:5" x14ac:dyDescent="0.75">
      <c r="A101" t="s">
        <v>56</v>
      </c>
      <c r="B101">
        <v>13</v>
      </c>
      <c r="C101">
        <v>12</v>
      </c>
      <c r="D101">
        <v>13</v>
      </c>
      <c r="E101">
        <f t="shared" si="6"/>
        <v>38</v>
      </c>
    </row>
    <row r="102" spans="1:5" x14ac:dyDescent="0.75">
      <c r="A102" t="s">
        <v>152</v>
      </c>
      <c r="B102">
        <v>4</v>
      </c>
      <c r="C102">
        <v>4</v>
      </c>
      <c r="D102">
        <v>4</v>
      </c>
      <c r="E102">
        <f t="shared" si="6"/>
        <v>12</v>
      </c>
    </row>
    <row r="103" spans="1:5" x14ac:dyDescent="0.75">
      <c r="A103" t="s">
        <v>23</v>
      </c>
      <c r="B103">
        <f>SUM(B96:B102)</f>
        <v>110</v>
      </c>
      <c r="C103">
        <f t="shared" ref="C103:E103" si="7">SUM(C96:C102)</f>
        <v>96</v>
      </c>
      <c r="D103">
        <f t="shared" si="7"/>
        <v>107</v>
      </c>
      <c r="E103">
        <f t="shared" si="7"/>
        <v>313</v>
      </c>
    </row>
    <row r="104" spans="1:5" x14ac:dyDescent="0.75">
      <c r="A104" t="s">
        <v>129</v>
      </c>
    </row>
    <row r="105" spans="1:5" x14ac:dyDescent="0.75">
      <c r="A105" s="1" t="s">
        <v>153</v>
      </c>
      <c r="B105" s="1"/>
      <c r="C105" s="1"/>
      <c r="D105" s="1"/>
      <c r="E105" s="1"/>
    </row>
    <row r="111" spans="1:5" x14ac:dyDescent="0.75">
      <c r="A111" s="1" t="s">
        <v>34</v>
      </c>
      <c r="B111" s="1"/>
      <c r="C111" s="1"/>
      <c r="D111" s="1"/>
      <c r="E111" s="1"/>
    </row>
    <row r="112" spans="1:5" x14ac:dyDescent="0.75">
      <c r="A112" s="1" t="s">
        <v>35</v>
      </c>
      <c r="B112" s="1"/>
      <c r="C112" s="1"/>
      <c r="D112" s="1"/>
      <c r="E112" s="1"/>
    </row>
    <row r="113" spans="1:5" x14ac:dyDescent="0.75">
      <c r="A113" s="1" t="s">
        <v>49</v>
      </c>
      <c r="B113" s="1"/>
      <c r="C113" s="1"/>
      <c r="D113" s="1"/>
      <c r="E113" s="1"/>
    </row>
    <row r="114" spans="1:5" x14ac:dyDescent="0.75">
      <c r="A114" s="1" t="s">
        <v>113</v>
      </c>
      <c r="B114" s="1"/>
      <c r="C114" s="1"/>
      <c r="D114" s="1"/>
      <c r="E114" s="1"/>
    </row>
    <row r="115" spans="1:5" x14ac:dyDescent="0.75">
      <c r="A115" s="1" t="s">
        <v>125</v>
      </c>
      <c r="B115" s="1"/>
      <c r="C115" s="1"/>
      <c r="D115" s="1"/>
      <c r="E115" s="1"/>
    </row>
    <row r="117" spans="1:5" x14ac:dyDescent="0.75">
      <c r="B117">
        <v>2022</v>
      </c>
      <c r="C117">
        <v>2023</v>
      </c>
      <c r="D117" t="s">
        <v>111</v>
      </c>
      <c r="E117" t="s">
        <v>112</v>
      </c>
    </row>
    <row r="118" spans="1:5" x14ac:dyDescent="0.75">
      <c r="A118" t="s">
        <v>53</v>
      </c>
      <c r="B118">
        <v>67</v>
      </c>
      <c r="C118">
        <v>93</v>
      </c>
      <c r="D118">
        <f>C118-B118</f>
        <v>26</v>
      </c>
      <c r="E118">
        <f>D118/B118</f>
        <v>0.38805970149253732</v>
      </c>
    </row>
    <row r="119" spans="1:5" x14ac:dyDescent="0.75">
      <c r="A119" t="s">
        <v>54</v>
      </c>
      <c r="B119">
        <v>67</v>
      </c>
      <c r="C119">
        <v>86</v>
      </c>
      <c r="D119">
        <f t="shared" ref="D119:D127" si="8">C119-B119</f>
        <v>19</v>
      </c>
      <c r="E119">
        <f t="shared" ref="E119:E127" si="9">D119/B119</f>
        <v>0.28358208955223879</v>
      </c>
    </row>
    <row r="120" spans="1:5" x14ac:dyDescent="0.75">
      <c r="A120" t="s">
        <v>10</v>
      </c>
      <c r="B120">
        <v>57</v>
      </c>
      <c r="C120">
        <v>56</v>
      </c>
      <c r="D120">
        <f t="shared" si="8"/>
        <v>-1</v>
      </c>
      <c r="E120">
        <f t="shared" si="9"/>
        <v>-1.7543859649122806E-2</v>
      </c>
    </row>
    <row r="121" spans="1:5" x14ac:dyDescent="0.75">
      <c r="A121" t="s">
        <v>154</v>
      </c>
      <c r="B121">
        <v>20</v>
      </c>
      <c r="C121">
        <v>19</v>
      </c>
      <c r="D121">
        <f t="shared" si="8"/>
        <v>-1</v>
      </c>
      <c r="E121">
        <f t="shared" si="9"/>
        <v>-0.05</v>
      </c>
    </row>
    <row r="122" spans="1:5" x14ac:dyDescent="0.75">
      <c r="A122" t="s">
        <v>109</v>
      </c>
      <c r="B122">
        <v>13</v>
      </c>
      <c r="C122">
        <v>9</v>
      </c>
      <c r="D122">
        <f t="shared" si="8"/>
        <v>-4</v>
      </c>
      <c r="E122">
        <f t="shared" si="9"/>
        <v>-0.30769230769230771</v>
      </c>
    </row>
    <row r="123" spans="1:5" x14ac:dyDescent="0.75">
      <c r="A123" t="s">
        <v>101</v>
      </c>
      <c r="B123">
        <v>3</v>
      </c>
      <c r="C123">
        <v>0</v>
      </c>
      <c r="D123">
        <f t="shared" si="8"/>
        <v>-3</v>
      </c>
      <c r="E123">
        <f t="shared" si="9"/>
        <v>-1</v>
      </c>
    </row>
    <row r="124" spans="1:5" x14ac:dyDescent="0.75">
      <c r="A124" t="s">
        <v>7</v>
      </c>
      <c r="B124">
        <v>1</v>
      </c>
      <c r="C124">
        <v>0</v>
      </c>
      <c r="D124">
        <f t="shared" si="8"/>
        <v>-1</v>
      </c>
      <c r="E124">
        <f t="shared" si="9"/>
        <v>-1</v>
      </c>
    </row>
    <row r="125" spans="1:5" x14ac:dyDescent="0.75">
      <c r="A125" t="s">
        <v>56</v>
      </c>
      <c r="B125">
        <v>36</v>
      </c>
      <c r="C125">
        <v>38</v>
      </c>
      <c r="D125">
        <f t="shared" si="8"/>
        <v>2</v>
      </c>
      <c r="E125">
        <f t="shared" si="9"/>
        <v>5.5555555555555552E-2</v>
      </c>
    </row>
    <row r="126" spans="1:5" x14ac:dyDescent="0.75">
      <c r="A126" t="s">
        <v>43</v>
      </c>
      <c r="B126">
        <v>19</v>
      </c>
      <c r="C126">
        <v>12</v>
      </c>
      <c r="D126">
        <f t="shared" si="8"/>
        <v>-7</v>
      </c>
      <c r="E126">
        <f t="shared" si="9"/>
        <v>-0.36842105263157893</v>
      </c>
    </row>
    <row r="127" spans="1:5" x14ac:dyDescent="0.75">
      <c r="A127" t="s">
        <v>23</v>
      </c>
      <c r="B127">
        <f>SUM(B118:B126)</f>
        <v>283</v>
      </c>
      <c r="C127">
        <f>SUM(C118:C126)</f>
        <v>313</v>
      </c>
      <c r="D127">
        <f t="shared" si="8"/>
        <v>30</v>
      </c>
      <c r="E127">
        <f t="shared" si="9"/>
        <v>0.10600706713780919</v>
      </c>
    </row>
    <row r="128" spans="1:5" x14ac:dyDescent="0.75">
      <c r="A128" t="s">
        <v>129</v>
      </c>
    </row>
    <row r="129" spans="1:5" ht="25.5" customHeight="1" x14ac:dyDescent="0.75">
      <c r="A129" s="1" t="s">
        <v>155</v>
      </c>
      <c r="B129" s="1"/>
      <c r="C129" s="1"/>
      <c r="D129" s="1"/>
      <c r="E129" s="1"/>
    </row>
    <row r="159" spans="3:3" x14ac:dyDescent="0.75">
      <c r="C159" t="s">
        <v>86</v>
      </c>
    </row>
  </sheetData>
  <mergeCells count="31">
    <mergeCell ref="A129:E129"/>
    <mergeCell ref="A26:E26"/>
    <mergeCell ref="A27:E27"/>
    <mergeCell ref="A28:E28"/>
    <mergeCell ref="A29:E29"/>
    <mergeCell ref="A78:J78"/>
    <mergeCell ref="A93:E93"/>
    <mergeCell ref="A92:E92"/>
    <mergeCell ref="A91:E91"/>
    <mergeCell ref="A90:E90"/>
    <mergeCell ref="A89:E89"/>
    <mergeCell ref="A115:E115"/>
    <mergeCell ref="A114:E114"/>
    <mergeCell ref="A113:E113"/>
    <mergeCell ref="A112:E112"/>
    <mergeCell ref="A111:E111"/>
    <mergeCell ref="A105:E105"/>
    <mergeCell ref="A1:F1"/>
    <mergeCell ref="A2:F2"/>
    <mergeCell ref="A3:F3"/>
    <mergeCell ref="A4:F4"/>
    <mergeCell ref="A77:J77"/>
    <mergeCell ref="A5:F5"/>
    <mergeCell ref="A74:J74"/>
    <mergeCell ref="A75:J75"/>
    <mergeCell ref="A76:J76"/>
    <mergeCell ref="A56:E56"/>
    <mergeCell ref="A55:E55"/>
    <mergeCell ref="A54:E54"/>
    <mergeCell ref="A53:E53"/>
    <mergeCell ref="A52:E52"/>
  </mergeCells>
  <pageMargins left="0.7" right="0.7" top="0.75" bottom="0.75" header="0.3" footer="0.3"/>
  <pageSetup paperSize="5" scale="64" orientation="landscape" horizontalDpi="4294967293" r:id="rId1"/>
  <rowBreaks count="3" manualBreakCount="3">
    <brk id="24" max="16383" man="1"/>
    <brk id="51" max="16383" man="1"/>
    <brk id="105" max="16383" man="1"/>
  </rowBreaks>
  <ignoredErrors>
    <ignoredError sqref="B127:C1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6"/>
  <sheetViews>
    <sheetView view="pageBreakPreview" topLeftCell="A61" zoomScaleNormal="100" zoomScaleSheetLayoutView="100" workbookViewId="0">
      <selection activeCell="A75" sqref="A75:XFD75"/>
    </sheetView>
  </sheetViews>
  <sheetFormatPr defaultColWidth="10.86328125" defaultRowHeight="14.75" x14ac:dyDescent="0.75"/>
  <cols>
    <col min="1" max="1" width="24" customWidth="1"/>
    <col min="2" max="2" width="23" customWidth="1"/>
    <col min="3" max="3" width="17" customWidth="1"/>
    <col min="4" max="4" width="17.7265625" customWidth="1"/>
    <col min="5" max="5" width="18.1328125" customWidth="1"/>
    <col min="6" max="6" width="16.86328125" customWidth="1"/>
    <col min="7" max="7" width="17" customWidth="1"/>
    <col min="8" max="8" width="10.86328125" customWidth="1"/>
  </cols>
  <sheetData>
    <row r="1" spans="1:7" x14ac:dyDescent="0.75">
      <c r="A1" t="s">
        <v>34</v>
      </c>
    </row>
    <row r="2" spans="1:7" x14ac:dyDescent="0.75">
      <c r="A2" t="s">
        <v>58</v>
      </c>
    </row>
    <row r="3" spans="1:7" x14ac:dyDescent="0.75">
      <c r="A3" t="s">
        <v>49</v>
      </c>
    </row>
    <row r="4" spans="1:7" x14ac:dyDescent="0.75">
      <c r="A4" t="s">
        <v>131</v>
      </c>
    </row>
    <row r="5" spans="1:7" x14ac:dyDescent="0.75">
      <c r="A5" t="s">
        <v>114</v>
      </c>
    </row>
    <row r="6" spans="1:7" x14ac:dyDescent="0.75">
      <c r="A6" s="1" t="s">
        <v>59</v>
      </c>
      <c r="B6" s="1" t="s">
        <v>8</v>
      </c>
      <c r="C6" s="1" t="s">
        <v>13</v>
      </c>
      <c r="D6" s="1" t="s">
        <v>57</v>
      </c>
      <c r="E6" s="1" t="s">
        <v>18</v>
      </c>
      <c r="F6" s="1" t="s">
        <v>21</v>
      </c>
      <c r="G6" s="1" t="s">
        <v>23</v>
      </c>
    </row>
    <row r="7" spans="1:7" x14ac:dyDescent="0.75">
      <c r="A7" s="1"/>
      <c r="B7" s="1"/>
      <c r="C7" s="1"/>
      <c r="D7" s="1"/>
      <c r="E7" s="1"/>
      <c r="F7" s="1"/>
      <c r="G7" s="1"/>
    </row>
    <row r="8" spans="1:7" x14ac:dyDescent="0.75">
      <c r="A8" t="s">
        <v>60</v>
      </c>
      <c r="B8">
        <v>82521.5</v>
      </c>
      <c r="C8">
        <v>0</v>
      </c>
      <c r="D8">
        <v>1342.5</v>
      </c>
      <c r="E8">
        <v>53310.25</v>
      </c>
      <c r="F8">
        <v>3824</v>
      </c>
      <c r="G8">
        <f>SUM(B8:F8)</f>
        <v>140998.25</v>
      </c>
    </row>
    <row r="9" spans="1:7" x14ac:dyDescent="0.75">
      <c r="A9" t="s">
        <v>61</v>
      </c>
      <c r="B9">
        <v>1488</v>
      </c>
      <c r="C9">
        <v>2062</v>
      </c>
      <c r="D9">
        <v>1045.25</v>
      </c>
      <c r="E9">
        <v>5327.25</v>
      </c>
      <c r="F9">
        <v>8511.4500000000007</v>
      </c>
      <c r="G9">
        <f t="shared" ref="G9" si="0">SUM(B9:F9)</f>
        <v>18433.95</v>
      </c>
    </row>
    <row r="10" spans="1:7" x14ac:dyDescent="0.75">
      <c r="A10" t="s">
        <v>62</v>
      </c>
      <c r="B10">
        <v>84009.5</v>
      </c>
      <c r="C10">
        <v>2062</v>
      </c>
      <c r="D10">
        <v>2387.75</v>
      </c>
      <c r="E10">
        <v>58637.5</v>
      </c>
      <c r="F10">
        <v>12335.45</v>
      </c>
      <c r="G10">
        <f>SUM(B10:F10)</f>
        <v>159432.20000000001</v>
      </c>
    </row>
    <row r="12" spans="1:7" x14ac:dyDescent="0.75">
      <c r="A12" s="1" t="s">
        <v>63</v>
      </c>
      <c r="B12" s="1" t="s">
        <v>8</v>
      </c>
      <c r="C12" s="1" t="s">
        <v>13</v>
      </c>
      <c r="D12" s="1" t="s">
        <v>57</v>
      </c>
      <c r="E12" s="1" t="s">
        <v>18</v>
      </c>
      <c r="F12" s="1" t="s">
        <v>21</v>
      </c>
      <c r="G12" s="1" t="s">
        <v>23</v>
      </c>
    </row>
    <row r="13" spans="1:7" x14ac:dyDescent="0.75">
      <c r="A13" s="1"/>
      <c r="B13" s="1"/>
      <c r="C13" s="1"/>
      <c r="D13" s="1"/>
      <c r="E13" s="1"/>
      <c r="F13" s="1"/>
      <c r="G13" s="1"/>
    </row>
    <row r="14" spans="1:7" x14ac:dyDescent="0.75">
      <c r="A14" t="s">
        <v>60</v>
      </c>
      <c r="B14">
        <v>28298</v>
      </c>
      <c r="C14">
        <v>1620</v>
      </c>
      <c r="D14">
        <v>2061.75</v>
      </c>
      <c r="E14">
        <v>21774.25</v>
      </c>
      <c r="F14">
        <v>11372.55</v>
      </c>
      <c r="G14">
        <f>SUM(B14:F14)</f>
        <v>65126.55</v>
      </c>
    </row>
    <row r="15" spans="1:7" x14ac:dyDescent="0.75">
      <c r="A15" t="s">
        <v>61</v>
      </c>
      <c r="B15">
        <v>69617.5</v>
      </c>
      <c r="C15">
        <v>838</v>
      </c>
      <c r="D15">
        <v>363.75</v>
      </c>
      <c r="E15">
        <v>30056.75</v>
      </c>
      <c r="F15">
        <v>100</v>
      </c>
      <c r="G15">
        <f t="shared" ref="G15" si="1">SUM(B15:F15)</f>
        <v>100976</v>
      </c>
    </row>
    <row r="16" spans="1:7" x14ac:dyDescent="0.75">
      <c r="A16" t="s">
        <v>64</v>
      </c>
      <c r="B16">
        <v>97915.5</v>
      </c>
      <c r="C16">
        <v>2458</v>
      </c>
      <c r="D16">
        <v>2425.5</v>
      </c>
      <c r="E16">
        <v>51831</v>
      </c>
      <c r="F16">
        <v>11472.55</v>
      </c>
      <c r="G16">
        <f>SUM(B16:F16)</f>
        <v>166102.54999999999</v>
      </c>
    </row>
    <row r="18" spans="1:7" x14ac:dyDescent="0.75">
      <c r="A18" s="1" t="s">
        <v>65</v>
      </c>
      <c r="B18" s="1" t="s">
        <v>8</v>
      </c>
      <c r="C18" s="1" t="s">
        <v>13</v>
      </c>
      <c r="D18" s="1" t="s">
        <v>57</v>
      </c>
      <c r="E18" s="1" t="s">
        <v>18</v>
      </c>
      <c r="F18" s="1" t="s">
        <v>21</v>
      </c>
      <c r="G18" s="1" t="s">
        <v>23</v>
      </c>
    </row>
    <row r="19" spans="1:7" x14ac:dyDescent="0.75">
      <c r="A19" s="1"/>
      <c r="B19" s="1"/>
      <c r="C19" s="1"/>
      <c r="D19" s="1"/>
      <c r="E19" s="1"/>
      <c r="F19" s="1"/>
      <c r="G19" s="1"/>
    </row>
    <row r="20" spans="1:7" x14ac:dyDescent="0.75">
      <c r="A20" t="s">
        <v>60</v>
      </c>
      <c r="B20">
        <v>46403.25</v>
      </c>
      <c r="C20">
        <v>0</v>
      </c>
      <c r="D20">
        <v>65</v>
      </c>
      <c r="E20">
        <v>5284.25</v>
      </c>
      <c r="F20">
        <v>0</v>
      </c>
      <c r="G20">
        <f>SUM(B20:F20)</f>
        <v>51752.5</v>
      </c>
    </row>
    <row r="21" spans="1:7" x14ac:dyDescent="0.75">
      <c r="A21" t="s">
        <v>61</v>
      </c>
      <c r="B21">
        <v>26850.5</v>
      </c>
      <c r="C21">
        <v>0</v>
      </c>
      <c r="D21">
        <v>0</v>
      </c>
      <c r="E21">
        <v>0</v>
      </c>
      <c r="F21">
        <v>0</v>
      </c>
      <c r="G21">
        <f>SUM(B21:F21)</f>
        <v>26850.5</v>
      </c>
    </row>
    <row r="22" spans="1:7" x14ac:dyDescent="0.75">
      <c r="A22" t="s">
        <v>66</v>
      </c>
      <c r="B22">
        <v>73253.75</v>
      </c>
      <c r="C22">
        <v>0</v>
      </c>
      <c r="D22">
        <v>65</v>
      </c>
      <c r="E22">
        <v>5284.25</v>
      </c>
      <c r="F22">
        <v>0</v>
      </c>
      <c r="G22">
        <v>78603</v>
      </c>
    </row>
    <row r="23" spans="1:7" x14ac:dyDescent="0.75">
      <c r="A23" t="s">
        <v>60</v>
      </c>
      <c r="B23">
        <v>47949</v>
      </c>
      <c r="C23">
        <v>0</v>
      </c>
      <c r="D23">
        <v>0</v>
      </c>
      <c r="E23">
        <v>4841.5</v>
      </c>
      <c r="F23">
        <v>0</v>
      </c>
      <c r="G23">
        <f>SUM(B23:F23)</f>
        <v>52790.5</v>
      </c>
    </row>
    <row r="24" spans="1:7" x14ac:dyDescent="0.75">
      <c r="A24" t="s">
        <v>61</v>
      </c>
      <c r="B24">
        <v>29703.5</v>
      </c>
      <c r="C24">
        <v>0</v>
      </c>
      <c r="D24">
        <v>0</v>
      </c>
      <c r="E24">
        <v>0</v>
      </c>
      <c r="F24">
        <v>0</v>
      </c>
      <c r="G24">
        <f>SUM(B24:F24)</f>
        <v>29703.5</v>
      </c>
    </row>
    <row r="25" spans="1:7" x14ac:dyDescent="0.75">
      <c r="A25" t="s">
        <v>67</v>
      </c>
      <c r="B25">
        <v>77652.5</v>
      </c>
      <c r="C25">
        <v>0</v>
      </c>
      <c r="D25">
        <v>0</v>
      </c>
      <c r="E25">
        <v>4841.5</v>
      </c>
      <c r="F25">
        <v>0</v>
      </c>
      <c r="G25">
        <v>82494</v>
      </c>
    </row>
    <row r="26" spans="1:7" x14ac:dyDescent="0.75">
      <c r="A26" t="s">
        <v>65</v>
      </c>
      <c r="B26">
        <f>B22+B25</f>
        <v>150906.25</v>
      </c>
      <c r="C26">
        <f t="shared" ref="C26:F26" si="2">C22+C25</f>
        <v>0</v>
      </c>
      <c r="D26">
        <f t="shared" si="2"/>
        <v>65</v>
      </c>
      <c r="E26">
        <f t="shared" si="2"/>
        <v>10125.75</v>
      </c>
      <c r="F26">
        <f t="shared" si="2"/>
        <v>0</v>
      </c>
      <c r="G26">
        <f>G22+G25</f>
        <v>161097</v>
      </c>
    </row>
    <row r="28" spans="1:7" x14ac:dyDescent="0.75">
      <c r="A28" t="s">
        <v>23</v>
      </c>
      <c r="B28">
        <f>B10+B16+B26</f>
        <v>332831.25</v>
      </c>
      <c r="C28">
        <f t="shared" ref="C28:G28" si="3">C10+C16+C26</f>
        <v>4520</v>
      </c>
      <c r="D28">
        <f t="shared" si="3"/>
        <v>4878.25</v>
      </c>
      <c r="E28">
        <f t="shared" si="3"/>
        <v>120594.25</v>
      </c>
      <c r="F28">
        <f t="shared" si="3"/>
        <v>23808</v>
      </c>
      <c r="G28">
        <f t="shared" si="3"/>
        <v>486631.75</v>
      </c>
    </row>
    <row r="29" spans="1:7" x14ac:dyDescent="0.75">
      <c r="A29" t="s">
        <v>157</v>
      </c>
    </row>
    <row r="30" spans="1:7" x14ac:dyDescent="0.75">
      <c r="A30" t="s">
        <v>129</v>
      </c>
    </row>
    <row r="39" spans="1:7" x14ac:dyDescent="0.75">
      <c r="A39" s="3" t="s">
        <v>132</v>
      </c>
      <c r="B39" s="3"/>
      <c r="C39" s="2"/>
      <c r="D39" s="2"/>
      <c r="E39" s="2"/>
      <c r="F39" s="2"/>
      <c r="G39" s="2"/>
    </row>
    <row r="41" spans="1:7" x14ac:dyDescent="0.75">
      <c r="A41" t="s">
        <v>147</v>
      </c>
      <c r="B41" t="s">
        <v>8</v>
      </c>
      <c r="C41" t="s">
        <v>13</v>
      </c>
      <c r="D41" t="s">
        <v>57</v>
      </c>
      <c r="E41" t="s">
        <v>158</v>
      </c>
      <c r="F41" t="s">
        <v>21</v>
      </c>
      <c r="G41" t="s">
        <v>22</v>
      </c>
    </row>
    <row r="42" spans="1:7" x14ac:dyDescent="0.75">
      <c r="A42" t="s">
        <v>84</v>
      </c>
      <c r="B42">
        <v>84009.5</v>
      </c>
      <c r="C42">
        <v>2062</v>
      </c>
      <c r="D42">
        <v>2387.75</v>
      </c>
      <c r="E42">
        <v>58637.5</v>
      </c>
      <c r="F42">
        <v>12335.45</v>
      </c>
      <c r="G42">
        <f>SUM(B42:F42)</f>
        <v>159432.20000000001</v>
      </c>
    </row>
    <row r="43" spans="1:7" x14ac:dyDescent="0.75">
      <c r="A43" t="s">
        <v>85</v>
      </c>
      <c r="B43">
        <v>97915.5</v>
      </c>
      <c r="C43">
        <v>2458</v>
      </c>
      <c r="D43">
        <v>2425.5</v>
      </c>
      <c r="E43">
        <v>51831</v>
      </c>
      <c r="F43">
        <v>11472.55</v>
      </c>
      <c r="G43">
        <f t="shared" ref="G43:G45" si="4">SUM(B43:F43)</f>
        <v>166102.54999999999</v>
      </c>
    </row>
    <row r="44" spans="1:7" x14ac:dyDescent="0.75">
      <c r="A44" t="s">
        <v>70</v>
      </c>
      <c r="B44">
        <v>150906.25</v>
      </c>
      <c r="C44">
        <v>0</v>
      </c>
      <c r="D44">
        <v>65</v>
      </c>
      <c r="E44">
        <v>10125.75</v>
      </c>
      <c r="F44">
        <v>0</v>
      </c>
      <c r="G44">
        <f t="shared" si="4"/>
        <v>161097</v>
      </c>
    </row>
    <row r="45" spans="1:7" x14ac:dyDescent="0.75">
      <c r="A45" t="s">
        <v>23</v>
      </c>
      <c r="B45">
        <f>SUM(B42:B44)</f>
        <v>332831.25</v>
      </c>
      <c r="C45">
        <f>SUM(C42:C44)</f>
        <v>4520</v>
      </c>
      <c r="D45">
        <f>SUM(D42:D44)</f>
        <v>4878.25</v>
      </c>
      <c r="E45">
        <f>SUM(E42:E44)</f>
        <v>120594.25</v>
      </c>
      <c r="F45">
        <f>SUM(F42:F44)</f>
        <v>23808</v>
      </c>
      <c r="G45">
        <f t="shared" si="4"/>
        <v>486631.75</v>
      </c>
    </row>
    <row r="46" spans="1:7" x14ac:dyDescent="0.75">
      <c r="A46" t="s">
        <v>129</v>
      </c>
    </row>
    <row r="50" spans="1:5" x14ac:dyDescent="0.75">
      <c r="A50" s="1" t="s">
        <v>139</v>
      </c>
      <c r="B50" s="1"/>
      <c r="C50" s="1"/>
      <c r="D50" s="1"/>
      <c r="E50" s="1"/>
    </row>
    <row r="51" spans="1:5" x14ac:dyDescent="0.75">
      <c r="A51" s="1" t="s">
        <v>119</v>
      </c>
      <c r="B51" s="1"/>
      <c r="C51" s="1"/>
      <c r="D51" s="1"/>
      <c r="E51" s="1"/>
    </row>
    <row r="52" spans="1:5" x14ac:dyDescent="0.75">
      <c r="A52" t="s">
        <v>71</v>
      </c>
      <c r="B52">
        <v>2022</v>
      </c>
      <c r="C52">
        <v>2023</v>
      </c>
      <c r="D52" t="s">
        <v>136</v>
      </c>
      <c r="E52" t="s">
        <v>135</v>
      </c>
    </row>
    <row r="53" spans="1:5" x14ac:dyDescent="0.75">
      <c r="A53" t="s">
        <v>60</v>
      </c>
      <c r="B53">
        <v>157528</v>
      </c>
      <c r="C53">
        <v>140998.25</v>
      </c>
      <c r="D53">
        <f>C53-B53</f>
        <v>-16529.75</v>
      </c>
      <c r="E53">
        <f>D53/B53</f>
        <v>-0.10493213904829618</v>
      </c>
    </row>
    <row r="54" spans="1:5" x14ac:dyDescent="0.75">
      <c r="A54" t="s">
        <v>61</v>
      </c>
      <c r="B54">
        <v>18832</v>
      </c>
      <c r="C54">
        <v>18433.95</v>
      </c>
      <c r="D54">
        <f t="shared" ref="D54:D55" si="5">C54-B54</f>
        <v>-398.04999999999927</v>
      </c>
      <c r="E54">
        <f t="shared" ref="E54:E55" si="6">D54/B54</f>
        <v>-2.1136894647408627E-2</v>
      </c>
    </row>
    <row r="55" spans="1:5" x14ac:dyDescent="0.75">
      <c r="A55" t="s">
        <v>62</v>
      </c>
      <c r="B55">
        <f>SUM(B53:B54)</f>
        <v>176360</v>
      </c>
      <c r="C55">
        <f>SUM(C53:C54)</f>
        <v>159432.20000000001</v>
      </c>
      <c r="D55">
        <f t="shared" si="5"/>
        <v>-16927.799999999988</v>
      </c>
      <c r="E55">
        <f t="shared" si="6"/>
        <v>-9.5984350192787421E-2</v>
      </c>
    </row>
    <row r="57" spans="1:5" x14ac:dyDescent="0.75">
      <c r="A57" t="s">
        <v>133</v>
      </c>
      <c r="B57">
        <v>2022</v>
      </c>
      <c r="C57">
        <v>2023</v>
      </c>
      <c r="D57" t="s">
        <v>136</v>
      </c>
      <c r="E57" t="s">
        <v>135</v>
      </c>
    </row>
    <row r="58" spans="1:5" x14ac:dyDescent="0.75">
      <c r="A58" t="s">
        <v>60</v>
      </c>
      <c r="B58">
        <v>66436</v>
      </c>
      <c r="C58">
        <v>65126.55</v>
      </c>
      <c r="D58">
        <f>C58-B58</f>
        <v>-1309.4499999999971</v>
      </c>
      <c r="E58">
        <f>D58/B58</f>
        <v>-1.9709946414594452E-2</v>
      </c>
    </row>
    <row r="59" spans="1:5" x14ac:dyDescent="0.75">
      <c r="A59" t="s">
        <v>61</v>
      </c>
      <c r="B59">
        <v>99774</v>
      </c>
      <c r="C59">
        <v>100976</v>
      </c>
      <c r="D59">
        <f t="shared" ref="D59:D60" si="7">C59-B59</f>
        <v>1202</v>
      </c>
      <c r="E59">
        <f t="shared" ref="E59:E60" si="8">D59/B59</f>
        <v>1.2047226732415258E-2</v>
      </c>
    </row>
    <row r="60" spans="1:5" x14ac:dyDescent="0.75">
      <c r="A60" t="s">
        <v>64</v>
      </c>
      <c r="B60">
        <f>SUM(B58:B59)</f>
        <v>166210</v>
      </c>
      <c r="C60">
        <f>SUM(C58:C59)</f>
        <v>166102.54999999999</v>
      </c>
      <c r="D60">
        <f t="shared" si="7"/>
        <v>-107.45000000001164</v>
      </c>
      <c r="E60">
        <f t="shared" si="8"/>
        <v>-6.4647133144823802E-4</v>
      </c>
    </row>
    <row r="62" spans="1:5" x14ac:dyDescent="0.75">
      <c r="A62" t="s">
        <v>134</v>
      </c>
      <c r="B62">
        <v>2022</v>
      </c>
      <c r="C62">
        <v>2023</v>
      </c>
      <c r="D62" t="s">
        <v>136</v>
      </c>
      <c r="E62" t="s">
        <v>135</v>
      </c>
    </row>
    <row r="63" spans="1:5" x14ac:dyDescent="0.75">
      <c r="A63" t="s">
        <v>60</v>
      </c>
      <c r="B63">
        <v>89610</v>
      </c>
      <c r="C63">
        <v>51752.5</v>
      </c>
      <c r="D63">
        <f>C63-B63</f>
        <v>-37857.5</v>
      </c>
      <c r="E63">
        <f>D63/B63</f>
        <v>-0.42246959044749471</v>
      </c>
    </row>
    <row r="64" spans="1:5" x14ac:dyDescent="0.75">
      <c r="A64" t="s">
        <v>61</v>
      </c>
      <c r="B64">
        <v>30962</v>
      </c>
      <c r="C64">
        <v>26850.5</v>
      </c>
      <c r="D64">
        <f t="shared" ref="D64:D69" si="9">C64-B64</f>
        <v>-4111.5</v>
      </c>
      <c r="E64">
        <f t="shared" ref="E64:E71" si="10">D64/B64</f>
        <v>-0.13279180931464377</v>
      </c>
    </row>
    <row r="65" spans="1:5" x14ac:dyDescent="0.75">
      <c r="A65" t="s">
        <v>66</v>
      </c>
      <c r="B65">
        <v>120572</v>
      </c>
      <c r="C65">
        <v>78603</v>
      </c>
      <c r="D65">
        <f t="shared" si="9"/>
        <v>-41969</v>
      </c>
      <c r="E65">
        <f t="shared" si="10"/>
        <v>-0.34808247354277944</v>
      </c>
    </row>
    <row r="66" spans="1:5" x14ac:dyDescent="0.75">
      <c r="A66" t="s">
        <v>60</v>
      </c>
      <c r="B66">
        <v>92766</v>
      </c>
      <c r="C66">
        <v>52790.5</v>
      </c>
      <c r="D66">
        <f t="shared" si="9"/>
        <v>-39975.5</v>
      </c>
      <c r="E66">
        <f t="shared" si="10"/>
        <v>-0.43092835737231311</v>
      </c>
    </row>
    <row r="67" spans="1:5" x14ac:dyDescent="0.75">
      <c r="A67" t="s">
        <v>61</v>
      </c>
      <c r="B67">
        <v>21366</v>
      </c>
      <c r="C67">
        <v>29703.5</v>
      </c>
      <c r="D67">
        <f t="shared" si="9"/>
        <v>8337.5</v>
      </c>
      <c r="E67">
        <f t="shared" si="10"/>
        <v>0.39022278386221099</v>
      </c>
    </row>
    <row r="68" spans="1:5" x14ac:dyDescent="0.75">
      <c r="A68" t="s">
        <v>67</v>
      </c>
      <c r="B68">
        <v>114132</v>
      </c>
      <c r="C68">
        <v>82494</v>
      </c>
      <c r="D68">
        <f t="shared" si="9"/>
        <v>-31638</v>
      </c>
      <c r="E68">
        <f t="shared" si="10"/>
        <v>-0.27720534118389234</v>
      </c>
    </row>
    <row r="69" spans="1:5" x14ac:dyDescent="0.75">
      <c r="A69" t="s">
        <v>65</v>
      </c>
      <c r="B69">
        <v>234704</v>
      </c>
      <c r="C69">
        <v>161097</v>
      </c>
      <c r="D69">
        <f t="shared" si="9"/>
        <v>-73607</v>
      </c>
      <c r="E69">
        <f t="shared" si="10"/>
        <v>-0.31361629967959642</v>
      </c>
    </row>
    <row r="71" spans="1:5" x14ac:dyDescent="0.75">
      <c r="A71" t="s">
        <v>23</v>
      </c>
      <c r="B71">
        <f>B55+B60+B69</f>
        <v>577274</v>
      </c>
      <c r="C71">
        <f>C55+C60+C69</f>
        <v>486631.75</v>
      </c>
      <c r="D71">
        <f t="shared" ref="D71" si="11">D55+D60+D69</f>
        <v>-90642.25</v>
      </c>
      <c r="E71">
        <f t="shared" si="10"/>
        <v>-0.1570177246853314</v>
      </c>
    </row>
    <row r="72" spans="1:5" x14ac:dyDescent="0.75">
      <c r="A72" t="s">
        <v>129</v>
      </c>
    </row>
    <row r="73" spans="1:5" ht="30.65" customHeight="1" x14ac:dyDescent="0.75">
      <c r="A73" s="1" t="s">
        <v>159</v>
      </c>
      <c r="B73" s="1"/>
      <c r="C73" s="1"/>
      <c r="D73" s="1"/>
      <c r="E73" s="1"/>
    </row>
    <row r="79" spans="1:5" x14ac:dyDescent="0.75">
      <c r="A79" s="1" t="s">
        <v>140</v>
      </c>
      <c r="B79" s="1"/>
      <c r="C79" s="1"/>
      <c r="D79" s="1"/>
      <c r="E79" s="1"/>
    </row>
    <row r="81" spans="1:5" x14ac:dyDescent="0.75">
      <c r="A81" t="s">
        <v>83</v>
      </c>
      <c r="B81">
        <v>2022</v>
      </c>
      <c r="C81">
        <v>2023</v>
      </c>
      <c r="D81" t="s">
        <v>137</v>
      </c>
      <c r="E81" t="s">
        <v>138</v>
      </c>
    </row>
    <row r="82" spans="1:5" x14ac:dyDescent="0.75">
      <c r="A82" t="s">
        <v>68</v>
      </c>
      <c r="B82">
        <v>176360</v>
      </c>
      <c r="C82">
        <v>159432.20000000001</v>
      </c>
      <c r="D82">
        <f>C82-B82</f>
        <v>-16927.799999999988</v>
      </c>
      <c r="E82">
        <f>D82/B82</f>
        <v>-9.5984350192787421E-2</v>
      </c>
    </row>
    <row r="83" spans="1:5" x14ac:dyDescent="0.75">
      <c r="A83" t="s">
        <v>69</v>
      </c>
      <c r="B83">
        <v>166210</v>
      </c>
      <c r="C83">
        <v>166102.54999999999</v>
      </c>
      <c r="D83">
        <f t="shared" ref="D83:D85" si="12">C83-B83</f>
        <v>-107.45000000001164</v>
      </c>
      <c r="E83">
        <f t="shared" ref="E83:E85" si="13">D83/B83</f>
        <v>-6.4647133144823802E-4</v>
      </c>
    </row>
    <row r="84" spans="1:5" x14ac:dyDescent="0.75">
      <c r="A84" t="s">
        <v>70</v>
      </c>
      <c r="B84">
        <v>234704</v>
      </c>
      <c r="C84">
        <v>161097</v>
      </c>
      <c r="D84">
        <f t="shared" si="12"/>
        <v>-73607</v>
      </c>
      <c r="E84">
        <f t="shared" si="13"/>
        <v>-0.31361629967959642</v>
      </c>
    </row>
    <row r="85" spans="1:5" x14ac:dyDescent="0.75">
      <c r="A85" t="s">
        <v>23</v>
      </c>
      <c r="B85">
        <f>SUM(B82:B84)</f>
        <v>577274</v>
      </c>
      <c r="C85">
        <f>SUM(C82:C84)</f>
        <v>486631.75</v>
      </c>
      <c r="D85">
        <f t="shared" si="12"/>
        <v>-90642.25</v>
      </c>
      <c r="E85">
        <f t="shared" si="13"/>
        <v>-0.1570177246853314</v>
      </c>
    </row>
    <row r="86" spans="1:5" x14ac:dyDescent="0.75">
      <c r="A86" t="s">
        <v>129</v>
      </c>
    </row>
  </sheetData>
  <mergeCells count="26">
    <mergeCell ref="A73:E73"/>
    <mergeCell ref="A79:E79"/>
    <mergeCell ref="G6:G7"/>
    <mergeCell ref="A12:A13"/>
    <mergeCell ref="B12:B13"/>
    <mergeCell ref="C12:C13"/>
    <mergeCell ref="D12:D13"/>
    <mergeCell ref="E12:E13"/>
    <mergeCell ref="F12:F13"/>
    <mergeCell ref="G12:G13"/>
    <mergeCell ref="A6:A7"/>
    <mergeCell ref="B6:B7"/>
    <mergeCell ref="C6:C7"/>
    <mergeCell ref="D6:D7"/>
    <mergeCell ref="E6:E7"/>
    <mergeCell ref="F6:F7"/>
    <mergeCell ref="A51:E51"/>
    <mergeCell ref="A50:E50"/>
    <mergeCell ref="G18:G19"/>
    <mergeCell ref="A18:A19"/>
    <mergeCell ref="B18:B19"/>
    <mergeCell ref="C18:C19"/>
    <mergeCell ref="D18:D19"/>
    <mergeCell ref="E18:E19"/>
    <mergeCell ref="F18:F19"/>
    <mergeCell ref="A39:B39"/>
  </mergeCells>
  <pageMargins left="0.7" right="0.7" top="0.75" bottom="0.75" header="0.3" footer="0.3"/>
  <pageSetup paperSize="5" scale="60" orientation="landscape" horizontalDpi="4294967293" verticalDpi="0" r:id="rId1"/>
  <rowBreaks count="1" manualBreakCount="1">
    <brk id="34" max="16383" man="1"/>
  </rowBreaks>
  <ignoredErrors>
    <ignoredError sqref="B55:E55 B60:E60 B85:D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2"/>
  <sheetViews>
    <sheetView view="pageBreakPreview" zoomScale="70" zoomScaleNormal="100" zoomScaleSheetLayoutView="70" workbookViewId="0">
      <selection activeCell="P7" sqref="P7"/>
    </sheetView>
  </sheetViews>
  <sheetFormatPr defaultColWidth="10.86328125" defaultRowHeight="14.75" x14ac:dyDescent="0.75"/>
  <cols>
    <col min="1" max="1" width="26.26953125" customWidth="1"/>
    <col min="2" max="2" width="13.54296875" customWidth="1"/>
    <col min="3" max="3" width="16.1328125" customWidth="1"/>
    <col min="4" max="4" width="24.86328125" bestFit="1" customWidth="1"/>
    <col min="5" max="5" width="27.86328125" bestFit="1" customWidth="1"/>
    <col min="6" max="6" width="16.953125" bestFit="1" customWidth="1"/>
    <col min="7" max="7" width="15" customWidth="1"/>
    <col min="8" max="8" width="12" customWidth="1"/>
    <col min="9" max="9" width="13.953125" bestFit="1" customWidth="1"/>
    <col min="10" max="10" width="14" customWidth="1"/>
    <col min="11" max="11" width="14.6328125" bestFit="1" customWidth="1"/>
    <col min="12" max="12" width="17.08984375" bestFit="1" customWidth="1"/>
    <col min="13" max="13" width="10.54296875" customWidth="1"/>
    <col min="14" max="14" width="16.953125" bestFit="1" customWidth="1"/>
    <col min="15" max="15" width="14" customWidth="1"/>
    <col min="16" max="16" width="11.90625" bestFit="1" customWidth="1"/>
    <col min="17" max="17" width="21.86328125" bestFit="1" customWidth="1"/>
    <col min="18" max="18" width="15.1796875" bestFit="1" customWidth="1"/>
    <col min="19" max="19" width="16" bestFit="1" customWidth="1"/>
    <col min="20" max="20" width="13.7265625" customWidth="1"/>
  </cols>
  <sheetData>
    <row r="1" spans="1:20" x14ac:dyDescent="0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7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75">
      <c r="A3" s="1" t="s">
        <v>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75">
      <c r="A4" s="1" t="s">
        <v>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75">
      <c r="A5" s="1" t="s">
        <v>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1:20" x14ac:dyDescent="0.75">
      <c r="A7" t="s">
        <v>71</v>
      </c>
      <c r="B7" t="s">
        <v>3</v>
      </c>
      <c r="C7" t="s">
        <v>2</v>
      </c>
      <c r="D7" t="s">
        <v>4</v>
      </c>
      <c r="E7" t="s">
        <v>5</v>
      </c>
      <c r="F7" t="s">
        <v>72</v>
      </c>
      <c r="G7" t="s">
        <v>8</v>
      </c>
      <c r="H7" t="s">
        <v>9</v>
      </c>
      <c r="I7" t="s">
        <v>10</v>
      </c>
      <c r="J7" t="s">
        <v>13</v>
      </c>
      <c r="K7" t="s">
        <v>14</v>
      </c>
      <c r="L7" t="s">
        <v>15</v>
      </c>
      <c r="M7" t="s">
        <v>73</v>
      </c>
      <c r="N7" t="s">
        <v>16</v>
      </c>
      <c r="O7" t="s">
        <v>17</v>
      </c>
      <c r="P7" t="s">
        <v>158</v>
      </c>
      <c r="Q7" t="s">
        <v>44</v>
      </c>
      <c r="R7" t="s">
        <v>20</v>
      </c>
      <c r="S7" t="s">
        <v>21</v>
      </c>
      <c r="T7" t="s">
        <v>23</v>
      </c>
    </row>
    <row r="8" spans="1:20" x14ac:dyDescent="0.75">
      <c r="A8" t="s">
        <v>74</v>
      </c>
      <c r="B8">
        <v>0</v>
      </c>
      <c r="C8">
        <v>0</v>
      </c>
      <c r="D8">
        <v>7057</v>
      </c>
      <c r="E8">
        <v>6761</v>
      </c>
      <c r="F8">
        <v>0</v>
      </c>
      <c r="G8">
        <v>15714</v>
      </c>
      <c r="H8">
        <v>0</v>
      </c>
      <c r="I8">
        <v>0</v>
      </c>
      <c r="J8">
        <v>870</v>
      </c>
      <c r="K8">
        <v>0</v>
      </c>
      <c r="L8">
        <v>111190</v>
      </c>
      <c r="M8">
        <v>0</v>
      </c>
      <c r="N8">
        <v>38256</v>
      </c>
      <c r="O8">
        <v>0</v>
      </c>
      <c r="P8">
        <v>293013</v>
      </c>
      <c r="Q8">
        <v>59810</v>
      </c>
      <c r="R8">
        <v>40</v>
      </c>
      <c r="S8">
        <v>190359</v>
      </c>
      <c r="T8">
        <f>SUM(B8:S8)</f>
        <v>723070</v>
      </c>
    </row>
    <row r="9" spans="1:20" x14ac:dyDescent="0.75">
      <c r="A9" t="s">
        <v>75</v>
      </c>
      <c r="B9">
        <v>0</v>
      </c>
      <c r="C9">
        <v>0</v>
      </c>
      <c r="D9">
        <v>0</v>
      </c>
      <c r="E9">
        <v>0</v>
      </c>
      <c r="F9">
        <v>0</v>
      </c>
      <c r="G9">
        <v>857714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11038</v>
      </c>
      <c r="O9">
        <v>0</v>
      </c>
      <c r="P9">
        <v>429949</v>
      </c>
      <c r="Q9">
        <v>0</v>
      </c>
      <c r="R9">
        <v>0</v>
      </c>
      <c r="S9">
        <v>5685</v>
      </c>
      <c r="T9">
        <f t="shared" ref="T9:T11" si="0">SUM(B9:S9)</f>
        <v>1304386</v>
      </c>
    </row>
    <row r="10" spans="1:20" x14ac:dyDescent="0.75">
      <c r="A10" t="s">
        <v>76</v>
      </c>
      <c r="B10">
        <v>38110</v>
      </c>
      <c r="C10">
        <v>0</v>
      </c>
      <c r="D10">
        <v>10319</v>
      </c>
      <c r="E10">
        <v>0</v>
      </c>
      <c r="F10">
        <v>0</v>
      </c>
      <c r="G10">
        <v>0</v>
      </c>
      <c r="H10">
        <v>0</v>
      </c>
      <c r="I10">
        <v>0</v>
      </c>
      <c r="J10">
        <v>148501</v>
      </c>
      <c r="K10">
        <v>0</v>
      </c>
      <c r="L10">
        <v>7814</v>
      </c>
      <c r="M10">
        <v>0</v>
      </c>
      <c r="N10">
        <v>79612</v>
      </c>
      <c r="O10">
        <v>414678</v>
      </c>
      <c r="P10">
        <v>811549</v>
      </c>
      <c r="Q10">
        <v>7299</v>
      </c>
      <c r="R10">
        <v>0</v>
      </c>
      <c r="S10">
        <v>6804</v>
      </c>
      <c r="T10">
        <f t="shared" si="0"/>
        <v>1524686</v>
      </c>
    </row>
    <row r="11" spans="1:20" x14ac:dyDescent="0.75">
      <c r="A11" t="s">
        <v>77</v>
      </c>
      <c r="B11">
        <v>71586</v>
      </c>
      <c r="C11">
        <v>0</v>
      </c>
      <c r="D11">
        <v>0</v>
      </c>
      <c r="E11">
        <v>63110</v>
      </c>
      <c r="F11">
        <v>0</v>
      </c>
      <c r="G11">
        <v>0</v>
      </c>
      <c r="H11">
        <v>409696</v>
      </c>
      <c r="I11">
        <v>40330</v>
      </c>
      <c r="J11">
        <v>0</v>
      </c>
      <c r="K11">
        <v>0</v>
      </c>
      <c r="M11">
        <v>0</v>
      </c>
      <c r="N11">
        <v>0</v>
      </c>
      <c r="O11">
        <v>0</v>
      </c>
      <c r="P11">
        <v>647845</v>
      </c>
      <c r="Q11">
        <v>132375</v>
      </c>
      <c r="R11">
        <v>0</v>
      </c>
      <c r="S11">
        <v>59729</v>
      </c>
      <c r="T11">
        <f t="shared" si="0"/>
        <v>1424671</v>
      </c>
    </row>
    <row r="12" spans="1:20" x14ac:dyDescent="0.75">
      <c r="A12" t="s">
        <v>78</v>
      </c>
      <c r="B12">
        <f>SUM(B8:B11)</f>
        <v>109696</v>
      </c>
      <c r="C12">
        <f t="shared" ref="C12:T12" si="1">SUM(C8:C11)</f>
        <v>0</v>
      </c>
      <c r="D12">
        <f t="shared" si="1"/>
        <v>17376</v>
      </c>
      <c r="E12">
        <f t="shared" si="1"/>
        <v>69871</v>
      </c>
      <c r="F12">
        <f t="shared" si="1"/>
        <v>0</v>
      </c>
      <c r="G12">
        <f t="shared" si="1"/>
        <v>873428</v>
      </c>
      <c r="H12">
        <f t="shared" si="1"/>
        <v>409696</v>
      </c>
      <c r="I12">
        <f t="shared" si="1"/>
        <v>40330</v>
      </c>
      <c r="J12">
        <f t="shared" si="1"/>
        <v>149371</v>
      </c>
      <c r="K12">
        <f t="shared" si="1"/>
        <v>0</v>
      </c>
      <c r="L12">
        <f t="shared" si="1"/>
        <v>119004</v>
      </c>
      <c r="M12">
        <f t="shared" si="1"/>
        <v>0</v>
      </c>
      <c r="N12">
        <f t="shared" si="1"/>
        <v>128906</v>
      </c>
      <c r="O12">
        <f t="shared" si="1"/>
        <v>414678</v>
      </c>
      <c r="P12">
        <f t="shared" si="1"/>
        <v>2182356</v>
      </c>
      <c r="Q12">
        <f t="shared" si="1"/>
        <v>199484</v>
      </c>
      <c r="R12">
        <f t="shared" si="1"/>
        <v>40</v>
      </c>
      <c r="S12">
        <f t="shared" si="1"/>
        <v>262577</v>
      </c>
      <c r="T12">
        <f t="shared" si="1"/>
        <v>4976813</v>
      </c>
    </row>
    <row r="14" spans="1:20" x14ac:dyDescent="0.75">
      <c r="A14" t="s">
        <v>69</v>
      </c>
      <c r="B14" t="s">
        <v>3</v>
      </c>
      <c r="C14" t="s">
        <v>2</v>
      </c>
      <c r="D14" t="s">
        <v>4</v>
      </c>
      <c r="E14" t="s">
        <v>5</v>
      </c>
      <c r="F14" t="s">
        <v>72</v>
      </c>
      <c r="G14" t="s">
        <v>8</v>
      </c>
      <c r="H14" t="s">
        <v>9</v>
      </c>
      <c r="I14" t="s">
        <v>10</v>
      </c>
      <c r="J14" t="s">
        <v>13</v>
      </c>
      <c r="K14" t="s">
        <v>14</v>
      </c>
      <c r="L14" t="s">
        <v>15</v>
      </c>
      <c r="M14" t="s">
        <v>73</v>
      </c>
      <c r="N14" t="s">
        <v>16</v>
      </c>
      <c r="O14" t="s">
        <v>17</v>
      </c>
      <c r="P14" t="s">
        <v>158</v>
      </c>
      <c r="Q14" t="s">
        <v>44</v>
      </c>
      <c r="R14" t="s">
        <v>20</v>
      </c>
      <c r="S14" t="s">
        <v>21</v>
      </c>
      <c r="T14" t="s">
        <v>23</v>
      </c>
    </row>
    <row r="15" spans="1:20" x14ac:dyDescent="0.75">
      <c r="A15" t="s">
        <v>74</v>
      </c>
      <c r="B15">
        <v>0</v>
      </c>
      <c r="C15">
        <v>0</v>
      </c>
      <c r="D15">
        <v>5052</v>
      </c>
      <c r="E15">
        <v>12957</v>
      </c>
      <c r="F15">
        <v>0</v>
      </c>
      <c r="G15">
        <v>0</v>
      </c>
      <c r="H15">
        <v>0</v>
      </c>
      <c r="I15">
        <v>0</v>
      </c>
      <c r="J15">
        <v>26635</v>
      </c>
      <c r="K15">
        <v>0</v>
      </c>
      <c r="L15">
        <v>0</v>
      </c>
      <c r="M15">
        <v>0</v>
      </c>
      <c r="N15">
        <v>22599</v>
      </c>
      <c r="O15">
        <v>0</v>
      </c>
      <c r="P15">
        <v>33992</v>
      </c>
      <c r="Q15">
        <v>46061</v>
      </c>
      <c r="R15">
        <v>0</v>
      </c>
      <c r="S15">
        <v>14181</v>
      </c>
      <c r="T15">
        <f>SUM(B15:S15)</f>
        <v>161477</v>
      </c>
    </row>
    <row r="16" spans="1:20" x14ac:dyDescent="0.75">
      <c r="A16" t="s">
        <v>75</v>
      </c>
      <c r="B16">
        <v>0</v>
      </c>
      <c r="C16">
        <v>0</v>
      </c>
      <c r="D16">
        <v>0</v>
      </c>
      <c r="E16">
        <v>0</v>
      </c>
      <c r="F16">
        <v>0</v>
      </c>
      <c r="G16">
        <v>372845</v>
      </c>
      <c r="H16">
        <v>0</v>
      </c>
      <c r="I16">
        <v>0</v>
      </c>
      <c r="J16">
        <v>11313</v>
      </c>
      <c r="K16">
        <v>0</v>
      </c>
      <c r="L16">
        <v>0</v>
      </c>
      <c r="M16">
        <v>0</v>
      </c>
      <c r="N16">
        <v>20899</v>
      </c>
      <c r="O16">
        <v>0</v>
      </c>
      <c r="P16">
        <v>162098</v>
      </c>
      <c r="Q16">
        <v>0</v>
      </c>
      <c r="R16">
        <v>0</v>
      </c>
      <c r="S16">
        <v>75086</v>
      </c>
      <c r="T16">
        <f t="shared" ref="T16:T19" si="2">SUM(B16:S16)</f>
        <v>642241</v>
      </c>
    </row>
    <row r="17" spans="1:20" x14ac:dyDescent="0.75">
      <c r="A17" t="s">
        <v>76</v>
      </c>
      <c r="B17">
        <v>0</v>
      </c>
      <c r="C17">
        <v>0</v>
      </c>
      <c r="D17">
        <v>76815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15916</v>
      </c>
      <c r="O17">
        <v>0</v>
      </c>
      <c r="P17">
        <v>154150</v>
      </c>
      <c r="Q17">
        <v>7200</v>
      </c>
      <c r="R17">
        <v>0</v>
      </c>
      <c r="S17">
        <v>0</v>
      </c>
      <c r="T17">
        <f t="shared" si="2"/>
        <v>254081</v>
      </c>
    </row>
    <row r="18" spans="1:20" x14ac:dyDescent="0.75">
      <c r="A18" t="s">
        <v>77</v>
      </c>
      <c r="B18">
        <v>0</v>
      </c>
      <c r="C18">
        <v>0</v>
      </c>
      <c r="D18">
        <v>7534</v>
      </c>
      <c r="E18">
        <v>112985</v>
      </c>
      <c r="F18">
        <v>0</v>
      </c>
      <c r="G18">
        <v>0</v>
      </c>
      <c r="H18">
        <v>292415</v>
      </c>
      <c r="I18">
        <v>23946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73275</v>
      </c>
      <c r="Q18">
        <v>19897</v>
      </c>
      <c r="R18">
        <v>0</v>
      </c>
      <c r="S18">
        <v>2357</v>
      </c>
      <c r="T18">
        <f t="shared" si="2"/>
        <v>532409</v>
      </c>
    </row>
    <row r="19" spans="1:20" x14ac:dyDescent="0.75">
      <c r="A19" t="s">
        <v>79</v>
      </c>
      <c r="B19">
        <f>SUM(B15:B18)</f>
        <v>0</v>
      </c>
      <c r="C19">
        <f t="shared" ref="C19:S19" si="3">SUM(C15:C18)</f>
        <v>0</v>
      </c>
      <c r="D19">
        <f t="shared" si="3"/>
        <v>89401</v>
      </c>
      <c r="E19">
        <f t="shared" si="3"/>
        <v>125942</v>
      </c>
      <c r="F19">
        <f t="shared" si="3"/>
        <v>0</v>
      </c>
      <c r="G19">
        <f t="shared" si="3"/>
        <v>372845</v>
      </c>
      <c r="H19">
        <f t="shared" si="3"/>
        <v>292415</v>
      </c>
      <c r="I19">
        <f t="shared" si="3"/>
        <v>23946</v>
      </c>
      <c r="J19">
        <f t="shared" si="3"/>
        <v>37948</v>
      </c>
      <c r="K19">
        <f t="shared" si="3"/>
        <v>0</v>
      </c>
      <c r="L19">
        <f t="shared" si="3"/>
        <v>0</v>
      </c>
      <c r="M19">
        <f t="shared" si="3"/>
        <v>0</v>
      </c>
      <c r="N19">
        <f t="shared" si="3"/>
        <v>59414</v>
      </c>
      <c r="O19">
        <f t="shared" si="3"/>
        <v>0</v>
      </c>
      <c r="P19">
        <f t="shared" si="3"/>
        <v>423515</v>
      </c>
      <c r="Q19">
        <f t="shared" si="3"/>
        <v>73158</v>
      </c>
      <c r="R19">
        <f t="shared" si="3"/>
        <v>0</v>
      </c>
      <c r="S19">
        <f t="shared" si="3"/>
        <v>91624</v>
      </c>
      <c r="T19">
        <f t="shared" si="2"/>
        <v>1590208</v>
      </c>
    </row>
    <row r="21" spans="1:20" x14ac:dyDescent="0.75">
      <c r="A21" t="s">
        <v>70</v>
      </c>
      <c r="B21" t="s">
        <v>3</v>
      </c>
      <c r="C21" t="s">
        <v>2</v>
      </c>
      <c r="D21" t="s">
        <v>4</v>
      </c>
      <c r="E21" t="s">
        <v>5</v>
      </c>
      <c r="F21" t="s">
        <v>72</v>
      </c>
      <c r="G21" t="s">
        <v>8</v>
      </c>
      <c r="H21" t="s">
        <v>9</v>
      </c>
      <c r="I21" t="s">
        <v>10</v>
      </c>
      <c r="J21" t="s">
        <v>13</v>
      </c>
      <c r="K21" t="s">
        <v>14</v>
      </c>
      <c r="L21" t="s">
        <v>15</v>
      </c>
      <c r="M21" t="s">
        <v>73</v>
      </c>
      <c r="N21" t="s">
        <v>16</v>
      </c>
      <c r="O21" t="s">
        <v>17</v>
      </c>
      <c r="P21" t="s">
        <v>158</v>
      </c>
      <c r="Q21" t="s">
        <v>44</v>
      </c>
      <c r="R21" t="s">
        <v>20</v>
      </c>
      <c r="S21" t="s">
        <v>21</v>
      </c>
      <c r="T21" t="s">
        <v>23</v>
      </c>
    </row>
    <row r="22" spans="1:20" x14ac:dyDescent="0.75">
      <c r="A22" t="s">
        <v>66</v>
      </c>
      <c r="B22">
        <v>0</v>
      </c>
      <c r="C22">
        <v>0</v>
      </c>
      <c r="D22">
        <v>0</v>
      </c>
      <c r="E22">
        <v>0</v>
      </c>
      <c r="F22">
        <v>0</v>
      </c>
      <c r="G22">
        <v>524307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637</v>
      </c>
      <c r="O22">
        <v>0</v>
      </c>
      <c r="P22">
        <v>46992</v>
      </c>
      <c r="Q22">
        <v>0</v>
      </c>
      <c r="R22">
        <v>0</v>
      </c>
      <c r="S22">
        <v>5832</v>
      </c>
      <c r="T22">
        <f>SUM(B22:S22)</f>
        <v>577768</v>
      </c>
    </row>
    <row r="23" spans="1:20" x14ac:dyDescent="0.75">
      <c r="A23" t="s">
        <v>80</v>
      </c>
      <c r="B23">
        <v>0</v>
      </c>
      <c r="C23">
        <v>0</v>
      </c>
      <c r="D23">
        <v>0</v>
      </c>
      <c r="E23">
        <v>0</v>
      </c>
      <c r="F23">
        <v>0</v>
      </c>
      <c r="G23">
        <v>544158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5022</v>
      </c>
      <c r="O23">
        <v>0</v>
      </c>
      <c r="P23">
        <v>51651</v>
      </c>
      <c r="Q23">
        <v>0</v>
      </c>
      <c r="R23">
        <v>0</v>
      </c>
      <c r="S23">
        <v>0</v>
      </c>
      <c r="T23">
        <f t="shared" ref="T23" si="4">SUM(B23:S23)</f>
        <v>600831</v>
      </c>
    </row>
    <row r="24" spans="1:20" x14ac:dyDescent="0.75">
      <c r="A24" t="s">
        <v>81</v>
      </c>
      <c r="B24">
        <f>SUM(B22:B23)</f>
        <v>0</v>
      </c>
      <c r="C24">
        <f t="shared" ref="C24:T24" si="5">SUM(C22:C23)</f>
        <v>0</v>
      </c>
      <c r="D24">
        <f t="shared" si="5"/>
        <v>0</v>
      </c>
      <c r="E24">
        <f t="shared" si="5"/>
        <v>0</v>
      </c>
      <c r="F24">
        <f t="shared" si="5"/>
        <v>0</v>
      </c>
      <c r="G24">
        <f t="shared" si="5"/>
        <v>1068465</v>
      </c>
      <c r="H24">
        <f t="shared" si="5"/>
        <v>0</v>
      </c>
      <c r="I24">
        <f t="shared" si="5"/>
        <v>0</v>
      </c>
      <c r="J24">
        <f t="shared" si="5"/>
        <v>0</v>
      </c>
      <c r="K24">
        <f t="shared" si="5"/>
        <v>0</v>
      </c>
      <c r="L24">
        <f t="shared" si="5"/>
        <v>0</v>
      </c>
      <c r="M24">
        <f t="shared" si="5"/>
        <v>0</v>
      </c>
      <c r="N24">
        <f t="shared" si="5"/>
        <v>5659</v>
      </c>
      <c r="O24">
        <f t="shared" si="5"/>
        <v>0</v>
      </c>
      <c r="P24">
        <f t="shared" si="5"/>
        <v>98643</v>
      </c>
      <c r="Q24">
        <f t="shared" si="5"/>
        <v>0</v>
      </c>
      <c r="R24">
        <f t="shared" si="5"/>
        <v>0</v>
      </c>
      <c r="S24">
        <f t="shared" si="5"/>
        <v>5832</v>
      </c>
      <c r="T24">
        <f t="shared" si="5"/>
        <v>1178599</v>
      </c>
    </row>
    <row r="26" spans="1:20" x14ac:dyDescent="0.75">
      <c r="A26" t="s">
        <v>82</v>
      </c>
      <c r="B26">
        <f>B12+B19+B24</f>
        <v>109696</v>
      </c>
      <c r="C26">
        <f t="shared" ref="C26:T26" si="6">C12+C19+C24</f>
        <v>0</v>
      </c>
      <c r="D26">
        <f t="shared" si="6"/>
        <v>106777</v>
      </c>
      <c r="E26">
        <f t="shared" si="6"/>
        <v>195813</v>
      </c>
      <c r="F26">
        <f t="shared" si="6"/>
        <v>0</v>
      </c>
      <c r="G26">
        <f t="shared" si="6"/>
        <v>2314738</v>
      </c>
      <c r="H26">
        <f t="shared" si="6"/>
        <v>702111</v>
      </c>
      <c r="I26">
        <f>I12+I19+I24</f>
        <v>64276</v>
      </c>
      <c r="J26">
        <f t="shared" si="6"/>
        <v>187319</v>
      </c>
      <c r="K26">
        <f t="shared" si="6"/>
        <v>0</v>
      </c>
      <c r="L26">
        <f t="shared" si="6"/>
        <v>119004</v>
      </c>
      <c r="M26">
        <f t="shared" si="6"/>
        <v>0</v>
      </c>
      <c r="N26">
        <f t="shared" si="6"/>
        <v>193979</v>
      </c>
      <c r="O26">
        <f t="shared" si="6"/>
        <v>414678</v>
      </c>
      <c r="P26">
        <f t="shared" si="6"/>
        <v>2704514</v>
      </c>
      <c r="Q26">
        <f t="shared" si="6"/>
        <v>272642</v>
      </c>
      <c r="R26">
        <f t="shared" si="6"/>
        <v>40</v>
      </c>
      <c r="S26">
        <f t="shared" si="6"/>
        <v>360033</v>
      </c>
      <c r="T26">
        <f t="shared" si="6"/>
        <v>7745620</v>
      </c>
    </row>
    <row r="27" spans="1:20" x14ac:dyDescent="0.75">
      <c r="A27" t="s">
        <v>129</v>
      </c>
    </row>
    <row r="28" spans="1:20" x14ac:dyDescent="0.75">
      <c r="A28" t="s">
        <v>160</v>
      </c>
    </row>
    <row r="36" spans="1:5" x14ac:dyDescent="0.75">
      <c r="A36" s="1" t="s">
        <v>161</v>
      </c>
      <c r="B36" s="1"/>
      <c r="C36" s="1"/>
      <c r="D36" s="1"/>
      <c r="E36" s="1"/>
    </row>
    <row r="37" spans="1:5" x14ac:dyDescent="0.75">
      <c r="A37" s="1" t="s">
        <v>125</v>
      </c>
      <c r="B37" s="1"/>
      <c r="C37" s="1"/>
      <c r="D37" s="1"/>
      <c r="E37" s="1"/>
    </row>
    <row r="39" spans="1:5" x14ac:dyDescent="0.75">
      <c r="A39" t="s">
        <v>71</v>
      </c>
      <c r="B39">
        <v>2022</v>
      </c>
      <c r="C39">
        <v>2023</v>
      </c>
      <c r="D39" t="s">
        <v>93</v>
      </c>
      <c r="E39" t="s">
        <v>142</v>
      </c>
    </row>
    <row r="40" spans="1:5" x14ac:dyDescent="0.75">
      <c r="A40" t="s">
        <v>145</v>
      </c>
      <c r="B40">
        <v>689464</v>
      </c>
      <c r="C40">
        <v>723070</v>
      </c>
      <c r="D40">
        <f>C40-B40</f>
        <v>33606</v>
      </c>
      <c r="E40">
        <f>D40/B40</f>
        <v>4.8742211340983721E-2</v>
      </c>
    </row>
    <row r="41" spans="1:5" x14ac:dyDescent="0.75">
      <c r="A41" t="s">
        <v>143</v>
      </c>
      <c r="B41">
        <v>1477293</v>
      </c>
      <c r="C41">
        <v>1304386</v>
      </c>
      <c r="D41">
        <f t="shared" ref="D41:D44" si="7">C41-B41</f>
        <v>-172907</v>
      </c>
      <c r="E41">
        <f t="shared" ref="E41:E44" si="8">D41/B41</f>
        <v>-0.11704313226963101</v>
      </c>
    </row>
    <row r="42" spans="1:5" x14ac:dyDescent="0.75">
      <c r="A42" t="s">
        <v>76</v>
      </c>
      <c r="B42">
        <v>1148820</v>
      </c>
      <c r="C42">
        <v>1524686</v>
      </c>
      <c r="D42">
        <f t="shared" si="7"/>
        <v>375866</v>
      </c>
      <c r="E42">
        <f t="shared" si="8"/>
        <v>0.32717571072927004</v>
      </c>
    </row>
    <row r="43" spans="1:5" x14ac:dyDescent="0.75">
      <c r="A43" t="s">
        <v>77</v>
      </c>
      <c r="B43">
        <v>2496380</v>
      </c>
      <c r="C43">
        <v>1424671</v>
      </c>
      <c r="D43">
        <f t="shared" si="7"/>
        <v>-1071709</v>
      </c>
      <c r="E43">
        <f t="shared" si="8"/>
        <v>-0.42930523397880133</v>
      </c>
    </row>
    <row r="44" spans="1:5" x14ac:dyDescent="0.75">
      <c r="A44" t="s">
        <v>78</v>
      </c>
      <c r="B44">
        <v>5811957</v>
      </c>
      <c r="C44">
        <f>SUM(C40:C43)</f>
        <v>4976813</v>
      </c>
      <c r="D44">
        <f t="shared" si="7"/>
        <v>-835144</v>
      </c>
      <c r="E44">
        <f t="shared" si="8"/>
        <v>-0.14369411198327861</v>
      </c>
    </row>
    <row r="46" spans="1:5" x14ac:dyDescent="0.75">
      <c r="A46" t="s">
        <v>69</v>
      </c>
      <c r="B46">
        <v>2022</v>
      </c>
      <c r="C46">
        <v>2023</v>
      </c>
      <c r="D46" t="s">
        <v>93</v>
      </c>
      <c r="E46" t="s">
        <v>142</v>
      </c>
    </row>
    <row r="47" spans="1:5" x14ac:dyDescent="0.75">
      <c r="A47" t="s">
        <v>144</v>
      </c>
      <c r="B47">
        <v>219204</v>
      </c>
      <c r="C47">
        <v>161477</v>
      </c>
      <c r="D47">
        <f>C47-B47</f>
        <v>-57727</v>
      </c>
      <c r="E47">
        <f>D47/B47</f>
        <v>-0.26334829656393133</v>
      </c>
    </row>
    <row r="48" spans="1:5" x14ac:dyDescent="0.75">
      <c r="A48" t="s">
        <v>143</v>
      </c>
      <c r="B48">
        <v>611934</v>
      </c>
      <c r="C48">
        <v>642241</v>
      </c>
      <c r="D48">
        <f t="shared" ref="D48:D51" si="9">C48-B48</f>
        <v>30307</v>
      </c>
      <c r="E48">
        <f t="shared" ref="E48:E51" si="10">D48/B48</f>
        <v>4.9526582932146276E-2</v>
      </c>
    </row>
    <row r="49" spans="1:5" x14ac:dyDescent="0.75">
      <c r="A49" t="s">
        <v>76</v>
      </c>
      <c r="B49">
        <v>103746</v>
      </c>
      <c r="C49">
        <v>254081</v>
      </c>
      <c r="D49">
        <f t="shared" si="9"/>
        <v>150335</v>
      </c>
      <c r="E49">
        <f t="shared" si="10"/>
        <v>1.4490679158714552</v>
      </c>
    </row>
    <row r="50" spans="1:5" x14ac:dyDescent="0.75">
      <c r="A50" t="s">
        <v>77</v>
      </c>
      <c r="B50">
        <v>276942</v>
      </c>
      <c r="C50">
        <v>532409</v>
      </c>
      <c r="D50">
        <f t="shared" si="9"/>
        <v>255467</v>
      </c>
      <c r="E50">
        <f t="shared" si="10"/>
        <v>0.92245668768189726</v>
      </c>
    </row>
    <row r="51" spans="1:5" x14ac:dyDescent="0.75">
      <c r="A51" t="s">
        <v>92</v>
      </c>
      <c r="B51">
        <v>1211826</v>
      </c>
      <c r="C51">
        <f>SUM(C47:C50)</f>
        <v>1590208</v>
      </c>
      <c r="D51">
        <f t="shared" si="9"/>
        <v>378382</v>
      </c>
      <c r="E51">
        <f t="shared" si="10"/>
        <v>0.31224119634336944</v>
      </c>
    </row>
    <row r="53" spans="1:5" x14ac:dyDescent="0.75">
      <c r="A53" t="s">
        <v>70</v>
      </c>
      <c r="B53">
        <v>2022</v>
      </c>
      <c r="C53">
        <v>2023</v>
      </c>
      <c r="D53" t="s">
        <v>93</v>
      </c>
      <c r="E53" t="s">
        <v>142</v>
      </c>
    </row>
    <row r="54" spans="1:5" x14ac:dyDescent="0.75">
      <c r="A54" t="s">
        <v>66</v>
      </c>
      <c r="B54">
        <v>938563</v>
      </c>
      <c r="C54">
        <v>577768</v>
      </c>
      <c r="D54">
        <f>C54-B54</f>
        <v>-360795</v>
      </c>
      <c r="E54">
        <f>D54/B54</f>
        <v>-0.38441212790190959</v>
      </c>
    </row>
    <row r="55" spans="1:5" x14ac:dyDescent="0.75">
      <c r="A55" t="s">
        <v>80</v>
      </c>
      <c r="B55">
        <v>1041714</v>
      </c>
      <c r="C55">
        <v>600831</v>
      </c>
      <c r="D55">
        <f t="shared" ref="D55:D56" si="11">C55-B55</f>
        <v>-440883</v>
      </c>
      <c r="E55">
        <f t="shared" ref="E55:E56" si="12">D55/B55</f>
        <v>-0.42322844849930019</v>
      </c>
    </row>
    <row r="56" spans="1:5" x14ac:dyDescent="0.75">
      <c r="A56" t="s">
        <v>91</v>
      </c>
      <c r="B56">
        <v>1980277</v>
      </c>
      <c r="C56">
        <f>SUM(C54:C55)</f>
        <v>1178599</v>
      </c>
      <c r="D56">
        <f t="shared" si="11"/>
        <v>-801678</v>
      </c>
      <c r="E56">
        <f t="shared" si="12"/>
        <v>-0.40483124330586073</v>
      </c>
    </row>
    <row r="58" spans="1:5" x14ac:dyDescent="0.75">
      <c r="A58" t="s">
        <v>82</v>
      </c>
      <c r="B58">
        <f>B44+B51+B56</f>
        <v>9004060</v>
      </c>
      <c r="C58">
        <f>C44+C51+C56</f>
        <v>7745620</v>
      </c>
      <c r="D58">
        <f t="shared" ref="D58" si="13">D44+D51+D56</f>
        <v>-1258440</v>
      </c>
      <c r="E58">
        <f>D58/B58</f>
        <v>-0.13976361774577245</v>
      </c>
    </row>
    <row r="59" spans="1:5" x14ac:dyDescent="0.75">
      <c r="A59" t="s">
        <v>129</v>
      </c>
    </row>
    <row r="63" spans="1:5" x14ac:dyDescent="0.75">
      <c r="A63" s="1" t="s">
        <v>122</v>
      </c>
      <c r="B63" s="1"/>
      <c r="C63" s="1"/>
      <c r="D63" s="1"/>
      <c r="E63" s="1"/>
    </row>
    <row r="65" spans="1:5" x14ac:dyDescent="0.75">
      <c r="B65">
        <v>2022</v>
      </c>
      <c r="C65">
        <v>2023</v>
      </c>
      <c r="D65" t="s">
        <v>120</v>
      </c>
      <c r="E65" t="s">
        <v>121</v>
      </c>
    </row>
    <row r="66" spans="1:5" x14ac:dyDescent="0.75">
      <c r="A66" t="s">
        <v>71</v>
      </c>
      <c r="B66">
        <v>5811957</v>
      </c>
      <c r="C66">
        <f>C44</f>
        <v>4976813</v>
      </c>
      <c r="D66">
        <f>C66-B66</f>
        <v>-835144</v>
      </c>
      <c r="E66">
        <f>D66/B66</f>
        <v>-0.14369411198327861</v>
      </c>
    </row>
    <row r="67" spans="1:5" x14ac:dyDescent="0.75">
      <c r="A67" t="s">
        <v>85</v>
      </c>
      <c r="B67">
        <v>1211826</v>
      </c>
      <c r="C67">
        <f>C51</f>
        <v>1590208</v>
      </c>
      <c r="D67">
        <f t="shared" ref="D67:D69" si="14">C67-B67</f>
        <v>378382</v>
      </c>
      <c r="E67">
        <f t="shared" ref="E67:E69" si="15">D67/B67</f>
        <v>0.31224119634336944</v>
      </c>
    </row>
    <row r="68" spans="1:5" x14ac:dyDescent="0.75">
      <c r="A68" t="s">
        <v>70</v>
      </c>
      <c r="B68">
        <v>1980277</v>
      </c>
      <c r="C68">
        <v>1178599</v>
      </c>
      <c r="D68">
        <f t="shared" si="14"/>
        <v>-801678</v>
      </c>
      <c r="E68">
        <f t="shared" si="15"/>
        <v>-0.40483124330586073</v>
      </c>
    </row>
    <row r="69" spans="1:5" x14ac:dyDescent="0.75">
      <c r="A69" t="s">
        <v>22</v>
      </c>
      <c r="B69">
        <f>SUM(B66:B68)</f>
        <v>9004060</v>
      </c>
      <c r="C69">
        <f t="shared" ref="C69" si="16">SUM(C66:C68)</f>
        <v>7745620</v>
      </c>
      <c r="D69">
        <f t="shared" si="14"/>
        <v>-1258440</v>
      </c>
      <c r="E69">
        <f t="shared" si="15"/>
        <v>-0.13976361774577245</v>
      </c>
    </row>
    <row r="70" spans="1:5" x14ac:dyDescent="0.75">
      <c r="A70" t="s">
        <v>129</v>
      </c>
    </row>
    <row r="72" spans="1:5" ht="34.5" customHeight="1" x14ac:dyDescent="0.75">
      <c r="A72" s="1" t="s">
        <v>162</v>
      </c>
      <c r="B72" s="1"/>
      <c r="C72" s="1"/>
      <c r="D72" s="1"/>
      <c r="E72" s="1"/>
    </row>
  </sheetData>
  <mergeCells count="9">
    <mergeCell ref="A72:E72"/>
    <mergeCell ref="A37:E37"/>
    <mergeCell ref="A63:E63"/>
    <mergeCell ref="A1:T1"/>
    <mergeCell ref="A36:E36"/>
    <mergeCell ref="A5:T5"/>
    <mergeCell ref="A4:T4"/>
    <mergeCell ref="A3:T3"/>
    <mergeCell ref="A2:T2"/>
  </mergeCells>
  <pageMargins left="0.7" right="0.7" top="0.75" bottom="0.75" header="0.3" footer="0.3"/>
  <pageSetup paperSize="5" scale="44" orientation="landscape" horizontalDpi="4294967293" verticalDpi="0" r:id="rId1"/>
  <ignoredErrors>
    <ignoredError sqref="C44 C51 C56 B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COMPARATIVO EMB.</vt:lpstr>
      <vt:lpstr>EMBARCACIONES </vt:lpstr>
      <vt:lpstr>Representacion Porc. Emb.</vt:lpstr>
      <vt:lpstr>PASAJEROS</vt:lpstr>
      <vt:lpstr>CONTENEDORES</vt:lpstr>
      <vt:lpstr>CARGAS</vt:lpstr>
      <vt:lpstr>CARGAS!Print_Area</vt:lpstr>
      <vt:lpstr>'COMPARATIVO EMB.'!Print_Area</vt:lpstr>
      <vt:lpstr>CONTENEDORES!Print_Area</vt:lpstr>
      <vt:lpstr>'EMBARCACIONES '!Print_Area</vt:lpstr>
      <vt:lpstr>PASAJEROS!Print_Area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Sebastian</cp:lastModifiedBy>
  <cp:lastPrinted>2023-04-20T12:02:54Z</cp:lastPrinted>
  <dcterms:created xsi:type="dcterms:W3CDTF">2023-01-12T15:54:36Z</dcterms:created>
  <dcterms:modified xsi:type="dcterms:W3CDTF">2023-05-18T14:16:36Z</dcterms:modified>
</cp:coreProperties>
</file>