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Documents\EVIDENCIAS DEL SUB-PORTAL\PLANIFICACIÓN\ESTADISTICAS TRIMESTRALES\2023\"/>
    </mc:Choice>
  </mc:AlternateContent>
  <xr:revisionPtr revIDLastSave="0" documentId="13_ncr:1_{1D4C9EA9-79F1-42E3-BA62-22FA3C7F08B0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COMPARATIVO EMB." sheetId="5" r:id="rId1"/>
    <sheet name="EMBARCACIONES " sheetId="1" r:id="rId2"/>
    <sheet name="CONTENEDORES" sheetId="3" r:id="rId3"/>
    <sheet name="Representacion porct." sheetId="8" r:id="rId4"/>
    <sheet name="CRUCEROS " sheetId="7" r:id="rId5"/>
    <sheet name="CARGAS" sheetId="4" r:id="rId6"/>
  </sheets>
  <definedNames>
    <definedName name="_xlnm.Print_Area" localSheetId="5">CARGAS!$A$1:$T$91</definedName>
    <definedName name="_xlnm.Print_Area" localSheetId="0">'COMPARATIVO EMB.'!$A$1:$M$46</definedName>
    <definedName name="_xlnm.Print_Area" localSheetId="2">CONTENEDORES!$A$1:$I$114</definedName>
    <definedName name="_xlnm.Print_Area" localSheetId="1">'EMBARCACIONES '!$A$2:$M$63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3" l="1"/>
  <c r="H39" i="3"/>
  <c r="H37" i="3"/>
  <c r="H20" i="3"/>
  <c r="H22" i="3"/>
  <c r="H23" i="3"/>
  <c r="H19" i="3"/>
  <c r="H14" i="3"/>
  <c r="H13" i="3"/>
  <c r="H8" i="3"/>
  <c r="H7" i="3"/>
  <c r="F40" i="3"/>
  <c r="D87" i="4"/>
  <c r="E87" i="4" s="1"/>
  <c r="D88" i="4"/>
  <c r="E88" i="4" s="1"/>
  <c r="D86" i="4"/>
  <c r="E86" i="4" s="1"/>
  <c r="C89" i="4"/>
  <c r="D62" i="4"/>
  <c r="E62" i="4" s="1"/>
  <c r="D63" i="4"/>
  <c r="E63" i="4" s="1"/>
  <c r="D64" i="4"/>
  <c r="E64" i="4" s="1"/>
  <c r="D65" i="4"/>
  <c r="D66" i="4"/>
  <c r="E66" i="4" s="1"/>
  <c r="D67" i="4"/>
  <c r="E67" i="4" s="1"/>
  <c r="D68" i="4"/>
  <c r="E68" i="4" s="1"/>
  <c r="D69" i="4"/>
  <c r="D70" i="4"/>
  <c r="E70" i="4" s="1"/>
  <c r="D71" i="4"/>
  <c r="E71" i="4" s="1"/>
  <c r="D72" i="4"/>
  <c r="E72" i="4" s="1"/>
  <c r="D73" i="4"/>
  <c r="E73" i="4" s="1"/>
  <c r="D74" i="4"/>
  <c r="E74" i="4" s="1"/>
  <c r="D75" i="4"/>
  <c r="E75" i="4" s="1"/>
  <c r="D76" i="4"/>
  <c r="E76" i="4" s="1"/>
  <c r="D77" i="4"/>
  <c r="E77" i="4" s="1"/>
  <c r="D78" i="4"/>
  <c r="E78" i="4" s="1"/>
  <c r="D61" i="4"/>
  <c r="C79" i="4"/>
  <c r="D51" i="4"/>
  <c r="E51" i="4" s="1"/>
  <c r="D50" i="4"/>
  <c r="E50" i="4" s="1"/>
  <c r="D44" i="4"/>
  <c r="E44" i="4" s="1"/>
  <c r="D45" i="4"/>
  <c r="E45" i="4" s="1"/>
  <c r="D46" i="4"/>
  <c r="E46" i="4" s="1"/>
  <c r="D43" i="4"/>
  <c r="E43" i="4" s="1"/>
  <c r="D37" i="4"/>
  <c r="E37" i="4" s="1"/>
  <c r="D38" i="4"/>
  <c r="E38" i="4" s="1"/>
  <c r="D39" i="4"/>
  <c r="E39" i="4" s="1"/>
  <c r="D36" i="4"/>
  <c r="E36" i="4" s="1"/>
  <c r="C52" i="4"/>
  <c r="C47" i="4"/>
  <c r="C40" i="4"/>
  <c r="T23" i="4"/>
  <c r="T22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B19" i="4"/>
  <c r="T16" i="4"/>
  <c r="T17" i="4"/>
  <c r="T18" i="4"/>
  <c r="T15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B12" i="4"/>
  <c r="T9" i="4"/>
  <c r="T10" i="4"/>
  <c r="T11" i="4"/>
  <c r="T8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B24" i="4"/>
  <c r="E85" i="3"/>
  <c r="F85" i="3" s="1"/>
  <c r="E86" i="3"/>
  <c r="F86" i="3" s="1"/>
  <c r="E84" i="3"/>
  <c r="F84" i="3" s="1"/>
  <c r="D87" i="3"/>
  <c r="D65" i="3"/>
  <c r="D40" i="3"/>
  <c r="E40" i="3"/>
  <c r="G40" i="3"/>
  <c r="C40" i="3"/>
  <c r="D24" i="3"/>
  <c r="E24" i="3"/>
  <c r="F24" i="3"/>
  <c r="G24" i="3"/>
  <c r="C24" i="3"/>
  <c r="D21" i="3"/>
  <c r="E21" i="3"/>
  <c r="F21" i="3"/>
  <c r="G21" i="3"/>
  <c r="C21" i="3"/>
  <c r="H24" i="3" l="1"/>
  <c r="H40" i="3"/>
  <c r="H21" i="3"/>
  <c r="G26" i="4"/>
  <c r="R26" i="4"/>
  <c r="C54" i="4"/>
  <c r="H26" i="4"/>
  <c r="M26" i="4"/>
  <c r="F26" i="4"/>
  <c r="S26" i="4"/>
  <c r="I26" i="4"/>
  <c r="N26" i="4"/>
  <c r="T19" i="4"/>
  <c r="T12" i="4"/>
  <c r="L26" i="4"/>
  <c r="J26" i="4"/>
  <c r="B26" i="4"/>
  <c r="K26" i="4"/>
  <c r="Q26" i="4"/>
  <c r="E26" i="4"/>
  <c r="P26" i="4"/>
  <c r="D26" i="4"/>
  <c r="T24" i="4"/>
  <c r="O26" i="4"/>
  <c r="C26" i="4"/>
  <c r="E25" i="3"/>
  <c r="C25" i="3"/>
  <c r="G25" i="3"/>
  <c r="D25" i="3"/>
  <c r="F25" i="3"/>
  <c r="H25" i="3" l="1"/>
  <c r="T26" i="4"/>
  <c r="E57" i="3"/>
  <c r="F57" i="3" s="1"/>
  <c r="E58" i="3"/>
  <c r="F58" i="3" s="1"/>
  <c r="E59" i="3"/>
  <c r="F59" i="3" s="1"/>
  <c r="E60" i="3"/>
  <c r="F60" i="3" s="1"/>
  <c r="E61" i="3"/>
  <c r="F61" i="3" s="1"/>
  <c r="E62" i="3"/>
  <c r="F62" i="3" s="1"/>
  <c r="E63" i="3"/>
  <c r="F63" i="3" s="1"/>
  <c r="E53" i="3"/>
  <c r="F53" i="3" s="1"/>
  <c r="E52" i="3"/>
  <c r="F52" i="3" s="1"/>
  <c r="E48" i="3"/>
  <c r="F48" i="3" s="1"/>
  <c r="E47" i="3"/>
  <c r="F47" i="3" s="1"/>
  <c r="E54" i="3"/>
  <c r="F54" i="3" s="1"/>
  <c r="D15" i="3"/>
  <c r="E15" i="3"/>
  <c r="F15" i="3"/>
  <c r="G15" i="3"/>
  <c r="C15" i="3"/>
  <c r="D9" i="3"/>
  <c r="E9" i="3"/>
  <c r="F9" i="3"/>
  <c r="G9" i="3"/>
  <c r="C9" i="3"/>
  <c r="E143" i="7"/>
  <c r="E144" i="7"/>
  <c r="E145" i="7"/>
  <c r="E146" i="7"/>
  <c r="E147" i="7"/>
  <c r="E148" i="7"/>
  <c r="E142" i="7"/>
  <c r="F142" i="7" s="1"/>
  <c r="C149" i="7"/>
  <c r="E125" i="7"/>
  <c r="F125" i="7" s="1"/>
  <c r="E126" i="7"/>
  <c r="E127" i="7"/>
  <c r="E128" i="7"/>
  <c r="E129" i="7"/>
  <c r="E130" i="7"/>
  <c r="F130" i="7" s="1"/>
  <c r="E124" i="7"/>
  <c r="F124" i="7" s="1"/>
  <c r="C131" i="7"/>
  <c r="H9" i="3" l="1"/>
  <c r="H15" i="3"/>
  <c r="F27" i="3"/>
  <c r="G27" i="3"/>
  <c r="D27" i="3"/>
  <c r="E27" i="3"/>
  <c r="C27" i="3"/>
  <c r="D131" i="7"/>
  <c r="E131" i="7" s="1"/>
  <c r="F131" i="7" s="1"/>
  <c r="D149" i="7"/>
  <c r="E149" i="7" s="1"/>
  <c r="F149" i="7" s="1"/>
  <c r="E107" i="7"/>
  <c r="F107" i="7" s="1"/>
  <c r="E108" i="7"/>
  <c r="E109" i="7"/>
  <c r="F109" i="7" s="1"/>
  <c r="E110" i="7"/>
  <c r="E111" i="7"/>
  <c r="E112" i="7"/>
  <c r="F112" i="7" s="1"/>
  <c r="E106" i="7"/>
  <c r="F106" i="7" s="1"/>
  <c r="C113" i="7"/>
  <c r="D113" i="7"/>
  <c r="E89" i="7"/>
  <c r="F89" i="7" s="1"/>
  <c r="E90" i="7"/>
  <c r="F90" i="7" s="1"/>
  <c r="E91" i="7"/>
  <c r="E92" i="7"/>
  <c r="E93" i="7"/>
  <c r="F93" i="7" s="1"/>
  <c r="E94" i="7"/>
  <c r="E88" i="7"/>
  <c r="F88" i="7" s="1"/>
  <c r="C95" i="7"/>
  <c r="H27" i="3" l="1"/>
  <c r="E113" i="7"/>
  <c r="F113" i="7" s="1"/>
  <c r="D95" i="7"/>
  <c r="E95" i="7" s="1"/>
  <c r="F95" i="7" s="1"/>
  <c r="D78" i="7"/>
  <c r="E78" i="7"/>
  <c r="F78" i="7"/>
  <c r="C78" i="7"/>
  <c r="C28" i="7"/>
  <c r="H15" i="7"/>
  <c r="G15" i="7"/>
  <c r="F9" i="7"/>
  <c r="F10" i="7"/>
  <c r="F11" i="7"/>
  <c r="F12" i="7"/>
  <c r="F13" i="7"/>
  <c r="F14" i="7"/>
  <c r="F8" i="7"/>
  <c r="E15" i="7"/>
  <c r="D15" i="7"/>
  <c r="C15" i="7"/>
  <c r="F15" i="7" l="1"/>
  <c r="B89" i="4" l="1"/>
  <c r="D89" i="4" s="1"/>
  <c r="E89" i="4" s="1"/>
  <c r="B79" i="4"/>
  <c r="D79" i="4" s="1"/>
  <c r="E79" i="4" s="1"/>
  <c r="B52" i="4"/>
  <c r="D52" i="4" s="1"/>
  <c r="E52" i="4" s="1"/>
  <c r="B47" i="4"/>
  <c r="D47" i="4" s="1"/>
  <c r="E47" i="4" s="1"/>
  <c r="B40" i="4"/>
  <c r="C87" i="3"/>
  <c r="E87" i="3" s="1"/>
  <c r="F87" i="3" s="1"/>
  <c r="C49" i="3"/>
  <c r="C65" i="3" s="1"/>
  <c r="B54" i="4" l="1"/>
  <c r="D54" i="4" s="1"/>
  <c r="E54" i="4" s="1"/>
  <c r="D40" i="4"/>
  <c r="E40" i="4" s="1"/>
  <c r="E49" i="3"/>
  <c r="E65" i="3" s="1"/>
  <c r="F65" i="3" s="1"/>
  <c r="I8" i="5"/>
  <c r="J8" i="5" s="1"/>
  <c r="F49" i="3" l="1"/>
  <c r="K29" i="8"/>
  <c r="J29" i="8"/>
  <c r="I29" i="8"/>
  <c r="H29" i="8"/>
  <c r="G29" i="8"/>
  <c r="F29" i="8"/>
  <c r="E29" i="8"/>
  <c r="D29" i="8"/>
  <c r="C29" i="8"/>
  <c r="B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29" i="8" l="1"/>
  <c r="M29" i="8" s="1"/>
  <c r="M15" i="8" l="1"/>
  <c r="M7" i="8"/>
  <c r="M13" i="8"/>
  <c r="M16" i="8"/>
  <c r="M19" i="8"/>
  <c r="M26" i="8"/>
  <c r="M23" i="8"/>
  <c r="M22" i="8"/>
  <c r="M27" i="8"/>
  <c r="M24" i="8"/>
  <c r="M25" i="8"/>
  <c r="M18" i="8"/>
  <c r="M14" i="8"/>
  <c r="M17" i="8"/>
  <c r="M28" i="8"/>
  <c r="M11" i="8"/>
  <c r="M10" i="8"/>
  <c r="M9" i="8"/>
  <c r="M8" i="8"/>
  <c r="M21" i="8"/>
  <c r="M20" i="8"/>
  <c r="M12" i="8"/>
  <c r="E24" i="5" l="1"/>
  <c r="F24" i="5" s="1"/>
  <c r="E25" i="5"/>
  <c r="F25" i="5" s="1"/>
  <c r="E26" i="5"/>
  <c r="F26" i="5" s="1"/>
  <c r="E27" i="5"/>
  <c r="F27" i="5" s="1"/>
  <c r="E28" i="5"/>
  <c r="F28" i="5" s="1"/>
  <c r="E29" i="5"/>
  <c r="E30" i="5"/>
  <c r="F30" i="5" s="1"/>
  <c r="E31" i="5"/>
  <c r="F31" i="5" s="1"/>
  <c r="E32" i="5"/>
  <c r="F32" i="5" s="1"/>
  <c r="E33" i="5"/>
  <c r="F33" i="5" s="1"/>
  <c r="E34" i="5"/>
  <c r="F34" i="5" s="1"/>
  <c r="E35" i="5"/>
  <c r="F35" i="5" s="1"/>
  <c r="E36" i="5"/>
  <c r="F36" i="5" s="1"/>
  <c r="E37" i="5"/>
  <c r="F37" i="5" s="1"/>
  <c r="E38" i="5"/>
  <c r="F38" i="5" s="1"/>
  <c r="E39" i="5"/>
  <c r="F39" i="5" s="1"/>
  <c r="E40" i="5"/>
  <c r="F40" i="5" s="1"/>
  <c r="E41" i="5"/>
  <c r="F41" i="5" s="1"/>
  <c r="E42" i="5"/>
  <c r="F42" i="5" s="1"/>
  <c r="E43" i="5"/>
  <c r="F43" i="5" s="1"/>
  <c r="E23" i="5"/>
  <c r="F23" i="5" s="1"/>
  <c r="D44" i="5"/>
  <c r="M13" i="5"/>
  <c r="C62" i="1"/>
  <c r="D30" i="1"/>
  <c r="E30" i="1"/>
  <c r="F30" i="1"/>
  <c r="G30" i="1"/>
  <c r="H30" i="1"/>
  <c r="I30" i="1"/>
  <c r="J30" i="1"/>
  <c r="K30" i="1"/>
  <c r="L30" i="1"/>
  <c r="C30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8" i="1"/>
  <c r="M30" i="1" l="1"/>
  <c r="M12" i="5" l="1"/>
  <c r="C44" i="5"/>
  <c r="E44" i="5" s="1"/>
  <c r="F44" i="5" s="1"/>
</calcChain>
</file>

<file path=xl/sharedStrings.xml><?xml version="1.0" encoding="utf-8"?>
<sst xmlns="http://schemas.openxmlformats.org/spreadsheetml/2006/main" count="540" uniqueCount="172">
  <si>
    <t>PUERTOS Y TERMINALES</t>
  </si>
  <si>
    <t>AMBE COVE</t>
  </si>
  <si>
    <t>ARROYO BARRIL</t>
  </si>
  <si>
    <t>AZUA</t>
  </si>
  <si>
    <t>BARAHONA</t>
  </si>
  <si>
    <t>BOCA CHICA</t>
  </si>
  <si>
    <t>CAP CANA</t>
  </si>
  <si>
    <t>CAUCEDO</t>
  </si>
  <si>
    <t>LA CANA</t>
  </si>
  <si>
    <t>LA ROMANA</t>
  </si>
  <si>
    <t>TAINO BAY</t>
  </si>
  <si>
    <t>MANZANILLO</t>
  </si>
  <si>
    <t>PEDERNALES</t>
  </si>
  <si>
    <t>PLAZA MARINA</t>
  </si>
  <si>
    <t>PUERTO PLATA</t>
  </si>
  <si>
    <t>PUNTA CATALINA</t>
  </si>
  <si>
    <t>RIO HAINA</t>
  </si>
  <si>
    <t>SANTA BÁRBARA</t>
  </si>
  <si>
    <t>SANTO DOMINGO</t>
  </si>
  <si>
    <t xml:space="preserve">TOTAL </t>
  </si>
  <si>
    <t>TOTAL</t>
  </si>
  <si>
    <t>CARGUEROS</t>
  </si>
  <si>
    <t>GRANELEROS</t>
  </si>
  <si>
    <t>TANQUEROS</t>
  </si>
  <si>
    <t>CRUCEROS</t>
  </si>
  <si>
    <t>PESQUEROS</t>
  </si>
  <si>
    <t>REMOLCADORES</t>
  </si>
  <si>
    <t>BARCAZAS</t>
  </si>
  <si>
    <t>YATES</t>
  </si>
  <si>
    <t>DRAGAS / OTROS</t>
  </si>
  <si>
    <t>FERRIE</t>
  </si>
  <si>
    <t>AUTORIDAD PORTUARIA DOMINICANA</t>
  </si>
  <si>
    <t xml:space="preserve">Resumen </t>
  </si>
  <si>
    <t>Variación</t>
  </si>
  <si>
    <t>Embarcaciones</t>
  </si>
  <si>
    <t>ISLAS CATALINA</t>
  </si>
  <si>
    <t>SAN PEDRO DE MACORÍS</t>
  </si>
  <si>
    <t>Variación Absoluta</t>
  </si>
  <si>
    <t>Variación Porcentual</t>
  </si>
  <si>
    <t xml:space="preserve">OTROS </t>
  </si>
  <si>
    <t xml:space="preserve">PUERTOS </t>
  </si>
  <si>
    <t>AMBER COVE</t>
  </si>
  <si>
    <t>SANTO DOMINGO (FERRY)</t>
  </si>
  <si>
    <t>PUERTO  PLATA</t>
  </si>
  <si>
    <t>TEUs DE IMPORTACIÓN</t>
  </si>
  <si>
    <t>CARGADOS</t>
  </si>
  <si>
    <t>VACIOS</t>
  </si>
  <si>
    <t>TOTAL DE IMPORTACIÓN</t>
  </si>
  <si>
    <t>TEUs DE EXPORTACIÓN</t>
  </si>
  <si>
    <t>TOTAL DE EXPORTACIÓN</t>
  </si>
  <si>
    <t>TEUs EN TRÁNSITO</t>
  </si>
  <si>
    <t>ENTRADA</t>
  </si>
  <si>
    <t>SALIDA</t>
  </si>
  <si>
    <t xml:space="preserve"> IMPORTACIÓN</t>
  </si>
  <si>
    <t>EXPORTACIÓN</t>
  </si>
  <si>
    <t>TRÁNSITO</t>
  </si>
  <si>
    <t>IMPORTACIÓN</t>
  </si>
  <si>
    <t>CALDERA BANI</t>
  </si>
  <si>
    <t>LUPERÓN</t>
  </si>
  <si>
    <t xml:space="preserve"> CARGA GRAL. SUELTA</t>
  </si>
  <si>
    <t xml:space="preserve"> CARGA GRAL. CONTENERIZADA</t>
  </si>
  <si>
    <t xml:space="preserve"> CARGA GRANEL SÓLIDA</t>
  </si>
  <si>
    <t>CARGA GRANEL LÍQUIDA</t>
  </si>
  <si>
    <t>TOTAL IMPORTACIÓN</t>
  </si>
  <si>
    <t>TOTAL EXPORTACIÓN</t>
  </si>
  <si>
    <t xml:space="preserve"> SALIDA</t>
  </si>
  <si>
    <t xml:space="preserve">TOTAL TRÁNSITO </t>
  </si>
  <si>
    <t>TOTAL GENERAL</t>
  </si>
  <si>
    <t>CONCEPTO</t>
  </si>
  <si>
    <t xml:space="preserve">IMPORTACIÓN </t>
  </si>
  <si>
    <t xml:space="preserve">EXPORTACIÓN </t>
  </si>
  <si>
    <t xml:space="preserve"> </t>
  </si>
  <si>
    <t>AUTORIDAD PORTURIA DOMINICANA</t>
  </si>
  <si>
    <t xml:space="preserve">PORCENTUAL </t>
  </si>
  <si>
    <t xml:space="preserve">MOVIMIENTO DE CARGAS CLASIFICADAS POR TIPOS Y PUERTOS </t>
  </si>
  <si>
    <t xml:space="preserve">TOTAL TÁNSITO </t>
  </si>
  <si>
    <t>TOTAL EXPORTACÓN</t>
  </si>
  <si>
    <t>VARIACIÓN ABSOLUTA</t>
  </si>
  <si>
    <t>SANTA BARBARA</t>
  </si>
  <si>
    <t xml:space="preserve">SANTO DOMINGO </t>
  </si>
  <si>
    <t>AÑO</t>
  </si>
  <si>
    <t>V. ABSOLUTA</t>
  </si>
  <si>
    <t>V. PORCENTUAL</t>
  </si>
  <si>
    <t xml:space="preserve">MOVIMIENTO  DE EMBARCACIONES CLASIFICADAS POR PUERTOS Y TIPOS. </t>
  </si>
  <si>
    <t>ISLAS  CATALINA</t>
  </si>
  <si>
    <t>*Cifras sujetas a rectificación.</t>
  </si>
  <si>
    <t>MOVIMIENTO DE CONTENEDORES POR PUERTOS  CARGADOS, VACÍOS  Y  EN CALIDAD DE TRÁNSITO</t>
  </si>
  <si>
    <t>Valor porcentual</t>
  </si>
  <si>
    <t>Valor absoluto</t>
  </si>
  <si>
    <t>VARIACIÓN PORCENTUAL</t>
  </si>
  <si>
    <t xml:space="preserve"> CARGA CONTENERIZADA</t>
  </si>
  <si>
    <t xml:space="preserve"> CARGA GENERAL  SUELTA</t>
  </si>
  <si>
    <t xml:space="preserve"> CARGA GENERAL SUELTA</t>
  </si>
  <si>
    <t>Cantidad de Embarcaciones</t>
  </si>
  <si>
    <t>Concepto</t>
  </si>
  <si>
    <t xml:space="preserve">MOVIMIENTO  DE EMBARCACIONES CLASIFICADAS POR PUERTOS </t>
  </si>
  <si>
    <t>*Valores expresado en (TEU)</t>
  </si>
  <si>
    <t>RÍO HAINA</t>
  </si>
  <si>
    <t>*Valores Expresados en Toneladas Métricas (T.M.)</t>
  </si>
  <si>
    <t>PUERTOS</t>
  </si>
  <si>
    <t>DESGLOSE</t>
  </si>
  <si>
    <t xml:space="preserve">Embarcaciones </t>
  </si>
  <si>
    <t>Pasajeros de Entrada</t>
  </si>
  <si>
    <t>Pasajeros en Tránsito</t>
  </si>
  <si>
    <t>Total de Pasajeros</t>
  </si>
  <si>
    <t>Tripulación</t>
  </si>
  <si>
    <t>Pasajeros de Salida</t>
  </si>
  <si>
    <t xml:space="preserve">SANTA BARBARA </t>
  </si>
  <si>
    <t>SANTO DOMINGO CRUCERO</t>
  </si>
  <si>
    <t>SANTO DGO. FERRY</t>
  </si>
  <si>
    <t xml:space="preserve">ISLAS  CATALINA </t>
  </si>
  <si>
    <t>SANTO DOMINGO  FERRY</t>
  </si>
  <si>
    <t>DIFERENCIA</t>
  </si>
  <si>
    <t>PORCENTAJE</t>
  </si>
  <si>
    <t xml:space="preserve">COMPARATIVO DEL MOVIMIENTO DE CRUCEROS ARRIBADOS  TRIMESTRE  </t>
  </si>
  <si>
    <t xml:space="preserve">COMPARATIVO DEL MOVIMIENTO DE CRUCERISTAS  ARRIBADOS  TRIMESTRE  </t>
  </si>
  <si>
    <t>DIFERENCIAS</t>
  </si>
  <si>
    <t>CARGAS</t>
  </si>
  <si>
    <t>Nota:</t>
  </si>
  <si>
    <t>Puertos</t>
  </si>
  <si>
    <t>BAHÍA DE CALDERAS</t>
  </si>
  <si>
    <t>TAÍNO BAY</t>
  </si>
  <si>
    <t xml:space="preserve">LUPERÓN </t>
  </si>
  <si>
    <t>PESQUERO</t>
  </si>
  <si>
    <t xml:space="preserve">SANTA BÁRBARA </t>
  </si>
  <si>
    <t>Puertos/ Terminales</t>
  </si>
  <si>
    <t>COMPARATIVO  DE EMBARCACIONES LLEGADAS   JULIO-SEPTIEMBRE  2022 Vs 2023</t>
  </si>
  <si>
    <t>TRIMESTRE JULIO-SEPTIEMBRE 2023</t>
  </si>
  <si>
    <t>MOVIMIENTO DE PASAJEROS VÍA MARÍTIMA TRIMESTRE JULIO- SEPTIEMBRE 2023</t>
  </si>
  <si>
    <t>JULIO-SEPTIEMBRE 2023</t>
  </si>
  <si>
    <t>Estos contenedores correspondiente al Trimestre Julio-Septiembre 2023.</t>
  </si>
  <si>
    <t>MOVIMIENTO DE CONTENEDORES  JULIO-SEPTIEMBRE 2023 Vs 2022</t>
  </si>
  <si>
    <t>JULIO-SEPTIEMBRE 2023 Vs 2022</t>
  </si>
  <si>
    <t>JULIO-SEPTIEMBRE 2023 Vs 2019</t>
  </si>
  <si>
    <t>JULIO-SEPTIEMBRE  2023</t>
  </si>
  <si>
    <t>TRIMESTRE JULIO-SEPTIEMBRE 2023 Vs 2022</t>
  </si>
  <si>
    <t>ESTADÍSTICA. DIRECCIÓN DE PLANIFICACIÓN Y DESARROLLO</t>
  </si>
  <si>
    <t xml:space="preserve"> ESTADÍSTICA.DIRECCIÓN DE PLANIFICACIÓN Y DESARROLLO</t>
  </si>
  <si>
    <t xml:space="preserve"> ESTADÍSTICA. DIRECCIÓN DE PLANIFICACIÓN Y DESARROLLO</t>
  </si>
  <si>
    <t>ESTADÍSTICA. PLANIFICACIÓN Y DESARROLLO</t>
  </si>
  <si>
    <t>REPRESENTACIÓN PORCENTUAL DEL MOVIMIENTO DE EMBARCACIONES  EN EL TRIMESTRE  JULIO-SEPTIEMBRE 2023</t>
  </si>
  <si>
    <t>REM.</t>
  </si>
  <si>
    <t>Absoluta</t>
  </si>
  <si>
    <t>Porcentual</t>
  </si>
  <si>
    <t>MOVIMIENTO DE CONTENEDORES  JULIO-SEPTIEMBRE POR PUERTOS  2023</t>
  </si>
  <si>
    <t>CONTENEDORES (TEUS)</t>
  </si>
  <si>
    <t xml:space="preserve"> ESTADÍSTICA. DIRECCIÓN DE PLANIFICACIÓN Y DESAROLLO</t>
  </si>
  <si>
    <t>CARGA LÍQUIDA</t>
  </si>
  <si>
    <t xml:space="preserve"> CARGA SÓLIDA</t>
  </si>
  <si>
    <t>JULIO-SEPTIEMBRE 2023 Vs2022</t>
  </si>
  <si>
    <t>COMPARATIVO DEL  MOVIMIENTO DE CARGAS POR PUERTOS</t>
  </si>
  <si>
    <t>COMPARATIVO DEL MOVIMIENTO DE CARGAS POR TIPOS  2023 VS 2022</t>
  </si>
  <si>
    <t>MOVIMIENTO DE CRUCERISTAS ARRIBADOS  TRIMESTRE  JULIO-SEPTIEMBRE 2023</t>
  </si>
  <si>
    <t>DESGLOSE  DE LOS PUERTOS DE CRUCEROS JULIO- SEPTIEMBRE 2023</t>
  </si>
  <si>
    <t xml:space="preserve">COMPARATIVO DEL MOVIMIENTO DE  CRUCERISTAS  VÍA MARÍTIMA </t>
  </si>
  <si>
    <t xml:space="preserve">COMPARATIVO DEL MOVIMIENTO DE CRUCEROS VÍA MARÍTIMA  </t>
  </si>
  <si>
    <t>ESTADÍSTICA.DIRECCIÓN DE PLANIFICACIÓN Y DESARROLLO</t>
  </si>
  <si>
    <t>COMPARATIVO   DEL MOVIMIENTO DE CONTENEDORES   CARGADOS Y VACÍOS  2023 Vs. 2022</t>
  </si>
  <si>
    <t>TEUs EN TRÁNSITO SALIDA</t>
  </si>
  <si>
    <t>MOVIMIENTO  DE EMBARCACIONES LLEGADAS EN EL TRIMESTRE  JULIO-SEPTIEMBRE    2023 Vs 2022</t>
  </si>
  <si>
    <t>COMPARATIVO DEL MOVIMIENTO CARGAS  JULIO-SEPTIEMBRE 2023 Vs2022</t>
  </si>
  <si>
    <t xml:space="preserve">MOVIMIENTO DE LA CANTIDAD DE CRUCEROS   </t>
  </si>
  <si>
    <t>MOVIMIENTO DE  DE LA CANTIDAD DE CRUCERISTAS   JULIO-SEPTIEMBRE  2023</t>
  </si>
  <si>
    <t>TEUs EN TRÁNSITO ENTRADA</t>
  </si>
  <si>
    <t xml:space="preserve">En el trimestre Julio-Septiembre 2023 se registraron 115 Cruceros, por los cuales circularon un total de 340,628 Cruceristas </t>
  </si>
  <si>
    <t>Se observa un incrementro de un 34% en el movimiento de cruceristas para el tercer trimestre 2023 al compararlo con igual período del 2022.</t>
  </si>
  <si>
    <t>Se observa un incrementro de un 10% en los cruceros para el tercer trimestre 2023 al compararlo con igual período del 2022.</t>
  </si>
  <si>
    <t>Año base está en cero</t>
  </si>
  <si>
    <t>Se observa un incrementro de un 74% en el movimiento de cruceristas para el tercer trimestre 2023 al compararlo con igual período del 2019.</t>
  </si>
  <si>
    <t>Año base está en cero.</t>
  </si>
  <si>
    <t>Se observa un incrementro de un 35% en los cruceros para el tercer trimestre 2023 al compararlo con igual período del 2019.</t>
  </si>
  <si>
    <t xml:space="preserve">En el Trimestre Julio-Septiembre 2023, presentamos en los puertos un total general de 1,361 embarcaciones.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</si>
</sst>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4">
    <xf numFmtId="0" fontId="0" fillId="0" borderId="0" xfId="0"/>
    <xf numFmtId="0" fontId="4" fillId="0" borderId="0" xfId="0" applyFont="1"/>
    <xf numFmtId="0" fontId="1" fillId="0" borderId="0" xfId="3"/>
    <xf numFmtId="0" fontId="1" fillId="0" borderId="0" xfId="3"/>
  </cellXfs>
  <cellStyles count="5">
    <cellStyle name="Comma 2" xfId="2" xr:uid="{00000000-0005-0000-0000-000000000000}"/>
    <cellStyle name="Millares 10" xfId="1" xr:uid="{00000000-0005-0000-0000-000002000000}"/>
    <cellStyle name="Millares 2" xfId="4" xr:uid="{00000000-0005-0000-0000-000003000000}"/>
    <cellStyle name="Normal" xfId="0" builtinId="0"/>
    <cellStyle name="Normal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Total  del movimiento</a:t>
            </a:r>
            <a:r>
              <a:rPr lang="es-DO" baseline="0"/>
              <a:t> de Contenedores  Importación, Exportación y Tránsito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CONTENEDORES!#REF!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CONTENEDORES!#REF!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CONTENEDORES!#REF!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63D-43F8-9F01-2ABE7DC4E11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CONTENEDORES!#REF!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CONTENEDORES!#REF!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CONTENEDORES!#REF!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63D-43F8-9F01-2ABE7DC4E1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58513264"/>
        <c:axId val="258514048"/>
        <c:axId val="0"/>
      </c:bar3DChart>
      <c:catAx>
        <c:axId val="25851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8514048"/>
        <c:crosses val="autoZero"/>
        <c:auto val="1"/>
        <c:lblAlgn val="ctr"/>
        <c:lblOffset val="100"/>
        <c:noMultiLvlLbl val="0"/>
      </c:catAx>
      <c:valAx>
        <c:axId val="2585140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5851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110</xdr:row>
      <xdr:rowOff>0</xdr:rowOff>
    </xdr:from>
    <xdr:to>
      <xdr:col>4</xdr:col>
      <xdr:colOff>742950</xdr:colOff>
      <xdr:row>110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M46"/>
  <sheetViews>
    <sheetView view="pageBreakPreview" zoomScale="80" zoomScaleNormal="85" zoomScaleSheetLayoutView="80" workbookViewId="0">
      <selection activeCell="J24" sqref="J24"/>
    </sheetView>
  </sheetViews>
  <sheetFormatPr baseColWidth="10" defaultColWidth="10.85546875" defaultRowHeight="14.25" x14ac:dyDescent="0.2"/>
  <cols>
    <col min="1" max="1" width="10.85546875" style="1"/>
    <col min="2" max="2" width="19.42578125" style="1" customWidth="1"/>
    <col min="3" max="3" width="15.28515625" style="1" customWidth="1"/>
    <col min="4" max="4" width="14.42578125" style="1" customWidth="1"/>
    <col min="5" max="5" width="15.42578125" style="1" customWidth="1"/>
    <col min="6" max="6" width="16.140625" style="1" customWidth="1"/>
    <col min="7" max="7" width="13.28515625" style="1" customWidth="1"/>
    <col min="8" max="8" width="17.28515625" style="1" customWidth="1"/>
    <col min="9" max="9" width="13.140625" style="1" customWidth="1"/>
    <col min="10" max="10" width="12" style="1" customWidth="1"/>
    <col min="11" max="11" width="8.140625" style="1" customWidth="1"/>
    <col min="12" max="12" width="10" style="1" customWidth="1"/>
    <col min="13" max="13" width="8.42578125" style="1" customWidth="1"/>
    <col min="14" max="16384" width="10.85546875" style="1"/>
  </cols>
  <sheetData>
    <row r="1" spans="1:13" ht="1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x14ac:dyDescent="0.25">
      <c r="A2" s="2"/>
      <c r="B2" s="2"/>
      <c r="C2" s="2"/>
      <c r="D2" s="3" t="s">
        <v>31</v>
      </c>
      <c r="E2" s="3"/>
      <c r="F2" s="3"/>
      <c r="G2" s="3"/>
      <c r="H2" s="3"/>
      <c r="I2" s="3"/>
      <c r="J2" s="3"/>
      <c r="K2" s="2"/>
      <c r="L2" s="2"/>
      <c r="M2" s="2"/>
    </row>
    <row r="3" spans="1:13" ht="15" x14ac:dyDescent="0.25">
      <c r="A3" s="2"/>
      <c r="B3" s="2"/>
      <c r="C3" s="2"/>
      <c r="D3" s="3" t="s">
        <v>138</v>
      </c>
      <c r="E3" s="3"/>
      <c r="F3" s="3"/>
      <c r="G3" s="3"/>
      <c r="H3" s="3"/>
      <c r="I3" s="3"/>
      <c r="J3" s="3"/>
      <c r="K3" s="2"/>
      <c r="L3" s="2"/>
      <c r="M3" s="2"/>
    </row>
    <row r="4" spans="1:13" ht="15" x14ac:dyDescent="0.25">
      <c r="A4" s="2"/>
      <c r="B4" s="2"/>
      <c r="C4" s="2"/>
      <c r="D4" s="3" t="s">
        <v>159</v>
      </c>
      <c r="E4" s="3"/>
      <c r="F4" s="3"/>
      <c r="G4" s="3"/>
      <c r="H4" s="3"/>
      <c r="I4" s="3"/>
      <c r="J4" s="3"/>
      <c r="K4" s="2"/>
      <c r="L4" s="2"/>
      <c r="M4" s="2"/>
    </row>
    <row r="5" spans="1:13" ht="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x14ac:dyDescent="0.25">
      <c r="A6" s="2"/>
      <c r="B6" s="2"/>
      <c r="C6" s="2"/>
      <c r="D6" s="3" t="s">
        <v>94</v>
      </c>
      <c r="E6" s="3"/>
      <c r="F6" s="3"/>
      <c r="G6" s="3" t="s">
        <v>32</v>
      </c>
      <c r="H6" s="3"/>
      <c r="I6" s="3" t="s">
        <v>33</v>
      </c>
      <c r="J6" s="3"/>
      <c r="K6" s="2"/>
      <c r="L6" s="2"/>
      <c r="M6" s="2"/>
    </row>
    <row r="7" spans="1:13" ht="18" customHeight="1" x14ac:dyDescent="0.25">
      <c r="A7" s="2"/>
      <c r="B7" s="2"/>
      <c r="C7" s="2"/>
      <c r="D7" s="3"/>
      <c r="E7" s="3"/>
      <c r="F7" s="3"/>
      <c r="G7" s="2">
        <v>2022</v>
      </c>
      <c r="H7" s="2">
        <v>2023</v>
      </c>
      <c r="I7" s="2" t="s">
        <v>142</v>
      </c>
      <c r="J7" s="2" t="s">
        <v>143</v>
      </c>
      <c r="K7" s="2"/>
      <c r="L7" s="2"/>
      <c r="M7" s="2"/>
    </row>
    <row r="8" spans="1:13" ht="15.75" customHeight="1" x14ac:dyDescent="0.25">
      <c r="A8" s="2"/>
      <c r="B8" s="2"/>
      <c r="C8" s="2"/>
      <c r="D8" s="3" t="s">
        <v>34</v>
      </c>
      <c r="E8" s="3"/>
      <c r="F8" s="3"/>
      <c r="G8" s="2">
        <v>1228</v>
      </c>
      <c r="H8" s="2">
        <v>1361</v>
      </c>
      <c r="I8" s="2">
        <f>H8-G8</f>
        <v>133</v>
      </c>
      <c r="J8" s="2">
        <f>I8/G8</f>
        <v>0.10830618892508144</v>
      </c>
      <c r="K8" s="2"/>
      <c r="L8" s="2"/>
      <c r="M8" s="2"/>
    </row>
    <row r="9" spans="1:13" ht="1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 x14ac:dyDescent="0.25">
      <c r="A11" s="2"/>
      <c r="B11" s="2" t="s">
        <v>80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2" t="s">
        <v>39</v>
      </c>
      <c r="L11" s="2" t="s">
        <v>30</v>
      </c>
      <c r="M11" s="2" t="s">
        <v>20</v>
      </c>
    </row>
    <row r="12" spans="1:13" ht="15" x14ac:dyDescent="0.25">
      <c r="A12" s="2"/>
      <c r="B12" s="2">
        <v>2022</v>
      </c>
      <c r="C12" s="2">
        <v>736</v>
      </c>
      <c r="D12" s="2">
        <v>102</v>
      </c>
      <c r="E12" s="2">
        <v>190</v>
      </c>
      <c r="F12" s="2">
        <v>67</v>
      </c>
      <c r="G12" s="2">
        <v>0</v>
      </c>
      <c r="H12" s="2">
        <v>35</v>
      </c>
      <c r="I12" s="2">
        <v>30</v>
      </c>
      <c r="J12" s="2">
        <v>21</v>
      </c>
      <c r="K12" s="2">
        <v>5</v>
      </c>
      <c r="L12" s="2">
        <v>42</v>
      </c>
      <c r="M12" s="2">
        <f>SUM(C12:L12)</f>
        <v>1228</v>
      </c>
    </row>
    <row r="13" spans="1:13" ht="15" x14ac:dyDescent="0.25">
      <c r="A13" s="2"/>
      <c r="B13" s="2">
        <v>2023</v>
      </c>
      <c r="C13" s="2">
        <v>795</v>
      </c>
      <c r="D13" s="2">
        <v>106</v>
      </c>
      <c r="E13" s="2">
        <v>199</v>
      </c>
      <c r="F13" s="2">
        <v>77</v>
      </c>
      <c r="G13" s="2">
        <v>2</v>
      </c>
      <c r="H13" s="2">
        <v>56</v>
      </c>
      <c r="I13" s="2">
        <v>43</v>
      </c>
      <c r="J13" s="2">
        <v>35</v>
      </c>
      <c r="K13" s="2">
        <v>8</v>
      </c>
      <c r="L13" s="2">
        <v>40</v>
      </c>
      <c r="M13" s="2">
        <f>SUM(C13:L13)</f>
        <v>1361</v>
      </c>
    </row>
    <row r="14" spans="1:13" ht="15" x14ac:dyDescent="0.25">
      <c r="A14" s="2"/>
      <c r="B14" s="2" t="s">
        <v>85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" x14ac:dyDescent="0.25">
      <c r="A17" s="2"/>
      <c r="B17" s="3" t="s">
        <v>31</v>
      </c>
      <c r="C17" s="3"/>
      <c r="D17" s="3"/>
      <c r="E17" s="3"/>
      <c r="F17" s="3"/>
      <c r="G17" s="2"/>
      <c r="H17" s="2"/>
      <c r="I17" s="2"/>
      <c r="J17" s="2"/>
      <c r="K17" s="2"/>
      <c r="L17" s="2"/>
      <c r="M17" s="2"/>
    </row>
    <row r="18" spans="1:13" ht="15" x14ac:dyDescent="0.25">
      <c r="A18" s="2"/>
      <c r="B18" s="3" t="s">
        <v>137</v>
      </c>
      <c r="C18" s="3"/>
      <c r="D18" s="3"/>
      <c r="E18" s="3"/>
      <c r="F18" s="3"/>
      <c r="G18" s="2"/>
      <c r="H18" s="2"/>
      <c r="I18" s="2"/>
      <c r="J18" s="2"/>
      <c r="K18" s="2"/>
      <c r="L18" s="2"/>
      <c r="M18" s="2"/>
    </row>
    <row r="19" spans="1:13" ht="15" x14ac:dyDescent="0.25">
      <c r="A19" s="2"/>
      <c r="B19" s="3" t="s">
        <v>126</v>
      </c>
      <c r="C19" s="3"/>
      <c r="D19" s="3"/>
      <c r="E19" s="3"/>
      <c r="F19" s="3"/>
      <c r="G19" s="2"/>
      <c r="H19" s="2"/>
      <c r="I19" s="2"/>
      <c r="J19" s="2"/>
      <c r="K19" s="2"/>
      <c r="L19" s="2"/>
      <c r="M19" s="2"/>
    </row>
    <row r="20" spans="1:13" ht="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" x14ac:dyDescent="0.25">
      <c r="A21" s="2"/>
      <c r="B21" s="3" t="s">
        <v>34</v>
      </c>
      <c r="C21" s="3"/>
      <c r="D21" s="3"/>
      <c r="E21" s="3"/>
      <c r="F21" s="3"/>
      <c r="G21" s="2"/>
      <c r="H21" s="2"/>
      <c r="I21" s="2"/>
      <c r="J21" s="2"/>
      <c r="K21" s="2"/>
      <c r="L21" s="2"/>
      <c r="M21" s="2"/>
    </row>
    <row r="22" spans="1:13" ht="15" x14ac:dyDescent="0.25">
      <c r="A22" s="2"/>
      <c r="B22" s="2" t="s">
        <v>40</v>
      </c>
      <c r="C22" s="2">
        <v>2022</v>
      </c>
      <c r="D22" s="2">
        <v>2023</v>
      </c>
      <c r="E22" s="2" t="s">
        <v>81</v>
      </c>
      <c r="F22" s="2" t="s">
        <v>82</v>
      </c>
      <c r="G22" s="2"/>
      <c r="H22" s="2"/>
      <c r="I22" s="2"/>
      <c r="J22" s="2"/>
      <c r="K22" s="2"/>
      <c r="L22" s="2"/>
      <c r="M22" s="2"/>
    </row>
    <row r="23" spans="1:13" ht="20.25" customHeight="1" x14ac:dyDescent="0.25">
      <c r="A23" s="2"/>
      <c r="B23" s="2" t="s">
        <v>41</v>
      </c>
      <c r="C23" s="2">
        <v>38</v>
      </c>
      <c r="D23" s="2">
        <v>42</v>
      </c>
      <c r="E23" s="2">
        <f>D23-C23</f>
        <v>4</v>
      </c>
      <c r="F23" s="2">
        <f>E23/C23</f>
        <v>0.10526315789473684</v>
      </c>
      <c r="G23" s="2"/>
      <c r="H23" s="2"/>
      <c r="I23" s="2"/>
      <c r="J23" s="2"/>
      <c r="K23" s="2"/>
      <c r="L23" s="2"/>
      <c r="M23" s="2"/>
    </row>
    <row r="24" spans="1:13" ht="15" x14ac:dyDescent="0.25">
      <c r="A24" s="2"/>
      <c r="B24" s="2" t="s">
        <v>2</v>
      </c>
      <c r="C24" s="2">
        <v>2</v>
      </c>
      <c r="D24" s="2">
        <v>1</v>
      </c>
      <c r="E24" s="2">
        <f t="shared" ref="E24:E43" si="0">D24-C24</f>
        <v>-1</v>
      </c>
      <c r="F24" s="2">
        <f t="shared" ref="F24:F44" si="1">E24/C24</f>
        <v>-0.5</v>
      </c>
      <c r="G24" s="2"/>
      <c r="H24" s="2"/>
      <c r="I24" s="2"/>
      <c r="J24" s="2"/>
      <c r="K24" s="2"/>
      <c r="L24" s="2"/>
      <c r="M24" s="2"/>
    </row>
    <row r="25" spans="1:13" ht="15" x14ac:dyDescent="0.25">
      <c r="A25" s="2"/>
      <c r="B25" s="2" t="s">
        <v>3</v>
      </c>
      <c r="C25" s="2">
        <v>6</v>
      </c>
      <c r="D25" s="2">
        <v>22</v>
      </c>
      <c r="E25" s="2">
        <f t="shared" si="0"/>
        <v>16</v>
      </c>
      <c r="F25" s="2">
        <f t="shared" si="1"/>
        <v>2.6666666666666665</v>
      </c>
      <c r="G25" s="2"/>
      <c r="H25" s="2"/>
      <c r="I25" s="2"/>
      <c r="J25" s="2"/>
      <c r="K25" s="2"/>
      <c r="L25" s="2"/>
      <c r="M25" s="2"/>
    </row>
    <row r="26" spans="1:13" ht="15" x14ac:dyDescent="0.25">
      <c r="A26" s="2"/>
      <c r="B26" s="2" t="s">
        <v>4</v>
      </c>
      <c r="C26" s="2">
        <v>17</v>
      </c>
      <c r="D26" s="2">
        <v>18</v>
      </c>
      <c r="E26" s="2">
        <f t="shared" si="0"/>
        <v>1</v>
      </c>
      <c r="F26" s="2">
        <f t="shared" si="1"/>
        <v>5.8823529411764705E-2</v>
      </c>
      <c r="G26" s="2"/>
      <c r="H26" s="2"/>
      <c r="I26" s="2"/>
      <c r="J26" s="2"/>
      <c r="K26" s="2"/>
      <c r="L26" s="2"/>
      <c r="M26" s="2"/>
    </row>
    <row r="27" spans="1:13" ht="20.25" customHeight="1" x14ac:dyDescent="0.25">
      <c r="A27" s="2"/>
      <c r="B27" s="2" t="s">
        <v>5</v>
      </c>
      <c r="C27" s="2">
        <v>24</v>
      </c>
      <c r="D27" s="2">
        <v>32</v>
      </c>
      <c r="E27" s="2">
        <f t="shared" si="0"/>
        <v>8</v>
      </c>
      <c r="F27" s="2">
        <f t="shared" si="1"/>
        <v>0.33333333333333331</v>
      </c>
      <c r="G27" s="2"/>
      <c r="H27" s="2"/>
      <c r="I27" s="2"/>
      <c r="J27" s="2"/>
      <c r="K27" s="2"/>
      <c r="L27" s="2"/>
      <c r="M27" s="2"/>
    </row>
    <row r="28" spans="1:13" ht="18.75" customHeight="1" x14ac:dyDescent="0.25">
      <c r="A28" s="2"/>
      <c r="B28" s="2" t="s">
        <v>120</v>
      </c>
      <c r="C28" s="2">
        <v>16</v>
      </c>
      <c r="D28" s="2">
        <v>9</v>
      </c>
      <c r="E28" s="2">
        <f t="shared" si="0"/>
        <v>-7</v>
      </c>
      <c r="F28" s="2">
        <f t="shared" si="1"/>
        <v>-0.4375</v>
      </c>
      <c r="G28" s="2"/>
      <c r="H28" s="2"/>
      <c r="I28" s="2"/>
      <c r="J28" s="2"/>
      <c r="K28" s="2"/>
      <c r="L28" s="2"/>
      <c r="M28" s="2"/>
    </row>
    <row r="29" spans="1:13" ht="18.75" customHeight="1" x14ac:dyDescent="0.25">
      <c r="A29" s="2"/>
      <c r="B29" s="2" t="s">
        <v>6</v>
      </c>
      <c r="C29" s="2">
        <v>0</v>
      </c>
      <c r="D29" s="2">
        <v>0</v>
      </c>
      <c r="E29" s="2">
        <f t="shared" si="0"/>
        <v>0</v>
      </c>
      <c r="F29" s="2">
        <v>0</v>
      </c>
      <c r="G29" s="2"/>
      <c r="H29" s="2"/>
      <c r="I29" s="2"/>
      <c r="J29" s="2"/>
      <c r="K29" s="2"/>
      <c r="L29" s="2"/>
      <c r="M29" s="2"/>
    </row>
    <row r="30" spans="1:13" ht="15" x14ac:dyDescent="0.25">
      <c r="A30" s="2"/>
      <c r="B30" s="2" t="s">
        <v>7</v>
      </c>
      <c r="C30" s="2">
        <v>248</v>
      </c>
      <c r="D30" s="2">
        <v>293</v>
      </c>
      <c r="E30" s="2">
        <f t="shared" si="0"/>
        <v>45</v>
      </c>
      <c r="F30" s="2">
        <f t="shared" si="1"/>
        <v>0.18145161290322581</v>
      </c>
      <c r="G30" s="2"/>
      <c r="H30" s="2"/>
      <c r="I30" s="2"/>
      <c r="J30" s="2"/>
      <c r="K30" s="2"/>
      <c r="L30" s="2"/>
      <c r="M30" s="2"/>
    </row>
    <row r="31" spans="1:13" ht="15" x14ac:dyDescent="0.25">
      <c r="A31" s="2"/>
      <c r="B31" s="2" t="s">
        <v>8</v>
      </c>
      <c r="C31" s="2">
        <v>69</v>
      </c>
      <c r="D31" s="2">
        <v>75</v>
      </c>
      <c r="E31" s="2">
        <f t="shared" si="0"/>
        <v>6</v>
      </c>
      <c r="F31" s="2">
        <f t="shared" si="1"/>
        <v>8.6956521739130432E-2</v>
      </c>
      <c r="G31" s="2"/>
      <c r="H31" s="2"/>
      <c r="I31" s="2"/>
      <c r="J31" s="2"/>
      <c r="K31" s="2"/>
      <c r="L31" s="2"/>
      <c r="M31" s="2"/>
    </row>
    <row r="32" spans="1:13" ht="15" x14ac:dyDescent="0.25">
      <c r="A32" s="2"/>
      <c r="B32" s="2" t="s">
        <v>9</v>
      </c>
      <c r="C32" s="2">
        <v>15</v>
      </c>
      <c r="D32" s="2">
        <v>11</v>
      </c>
      <c r="E32" s="2">
        <f t="shared" si="0"/>
        <v>-4</v>
      </c>
      <c r="F32" s="2">
        <f t="shared" si="1"/>
        <v>-0.26666666666666666</v>
      </c>
      <c r="G32" s="2"/>
      <c r="H32" s="2"/>
      <c r="I32" s="2"/>
      <c r="J32" s="2"/>
      <c r="K32" s="2"/>
      <c r="L32" s="2"/>
      <c r="M32" s="2"/>
    </row>
    <row r="33" spans="1:13" ht="15" x14ac:dyDescent="0.25">
      <c r="A33" s="2"/>
      <c r="B33" s="2" t="s">
        <v>122</v>
      </c>
      <c r="C33" s="2">
        <v>16</v>
      </c>
      <c r="D33" s="2">
        <v>30</v>
      </c>
      <c r="E33" s="2">
        <f t="shared" si="0"/>
        <v>14</v>
      </c>
      <c r="F33" s="2">
        <f t="shared" si="1"/>
        <v>0.875</v>
      </c>
      <c r="G33" s="2"/>
      <c r="H33" s="2"/>
      <c r="I33" s="2"/>
      <c r="J33" s="2"/>
      <c r="K33" s="2"/>
      <c r="L33" s="2"/>
      <c r="M33" s="2"/>
    </row>
    <row r="34" spans="1:13" ht="15" x14ac:dyDescent="0.25">
      <c r="A34" s="2"/>
      <c r="B34" s="2" t="s">
        <v>121</v>
      </c>
      <c r="C34" s="2">
        <v>20</v>
      </c>
      <c r="D34" s="2">
        <v>28</v>
      </c>
      <c r="E34" s="2">
        <f t="shared" si="0"/>
        <v>8</v>
      </c>
      <c r="F34" s="2">
        <f t="shared" si="1"/>
        <v>0.4</v>
      </c>
      <c r="G34" s="2"/>
      <c r="H34" s="2"/>
      <c r="I34" s="2"/>
      <c r="J34" s="2"/>
      <c r="K34" s="2"/>
      <c r="L34" s="2"/>
      <c r="M34" s="2"/>
    </row>
    <row r="35" spans="1:13" ht="15" x14ac:dyDescent="0.25">
      <c r="A35" s="2"/>
      <c r="B35" s="2" t="s">
        <v>11</v>
      </c>
      <c r="C35" s="2">
        <v>29</v>
      </c>
      <c r="D35" s="2">
        <v>27</v>
      </c>
      <c r="E35" s="2">
        <f t="shared" si="0"/>
        <v>-2</v>
      </c>
      <c r="F35" s="2">
        <f t="shared" si="1"/>
        <v>-6.8965517241379309E-2</v>
      </c>
      <c r="G35" s="2"/>
      <c r="H35" s="2"/>
      <c r="I35" s="2"/>
      <c r="J35" s="2"/>
      <c r="K35" s="2"/>
      <c r="L35" s="2"/>
      <c r="M35" s="2"/>
    </row>
    <row r="36" spans="1:13" ht="15" x14ac:dyDescent="0.25">
      <c r="A36" s="2"/>
      <c r="B36" s="2" t="s">
        <v>12</v>
      </c>
      <c r="C36" s="2">
        <v>3</v>
      </c>
      <c r="D36" s="2">
        <v>0</v>
      </c>
      <c r="E36" s="2">
        <f t="shared" si="0"/>
        <v>-3</v>
      </c>
      <c r="F36" s="2">
        <f t="shared" si="1"/>
        <v>-1</v>
      </c>
      <c r="G36" s="2"/>
      <c r="H36" s="2"/>
      <c r="I36" s="2"/>
      <c r="J36" s="2"/>
      <c r="K36" s="2"/>
      <c r="L36" s="2"/>
      <c r="M36" s="2"/>
    </row>
    <row r="37" spans="1:13" ht="15" x14ac:dyDescent="0.25">
      <c r="A37" s="2"/>
      <c r="B37" s="2" t="s">
        <v>13</v>
      </c>
      <c r="C37" s="2">
        <v>9</v>
      </c>
      <c r="D37" s="2">
        <v>8</v>
      </c>
      <c r="E37" s="2">
        <f t="shared" si="0"/>
        <v>-1</v>
      </c>
      <c r="F37" s="2">
        <f t="shared" si="1"/>
        <v>-0.1111111111111111</v>
      </c>
      <c r="G37" s="2"/>
      <c r="H37" s="2"/>
      <c r="I37" s="2"/>
      <c r="J37" s="2"/>
      <c r="K37" s="2"/>
      <c r="L37" s="2"/>
      <c r="M37" s="2"/>
    </row>
    <row r="38" spans="1:13" ht="15" x14ac:dyDescent="0.25">
      <c r="A38" s="2"/>
      <c r="B38" s="2" t="s">
        <v>14</v>
      </c>
      <c r="C38" s="2">
        <v>96</v>
      </c>
      <c r="D38" s="2">
        <v>123</v>
      </c>
      <c r="E38" s="2">
        <f t="shared" si="0"/>
        <v>27</v>
      </c>
      <c r="F38" s="2">
        <f t="shared" si="1"/>
        <v>0.28125</v>
      </c>
      <c r="G38" s="2"/>
      <c r="H38" s="2"/>
      <c r="I38" s="2"/>
      <c r="J38" s="2"/>
      <c r="K38" s="2"/>
      <c r="L38" s="2"/>
      <c r="M38" s="2"/>
    </row>
    <row r="39" spans="1:13" ht="15" x14ac:dyDescent="0.25">
      <c r="A39" s="2"/>
      <c r="B39" s="2" t="s">
        <v>15</v>
      </c>
      <c r="C39" s="2">
        <v>9</v>
      </c>
      <c r="D39" s="2">
        <v>8</v>
      </c>
      <c r="E39" s="2">
        <f t="shared" si="0"/>
        <v>-1</v>
      </c>
      <c r="F39" s="2">
        <f t="shared" si="1"/>
        <v>-0.1111111111111111</v>
      </c>
      <c r="G39" s="2"/>
      <c r="H39" s="2"/>
      <c r="I39" s="2"/>
      <c r="J39" s="2"/>
      <c r="K39" s="2"/>
      <c r="L39" s="2"/>
      <c r="M39" s="2"/>
    </row>
    <row r="40" spans="1:13" ht="15" x14ac:dyDescent="0.25">
      <c r="A40" s="2"/>
      <c r="B40" s="2" t="s">
        <v>97</v>
      </c>
      <c r="C40" s="2">
        <v>455</v>
      </c>
      <c r="D40" s="2">
        <v>472</v>
      </c>
      <c r="E40" s="2">
        <f t="shared" si="0"/>
        <v>17</v>
      </c>
      <c r="F40" s="2">
        <f t="shared" si="1"/>
        <v>3.7362637362637362E-2</v>
      </c>
      <c r="G40" s="2"/>
      <c r="H40" s="2"/>
      <c r="I40" s="2"/>
      <c r="J40" s="2"/>
      <c r="K40" s="2"/>
      <c r="L40" s="2"/>
      <c r="M40" s="2"/>
    </row>
    <row r="41" spans="1:13" ht="14.25" customHeight="1" x14ac:dyDescent="0.25">
      <c r="A41" s="2"/>
      <c r="B41" s="2" t="s">
        <v>36</v>
      </c>
      <c r="C41" s="2">
        <v>30</v>
      </c>
      <c r="D41" s="2">
        <v>41</v>
      </c>
      <c r="E41" s="2">
        <f t="shared" si="0"/>
        <v>11</v>
      </c>
      <c r="F41" s="2">
        <f t="shared" si="1"/>
        <v>0.36666666666666664</v>
      </c>
      <c r="G41" s="2"/>
      <c r="H41" s="2"/>
      <c r="I41" s="2"/>
      <c r="J41" s="2"/>
      <c r="K41" s="2"/>
      <c r="L41" s="2"/>
      <c r="M41" s="2"/>
    </row>
    <row r="42" spans="1:13" ht="19.5" customHeight="1" x14ac:dyDescent="0.25">
      <c r="A42" s="2"/>
      <c r="B42" s="2" t="s">
        <v>17</v>
      </c>
      <c r="C42" s="2">
        <v>9</v>
      </c>
      <c r="D42" s="2">
        <v>8</v>
      </c>
      <c r="E42" s="2">
        <f t="shared" si="0"/>
        <v>-1</v>
      </c>
      <c r="F42" s="2">
        <f t="shared" si="1"/>
        <v>-0.1111111111111111</v>
      </c>
      <c r="G42" s="2"/>
      <c r="H42" s="2"/>
      <c r="I42" s="2"/>
      <c r="J42" s="2"/>
      <c r="K42" s="2"/>
      <c r="L42" s="2"/>
      <c r="M42" s="2"/>
    </row>
    <row r="43" spans="1:13" ht="24.75" customHeight="1" x14ac:dyDescent="0.25">
      <c r="A43" s="2"/>
      <c r="B43" s="2" t="s">
        <v>18</v>
      </c>
      <c r="C43" s="2">
        <v>117</v>
      </c>
      <c r="D43" s="2">
        <v>113</v>
      </c>
      <c r="E43" s="2">
        <f t="shared" si="0"/>
        <v>-4</v>
      </c>
      <c r="F43" s="2">
        <f t="shared" si="1"/>
        <v>-3.4188034188034191E-2</v>
      </c>
      <c r="G43" s="2"/>
      <c r="H43" s="2"/>
      <c r="I43" s="2"/>
      <c r="J43" s="2"/>
      <c r="K43" s="2"/>
      <c r="L43" s="2"/>
      <c r="M43" s="2"/>
    </row>
    <row r="44" spans="1:13" ht="21" customHeight="1" x14ac:dyDescent="0.25">
      <c r="A44" s="2"/>
      <c r="B44" s="2" t="s">
        <v>20</v>
      </c>
      <c r="C44" s="2">
        <f>SUM(C23:C43)</f>
        <v>1228</v>
      </c>
      <c r="D44" s="2">
        <f>SUM(D23:D43)</f>
        <v>1361</v>
      </c>
      <c r="E44" s="2">
        <f>D44-C44</f>
        <v>133</v>
      </c>
      <c r="F44" s="2">
        <f t="shared" si="1"/>
        <v>0.10830618892508144</v>
      </c>
      <c r="G44" s="2"/>
      <c r="H44" s="2"/>
      <c r="I44" s="2"/>
      <c r="J44" s="2"/>
      <c r="K44" s="2"/>
      <c r="L44" s="2"/>
      <c r="M44" s="2"/>
    </row>
    <row r="45" spans="1:13" ht="15" x14ac:dyDescent="0.25">
      <c r="A45" s="2"/>
      <c r="B45" s="2" t="s">
        <v>85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</sheetData>
  <mergeCells count="12">
    <mergeCell ref="D2:J2"/>
    <mergeCell ref="D3:J3"/>
    <mergeCell ref="D4:J4"/>
    <mergeCell ref="B21:F21"/>
    <mergeCell ref="D6:F6"/>
    <mergeCell ref="G6:H6"/>
    <mergeCell ref="I6:J6"/>
    <mergeCell ref="D7:F7"/>
    <mergeCell ref="D8:F8"/>
    <mergeCell ref="B19:F19"/>
    <mergeCell ref="B18:F18"/>
    <mergeCell ref="B17:F17"/>
  </mergeCells>
  <pageMargins left="0.7" right="0.7" top="0.75" bottom="0.75" header="0.3" footer="0.3"/>
  <pageSetup scale="70" orientation="landscape" horizontalDpi="4294967293" r:id="rId1"/>
  <ignoredErrors>
    <ignoredError sqref="M12:M13 C44:D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B3:M75"/>
  <sheetViews>
    <sheetView view="pageBreakPreview" topLeftCell="A24" zoomScale="77" zoomScaleNormal="84" zoomScaleSheetLayoutView="77" workbookViewId="0">
      <selection activeCell="R19" sqref="R19"/>
    </sheetView>
  </sheetViews>
  <sheetFormatPr baseColWidth="10" defaultColWidth="10.85546875" defaultRowHeight="15" x14ac:dyDescent="0.25"/>
  <cols>
    <col min="1" max="1" width="10.85546875" style="2"/>
    <col min="2" max="2" width="17.140625" style="2" customWidth="1"/>
    <col min="3" max="3" width="27.7109375" style="2" customWidth="1"/>
    <col min="4" max="4" width="16.140625" style="2" customWidth="1"/>
    <col min="5" max="5" width="14.85546875" style="2" customWidth="1"/>
    <col min="6" max="6" width="12.5703125" style="2" customWidth="1"/>
    <col min="7" max="7" width="13.5703125" style="2" customWidth="1"/>
    <col min="8" max="8" width="18.42578125" style="2" customWidth="1"/>
    <col min="9" max="9" width="13.140625" style="2" customWidth="1"/>
    <col min="10" max="10" width="8.5703125" style="2" customWidth="1"/>
    <col min="11" max="11" width="18.140625" style="2" customWidth="1"/>
    <col min="12" max="12" width="10.42578125" style="2" customWidth="1"/>
    <col min="13" max="13" width="13.140625" style="2" customWidth="1"/>
    <col min="14" max="16384" width="10.85546875" style="2"/>
  </cols>
  <sheetData>
    <row r="3" spans="2:13" x14ac:dyDescent="0.25">
      <c r="B3" s="3" t="s">
        <v>31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x14ac:dyDescent="0.25">
      <c r="B4" s="3" t="s">
        <v>136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x14ac:dyDescent="0.25">
      <c r="B5" s="3" t="s">
        <v>83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x14ac:dyDescent="0.25">
      <c r="B6" s="3" t="s">
        <v>129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x14ac:dyDescent="0.25">
      <c r="B7" s="2" t="s">
        <v>0</v>
      </c>
      <c r="C7" s="2" t="s">
        <v>21</v>
      </c>
      <c r="D7" s="2" t="s">
        <v>22</v>
      </c>
      <c r="E7" s="2" t="s">
        <v>23</v>
      </c>
      <c r="F7" s="2" t="s">
        <v>24</v>
      </c>
      <c r="G7" s="2" t="s">
        <v>25</v>
      </c>
      <c r="H7" s="2" t="s">
        <v>26</v>
      </c>
      <c r="I7" s="2" t="s">
        <v>27</v>
      </c>
      <c r="J7" s="2" t="s">
        <v>28</v>
      </c>
      <c r="K7" s="2" t="s">
        <v>29</v>
      </c>
      <c r="L7" s="2" t="s">
        <v>30</v>
      </c>
      <c r="M7" s="2" t="s">
        <v>20</v>
      </c>
    </row>
    <row r="8" spans="2:13" x14ac:dyDescent="0.25">
      <c r="B8" s="2" t="s">
        <v>1</v>
      </c>
      <c r="C8" s="2">
        <v>0</v>
      </c>
      <c r="D8" s="2">
        <v>0</v>
      </c>
      <c r="E8" s="2">
        <v>0</v>
      </c>
      <c r="F8" s="2">
        <v>42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f>SUM(C8:L8)</f>
        <v>42</v>
      </c>
    </row>
    <row r="9" spans="2:13" x14ac:dyDescent="0.25">
      <c r="B9" s="2" t="s">
        <v>2</v>
      </c>
      <c r="C9" s="2">
        <v>0</v>
      </c>
      <c r="D9" s="2">
        <v>0</v>
      </c>
      <c r="E9" s="2">
        <v>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f t="shared" ref="M9:M29" si="0">SUM(C9:L9)</f>
        <v>1</v>
      </c>
    </row>
    <row r="10" spans="2:13" x14ac:dyDescent="0.25">
      <c r="B10" s="2" t="s">
        <v>3</v>
      </c>
      <c r="C10" s="2">
        <v>0</v>
      </c>
      <c r="D10" s="2">
        <v>2</v>
      </c>
      <c r="E10" s="2">
        <v>5</v>
      </c>
      <c r="F10" s="2">
        <v>0</v>
      </c>
      <c r="G10" s="2">
        <v>0</v>
      </c>
      <c r="H10" s="2">
        <v>10</v>
      </c>
      <c r="I10" s="2">
        <v>5</v>
      </c>
      <c r="J10" s="2">
        <v>0</v>
      </c>
      <c r="K10" s="2">
        <v>0</v>
      </c>
      <c r="L10" s="2">
        <v>0</v>
      </c>
      <c r="M10" s="2">
        <f t="shared" si="0"/>
        <v>22</v>
      </c>
    </row>
    <row r="11" spans="2:13" x14ac:dyDescent="0.25">
      <c r="B11" s="2" t="s">
        <v>4</v>
      </c>
      <c r="C11" s="2">
        <v>1</v>
      </c>
      <c r="D11" s="2">
        <v>9</v>
      </c>
      <c r="E11" s="2">
        <v>0</v>
      </c>
      <c r="F11" s="2">
        <v>0</v>
      </c>
      <c r="G11" s="2">
        <v>0</v>
      </c>
      <c r="H11" s="2">
        <v>5</v>
      </c>
      <c r="I11" s="2">
        <v>3</v>
      </c>
      <c r="J11" s="2">
        <v>0</v>
      </c>
      <c r="K11" s="2">
        <v>0</v>
      </c>
      <c r="L11" s="2">
        <v>0</v>
      </c>
      <c r="M11" s="2">
        <f t="shared" si="0"/>
        <v>18</v>
      </c>
    </row>
    <row r="12" spans="2:13" x14ac:dyDescent="0.25">
      <c r="B12" s="2" t="s">
        <v>5</v>
      </c>
      <c r="C12" s="2">
        <v>14</v>
      </c>
      <c r="D12" s="2">
        <v>0</v>
      </c>
      <c r="E12" s="2">
        <v>9</v>
      </c>
      <c r="F12" s="2">
        <v>0</v>
      </c>
      <c r="G12" s="2">
        <v>2</v>
      </c>
      <c r="H12" s="2">
        <v>3</v>
      </c>
      <c r="I12" s="2">
        <v>3</v>
      </c>
      <c r="J12" s="2">
        <v>1</v>
      </c>
      <c r="K12" s="2">
        <v>0</v>
      </c>
      <c r="L12" s="2">
        <v>0</v>
      </c>
      <c r="M12" s="2">
        <f t="shared" si="0"/>
        <v>32</v>
      </c>
    </row>
    <row r="13" spans="2:13" ht="27" customHeight="1" x14ac:dyDescent="0.25">
      <c r="B13" s="2" t="s">
        <v>120</v>
      </c>
      <c r="C13" s="2">
        <v>8</v>
      </c>
      <c r="D13" s="2">
        <v>0</v>
      </c>
      <c r="E13" s="2">
        <v>0</v>
      </c>
      <c r="F13" s="2">
        <v>0</v>
      </c>
      <c r="G13" s="2">
        <v>0</v>
      </c>
      <c r="H13" s="2">
        <v>1</v>
      </c>
      <c r="I13" s="2">
        <v>0</v>
      </c>
      <c r="J13" s="2">
        <v>0</v>
      </c>
      <c r="K13" s="2">
        <v>0</v>
      </c>
      <c r="L13" s="2">
        <v>0</v>
      </c>
      <c r="M13" s="2">
        <f t="shared" si="0"/>
        <v>9</v>
      </c>
    </row>
    <row r="14" spans="2:13" x14ac:dyDescent="0.25">
      <c r="B14" s="2" t="s">
        <v>6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f t="shared" si="0"/>
        <v>0</v>
      </c>
    </row>
    <row r="15" spans="2:13" x14ac:dyDescent="0.25">
      <c r="B15" s="2" t="s">
        <v>7</v>
      </c>
      <c r="C15" s="2">
        <v>293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f t="shared" si="0"/>
        <v>293</v>
      </c>
    </row>
    <row r="16" spans="2:13" x14ac:dyDescent="0.25">
      <c r="B16" s="2" t="s">
        <v>8</v>
      </c>
      <c r="C16" s="2">
        <v>0</v>
      </c>
      <c r="D16" s="2">
        <v>0</v>
      </c>
      <c r="E16" s="2">
        <v>75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f t="shared" si="0"/>
        <v>75</v>
      </c>
    </row>
    <row r="17" spans="2:13" x14ac:dyDescent="0.25">
      <c r="B17" s="2" t="s">
        <v>9</v>
      </c>
      <c r="C17" s="2">
        <v>2</v>
      </c>
      <c r="D17" s="2">
        <v>0</v>
      </c>
      <c r="E17" s="2">
        <v>0</v>
      </c>
      <c r="F17" s="2">
        <v>7</v>
      </c>
      <c r="G17" s="2">
        <v>0</v>
      </c>
      <c r="H17" s="2">
        <v>1</v>
      </c>
      <c r="I17" s="2">
        <v>1</v>
      </c>
      <c r="J17" s="2">
        <v>0</v>
      </c>
      <c r="K17" s="2">
        <v>0</v>
      </c>
      <c r="L17" s="2">
        <v>0</v>
      </c>
      <c r="M17" s="2">
        <f t="shared" si="0"/>
        <v>11</v>
      </c>
    </row>
    <row r="18" spans="2:13" x14ac:dyDescent="0.25">
      <c r="B18" s="2" t="s">
        <v>122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30</v>
      </c>
      <c r="K18" s="2">
        <v>0</v>
      </c>
      <c r="L18" s="2">
        <v>0</v>
      </c>
      <c r="M18" s="2">
        <f t="shared" si="0"/>
        <v>30</v>
      </c>
    </row>
    <row r="19" spans="2:13" x14ac:dyDescent="0.25">
      <c r="B19" s="2" t="s">
        <v>121</v>
      </c>
      <c r="C19" s="2">
        <v>0</v>
      </c>
      <c r="D19" s="2">
        <v>0</v>
      </c>
      <c r="E19" s="2">
        <v>0</v>
      </c>
      <c r="F19" s="2">
        <v>28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f t="shared" si="0"/>
        <v>28</v>
      </c>
    </row>
    <row r="20" spans="2:13" x14ac:dyDescent="0.25">
      <c r="B20" s="2" t="s">
        <v>11</v>
      </c>
      <c r="C20" s="2">
        <v>20</v>
      </c>
      <c r="D20" s="2">
        <v>2</v>
      </c>
      <c r="E20" s="2">
        <v>0</v>
      </c>
      <c r="F20" s="2">
        <v>0</v>
      </c>
      <c r="G20" s="2">
        <v>0</v>
      </c>
      <c r="H20" s="2">
        <v>3</v>
      </c>
      <c r="I20" s="2">
        <v>2</v>
      </c>
      <c r="J20" s="2">
        <v>0</v>
      </c>
      <c r="K20" s="2">
        <v>0</v>
      </c>
      <c r="L20" s="2">
        <v>0</v>
      </c>
      <c r="M20" s="2">
        <f t="shared" si="0"/>
        <v>27</v>
      </c>
    </row>
    <row r="21" spans="2:13" x14ac:dyDescent="0.25">
      <c r="B21" s="2" t="s">
        <v>12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f t="shared" si="0"/>
        <v>0</v>
      </c>
    </row>
    <row r="22" spans="2:13" x14ac:dyDescent="0.25">
      <c r="B22" s="2" t="s">
        <v>13</v>
      </c>
      <c r="C22" s="2">
        <v>5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3</v>
      </c>
      <c r="L22" s="2">
        <v>0</v>
      </c>
      <c r="M22" s="2">
        <f t="shared" si="0"/>
        <v>8</v>
      </c>
    </row>
    <row r="23" spans="2:13" x14ac:dyDescent="0.25">
      <c r="B23" s="2" t="s">
        <v>14</v>
      </c>
      <c r="C23" s="2">
        <v>85</v>
      </c>
      <c r="D23" s="2">
        <v>14</v>
      </c>
      <c r="E23" s="2">
        <v>0</v>
      </c>
      <c r="F23" s="2">
        <v>0</v>
      </c>
      <c r="G23" s="2">
        <v>0</v>
      </c>
      <c r="H23" s="2">
        <v>13</v>
      </c>
      <c r="I23" s="2">
        <v>11</v>
      </c>
      <c r="J23" s="2">
        <v>0</v>
      </c>
      <c r="K23" s="2">
        <v>0</v>
      </c>
      <c r="L23" s="2">
        <v>0</v>
      </c>
      <c r="M23" s="2">
        <f t="shared" si="0"/>
        <v>123</v>
      </c>
    </row>
    <row r="24" spans="2:13" x14ac:dyDescent="0.25">
      <c r="B24" s="2" t="s">
        <v>15</v>
      </c>
      <c r="C24" s="2">
        <v>0</v>
      </c>
      <c r="D24" s="2">
        <v>8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f t="shared" si="0"/>
        <v>8</v>
      </c>
    </row>
    <row r="25" spans="2:13" x14ac:dyDescent="0.25">
      <c r="B25" s="2" t="s">
        <v>97</v>
      </c>
      <c r="C25" s="2">
        <v>288</v>
      </c>
      <c r="D25" s="2">
        <v>69</v>
      </c>
      <c r="E25" s="2">
        <v>94</v>
      </c>
      <c r="F25" s="2">
        <v>0</v>
      </c>
      <c r="G25" s="2">
        <v>0</v>
      </c>
      <c r="H25" s="2">
        <v>10</v>
      </c>
      <c r="I25" s="2">
        <v>11</v>
      </c>
      <c r="J25" s="2">
        <v>0</v>
      </c>
      <c r="K25" s="2">
        <v>0</v>
      </c>
      <c r="L25" s="2">
        <v>0</v>
      </c>
      <c r="M25" s="2">
        <f t="shared" si="0"/>
        <v>472</v>
      </c>
    </row>
    <row r="26" spans="2:13" x14ac:dyDescent="0.25">
      <c r="B26" s="2" t="s">
        <v>35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f t="shared" si="0"/>
        <v>0</v>
      </c>
    </row>
    <row r="27" spans="2:13" ht="28.5" customHeight="1" x14ac:dyDescent="0.25">
      <c r="B27" s="2" t="s">
        <v>36</v>
      </c>
      <c r="C27" s="2">
        <v>18</v>
      </c>
      <c r="D27" s="2">
        <v>2</v>
      </c>
      <c r="E27" s="2">
        <v>10</v>
      </c>
      <c r="F27" s="2">
        <v>0</v>
      </c>
      <c r="G27" s="2">
        <v>0</v>
      </c>
      <c r="H27" s="2">
        <v>7</v>
      </c>
      <c r="I27" s="2">
        <v>4</v>
      </c>
      <c r="J27" s="2">
        <v>0</v>
      </c>
      <c r="K27" s="2">
        <v>0</v>
      </c>
      <c r="L27" s="2">
        <v>0</v>
      </c>
      <c r="M27" s="2">
        <f t="shared" si="0"/>
        <v>41</v>
      </c>
    </row>
    <row r="28" spans="2:13" ht="21.75" customHeight="1" x14ac:dyDescent="0.25">
      <c r="B28" s="2" t="s">
        <v>17</v>
      </c>
      <c r="C28" s="2">
        <v>3</v>
      </c>
      <c r="D28" s="2">
        <v>0</v>
      </c>
      <c r="E28" s="2">
        <v>0</v>
      </c>
      <c r="F28" s="2">
        <v>0</v>
      </c>
      <c r="G28" s="2">
        <v>0</v>
      </c>
      <c r="H28" s="2">
        <v>1</v>
      </c>
      <c r="I28" s="2">
        <v>0</v>
      </c>
      <c r="J28" s="2">
        <v>4</v>
      </c>
      <c r="K28" s="2">
        <v>0</v>
      </c>
      <c r="L28" s="2">
        <v>0</v>
      </c>
      <c r="M28" s="2">
        <f t="shared" si="0"/>
        <v>8</v>
      </c>
    </row>
    <row r="29" spans="2:13" ht="22.5" customHeight="1" x14ac:dyDescent="0.25">
      <c r="B29" s="2" t="s">
        <v>18</v>
      </c>
      <c r="C29" s="2">
        <v>58</v>
      </c>
      <c r="D29" s="2">
        <v>0</v>
      </c>
      <c r="E29" s="2">
        <v>5</v>
      </c>
      <c r="F29" s="2">
        <v>0</v>
      </c>
      <c r="G29" s="2">
        <v>0</v>
      </c>
      <c r="H29" s="2">
        <v>2</v>
      </c>
      <c r="I29" s="2">
        <v>3</v>
      </c>
      <c r="J29" s="2">
        <v>0</v>
      </c>
      <c r="K29" s="2">
        <v>5</v>
      </c>
      <c r="L29" s="2">
        <v>40</v>
      </c>
      <c r="M29" s="2">
        <f t="shared" si="0"/>
        <v>113</v>
      </c>
    </row>
    <row r="30" spans="2:13" x14ac:dyDescent="0.25">
      <c r="B30" s="2" t="s">
        <v>20</v>
      </c>
      <c r="C30" s="2">
        <f>SUM(C8:C29)</f>
        <v>795</v>
      </c>
      <c r="D30" s="2">
        <f t="shared" ref="D30:M30" si="1">SUM(D8:D29)</f>
        <v>106</v>
      </c>
      <c r="E30" s="2">
        <f t="shared" si="1"/>
        <v>199</v>
      </c>
      <c r="F30" s="2">
        <f t="shared" si="1"/>
        <v>77</v>
      </c>
      <c r="G30" s="2">
        <f t="shared" si="1"/>
        <v>2</v>
      </c>
      <c r="H30" s="2">
        <f t="shared" si="1"/>
        <v>56</v>
      </c>
      <c r="I30" s="2">
        <f t="shared" si="1"/>
        <v>43</v>
      </c>
      <c r="J30" s="2">
        <f t="shared" si="1"/>
        <v>35</v>
      </c>
      <c r="K30" s="2">
        <f t="shared" si="1"/>
        <v>8</v>
      </c>
      <c r="L30" s="2">
        <f t="shared" si="1"/>
        <v>40</v>
      </c>
      <c r="M30" s="2">
        <f t="shared" si="1"/>
        <v>1361</v>
      </c>
    </row>
    <row r="31" spans="2:13" x14ac:dyDescent="0.25">
      <c r="B31" s="2" t="s">
        <v>85</v>
      </c>
    </row>
    <row r="34" spans="2:3" x14ac:dyDescent="0.25">
      <c r="C34" s="2" t="s">
        <v>31</v>
      </c>
    </row>
    <row r="35" spans="2:3" x14ac:dyDescent="0.25">
      <c r="C35" s="2" t="s">
        <v>136</v>
      </c>
    </row>
    <row r="36" spans="2:3" x14ac:dyDescent="0.25">
      <c r="C36" s="2" t="s">
        <v>95</v>
      </c>
    </row>
    <row r="37" spans="2:3" x14ac:dyDescent="0.25">
      <c r="C37" s="2" t="s">
        <v>129</v>
      </c>
    </row>
    <row r="39" spans="2:3" x14ac:dyDescent="0.25">
      <c r="B39" s="2" t="s">
        <v>119</v>
      </c>
      <c r="C39" s="2" t="s">
        <v>93</v>
      </c>
    </row>
    <row r="40" spans="2:3" x14ac:dyDescent="0.25">
      <c r="B40" s="2" t="s">
        <v>41</v>
      </c>
      <c r="C40" s="2">
        <v>42</v>
      </c>
    </row>
    <row r="41" spans="2:3" x14ac:dyDescent="0.25">
      <c r="B41" s="2" t="s">
        <v>2</v>
      </c>
      <c r="C41" s="2">
        <v>1</v>
      </c>
    </row>
    <row r="42" spans="2:3" x14ac:dyDescent="0.25">
      <c r="B42" s="2" t="s">
        <v>3</v>
      </c>
      <c r="C42" s="2">
        <v>22</v>
      </c>
    </row>
    <row r="43" spans="2:3" x14ac:dyDescent="0.25">
      <c r="B43" s="2" t="s">
        <v>4</v>
      </c>
      <c r="C43" s="2">
        <v>18</v>
      </c>
    </row>
    <row r="44" spans="2:3" x14ac:dyDescent="0.25">
      <c r="B44" s="2" t="s">
        <v>5</v>
      </c>
      <c r="C44" s="2">
        <v>32</v>
      </c>
    </row>
    <row r="45" spans="2:3" ht="27" customHeight="1" x14ac:dyDescent="0.25">
      <c r="B45" s="2" t="s">
        <v>120</v>
      </c>
      <c r="C45" s="2">
        <v>9</v>
      </c>
    </row>
    <row r="46" spans="2:3" x14ac:dyDescent="0.25">
      <c r="B46" s="2" t="s">
        <v>6</v>
      </c>
      <c r="C46" s="2">
        <v>0</v>
      </c>
    </row>
    <row r="47" spans="2:3" x14ac:dyDescent="0.25">
      <c r="B47" s="2" t="s">
        <v>7</v>
      </c>
      <c r="C47" s="2">
        <v>293</v>
      </c>
    </row>
    <row r="48" spans="2:3" x14ac:dyDescent="0.25">
      <c r="B48" s="2" t="s">
        <v>8</v>
      </c>
      <c r="C48" s="2">
        <v>75</v>
      </c>
    </row>
    <row r="49" spans="2:12" x14ac:dyDescent="0.25">
      <c r="B49" s="2" t="s">
        <v>9</v>
      </c>
      <c r="C49" s="2">
        <v>11</v>
      </c>
    </row>
    <row r="50" spans="2:12" x14ac:dyDescent="0.25">
      <c r="B50" s="2" t="s">
        <v>122</v>
      </c>
      <c r="C50" s="2">
        <v>30</v>
      </c>
    </row>
    <row r="51" spans="2:12" x14ac:dyDescent="0.25">
      <c r="B51" s="2" t="s">
        <v>121</v>
      </c>
      <c r="C51" s="2">
        <v>28</v>
      </c>
    </row>
    <row r="52" spans="2:12" x14ac:dyDescent="0.25">
      <c r="B52" s="2" t="s">
        <v>11</v>
      </c>
      <c r="C52" s="2">
        <v>27</v>
      </c>
    </row>
    <row r="53" spans="2:12" x14ac:dyDescent="0.25">
      <c r="B53" s="2" t="s">
        <v>12</v>
      </c>
      <c r="C53" s="2">
        <v>0</v>
      </c>
    </row>
    <row r="54" spans="2:12" x14ac:dyDescent="0.25">
      <c r="B54" s="2" t="s">
        <v>13</v>
      </c>
      <c r="C54" s="2">
        <v>8</v>
      </c>
    </row>
    <row r="55" spans="2:12" x14ac:dyDescent="0.25">
      <c r="B55" s="2" t="s">
        <v>14</v>
      </c>
      <c r="C55" s="2">
        <v>123</v>
      </c>
    </row>
    <row r="56" spans="2:12" x14ac:dyDescent="0.25">
      <c r="B56" s="2" t="s">
        <v>15</v>
      </c>
      <c r="C56" s="2">
        <v>8</v>
      </c>
    </row>
    <row r="57" spans="2:12" x14ac:dyDescent="0.25">
      <c r="B57" s="2" t="s">
        <v>97</v>
      </c>
      <c r="C57" s="2">
        <v>472</v>
      </c>
    </row>
    <row r="58" spans="2:12" x14ac:dyDescent="0.25">
      <c r="B58" s="2" t="s">
        <v>35</v>
      </c>
      <c r="C58" s="2">
        <v>0</v>
      </c>
    </row>
    <row r="59" spans="2:12" ht="27.75" customHeight="1" x14ac:dyDescent="0.25">
      <c r="B59" s="2" t="s">
        <v>36</v>
      </c>
      <c r="C59" s="2">
        <v>41</v>
      </c>
    </row>
    <row r="60" spans="2:12" ht="21" customHeight="1" x14ac:dyDescent="0.25">
      <c r="B60" s="2" t="s">
        <v>17</v>
      </c>
      <c r="C60" s="2">
        <v>8</v>
      </c>
    </row>
    <row r="61" spans="2:12" ht="20.25" customHeight="1" x14ac:dyDescent="0.25">
      <c r="B61" s="2" t="s">
        <v>18</v>
      </c>
      <c r="C61" s="2">
        <v>113</v>
      </c>
    </row>
    <row r="62" spans="2:12" x14ac:dyDescent="0.25">
      <c r="B62" s="2" t="s">
        <v>20</v>
      </c>
      <c r="C62" s="2">
        <f>SUM(C40:C61)</f>
        <v>1361</v>
      </c>
    </row>
    <row r="63" spans="2:12" x14ac:dyDescent="0.25">
      <c r="B63" s="2" t="s">
        <v>85</v>
      </c>
      <c r="D63" s="3" t="s">
        <v>171</v>
      </c>
      <c r="E63" s="3"/>
      <c r="F63" s="3"/>
      <c r="G63" s="3"/>
      <c r="H63" s="3"/>
      <c r="I63" s="3"/>
      <c r="J63" s="3"/>
      <c r="K63" s="3"/>
      <c r="L63" s="3"/>
    </row>
    <row r="75" spans="4:4" x14ac:dyDescent="0.25">
      <c r="D75" s="2" t="s">
        <v>71</v>
      </c>
    </row>
  </sheetData>
  <mergeCells count="5">
    <mergeCell ref="D63:L63"/>
    <mergeCell ref="B5:M5"/>
    <mergeCell ref="B4:M4"/>
    <mergeCell ref="B3:M3"/>
    <mergeCell ref="B6:M6"/>
  </mergeCells>
  <pageMargins left="0.66" right="0.7" top="0.75" bottom="0.75" header="0.3" footer="0.3"/>
  <pageSetup scale="60" orientation="landscape" horizontalDpi="4294967293" r:id="rId1"/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I88"/>
  <sheetViews>
    <sheetView view="pageBreakPreview" topLeftCell="A52" zoomScale="60" zoomScaleNormal="100" workbookViewId="0">
      <selection activeCell="N24" sqref="N24:N25"/>
    </sheetView>
  </sheetViews>
  <sheetFormatPr baseColWidth="10" defaultColWidth="10.85546875" defaultRowHeight="15" x14ac:dyDescent="0.25"/>
  <cols>
    <col min="1" max="1" width="10.85546875" style="2"/>
    <col min="2" max="2" width="27.140625" style="2" customWidth="1"/>
    <col min="3" max="3" width="17.5703125" style="2" customWidth="1"/>
    <col min="4" max="4" width="17" style="2" customWidth="1"/>
    <col min="5" max="5" width="18.42578125" style="2" customWidth="1"/>
    <col min="6" max="6" width="16" style="2" customWidth="1"/>
    <col min="7" max="7" width="17.28515625" style="2" customWidth="1"/>
    <col min="8" max="8" width="10.85546875" style="2" bestFit="1" customWidth="1"/>
    <col min="9" max="16384" width="10.85546875" style="2"/>
  </cols>
  <sheetData>
    <row r="1" spans="2:8" x14ac:dyDescent="0.25">
      <c r="E1" s="2" t="s">
        <v>31</v>
      </c>
    </row>
    <row r="2" spans="2:8" x14ac:dyDescent="0.25">
      <c r="E2" s="2" t="s">
        <v>146</v>
      </c>
    </row>
    <row r="3" spans="2:8" x14ac:dyDescent="0.25">
      <c r="E3" s="2" t="s">
        <v>86</v>
      </c>
    </row>
    <row r="4" spans="2:8" x14ac:dyDescent="0.25">
      <c r="E4" s="2" t="s">
        <v>127</v>
      </c>
    </row>
    <row r="5" spans="2:8" x14ac:dyDescent="0.25">
      <c r="B5" s="3" t="s">
        <v>44</v>
      </c>
      <c r="C5" s="3" t="s">
        <v>7</v>
      </c>
      <c r="D5" s="3" t="s">
        <v>11</v>
      </c>
      <c r="E5" s="3" t="s">
        <v>43</v>
      </c>
      <c r="F5" s="3" t="s">
        <v>16</v>
      </c>
      <c r="G5" s="3" t="s">
        <v>18</v>
      </c>
      <c r="H5" s="3" t="s">
        <v>20</v>
      </c>
    </row>
    <row r="6" spans="2:8" x14ac:dyDescent="0.25">
      <c r="B6" s="3"/>
      <c r="C6" s="3"/>
      <c r="D6" s="3"/>
      <c r="E6" s="3"/>
      <c r="F6" s="3"/>
      <c r="G6" s="3"/>
      <c r="H6" s="3"/>
    </row>
    <row r="7" spans="2:8" x14ac:dyDescent="0.25">
      <c r="B7" s="2" t="s">
        <v>45</v>
      </c>
      <c r="C7" s="2">
        <v>109376</v>
      </c>
      <c r="D7" s="2">
        <v>34</v>
      </c>
      <c r="E7" s="2">
        <v>1229.25</v>
      </c>
      <c r="F7" s="2">
        <v>52440</v>
      </c>
      <c r="G7" s="2">
        <v>4849.25</v>
      </c>
      <c r="H7" s="2">
        <f>SUM(C7:G7)</f>
        <v>167928.5</v>
      </c>
    </row>
    <row r="8" spans="2:8" x14ac:dyDescent="0.25">
      <c r="B8" s="2" t="s">
        <v>46</v>
      </c>
      <c r="C8" s="2">
        <v>1631</v>
      </c>
      <c r="D8" s="2">
        <v>2170</v>
      </c>
      <c r="E8" s="2">
        <v>1317.25</v>
      </c>
      <c r="F8" s="2">
        <v>4965.25</v>
      </c>
      <c r="G8" s="2">
        <v>8319.5</v>
      </c>
      <c r="H8" s="2">
        <f t="shared" ref="H8:H9" si="0">SUM(C8:G8)</f>
        <v>18403</v>
      </c>
    </row>
    <row r="9" spans="2:8" x14ac:dyDescent="0.25">
      <c r="B9" s="2" t="s">
        <v>47</v>
      </c>
      <c r="C9" s="2">
        <f>SUM(C7:C8)</f>
        <v>111007</v>
      </c>
      <c r="D9" s="2">
        <f t="shared" ref="D9:G9" si="1">SUM(D7:D8)</f>
        <v>2204</v>
      </c>
      <c r="E9" s="2">
        <f t="shared" si="1"/>
        <v>2546.5</v>
      </c>
      <c r="F9" s="2">
        <f t="shared" si="1"/>
        <v>57405.25</v>
      </c>
      <c r="G9" s="2">
        <f t="shared" si="1"/>
        <v>13168.75</v>
      </c>
      <c r="H9" s="2">
        <f t="shared" si="0"/>
        <v>186331.5</v>
      </c>
    </row>
    <row r="11" spans="2:8" x14ac:dyDescent="0.25">
      <c r="B11" s="3" t="s">
        <v>48</v>
      </c>
      <c r="C11" s="3" t="s">
        <v>7</v>
      </c>
      <c r="D11" s="3" t="s">
        <v>11</v>
      </c>
      <c r="E11" s="3" t="s">
        <v>43</v>
      </c>
      <c r="F11" s="3" t="s">
        <v>16</v>
      </c>
      <c r="G11" s="3" t="s">
        <v>18</v>
      </c>
      <c r="H11" s="3" t="s">
        <v>20</v>
      </c>
    </row>
    <row r="12" spans="2:8" x14ac:dyDescent="0.25">
      <c r="B12" s="3"/>
      <c r="C12" s="3"/>
      <c r="D12" s="3"/>
      <c r="E12" s="3"/>
      <c r="F12" s="3"/>
      <c r="G12" s="3"/>
      <c r="H12" s="3"/>
    </row>
    <row r="13" spans="2:8" x14ac:dyDescent="0.25">
      <c r="B13" s="2" t="s">
        <v>45</v>
      </c>
      <c r="C13" s="2">
        <v>32421.75</v>
      </c>
      <c r="D13" s="2">
        <v>1598</v>
      </c>
      <c r="E13" s="2">
        <v>3047</v>
      </c>
      <c r="F13" s="2">
        <v>22066.25</v>
      </c>
      <c r="G13" s="2">
        <v>12825</v>
      </c>
      <c r="H13" s="2">
        <f>SUM(C13:G13)</f>
        <v>71958</v>
      </c>
    </row>
    <row r="14" spans="2:8" x14ac:dyDescent="0.25">
      <c r="B14" s="2" t="s">
        <v>46</v>
      </c>
      <c r="C14" s="2">
        <v>81750</v>
      </c>
      <c r="D14" s="2">
        <v>354</v>
      </c>
      <c r="E14" s="2">
        <v>314</v>
      </c>
      <c r="F14" s="2">
        <v>38475.5</v>
      </c>
      <c r="G14" s="2">
        <v>16</v>
      </c>
      <c r="H14" s="2">
        <f t="shared" ref="H14:H15" si="2">SUM(C14:G14)</f>
        <v>120909.5</v>
      </c>
    </row>
    <row r="15" spans="2:8" x14ac:dyDescent="0.25">
      <c r="B15" s="2" t="s">
        <v>49</v>
      </c>
      <c r="C15" s="2">
        <f>SUM(C13:C14)</f>
        <v>114171.75</v>
      </c>
      <c r="D15" s="2">
        <f t="shared" ref="D15:G15" si="3">SUM(D13:D14)</f>
        <v>1952</v>
      </c>
      <c r="E15" s="2">
        <f t="shared" si="3"/>
        <v>3361</v>
      </c>
      <c r="F15" s="2">
        <f t="shared" si="3"/>
        <v>60541.75</v>
      </c>
      <c r="G15" s="2">
        <f t="shared" si="3"/>
        <v>12841</v>
      </c>
      <c r="H15" s="2">
        <f t="shared" si="2"/>
        <v>192867.5</v>
      </c>
    </row>
    <row r="17" spans="2:8" x14ac:dyDescent="0.25">
      <c r="B17" s="3" t="s">
        <v>50</v>
      </c>
      <c r="C17" s="3" t="s">
        <v>7</v>
      </c>
      <c r="D17" s="3" t="s">
        <v>11</v>
      </c>
      <c r="E17" s="3" t="s">
        <v>43</v>
      </c>
      <c r="F17" s="3" t="s">
        <v>16</v>
      </c>
      <c r="G17" s="3" t="s">
        <v>18</v>
      </c>
      <c r="H17" s="3" t="s">
        <v>20</v>
      </c>
    </row>
    <row r="18" spans="2:8" x14ac:dyDescent="0.25">
      <c r="B18" s="3"/>
      <c r="C18" s="3"/>
      <c r="D18" s="3"/>
      <c r="E18" s="3"/>
      <c r="F18" s="3"/>
      <c r="G18" s="3"/>
      <c r="H18" s="3"/>
    </row>
    <row r="19" spans="2:8" x14ac:dyDescent="0.25">
      <c r="B19" s="2" t="s">
        <v>45</v>
      </c>
      <c r="C19" s="2">
        <v>61985.75</v>
      </c>
      <c r="D19" s="2">
        <v>0</v>
      </c>
      <c r="E19" s="2">
        <v>0</v>
      </c>
      <c r="F19" s="2">
        <v>3413</v>
      </c>
      <c r="G19" s="2">
        <v>0</v>
      </c>
      <c r="H19" s="2">
        <f>SUM(C19:G19)</f>
        <v>65398.75</v>
      </c>
    </row>
    <row r="20" spans="2:8" x14ac:dyDescent="0.25">
      <c r="B20" s="2" t="s">
        <v>46</v>
      </c>
      <c r="C20" s="2">
        <v>18576.75</v>
      </c>
      <c r="D20" s="2">
        <v>0</v>
      </c>
      <c r="E20" s="2">
        <v>0</v>
      </c>
      <c r="F20" s="2">
        <v>0</v>
      </c>
      <c r="G20" s="2">
        <v>0</v>
      </c>
      <c r="H20" s="2">
        <f t="shared" ref="H20:H25" si="4">SUM(C20:G20)</f>
        <v>18576.75</v>
      </c>
    </row>
    <row r="21" spans="2:8" x14ac:dyDescent="0.25">
      <c r="B21" s="2" t="s">
        <v>51</v>
      </c>
      <c r="C21" s="2">
        <f>SUM(C19:C20)</f>
        <v>80562.5</v>
      </c>
      <c r="D21" s="2">
        <f t="shared" ref="D21:G21" si="5">SUM(D19:D20)</f>
        <v>0</v>
      </c>
      <c r="E21" s="2">
        <f t="shared" si="5"/>
        <v>0</v>
      </c>
      <c r="F21" s="2">
        <f t="shared" si="5"/>
        <v>3413</v>
      </c>
      <c r="G21" s="2">
        <f t="shared" si="5"/>
        <v>0</v>
      </c>
      <c r="H21" s="2">
        <f t="shared" si="4"/>
        <v>83975.5</v>
      </c>
    </row>
    <row r="22" spans="2:8" x14ac:dyDescent="0.25">
      <c r="B22" s="2" t="s">
        <v>45</v>
      </c>
      <c r="C22" s="2">
        <v>60631.75</v>
      </c>
      <c r="D22" s="2">
        <v>0</v>
      </c>
      <c r="E22" s="2">
        <v>0</v>
      </c>
      <c r="F22" s="2">
        <v>4251</v>
      </c>
      <c r="G22" s="2">
        <v>0</v>
      </c>
      <c r="H22" s="2">
        <f t="shared" si="4"/>
        <v>64882.75</v>
      </c>
    </row>
    <row r="23" spans="2:8" x14ac:dyDescent="0.25">
      <c r="B23" s="2" t="s">
        <v>46</v>
      </c>
      <c r="C23" s="2">
        <v>15897.75</v>
      </c>
      <c r="D23" s="2">
        <v>0</v>
      </c>
      <c r="E23" s="2">
        <v>0</v>
      </c>
      <c r="F23" s="2">
        <v>0</v>
      </c>
      <c r="G23" s="2">
        <v>0</v>
      </c>
      <c r="H23" s="2">
        <f t="shared" si="4"/>
        <v>15897.75</v>
      </c>
    </row>
    <row r="24" spans="2:8" x14ac:dyDescent="0.25">
      <c r="B24" s="2" t="s">
        <v>52</v>
      </c>
      <c r="C24" s="2">
        <f>SUM(C22:C23)</f>
        <v>76529.5</v>
      </c>
      <c r="D24" s="2">
        <f t="shared" ref="D24:G24" si="6">SUM(D22:D23)</f>
        <v>0</v>
      </c>
      <c r="E24" s="2">
        <f t="shared" si="6"/>
        <v>0</v>
      </c>
      <c r="F24" s="2">
        <f t="shared" si="6"/>
        <v>4251</v>
      </c>
      <c r="G24" s="2">
        <f t="shared" si="6"/>
        <v>0</v>
      </c>
      <c r="H24" s="2">
        <f t="shared" si="4"/>
        <v>80780.5</v>
      </c>
    </row>
    <row r="25" spans="2:8" x14ac:dyDescent="0.25">
      <c r="B25" s="2" t="s">
        <v>50</v>
      </c>
      <c r="C25" s="2">
        <f>C21+C24</f>
        <v>157092</v>
      </c>
      <c r="D25" s="2">
        <f t="shared" ref="D25:G25" si="7">D21+D24</f>
        <v>0</v>
      </c>
      <c r="E25" s="2">
        <f t="shared" si="7"/>
        <v>0</v>
      </c>
      <c r="F25" s="2">
        <f t="shared" si="7"/>
        <v>7664</v>
      </c>
      <c r="G25" s="2">
        <f t="shared" si="7"/>
        <v>0</v>
      </c>
      <c r="H25" s="2">
        <f t="shared" si="4"/>
        <v>164756</v>
      </c>
    </row>
    <row r="27" spans="2:8" x14ac:dyDescent="0.25">
      <c r="B27" s="2" t="s">
        <v>20</v>
      </c>
      <c r="C27" s="2">
        <f>C9+C15+C25</f>
        <v>382270.75</v>
      </c>
      <c r="D27" s="2">
        <f t="shared" ref="D27:G27" si="8">D9+D15+D25</f>
        <v>4156</v>
      </c>
      <c r="E27" s="2">
        <f t="shared" si="8"/>
        <v>5907.5</v>
      </c>
      <c r="F27" s="2">
        <f t="shared" si="8"/>
        <v>125611</v>
      </c>
      <c r="G27" s="2">
        <f t="shared" si="8"/>
        <v>26009.75</v>
      </c>
      <c r="H27" s="2">
        <f>H9+H15+H25</f>
        <v>543955</v>
      </c>
    </row>
    <row r="28" spans="2:8" x14ac:dyDescent="0.25">
      <c r="B28" s="2" t="s">
        <v>96</v>
      </c>
    </row>
    <row r="29" spans="2:8" x14ac:dyDescent="0.25">
      <c r="B29" s="2" t="s">
        <v>85</v>
      </c>
    </row>
    <row r="30" spans="2:8" x14ac:dyDescent="0.25">
      <c r="B30" s="2" t="s">
        <v>118</v>
      </c>
    </row>
    <row r="31" spans="2:8" x14ac:dyDescent="0.25">
      <c r="B31" s="2" t="s">
        <v>130</v>
      </c>
    </row>
    <row r="34" spans="1:9" x14ac:dyDescent="0.25">
      <c r="A34" s="3" t="s">
        <v>144</v>
      </c>
      <c r="B34" s="3"/>
      <c r="C34" s="3"/>
      <c r="D34" s="3"/>
      <c r="E34" s="3"/>
      <c r="F34" s="3"/>
      <c r="G34" s="3"/>
      <c r="H34" s="3"/>
      <c r="I34" s="3"/>
    </row>
    <row r="36" spans="1:9" x14ac:dyDescent="0.25">
      <c r="B36" s="2" t="s">
        <v>145</v>
      </c>
      <c r="C36" s="2" t="s">
        <v>7</v>
      </c>
      <c r="D36" s="2" t="s">
        <v>11</v>
      </c>
      <c r="E36" s="2" t="s">
        <v>43</v>
      </c>
      <c r="F36" s="2" t="s">
        <v>97</v>
      </c>
      <c r="G36" s="2" t="s">
        <v>18</v>
      </c>
      <c r="H36" s="2" t="s">
        <v>19</v>
      </c>
    </row>
    <row r="37" spans="1:9" x14ac:dyDescent="0.25">
      <c r="B37" s="2" t="s">
        <v>69</v>
      </c>
      <c r="C37" s="2">
        <v>111007</v>
      </c>
      <c r="D37" s="2">
        <v>2204</v>
      </c>
      <c r="E37" s="2">
        <v>2546.5</v>
      </c>
      <c r="F37" s="2">
        <v>57405.25</v>
      </c>
      <c r="G37" s="2">
        <v>13168.75</v>
      </c>
      <c r="H37" s="2">
        <f>SUM(C37:G37)</f>
        <v>186331.5</v>
      </c>
    </row>
    <row r="38" spans="1:9" x14ac:dyDescent="0.25">
      <c r="B38" s="2" t="s">
        <v>70</v>
      </c>
      <c r="C38" s="2">
        <v>114171.75</v>
      </c>
      <c r="D38" s="2">
        <v>1952</v>
      </c>
      <c r="E38" s="2">
        <v>3361</v>
      </c>
      <c r="F38" s="2">
        <v>60541.75</v>
      </c>
      <c r="G38" s="2">
        <v>12841</v>
      </c>
      <c r="H38" s="2">
        <f t="shared" ref="H38:H39" si="9">SUM(C38:G38)</f>
        <v>192867.5</v>
      </c>
    </row>
    <row r="39" spans="1:9" x14ac:dyDescent="0.25">
      <c r="B39" s="2" t="s">
        <v>55</v>
      </c>
      <c r="C39" s="2">
        <v>157092</v>
      </c>
      <c r="D39" s="2">
        <v>0</v>
      </c>
      <c r="E39" s="2">
        <v>0</v>
      </c>
      <c r="F39" s="2">
        <v>7664</v>
      </c>
      <c r="G39" s="2">
        <v>0</v>
      </c>
      <c r="H39" s="2">
        <f t="shared" si="9"/>
        <v>164756</v>
      </c>
    </row>
    <row r="40" spans="1:9" x14ac:dyDescent="0.25">
      <c r="B40" s="2" t="s">
        <v>20</v>
      </c>
      <c r="C40" s="2">
        <f>SUM(C37:C39)</f>
        <v>382270.75</v>
      </c>
      <c r="D40" s="2">
        <f t="shared" ref="D40:G40" si="10">SUM(D37:D39)</f>
        <v>4156</v>
      </c>
      <c r="E40" s="2">
        <f t="shared" si="10"/>
        <v>5907.5</v>
      </c>
      <c r="F40" s="2">
        <f>SUM(F37:F39)</f>
        <v>125611</v>
      </c>
      <c r="G40" s="2">
        <f t="shared" si="10"/>
        <v>26009.75</v>
      </c>
      <c r="H40" s="2">
        <f>SUM(C40:G40)</f>
        <v>543955</v>
      </c>
    </row>
    <row r="41" spans="1:9" x14ac:dyDescent="0.25">
      <c r="B41" s="2" t="s">
        <v>85</v>
      </c>
    </row>
    <row r="44" spans="1:9" x14ac:dyDescent="0.25">
      <c r="B44" s="3" t="s">
        <v>157</v>
      </c>
      <c r="C44" s="3"/>
      <c r="D44" s="3"/>
      <c r="E44" s="3"/>
      <c r="F44" s="3"/>
    </row>
    <row r="45" spans="1:9" x14ac:dyDescent="0.25">
      <c r="B45" s="3" t="s">
        <v>129</v>
      </c>
      <c r="C45" s="3"/>
      <c r="D45" s="3"/>
      <c r="E45" s="3"/>
      <c r="F45" s="3"/>
    </row>
    <row r="46" spans="1:9" x14ac:dyDescent="0.25">
      <c r="B46" s="2" t="s">
        <v>56</v>
      </c>
      <c r="C46" s="2">
        <v>2022</v>
      </c>
      <c r="D46" s="2">
        <v>2023</v>
      </c>
      <c r="E46" s="2" t="s">
        <v>88</v>
      </c>
      <c r="F46" s="2" t="s">
        <v>87</v>
      </c>
    </row>
    <row r="47" spans="1:9" x14ac:dyDescent="0.25">
      <c r="B47" s="2" t="s">
        <v>45</v>
      </c>
      <c r="C47" s="2">
        <v>156905</v>
      </c>
      <c r="D47" s="2">
        <v>167928.5</v>
      </c>
      <c r="E47" s="2">
        <f>D47-C47</f>
        <v>11023.5</v>
      </c>
      <c r="F47" s="2">
        <f>E47/C47</f>
        <v>7.025588732035308E-2</v>
      </c>
    </row>
    <row r="48" spans="1:9" x14ac:dyDescent="0.25">
      <c r="B48" s="2" t="s">
        <v>46</v>
      </c>
      <c r="C48" s="2">
        <v>15212</v>
      </c>
      <c r="D48" s="2">
        <v>18403</v>
      </c>
      <c r="E48" s="2">
        <f t="shared" ref="E48:E49" si="11">D48-C48</f>
        <v>3191</v>
      </c>
      <c r="F48" s="2">
        <f t="shared" ref="F48:F49" si="12">E48/C48</f>
        <v>0.2097686037338943</v>
      </c>
    </row>
    <row r="49" spans="2:6" x14ac:dyDescent="0.25">
      <c r="B49" s="2" t="s">
        <v>47</v>
      </c>
      <c r="C49" s="2">
        <f>SUM(C47:C48)</f>
        <v>172117</v>
      </c>
      <c r="D49" s="2">
        <v>186331.5</v>
      </c>
      <c r="E49" s="2">
        <f t="shared" si="11"/>
        <v>14214.5</v>
      </c>
      <c r="F49" s="2">
        <f t="shared" si="12"/>
        <v>8.2586263994840717E-2</v>
      </c>
    </row>
    <row r="51" spans="2:6" x14ac:dyDescent="0.25">
      <c r="B51" s="2" t="s">
        <v>54</v>
      </c>
      <c r="C51" s="2">
        <v>2022</v>
      </c>
      <c r="D51" s="2">
        <v>2023</v>
      </c>
      <c r="E51" s="2" t="s">
        <v>88</v>
      </c>
      <c r="F51" s="2" t="s">
        <v>87</v>
      </c>
    </row>
    <row r="52" spans="2:6" x14ac:dyDescent="0.25">
      <c r="B52" s="2" t="s">
        <v>45</v>
      </c>
      <c r="C52" s="2">
        <v>58628</v>
      </c>
      <c r="D52" s="2">
        <v>71958</v>
      </c>
      <c r="E52" s="2">
        <f>D52-C52</f>
        <v>13330</v>
      </c>
      <c r="F52" s="2">
        <f>E52/C52</f>
        <v>0.22736576379886744</v>
      </c>
    </row>
    <row r="53" spans="2:6" x14ac:dyDescent="0.25">
      <c r="B53" s="2" t="s">
        <v>46</v>
      </c>
      <c r="C53" s="2">
        <v>87545</v>
      </c>
      <c r="D53" s="2">
        <v>120909.5</v>
      </c>
      <c r="E53" s="2">
        <f t="shared" ref="E53:E54" si="13">D53-C53</f>
        <v>33364.5</v>
      </c>
      <c r="F53" s="2">
        <f t="shared" ref="F53:F54" si="14">E53/C53</f>
        <v>0.38111257067793708</v>
      </c>
    </row>
    <row r="54" spans="2:6" x14ac:dyDescent="0.25">
      <c r="B54" s="2" t="s">
        <v>49</v>
      </c>
      <c r="C54" s="2">
        <v>146173</v>
      </c>
      <c r="D54" s="2">
        <v>192867.5</v>
      </c>
      <c r="E54" s="2">
        <f t="shared" si="13"/>
        <v>46694.5</v>
      </c>
      <c r="F54" s="2">
        <f t="shared" si="14"/>
        <v>0.31944681986413359</v>
      </c>
    </row>
    <row r="56" spans="2:6" x14ac:dyDescent="0.25">
      <c r="B56" s="2" t="s">
        <v>50</v>
      </c>
      <c r="C56" s="2">
        <v>2022</v>
      </c>
      <c r="D56" s="2">
        <v>2023</v>
      </c>
      <c r="E56" s="2" t="s">
        <v>88</v>
      </c>
      <c r="F56" s="2" t="s">
        <v>87</v>
      </c>
    </row>
    <row r="57" spans="2:6" x14ac:dyDescent="0.25">
      <c r="B57" s="2" t="s">
        <v>45</v>
      </c>
      <c r="C57" s="2">
        <v>64311</v>
      </c>
      <c r="D57" s="2">
        <v>65398.75</v>
      </c>
      <c r="E57" s="2">
        <f>D57-C57</f>
        <v>1087.75</v>
      </c>
      <c r="F57" s="2">
        <f>E57/C57</f>
        <v>1.6913902753805724E-2</v>
      </c>
    </row>
    <row r="58" spans="2:6" x14ac:dyDescent="0.25">
      <c r="B58" s="2" t="s">
        <v>46</v>
      </c>
      <c r="C58" s="2">
        <v>26996</v>
      </c>
      <c r="D58" s="2">
        <v>18576.75</v>
      </c>
      <c r="E58" s="2">
        <f t="shared" ref="E58:E59" si="15">D58-C58</f>
        <v>-8419.25</v>
      </c>
      <c r="F58" s="2">
        <f t="shared" ref="F58:F65" si="16">E58/C58</f>
        <v>-0.31187027707808562</v>
      </c>
    </row>
    <row r="59" spans="2:6" x14ac:dyDescent="0.25">
      <c r="B59" s="2" t="s">
        <v>51</v>
      </c>
      <c r="C59" s="2">
        <v>91307</v>
      </c>
      <c r="D59" s="2">
        <v>83975.5</v>
      </c>
      <c r="E59" s="2">
        <f t="shared" si="15"/>
        <v>-7331.5</v>
      </c>
      <c r="F59" s="2">
        <f t="shared" si="16"/>
        <v>-8.0295048572398608E-2</v>
      </c>
    </row>
    <row r="60" spans="2:6" x14ac:dyDescent="0.25">
      <c r="B60" s="2" t="s">
        <v>45</v>
      </c>
      <c r="C60" s="2">
        <v>65630</v>
      </c>
      <c r="D60" s="2">
        <v>64882.75</v>
      </c>
      <c r="E60" s="2">
        <f>D60-C60</f>
        <v>-747.25</v>
      </c>
      <c r="F60" s="2">
        <f t="shared" si="16"/>
        <v>-1.1385799177205546E-2</v>
      </c>
    </row>
    <row r="61" spans="2:6" x14ac:dyDescent="0.25">
      <c r="B61" s="2" t="s">
        <v>46</v>
      </c>
      <c r="C61" s="2">
        <v>24793</v>
      </c>
      <c r="D61" s="2">
        <v>15897.75</v>
      </c>
      <c r="E61" s="2">
        <f t="shared" ref="E61:E63" si="17">D61-C61</f>
        <v>-8895.25</v>
      </c>
      <c r="F61" s="2">
        <f t="shared" si="16"/>
        <v>-0.35878070423103298</v>
      </c>
    </row>
    <row r="62" spans="2:6" x14ac:dyDescent="0.25">
      <c r="B62" s="2" t="s">
        <v>52</v>
      </c>
      <c r="C62" s="2">
        <v>90423</v>
      </c>
      <c r="D62" s="2">
        <v>80780.5</v>
      </c>
      <c r="E62" s="2">
        <f t="shared" si="17"/>
        <v>-9642.5</v>
      </c>
      <c r="F62" s="2">
        <f t="shared" si="16"/>
        <v>-0.1066376917377216</v>
      </c>
    </row>
    <row r="63" spans="2:6" x14ac:dyDescent="0.25">
      <c r="B63" s="2" t="s">
        <v>50</v>
      </c>
      <c r="C63" s="2">
        <v>181730</v>
      </c>
      <c r="D63" s="2">
        <v>164756</v>
      </c>
      <c r="E63" s="2">
        <f t="shared" si="17"/>
        <v>-16974</v>
      </c>
      <c r="F63" s="2">
        <f t="shared" si="16"/>
        <v>-9.3402300115556045E-2</v>
      </c>
    </row>
    <row r="65" spans="2:6" x14ac:dyDescent="0.25">
      <c r="B65" s="2" t="s">
        <v>20</v>
      </c>
      <c r="C65" s="2">
        <f>C49+C54+C63</f>
        <v>500020</v>
      </c>
      <c r="D65" s="2">
        <f t="shared" ref="D65:E65" si="18">D49+D54+D63</f>
        <v>543955</v>
      </c>
      <c r="E65" s="2">
        <f t="shared" si="18"/>
        <v>43935</v>
      </c>
      <c r="F65" s="2">
        <f t="shared" si="16"/>
        <v>8.7866485340586373E-2</v>
      </c>
    </row>
    <row r="66" spans="2:6" x14ac:dyDescent="0.25">
      <c r="B66" s="2" t="s">
        <v>85</v>
      </c>
    </row>
    <row r="69" spans="2:6" x14ac:dyDescent="0.25">
      <c r="B69" s="2" t="s">
        <v>56</v>
      </c>
    </row>
    <row r="70" spans="2:6" ht="22.5" customHeight="1" x14ac:dyDescent="0.25">
      <c r="B70" s="2" t="s">
        <v>163</v>
      </c>
      <c r="C70" s="2">
        <v>2022</v>
      </c>
      <c r="D70" s="2">
        <v>2023</v>
      </c>
    </row>
    <row r="71" spans="2:6" x14ac:dyDescent="0.25">
      <c r="B71" s="2" t="s">
        <v>45</v>
      </c>
      <c r="C71" s="2">
        <v>64311</v>
      </c>
      <c r="D71" s="2">
        <v>65398.75</v>
      </c>
    </row>
    <row r="72" spans="2:6" x14ac:dyDescent="0.25">
      <c r="B72" s="2" t="s">
        <v>46</v>
      </c>
      <c r="C72" s="2">
        <v>26996</v>
      </c>
      <c r="D72" s="2">
        <v>18576.75</v>
      </c>
    </row>
    <row r="75" spans="2:6" x14ac:dyDescent="0.25">
      <c r="B75" s="2" t="s">
        <v>54</v>
      </c>
    </row>
    <row r="76" spans="2:6" x14ac:dyDescent="0.25">
      <c r="B76" s="2" t="s">
        <v>158</v>
      </c>
      <c r="C76" s="2">
        <v>2022</v>
      </c>
      <c r="D76" s="2">
        <v>2023</v>
      </c>
    </row>
    <row r="77" spans="2:6" x14ac:dyDescent="0.25">
      <c r="B77" s="2" t="s">
        <v>45</v>
      </c>
      <c r="C77" s="2">
        <v>65630</v>
      </c>
      <c r="D77" s="2">
        <v>64882.75</v>
      </c>
    </row>
    <row r="78" spans="2:6" x14ac:dyDescent="0.25">
      <c r="B78" s="2" t="s">
        <v>46</v>
      </c>
      <c r="C78" s="2">
        <v>24793</v>
      </c>
      <c r="D78" s="2">
        <v>15897.75</v>
      </c>
    </row>
    <row r="81" spans="2:6" x14ac:dyDescent="0.25">
      <c r="B81" s="3" t="s">
        <v>131</v>
      </c>
      <c r="C81" s="3"/>
      <c r="D81" s="3"/>
      <c r="E81" s="3"/>
      <c r="F81" s="3"/>
    </row>
    <row r="83" spans="2:6" x14ac:dyDescent="0.25">
      <c r="B83" s="2" t="s">
        <v>68</v>
      </c>
      <c r="C83" s="2">
        <v>2022</v>
      </c>
      <c r="D83" s="2">
        <v>2023</v>
      </c>
      <c r="E83" s="2" t="s">
        <v>116</v>
      </c>
      <c r="F83" s="2" t="s">
        <v>113</v>
      </c>
    </row>
    <row r="84" spans="2:6" x14ac:dyDescent="0.25">
      <c r="B84" s="2" t="s">
        <v>53</v>
      </c>
      <c r="C84" s="2">
        <v>172117</v>
      </c>
      <c r="D84" s="2">
        <v>186331.5</v>
      </c>
      <c r="E84" s="2">
        <f>D84-C84</f>
        <v>14214.5</v>
      </c>
      <c r="F84" s="2">
        <f>E84/C84</f>
        <v>8.2586263994840717E-2</v>
      </c>
    </row>
    <row r="85" spans="2:6" x14ac:dyDescent="0.25">
      <c r="B85" s="2" t="s">
        <v>54</v>
      </c>
      <c r="C85" s="2">
        <v>146173</v>
      </c>
      <c r="D85" s="2">
        <v>192867.5</v>
      </c>
      <c r="E85" s="2">
        <f t="shared" ref="E85:E87" si="19">D85-C85</f>
        <v>46694.5</v>
      </c>
      <c r="F85" s="2">
        <f t="shared" ref="F85:F87" si="20">E85/C85</f>
        <v>0.31944681986413359</v>
      </c>
    </row>
    <row r="86" spans="2:6" x14ac:dyDescent="0.25">
      <c r="B86" s="2" t="s">
        <v>55</v>
      </c>
      <c r="C86" s="2">
        <v>181730</v>
      </c>
      <c r="D86" s="2">
        <v>164756</v>
      </c>
      <c r="E86" s="2">
        <f t="shared" si="19"/>
        <v>-16974</v>
      </c>
      <c r="F86" s="2">
        <f t="shared" si="20"/>
        <v>-9.3402300115556045E-2</v>
      </c>
    </row>
    <row r="87" spans="2:6" x14ac:dyDescent="0.25">
      <c r="B87" s="2" t="s">
        <v>20</v>
      </c>
      <c r="C87" s="2">
        <f>SUM(C84:C86)</f>
        <v>500020</v>
      </c>
      <c r="D87" s="2">
        <f>SUM(D84:D86)</f>
        <v>543955</v>
      </c>
      <c r="E87" s="2">
        <f t="shared" si="19"/>
        <v>43935</v>
      </c>
      <c r="F87" s="2">
        <f t="shared" si="20"/>
        <v>8.7866485340586373E-2</v>
      </c>
    </row>
    <row r="88" spans="2:6" x14ac:dyDescent="0.25">
      <c r="B88" s="2" t="s">
        <v>85</v>
      </c>
    </row>
  </sheetData>
  <mergeCells count="25">
    <mergeCell ref="B81:F81"/>
    <mergeCell ref="H5:H6"/>
    <mergeCell ref="B11:B12"/>
    <mergeCell ref="C11:C12"/>
    <mergeCell ref="D11:D12"/>
    <mergeCell ref="E11:E12"/>
    <mergeCell ref="F11:F12"/>
    <mergeCell ref="G11:G12"/>
    <mergeCell ref="H11:H12"/>
    <mergeCell ref="B5:B6"/>
    <mergeCell ref="C5:C6"/>
    <mergeCell ref="D5:D6"/>
    <mergeCell ref="E5:E6"/>
    <mergeCell ref="F5:F6"/>
    <mergeCell ref="G5:G6"/>
    <mergeCell ref="B45:F45"/>
    <mergeCell ref="B44:F44"/>
    <mergeCell ref="H17:H18"/>
    <mergeCell ref="B17:B18"/>
    <mergeCell ref="C17:C18"/>
    <mergeCell ref="D17:D18"/>
    <mergeCell ref="E17:E18"/>
    <mergeCell ref="F17:F18"/>
    <mergeCell ref="G17:G18"/>
    <mergeCell ref="A34:I34"/>
  </mergeCells>
  <pageMargins left="0.7" right="0.7" top="0.75" bottom="0.75" header="0.3" footer="0.3"/>
  <pageSetup scale="54" orientation="landscape" horizontalDpi="4294967293" verticalDpi="0" r:id="rId1"/>
  <ignoredErrors>
    <ignoredError sqref="C49:C51 C55:C56 C87:D87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2:M30"/>
  <sheetViews>
    <sheetView view="pageBreakPreview" zoomScale="60" zoomScaleNormal="100" workbookViewId="0">
      <selection activeCell="T28" sqref="T28"/>
    </sheetView>
  </sheetViews>
  <sheetFormatPr baseColWidth="10" defaultRowHeight="15" x14ac:dyDescent="0.25"/>
  <cols>
    <col min="1" max="1" width="19.5703125" style="2" customWidth="1"/>
    <col min="2" max="2" width="12.28515625" style="2" customWidth="1"/>
    <col min="3" max="3" width="11.140625" style="2" customWidth="1"/>
    <col min="4" max="4" width="10.7109375" style="2" customWidth="1"/>
    <col min="5" max="5" width="11.42578125" style="2"/>
    <col min="6" max="7" width="9" style="2" customWidth="1"/>
    <col min="8" max="8" width="9.140625" style="2" customWidth="1"/>
    <col min="9" max="9" width="9.28515625" style="2" customWidth="1"/>
    <col min="10" max="10" width="11.7109375" style="2" customWidth="1"/>
    <col min="11" max="11" width="7.5703125" style="2" customWidth="1"/>
    <col min="12" max="12" width="10.5703125" style="2" customWidth="1"/>
    <col min="13" max="13" width="14.28515625" style="2" customWidth="1"/>
    <col min="14" max="16384" width="11.42578125" style="2"/>
  </cols>
  <sheetData>
    <row r="2" spans="1:13" x14ac:dyDescent="0.25">
      <c r="A2" s="3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3" t="s">
        <v>139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3" t="s">
        <v>140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 x14ac:dyDescent="0.25">
      <c r="A6" s="2" t="s">
        <v>99</v>
      </c>
      <c r="B6" s="2" t="s">
        <v>21</v>
      </c>
      <c r="C6" s="2" t="s">
        <v>22</v>
      </c>
      <c r="D6" s="2" t="s">
        <v>23</v>
      </c>
      <c r="E6" s="2" t="s">
        <v>24</v>
      </c>
      <c r="F6" s="2" t="s">
        <v>123</v>
      </c>
      <c r="G6" s="2" t="s">
        <v>141</v>
      </c>
      <c r="H6" s="2" t="s">
        <v>27</v>
      </c>
      <c r="I6" s="2" t="s">
        <v>28</v>
      </c>
      <c r="J6" s="2" t="s">
        <v>29</v>
      </c>
      <c r="K6" s="2" t="s">
        <v>30</v>
      </c>
      <c r="L6" s="2" t="s">
        <v>20</v>
      </c>
      <c r="M6" s="2" t="s">
        <v>73</v>
      </c>
    </row>
    <row r="7" spans="1:13" ht="24.75" customHeight="1" x14ac:dyDescent="0.25">
      <c r="A7" s="2" t="s">
        <v>1</v>
      </c>
      <c r="B7" s="2">
        <v>0</v>
      </c>
      <c r="C7" s="2">
        <v>0</v>
      </c>
      <c r="D7" s="2">
        <v>0</v>
      </c>
      <c r="E7" s="2">
        <v>42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f>SUM(B7:K7)</f>
        <v>42</v>
      </c>
      <c r="M7" s="2">
        <f>L7/$L$29</f>
        <v>3.0859662013225569E-2</v>
      </c>
    </row>
    <row r="8" spans="1:13" ht="21" customHeight="1" x14ac:dyDescent="0.25">
      <c r="A8" s="2" t="s">
        <v>2</v>
      </c>
      <c r="B8" s="2">
        <v>0</v>
      </c>
      <c r="C8" s="2">
        <v>0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f t="shared" ref="L8:L28" si="0">SUM(B8:K8)</f>
        <v>1</v>
      </c>
      <c r="M8" s="2">
        <f t="shared" ref="M8:M28" si="1">L8/$L$29</f>
        <v>7.347538574577516E-4</v>
      </c>
    </row>
    <row r="9" spans="1:13" x14ac:dyDescent="0.25">
      <c r="A9" s="2" t="s">
        <v>3</v>
      </c>
      <c r="B9" s="2">
        <v>0</v>
      </c>
      <c r="C9" s="2">
        <v>2</v>
      </c>
      <c r="D9" s="2">
        <v>5</v>
      </c>
      <c r="E9" s="2">
        <v>0</v>
      </c>
      <c r="F9" s="2">
        <v>0</v>
      </c>
      <c r="G9" s="2">
        <v>10</v>
      </c>
      <c r="H9" s="2">
        <v>5</v>
      </c>
      <c r="I9" s="2">
        <v>0</v>
      </c>
      <c r="J9" s="2">
        <v>0</v>
      </c>
      <c r="K9" s="2">
        <v>0</v>
      </c>
      <c r="L9" s="2">
        <f t="shared" si="0"/>
        <v>22</v>
      </c>
      <c r="M9" s="2">
        <f t="shared" si="1"/>
        <v>1.6164584864070537E-2</v>
      </c>
    </row>
    <row r="10" spans="1:13" x14ac:dyDescent="0.25">
      <c r="A10" s="2" t="s">
        <v>4</v>
      </c>
      <c r="B10" s="2">
        <v>1</v>
      </c>
      <c r="C10" s="2">
        <v>9</v>
      </c>
      <c r="D10" s="2">
        <v>0</v>
      </c>
      <c r="E10" s="2">
        <v>0</v>
      </c>
      <c r="F10" s="2">
        <v>0</v>
      </c>
      <c r="G10" s="2">
        <v>5</v>
      </c>
      <c r="H10" s="2">
        <v>3</v>
      </c>
      <c r="I10" s="2">
        <v>0</v>
      </c>
      <c r="J10" s="2">
        <v>0</v>
      </c>
      <c r="K10" s="2">
        <v>0</v>
      </c>
      <c r="L10" s="2">
        <f t="shared" si="0"/>
        <v>18</v>
      </c>
      <c r="M10" s="2">
        <f t="shared" si="1"/>
        <v>1.3225569434239529E-2</v>
      </c>
    </row>
    <row r="11" spans="1:13" ht="21" customHeight="1" x14ac:dyDescent="0.25">
      <c r="A11" s="2" t="s">
        <v>5</v>
      </c>
      <c r="B11" s="2">
        <v>14</v>
      </c>
      <c r="C11" s="2">
        <v>0</v>
      </c>
      <c r="D11" s="2">
        <v>9</v>
      </c>
      <c r="E11" s="2">
        <v>0</v>
      </c>
      <c r="F11" s="2">
        <v>2</v>
      </c>
      <c r="G11" s="2">
        <v>3</v>
      </c>
      <c r="H11" s="2">
        <v>3</v>
      </c>
      <c r="I11" s="2">
        <v>1</v>
      </c>
      <c r="J11" s="2">
        <v>0</v>
      </c>
      <c r="K11" s="2">
        <v>0</v>
      </c>
      <c r="L11" s="2">
        <f t="shared" si="0"/>
        <v>32</v>
      </c>
      <c r="M11" s="2">
        <f t="shared" si="1"/>
        <v>2.3512123438648051E-2</v>
      </c>
    </row>
    <row r="12" spans="1:13" ht="19.5" customHeight="1" x14ac:dyDescent="0.25">
      <c r="A12" s="2" t="s">
        <v>120</v>
      </c>
      <c r="B12" s="2">
        <v>8</v>
      </c>
      <c r="C12" s="2">
        <v>0</v>
      </c>
      <c r="D12" s="2">
        <v>0</v>
      </c>
      <c r="E12" s="2">
        <v>0</v>
      </c>
      <c r="F12" s="2">
        <v>0</v>
      </c>
      <c r="G12" s="2">
        <v>1</v>
      </c>
      <c r="H12" s="2">
        <v>0</v>
      </c>
      <c r="I12" s="2">
        <v>0</v>
      </c>
      <c r="J12" s="2">
        <v>0</v>
      </c>
      <c r="K12" s="2">
        <v>0</v>
      </c>
      <c r="L12" s="2">
        <f t="shared" si="0"/>
        <v>9</v>
      </c>
      <c r="M12" s="2">
        <f t="shared" si="1"/>
        <v>6.6127847171197646E-3</v>
      </c>
    </row>
    <row r="13" spans="1:13" x14ac:dyDescent="0.25">
      <c r="A13" s="2" t="s">
        <v>6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f t="shared" si="0"/>
        <v>0</v>
      </c>
      <c r="M13" s="2">
        <f t="shared" si="1"/>
        <v>0</v>
      </c>
    </row>
    <row r="14" spans="1:13" x14ac:dyDescent="0.25">
      <c r="A14" s="2" t="s">
        <v>7</v>
      </c>
      <c r="B14" s="2">
        <v>293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f t="shared" si="0"/>
        <v>293</v>
      </c>
      <c r="M14" s="2">
        <f t="shared" si="1"/>
        <v>0.21528288023512124</v>
      </c>
    </row>
    <row r="15" spans="1:13" x14ac:dyDescent="0.25">
      <c r="A15" s="2" t="s">
        <v>8</v>
      </c>
      <c r="B15" s="2">
        <v>0</v>
      </c>
      <c r="C15" s="2">
        <v>0</v>
      </c>
      <c r="D15" s="2">
        <v>75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f t="shared" si="0"/>
        <v>75</v>
      </c>
      <c r="M15" s="2">
        <f t="shared" si="1"/>
        <v>5.5106539309331376E-2</v>
      </c>
    </row>
    <row r="16" spans="1:13" ht="18.75" customHeight="1" x14ac:dyDescent="0.25">
      <c r="A16" s="2" t="s">
        <v>9</v>
      </c>
      <c r="B16" s="2">
        <v>2</v>
      </c>
      <c r="C16" s="2">
        <v>0</v>
      </c>
      <c r="D16" s="2">
        <v>0</v>
      </c>
      <c r="E16" s="2">
        <v>7</v>
      </c>
      <c r="F16" s="2">
        <v>0</v>
      </c>
      <c r="G16" s="2">
        <v>1</v>
      </c>
      <c r="H16" s="2">
        <v>1</v>
      </c>
      <c r="I16" s="2">
        <v>0</v>
      </c>
      <c r="J16" s="2">
        <v>0</v>
      </c>
      <c r="K16" s="2">
        <v>0</v>
      </c>
      <c r="L16" s="2">
        <f t="shared" si="0"/>
        <v>11</v>
      </c>
      <c r="M16" s="2">
        <f>L16/$L$29</f>
        <v>8.0822924320352683E-3</v>
      </c>
    </row>
    <row r="17" spans="1:13" x14ac:dyDescent="0.25">
      <c r="A17" s="2" t="s">
        <v>122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30</v>
      </c>
      <c r="J17" s="2">
        <v>0</v>
      </c>
      <c r="K17" s="2">
        <v>0</v>
      </c>
      <c r="L17" s="2">
        <f t="shared" si="0"/>
        <v>30</v>
      </c>
      <c r="M17" s="2">
        <f t="shared" si="1"/>
        <v>2.2042615723732551E-2</v>
      </c>
    </row>
    <row r="18" spans="1:13" x14ac:dyDescent="0.25">
      <c r="A18" s="2" t="s">
        <v>10</v>
      </c>
      <c r="B18" s="2">
        <v>0</v>
      </c>
      <c r="C18" s="2">
        <v>0</v>
      </c>
      <c r="D18" s="2">
        <v>0</v>
      </c>
      <c r="E18" s="2">
        <v>28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f t="shared" si="0"/>
        <v>28</v>
      </c>
      <c r="M18" s="2">
        <f t="shared" si="1"/>
        <v>2.0573108008817047E-2</v>
      </c>
    </row>
    <row r="19" spans="1:13" x14ac:dyDescent="0.25">
      <c r="A19" s="2" t="s">
        <v>11</v>
      </c>
      <c r="B19" s="2">
        <v>20</v>
      </c>
      <c r="C19" s="2">
        <v>2</v>
      </c>
      <c r="D19" s="2">
        <v>0</v>
      </c>
      <c r="E19" s="2">
        <v>0</v>
      </c>
      <c r="F19" s="2">
        <v>0</v>
      </c>
      <c r="G19" s="2">
        <v>3</v>
      </c>
      <c r="H19" s="2">
        <v>2</v>
      </c>
      <c r="I19" s="2">
        <v>0</v>
      </c>
      <c r="J19" s="2">
        <v>0</v>
      </c>
      <c r="K19" s="2">
        <v>0</v>
      </c>
      <c r="L19" s="2">
        <f t="shared" si="0"/>
        <v>27</v>
      </c>
      <c r="M19" s="2">
        <f t="shared" si="1"/>
        <v>1.9838354151359296E-2</v>
      </c>
    </row>
    <row r="20" spans="1:13" x14ac:dyDescent="0.25">
      <c r="A20" s="2" t="s">
        <v>12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f t="shared" si="0"/>
        <v>0</v>
      </c>
      <c r="M20" s="2">
        <f t="shared" si="1"/>
        <v>0</v>
      </c>
    </row>
    <row r="21" spans="1:13" x14ac:dyDescent="0.25">
      <c r="A21" s="2" t="s">
        <v>13</v>
      </c>
      <c r="B21" s="2">
        <v>5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3</v>
      </c>
      <c r="K21" s="2">
        <v>0</v>
      </c>
      <c r="L21" s="2">
        <f t="shared" si="0"/>
        <v>8</v>
      </c>
      <c r="M21" s="2">
        <f t="shared" si="1"/>
        <v>5.8780308596620128E-3</v>
      </c>
    </row>
    <row r="22" spans="1:13" x14ac:dyDescent="0.25">
      <c r="A22" s="2" t="s">
        <v>14</v>
      </c>
      <c r="B22" s="2">
        <v>85</v>
      </c>
      <c r="C22" s="2">
        <v>14</v>
      </c>
      <c r="D22" s="2">
        <v>0</v>
      </c>
      <c r="E22" s="2">
        <v>0</v>
      </c>
      <c r="F22" s="2">
        <v>0</v>
      </c>
      <c r="G22" s="2">
        <v>13</v>
      </c>
      <c r="H22" s="2">
        <v>11</v>
      </c>
      <c r="I22" s="2">
        <v>0</v>
      </c>
      <c r="J22" s="2">
        <v>0</v>
      </c>
      <c r="K22" s="2">
        <v>0</v>
      </c>
      <c r="L22" s="2">
        <f t="shared" si="0"/>
        <v>123</v>
      </c>
      <c r="M22" s="2">
        <f t="shared" si="1"/>
        <v>9.0374724467303449E-2</v>
      </c>
    </row>
    <row r="23" spans="1:13" x14ac:dyDescent="0.25">
      <c r="A23" s="2" t="s">
        <v>15</v>
      </c>
      <c r="B23" s="2">
        <v>0</v>
      </c>
      <c r="C23" s="2">
        <v>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f t="shared" si="0"/>
        <v>8</v>
      </c>
      <c r="M23" s="2">
        <f t="shared" si="1"/>
        <v>5.8780308596620128E-3</v>
      </c>
    </row>
    <row r="24" spans="1:13" x14ac:dyDescent="0.25">
      <c r="A24" s="2" t="s">
        <v>97</v>
      </c>
      <c r="B24" s="2">
        <v>288</v>
      </c>
      <c r="C24" s="2">
        <v>69</v>
      </c>
      <c r="D24" s="2">
        <v>94</v>
      </c>
      <c r="E24" s="2">
        <v>0</v>
      </c>
      <c r="F24" s="2">
        <v>0</v>
      </c>
      <c r="G24" s="2">
        <v>10</v>
      </c>
      <c r="H24" s="2">
        <v>11</v>
      </c>
      <c r="I24" s="2">
        <v>0</v>
      </c>
      <c r="J24" s="2">
        <v>0</v>
      </c>
      <c r="K24" s="2">
        <v>0</v>
      </c>
      <c r="L24" s="2">
        <f t="shared" si="0"/>
        <v>472</v>
      </c>
      <c r="M24" s="2">
        <f t="shared" si="1"/>
        <v>0.34680382072005878</v>
      </c>
    </row>
    <row r="25" spans="1:13" ht="16.5" customHeight="1" x14ac:dyDescent="0.25">
      <c r="A25" s="2" t="s">
        <v>35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f t="shared" si="0"/>
        <v>0</v>
      </c>
      <c r="M25" s="2">
        <f t="shared" si="1"/>
        <v>0</v>
      </c>
    </row>
    <row r="26" spans="1:13" ht="27" customHeight="1" x14ac:dyDescent="0.25">
      <c r="A26" s="2" t="s">
        <v>36</v>
      </c>
      <c r="B26" s="2">
        <v>18</v>
      </c>
      <c r="C26" s="2">
        <v>2</v>
      </c>
      <c r="D26" s="2">
        <v>10</v>
      </c>
      <c r="E26" s="2">
        <v>0</v>
      </c>
      <c r="F26" s="2">
        <v>0</v>
      </c>
      <c r="G26" s="2">
        <v>7</v>
      </c>
      <c r="H26" s="2">
        <v>4</v>
      </c>
      <c r="I26" s="2">
        <v>0</v>
      </c>
      <c r="J26" s="2">
        <v>0</v>
      </c>
      <c r="K26" s="2">
        <v>0</v>
      </c>
      <c r="L26" s="2">
        <f t="shared" si="0"/>
        <v>41</v>
      </c>
      <c r="M26" s="2">
        <f t="shared" si="1"/>
        <v>3.0124908155767818E-2</v>
      </c>
    </row>
    <row r="27" spans="1:13" ht="27.75" customHeight="1" x14ac:dyDescent="0.25">
      <c r="A27" s="2" t="s">
        <v>17</v>
      </c>
      <c r="B27" s="2">
        <v>3</v>
      </c>
      <c r="C27" s="2">
        <v>0</v>
      </c>
      <c r="D27" s="2">
        <v>0</v>
      </c>
      <c r="E27" s="2">
        <v>0</v>
      </c>
      <c r="F27" s="2">
        <v>0</v>
      </c>
      <c r="G27" s="2">
        <v>1</v>
      </c>
      <c r="H27" s="2">
        <v>0</v>
      </c>
      <c r="I27" s="2">
        <v>4</v>
      </c>
      <c r="J27" s="2">
        <v>0</v>
      </c>
      <c r="K27" s="2">
        <v>0</v>
      </c>
      <c r="L27" s="2">
        <f t="shared" si="0"/>
        <v>8</v>
      </c>
      <c r="M27" s="2">
        <f t="shared" si="1"/>
        <v>5.8780308596620128E-3</v>
      </c>
    </row>
    <row r="28" spans="1:13" ht="37.5" customHeight="1" x14ac:dyDescent="0.25">
      <c r="A28" s="2" t="s">
        <v>18</v>
      </c>
      <c r="B28" s="2">
        <v>58</v>
      </c>
      <c r="C28" s="2">
        <v>0</v>
      </c>
      <c r="D28" s="2">
        <v>5</v>
      </c>
      <c r="E28" s="2">
        <v>0</v>
      </c>
      <c r="F28" s="2">
        <v>0</v>
      </c>
      <c r="G28" s="2">
        <v>2</v>
      </c>
      <c r="H28" s="2">
        <v>3</v>
      </c>
      <c r="I28" s="2">
        <v>0</v>
      </c>
      <c r="J28" s="2">
        <v>5</v>
      </c>
      <c r="K28" s="2">
        <v>40</v>
      </c>
      <c r="L28" s="2">
        <f t="shared" si="0"/>
        <v>113</v>
      </c>
      <c r="M28" s="2">
        <f t="shared" si="1"/>
        <v>8.3027185892725938E-2</v>
      </c>
    </row>
    <row r="29" spans="1:13" x14ac:dyDescent="0.25">
      <c r="A29" s="2" t="s">
        <v>20</v>
      </c>
      <c r="B29" s="2">
        <f>SUM(B7:B28)</f>
        <v>795</v>
      </c>
      <c r="C29" s="2">
        <f t="shared" ref="C29:L29" si="2">SUM(C7:C28)</f>
        <v>106</v>
      </c>
      <c r="D29" s="2">
        <f t="shared" si="2"/>
        <v>199</v>
      </c>
      <c r="E29" s="2">
        <f t="shared" si="2"/>
        <v>77</v>
      </c>
      <c r="F29" s="2">
        <f t="shared" si="2"/>
        <v>2</v>
      </c>
      <c r="G29" s="2">
        <f t="shared" si="2"/>
        <v>56</v>
      </c>
      <c r="H29" s="2">
        <f t="shared" si="2"/>
        <v>43</v>
      </c>
      <c r="I29" s="2">
        <f t="shared" si="2"/>
        <v>35</v>
      </c>
      <c r="J29" s="2">
        <f t="shared" si="2"/>
        <v>8</v>
      </c>
      <c r="K29" s="2">
        <f t="shared" si="2"/>
        <v>40</v>
      </c>
      <c r="L29" s="2">
        <f t="shared" si="2"/>
        <v>1361</v>
      </c>
      <c r="M29" s="2">
        <f>L29/$L$29</f>
        <v>1</v>
      </c>
    </row>
    <row r="30" spans="1:13" x14ac:dyDescent="0.25">
      <c r="A30" s="2" t="s">
        <v>85</v>
      </c>
    </row>
  </sheetData>
  <mergeCells count="3">
    <mergeCell ref="A4:M4"/>
    <mergeCell ref="A3:M3"/>
    <mergeCell ref="A2:M2"/>
  </mergeCells>
  <pageMargins left="0.7" right="0.7" top="0.75" bottom="0.75" header="0.3" footer="0.3"/>
  <pageSetup paperSize="5" scale="96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2:H151"/>
  <sheetViews>
    <sheetView view="pageBreakPreview" topLeftCell="A102" zoomScale="69" zoomScaleNormal="100" zoomScaleSheetLayoutView="69" workbookViewId="0">
      <selection activeCell="P19" sqref="P19"/>
    </sheetView>
  </sheetViews>
  <sheetFormatPr baseColWidth="10" defaultRowHeight="15" x14ac:dyDescent="0.25"/>
  <cols>
    <col min="1" max="1" width="11.42578125" style="2"/>
    <col min="2" max="2" width="25.28515625" style="2" customWidth="1"/>
    <col min="3" max="3" width="27.5703125" style="2" customWidth="1"/>
    <col min="4" max="4" width="17.5703125" style="2" customWidth="1"/>
    <col min="5" max="5" width="18" style="2" customWidth="1"/>
    <col min="6" max="6" width="16.7109375" style="2" customWidth="1"/>
    <col min="7" max="7" width="14.5703125" style="2" customWidth="1"/>
    <col min="8" max="8" width="14.28515625" style="2" customWidth="1"/>
    <col min="9" max="16384" width="11.42578125" style="2"/>
  </cols>
  <sheetData>
    <row r="2" spans="2:8" x14ac:dyDescent="0.25">
      <c r="B2" s="3" t="s">
        <v>31</v>
      </c>
      <c r="C2" s="3"/>
      <c r="D2" s="3"/>
      <c r="E2" s="3"/>
      <c r="F2" s="3"/>
      <c r="G2" s="3"/>
      <c r="H2" s="3"/>
    </row>
    <row r="3" spans="2:8" x14ac:dyDescent="0.25">
      <c r="B3" s="3" t="s">
        <v>136</v>
      </c>
      <c r="C3" s="3"/>
      <c r="D3" s="3"/>
      <c r="E3" s="3"/>
      <c r="F3" s="3"/>
      <c r="G3" s="3"/>
      <c r="H3" s="3"/>
    </row>
    <row r="4" spans="2:8" x14ac:dyDescent="0.25">
      <c r="B4" s="3" t="s">
        <v>128</v>
      </c>
      <c r="C4" s="3"/>
      <c r="D4" s="3"/>
      <c r="E4" s="3"/>
      <c r="F4" s="3"/>
      <c r="G4" s="3"/>
      <c r="H4" s="3"/>
    </row>
    <row r="5" spans="2:8" x14ac:dyDescent="0.25">
      <c r="B5" s="3"/>
      <c r="C5" s="3"/>
      <c r="D5" s="3"/>
      <c r="E5" s="3"/>
      <c r="F5" s="3"/>
      <c r="G5" s="3"/>
      <c r="H5" s="3"/>
    </row>
    <row r="6" spans="2:8" x14ac:dyDescent="0.25">
      <c r="B6" s="3" t="s">
        <v>100</v>
      </c>
      <c r="C6" s="3"/>
      <c r="D6" s="3"/>
      <c r="E6" s="3"/>
      <c r="F6" s="3"/>
      <c r="G6" s="3"/>
      <c r="H6" s="3"/>
    </row>
    <row r="7" spans="2:8" ht="27.75" customHeight="1" x14ac:dyDescent="0.25">
      <c r="B7" s="2" t="s">
        <v>125</v>
      </c>
      <c r="C7" s="2" t="s">
        <v>34</v>
      </c>
      <c r="D7" s="2" t="s">
        <v>102</v>
      </c>
      <c r="E7" s="2" t="s">
        <v>103</v>
      </c>
      <c r="F7" s="2" t="s">
        <v>104</v>
      </c>
      <c r="G7" s="2" t="s">
        <v>105</v>
      </c>
      <c r="H7" s="2" t="s">
        <v>106</v>
      </c>
    </row>
    <row r="8" spans="2:8" x14ac:dyDescent="0.25">
      <c r="B8" s="2" t="s">
        <v>41</v>
      </c>
      <c r="C8" s="2">
        <v>42</v>
      </c>
      <c r="D8" s="2">
        <v>33480</v>
      </c>
      <c r="E8" s="2">
        <v>159224</v>
      </c>
      <c r="F8" s="2">
        <f>SUM(D8:E8)</f>
        <v>192704</v>
      </c>
      <c r="G8" s="2">
        <v>58622</v>
      </c>
      <c r="H8" s="2">
        <v>52</v>
      </c>
    </row>
    <row r="9" spans="2:8" x14ac:dyDescent="0.25">
      <c r="B9" s="2" t="s">
        <v>121</v>
      </c>
      <c r="C9" s="2">
        <v>28</v>
      </c>
      <c r="D9" s="2">
        <v>22782</v>
      </c>
      <c r="E9" s="2">
        <v>77214</v>
      </c>
      <c r="F9" s="2">
        <f t="shared" ref="F9:F15" si="0">SUM(D9:E9)</f>
        <v>99996</v>
      </c>
      <c r="G9" s="2">
        <v>36729</v>
      </c>
      <c r="H9" s="2">
        <v>139</v>
      </c>
    </row>
    <row r="10" spans="2:8" x14ac:dyDescent="0.25">
      <c r="B10" s="2" t="s">
        <v>9</v>
      </c>
      <c r="C10" s="2">
        <v>7</v>
      </c>
      <c r="D10" s="2">
        <v>13620</v>
      </c>
      <c r="E10" s="2">
        <v>18881</v>
      </c>
      <c r="F10" s="2">
        <f t="shared" si="0"/>
        <v>32501</v>
      </c>
      <c r="G10" s="2">
        <v>9795</v>
      </c>
      <c r="H10" s="2">
        <v>4</v>
      </c>
    </row>
    <row r="11" spans="2:8" x14ac:dyDescent="0.25">
      <c r="B11" s="2" t="s">
        <v>124</v>
      </c>
      <c r="C11" s="2">
        <v>0</v>
      </c>
      <c r="D11" s="2">
        <v>0</v>
      </c>
      <c r="E11" s="2">
        <v>0</v>
      </c>
      <c r="F11" s="2">
        <f t="shared" si="0"/>
        <v>0</v>
      </c>
      <c r="G11" s="2">
        <v>0</v>
      </c>
      <c r="H11" s="2">
        <v>0</v>
      </c>
    </row>
    <row r="12" spans="2:8" x14ac:dyDescent="0.25">
      <c r="B12" s="2" t="s">
        <v>108</v>
      </c>
      <c r="C12" s="2">
        <v>0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</row>
    <row r="13" spans="2:8" x14ac:dyDescent="0.25">
      <c r="B13" s="2" t="s">
        <v>109</v>
      </c>
      <c r="C13" s="2">
        <v>38</v>
      </c>
      <c r="D13" s="2">
        <v>15427</v>
      </c>
      <c r="E13" s="2">
        <v>0</v>
      </c>
      <c r="F13" s="2">
        <f t="shared" si="0"/>
        <v>15427</v>
      </c>
      <c r="G13" s="2">
        <v>4126</v>
      </c>
      <c r="H13" s="2">
        <v>16484</v>
      </c>
    </row>
    <row r="14" spans="2:8" x14ac:dyDescent="0.25">
      <c r="B14" s="2" t="s">
        <v>110</v>
      </c>
      <c r="C14" s="2">
        <v>0</v>
      </c>
      <c r="D14" s="2">
        <v>0</v>
      </c>
      <c r="E14" s="2">
        <v>0</v>
      </c>
      <c r="F14" s="2">
        <f t="shared" si="0"/>
        <v>0</v>
      </c>
      <c r="G14" s="2">
        <v>0</v>
      </c>
      <c r="H14" s="2">
        <v>0</v>
      </c>
    </row>
    <row r="15" spans="2:8" x14ac:dyDescent="0.25">
      <c r="B15" s="2" t="s">
        <v>19</v>
      </c>
      <c r="C15" s="2">
        <f>SUM(C8:C14)</f>
        <v>115</v>
      </c>
      <c r="D15" s="2">
        <f>SUM(D8:D14)</f>
        <v>85309</v>
      </c>
      <c r="E15" s="2">
        <f>SUM(E8:E14)</f>
        <v>255319</v>
      </c>
      <c r="F15" s="2">
        <f t="shared" si="0"/>
        <v>340628</v>
      </c>
      <c r="G15" s="2">
        <f>SUM(G8:G14)</f>
        <v>109272</v>
      </c>
      <c r="H15" s="2">
        <f>SUM(H8:H14)</f>
        <v>16679</v>
      </c>
    </row>
    <row r="16" spans="2:8" x14ac:dyDescent="0.25">
      <c r="B16" s="2" t="s">
        <v>85</v>
      </c>
    </row>
    <row r="17" spans="2:8" x14ac:dyDescent="0.25">
      <c r="B17" s="3" t="s">
        <v>164</v>
      </c>
      <c r="C17" s="3"/>
      <c r="D17" s="3"/>
      <c r="E17" s="3"/>
      <c r="F17" s="3"/>
      <c r="G17" s="3"/>
      <c r="H17" s="3"/>
    </row>
    <row r="19" spans="2:8" x14ac:dyDescent="0.25">
      <c r="B19" s="3" t="s">
        <v>161</v>
      </c>
      <c r="C19" s="3"/>
    </row>
    <row r="20" spans="2:8" x14ac:dyDescent="0.25">
      <c r="B20" s="2" t="s">
        <v>40</v>
      </c>
      <c r="C20" s="2" t="s">
        <v>19</v>
      </c>
    </row>
    <row r="21" spans="2:8" x14ac:dyDescent="0.25">
      <c r="B21" s="2" t="s">
        <v>41</v>
      </c>
      <c r="C21" s="2">
        <v>42</v>
      </c>
    </row>
    <row r="22" spans="2:8" x14ac:dyDescent="0.25">
      <c r="B22" s="2" t="s">
        <v>10</v>
      </c>
      <c r="C22" s="2">
        <v>28</v>
      </c>
    </row>
    <row r="23" spans="2:8" x14ac:dyDescent="0.25">
      <c r="B23" s="2" t="s">
        <v>9</v>
      </c>
      <c r="C23" s="2">
        <v>7</v>
      </c>
    </row>
    <row r="24" spans="2:8" x14ac:dyDescent="0.25">
      <c r="B24" s="2" t="s">
        <v>107</v>
      </c>
      <c r="C24" s="2">
        <v>0</v>
      </c>
    </row>
    <row r="25" spans="2:8" x14ac:dyDescent="0.25">
      <c r="B25" s="2" t="s">
        <v>18</v>
      </c>
      <c r="C25" s="2">
        <v>0</v>
      </c>
    </row>
    <row r="26" spans="2:8" x14ac:dyDescent="0.25">
      <c r="B26" s="2" t="s">
        <v>111</v>
      </c>
      <c r="C26" s="2">
        <v>38</v>
      </c>
    </row>
    <row r="27" spans="2:8" x14ac:dyDescent="0.25">
      <c r="B27" s="2" t="s">
        <v>110</v>
      </c>
      <c r="C27" s="2">
        <v>0</v>
      </c>
    </row>
    <row r="28" spans="2:8" x14ac:dyDescent="0.25">
      <c r="B28" s="2" t="s">
        <v>19</v>
      </c>
      <c r="C28" s="2">
        <f>SUM(C21:C27)</f>
        <v>115</v>
      </c>
    </row>
    <row r="29" spans="2:8" x14ac:dyDescent="0.25">
      <c r="B29" s="2" t="s">
        <v>85</v>
      </c>
    </row>
    <row r="32" spans="2:8" x14ac:dyDescent="0.25">
      <c r="B32" s="3" t="s">
        <v>162</v>
      </c>
      <c r="C32" s="3"/>
    </row>
    <row r="33" spans="2:3" ht="15" customHeight="1" x14ac:dyDescent="0.25">
      <c r="B33" s="3"/>
      <c r="C33" s="3"/>
    </row>
    <row r="35" spans="2:3" x14ac:dyDescent="0.25">
      <c r="B35" s="2" t="s">
        <v>40</v>
      </c>
      <c r="C35" s="2" t="s">
        <v>19</v>
      </c>
    </row>
    <row r="36" spans="2:3" x14ac:dyDescent="0.25">
      <c r="B36" s="2" t="s">
        <v>41</v>
      </c>
      <c r="C36" s="2">
        <v>192704</v>
      </c>
    </row>
    <row r="37" spans="2:3" x14ac:dyDescent="0.25">
      <c r="B37" s="2" t="s">
        <v>10</v>
      </c>
      <c r="C37" s="2">
        <v>99996</v>
      </c>
    </row>
    <row r="38" spans="2:3" x14ac:dyDescent="0.25">
      <c r="B38" s="2" t="s">
        <v>9</v>
      </c>
      <c r="C38" s="2">
        <v>32501</v>
      </c>
    </row>
    <row r="39" spans="2:3" x14ac:dyDescent="0.25">
      <c r="B39" s="2" t="s">
        <v>107</v>
      </c>
      <c r="C39" s="2">
        <v>0</v>
      </c>
    </row>
    <row r="40" spans="2:3" x14ac:dyDescent="0.25">
      <c r="B40" s="2" t="s">
        <v>18</v>
      </c>
      <c r="C40" s="2">
        <v>0</v>
      </c>
    </row>
    <row r="41" spans="2:3" x14ac:dyDescent="0.25">
      <c r="B41" s="2" t="s">
        <v>111</v>
      </c>
      <c r="C41" s="2">
        <v>15427</v>
      </c>
    </row>
    <row r="42" spans="2:3" x14ac:dyDescent="0.25">
      <c r="B42" s="2" t="s">
        <v>110</v>
      </c>
      <c r="C42" s="2">
        <v>0</v>
      </c>
    </row>
    <row r="43" spans="2:3" x14ac:dyDescent="0.25">
      <c r="B43" s="2" t="s">
        <v>19</v>
      </c>
      <c r="C43" s="2">
        <v>340628</v>
      </c>
    </row>
    <row r="44" spans="2:3" x14ac:dyDescent="0.25">
      <c r="B44" s="2" t="s">
        <v>85</v>
      </c>
    </row>
    <row r="45" spans="2:3" ht="14.25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spans="1:7" ht="15" hidden="1" customHeight="1" x14ac:dyDescent="0.25"/>
    <row r="50" spans="1:7" ht="15" hidden="1" customHeight="1" x14ac:dyDescent="0.25"/>
    <row r="51" spans="1:7" ht="15" hidden="1" customHeight="1" x14ac:dyDescent="0.25"/>
    <row r="52" spans="1:7" ht="15" hidden="1" customHeight="1" x14ac:dyDescent="0.25"/>
    <row r="53" spans="1:7" ht="15" hidden="1" customHeight="1" x14ac:dyDescent="0.25"/>
    <row r="54" spans="1:7" ht="15" hidden="1" customHeight="1" x14ac:dyDescent="0.25"/>
    <row r="55" spans="1:7" ht="15" hidden="1" customHeight="1" x14ac:dyDescent="0.25"/>
    <row r="56" spans="1:7" ht="15" hidden="1" customHeight="1" x14ac:dyDescent="0.25"/>
    <row r="57" spans="1:7" ht="15" hidden="1" customHeight="1" x14ac:dyDescent="0.25"/>
    <row r="58" spans="1:7" ht="15" hidden="1" customHeight="1" x14ac:dyDescent="0.25"/>
    <row r="59" spans="1:7" ht="15" hidden="1" customHeight="1" x14ac:dyDescent="0.25"/>
    <row r="61" spans="1:7" x14ac:dyDescent="0.25">
      <c r="A61" s="3" t="s">
        <v>153</v>
      </c>
      <c r="B61" s="3"/>
      <c r="C61" s="3"/>
      <c r="D61" s="3"/>
      <c r="E61" s="3"/>
      <c r="F61" s="3"/>
      <c r="G61" s="3"/>
    </row>
    <row r="63" spans="1:7" x14ac:dyDescent="0.25">
      <c r="B63" s="2" t="s">
        <v>101</v>
      </c>
      <c r="C63" s="2" t="s">
        <v>102</v>
      </c>
      <c r="D63" s="2" t="s">
        <v>103</v>
      </c>
      <c r="E63" s="2" t="s">
        <v>105</v>
      </c>
      <c r="F63" s="2" t="s">
        <v>106</v>
      </c>
    </row>
    <row r="64" spans="1:7" x14ac:dyDescent="0.25">
      <c r="B64" s="2">
        <v>115</v>
      </c>
      <c r="C64" s="2">
        <v>85309</v>
      </c>
      <c r="D64" s="2">
        <v>255319</v>
      </c>
      <c r="E64" s="2">
        <v>109272</v>
      </c>
      <c r="F64" s="2">
        <v>16679</v>
      </c>
    </row>
    <row r="65" spans="2:6" x14ac:dyDescent="0.25">
      <c r="B65" s="2" t="s">
        <v>85</v>
      </c>
    </row>
    <row r="68" spans="2:6" x14ac:dyDescent="0.25">
      <c r="B68" s="3" t="s">
        <v>152</v>
      </c>
      <c r="C68" s="3"/>
      <c r="D68" s="3"/>
      <c r="E68" s="3"/>
      <c r="F68" s="3"/>
    </row>
    <row r="70" spans="2:6" ht="27.75" customHeight="1" x14ac:dyDescent="0.25">
      <c r="B70" s="2" t="s">
        <v>40</v>
      </c>
      <c r="C70" s="2" t="s">
        <v>102</v>
      </c>
      <c r="D70" s="2" t="s">
        <v>103</v>
      </c>
      <c r="E70" s="2" t="s">
        <v>105</v>
      </c>
      <c r="F70" s="2" t="s">
        <v>106</v>
      </c>
    </row>
    <row r="71" spans="2:6" x14ac:dyDescent="0.25">
      <c r="B71" s="2" t="s">
        <v>41</v>
      </c>
      <c r="C71" s="2">
        <v>33480</v>
      </c>
      <c r="D71" s="2">
        <v>159224</v>
      </c>
      <c r="E71" s="2">
        <v>58622</v>
      </c>
      <c r="F71" s="2">
        <v>52</v>
      </c>
    </row>
    <row r="72" spans="2:6" x14ac:dyDescent="0.25">
      <c r="B72" s="2" t="s">
        <v>10</v>
      </c>
      <c r="C72" s="2">
        <v>22782</v>
      </c>
      <c r="D72" s="2">
        <v>77214</v>
      </c>
      <c r="E72" s="2">
        <v>36729</v>
      </c>
      <c r="F72" s="2">
        <v>139</v>
      </c>
    </row>
    <row r="73" spans="2:6" x14ac:dyDescent="0.25">
      <c r="B73" s="2" t="s">
        <v>9</v>
      </c>
      <c r="C73" s="2">
        <v>13620</v>
      </c>
      <c r="D73" s="2">
        <v>18881</v>
      </c>
      <c r="E73" s="2">
        <v>9795</v>
      </c>
      <c r="F73" s="2">
        <v>4</v>
      </c>
    </row>
    <row r="74" spans="2:6" x14ac:dyDescent="0.25">
      <c r="B74" s="2" t="s">
        <v>107</v>
      </c>
      <c r="C74" s="2">
        <v>0</v>
      </c>
      <c r="D74" s="2">
        <v>0</v>
      </c>
      <c r="E74" s="2">
        <v>0</v>
      </c>
      <c r="F74" s="2">
        <v>0</v>
      </c>
    </row>
    <row r="75" spans="2:6" x14ac:dyDescent="0.25">
      <c r="B75" s="2" t="s">
        <v>108</v>
      </c>
      <c r="C75" s="2">
        <v>0</v>
      </c>
      <c r="D75" s="2">
        <v>0</v>
      </c>
      <c r="E75" s="2">
        <v>0</v>
      </c>
      <c r="F75" s="2">
        <v>0</v>
      </c>
    </row>
    <row r="76" spans="2:6" x14ac:dyDescent="0.25">
      <c r="B76" s="2" t="s">
        <v>109</v>
      </c>
      <c r="C76" s="2">
        <v>15427</v>
      </c>
      <c r="D76" s="2">
        <v>0</v>
      </c>
      <c r="E76" s="2">
        <v>4126</v>
      </c>
      <c r="F76" s="2">
        <v>16484</v>
      </c>
    </row>
    <row r="77" spans="2:6" x14ac:dyDescent="0.25">
      <c r="B77" s="2" t="s">
        <v>110</v>
      </c>
      <c r="C77" s="2">
        <v>0</v>
      </c>
      <c r="D77" s="2">
        <v>0</v>
      </c>
      <c r="E77" s="2">
        <v>0</v>
      </c>
      <c r="F77" s="2">
        <v>0</v>
      </c>
    </row>
    <row r="78" spans="2:6" x14ac:dyDescent="0.25">
      <c r="B78" s="2" t="s">
        <v>19</v>
      </c>
      <c r="C78" s="2">
        <f>SUM(C71:C77)</f>
        <v>85309</v>
      </c>
      <c r="D78" s="2">
        <f t="shared" ref="D78:F78" si="1">SUM(D71:D77)</f>
        <v>255319</v>
      </c>
      <c r="E78" s="2">
        <f t="shared" si="1"/>
        <v>109272</v>
      </c>
      <c r="F78" s="2">
        <f t="shared" si="1"/>
        <v>16679</v>
      </c>
    </row>
    <row r="79" spans="2:6" x14ac:dyDescent="0.25">
      <c r="B79" s="2" t="s">
        <v>85</v>
      </c>
    </row>
    <row r="82" spans="2:6" x14ac:dyDescent="0.25">
      <c r="B82" s="3" t="s">
        <v>31</v>
      </c>
      <c r="C82" s="3"/>
      <c r="D82" s="3"/>
      <c r="E82" s="3"/>
      <c r="F82" s="3"/>
    </row>
    <row r="83" spans="2:6" x14ac:dyDescent="0.25">
      <c r="B83" s="3" t="s">
        <v>136</v>
      </c>
      <c r="C83" s="3"/>
      <c r="D83" s="3"/>
      <c r="E83" s="3"/>
      <c r="F83" s="3"/>
    </row>
    <row r="84" spans="2:6" x14ac:dyDescent="0.25">
      <c r="B84" s="3" t="s">
        <v>154</v>
      </c>
      <c r="C84" s="3"/>
      <c r="D84" s="3"/>
      <c r="E84" s="3"/>
      <c r="F84" s="3"/>
    </row>
    <row r="85" spans="2:6" x14ac:dyDescent="0.25">
      <c r="B85" s="3" t="s">
        <v>132</v>
      </c>
      <c r="C85" s="3"/>
      <c r="D85" s="3"/>
      <c r="E85" s="3"/>
      <c r="F85" s="3"/>
    </row>
    <row r="87" spans="2:6" x14ac:dyDescent="0.25">
      <c r="B87" s="2" t="s">
        <v>40</v>
      </c>
      <c r="C87" s="2">
        <v>2022</v>
      </c>
      <c r="D87" s="2">
        <v>2023</v>
      </c>
      <c r="E87" s="2" t="s">
        <v>112</v>
      </c>
      <c r="F87" s="2" t="s">
        <v>113</v>
      </c>
    </row>
    <row r="88" spans="2:6" x14ac:dyDescent="0.25">
      <c r="B88" s="2" t="s">
        <v>41</v>
      </c>
      <c r="C88" s="2">
        <v>158827</v>
      </c>
      <c r="D88" s="2">
        <v>192704</v>
      </c>
      <c r="E88" s="2">
        <f>D88-C88</f>
        <v>33877</v>
      </c>
      <c r="F88" s="2">
        <f>E88/C88</f>
        <v>0.21329496873957199</v>
      </c>
    </row>
    <row r="89" spans="2:6" x14ac:dyDescent="0.25">
      <c r="B89" s="2" t="s">
        <v>10</v>
      </c>
      <c r="C89" s="2">
        <v>46452</v>
      </c>
      <c r="D89" s="2">
        <v>99996</v>
      </c>
      <c r="E89" s="2">
        <f t="shared" ref="E89:E95" si="2">D89-C89</f>
        <v>53544</v>
      </c>
      <c r="F89" s="2">
        <f t="shared" ref="F89:F95" si="3">E89/C89</f>
        <v>1.1526737277189356</v>
      </c>
    </row>
    <row r="90" spans="2:6" x14ac:dyDescent="0.25">
      <c r="B90" s="2" t="s">
        <v>9</v>
      </c>
      <c r="C90" s="2">
        <v>31318</v>
      </c>
      <c r="D90" s="2">
        <v>32501</v>
      </c>
      <c r="E90" s="2">
        <f t="shared" si="2"/>
        <v>1183</v>
      </c>
      <c r="F90" s="2">
        <f t="shared" si="3"/>
        <v>3.7773804202056324E-2</v>
      </c>
    </row>
    <row r="91" spans="2:6" x14ac:dyDescent="0.25">
      <c r="B91" s="2" t="s">
        <v>107</v>
      </c>
      <c r="C91" s="2">
        <v>0</v>
      </c>
      <c r="D91" s="2">
        <v>0</v>
      </c>
      <c r="E91" s="2">
        <f t="shared" si="2"/>
        <v>0</v>
      </c>
      <c r="F91" s="2">
        <v>0</v>
      </c>
    </row>
    <row r="92" spans="2:6" x14ac:dyDescent="0.25">
      <c r="B92" s="2" t="s">
        <v>18</v>
      </c>
      <c r="C92" s="2">
        <v>0</v>
      </c>
      <c r="D92" s="2">
        <v>0</v>
      </c>
      <c r="E92" s="2">
        <f t="shared" si="2"/>
        <v>0</v>
      </c>
      <c r="F92" s="2">
        <v>0</v>
      </c>
    </row>
    <row r="93" spans="2:6" x14ac:dyDescent="0.25">
      <c r="B93" s="2" t="s">
        <v>111</v>
      </c>
      <c r="C93" s="2">
        <v>17315</v>
      </c>
      <c r="D93" s="2">
        <v>15427</v>
      </c>
      <c r="E93" s="2">
        <f t="shared" si="2"/>
        <v>-1888</v>
      </c>
      <c r="F93" s="2">
        <f t="shared" si="3"/>
        <v>-0.10903840600635287</v>
      </c>
    </row>
    <row r="94" spans="2:6" x14ac:dyDescent="0.25">
      <c r="B94" s="2" t="s">
        <v>110</v>
      </c>
      <c r="C94" s="2">
        <v>0</v>
      </c>
      <c r="D94" s="2">
        <v>0</v>
      </c>
      <c r="E94" s="2">
        <f t="shared" si="2"/>
        <v>0</v>
      </c>
      <c r="F94" s="2">
        <v>0</v>
      </c>
    </row>
    <row r="95" spans="2:6" x14ac:dyDescent="0.25">
      <c r="B95" s="2" t="s">
        <v>19</v>
      </c>
      <c r="C95" s="2">
        <f>SUM(C88:C94)</f>
        <v>253912</v>
      </c>
      <c r="D95" s="2">
        <f>SUM(D88:D94)</f>
        <v>340628</v>
      </c>
      <c r="E95" s="2">
        <f t="shared" si="2"/>
        <v>86716</v>
      </c>
      <c r="F95" s="2">
        <f t="shared" si="3"/>
        <v>0.34151989665710952</v>
      </c>
    </row>
    <row r="96" spans="2:6" x14ac:dyDescent="0.25">
      <c r="B96" s="2" t="s">
        <v>85</v>
      </c>
    </row>
    <row r="97" spans="2:6" ht="27.6" customHeight="1" x14ac:dyDescent="0.25">
      <c r="B97" s="3" t="s">
        <v>165</v>
      </c>
      <c r="C97" s="3"/>
      <c r="D97" s="3"/>
      <c r="E97" s="3"/>
      <c r="F97" s="3"/>
    </row>
    <row r="100" spans="2:6" x14ac:dyDescent="0.25">
      <c r="B100" s="3" t="s">
        <v>31</v>
      </c>
      <c r="C100" s="3"/>
      <c r="D100" s="3"/>
      <c r="E100" s="3"/>
      <c r="F100" s="3"/>
    </row>
    <row r="101" spans="2:6" x14ac:dyDescent="0.25">
      <c r="B101" s="3" t="s">
        <v>156</v>
      </c>
      <c r="C101" s="3"/>
      <c r="D101" s="3"/>
      <c r="E101" s="3"/>
      <c r="F101" s="3"/>
    </row>
    <row r="102" spans="2:6" x14ac:dyDescent="0.25">
      <c r="B102" s="3" t="s">
        <v>155</v>
      </c>
      <c r="C102" s="3"/>
      <c r="D102" s="3"/>
      <c r="E102" s="3"/>
      <c r="F102" s="3"/>
    </row>
    <row r="103" spans="2:6" x14ac:dyDescent="0.25">
      <c r="B103" s="3" t="s">
        <v>132</v>
      </c>
      <c r="C103" s="3"/>
      <c r="D103" s="3"/>
      <c r="E103" s="3"/>
      <c r="F103" s="3"/>
    </row>
    <row r="105" spans="2:6" x14ac:dyDescent="0.25">
      <c r="B105" s="2" t="s">
        <v>40</v>
      </c>
      <c r="C105" s="2">
        <v>2022</v>
      </c>
      <c r="D105" s="2">
        <v>2023</v>
      </c>
      <c r="E105" s="2" t="s">
        <v>37</v>
      </c>
      <c r="F105" s="2" t="s">
        <v>38</v>
      </c>
    </row>
    <row r="106" spans="2:6" x14ac:dyDescent="0.25">
      <c r="B106" s="2" t="s">
        <v>41</v>
      </c>
      <c r="C106" s="2">
        <v>38</v>
      </c>
      <c r="D106" s="2">
        <v>42</v>
      </c>
      <c r="E106" s="2">
        <f>D106-C106</f>
        <v>4</v>
      </c>
      <c r="F106" s="2">
        <f>E106/C106</f>
        <v>0.10526315789473684</v>
      </c>
    </row>
    <row r="107" spans="2:6" x14ac:dyDescent="0.25">
      <c r="B107" s="2" t="s">
        <v>9</v>
      </c>
      <c r="C107" s="2">
        <v>8</v>
      </c>
      <c r="D107" s="2">
        <v>7</v>
      </c>
      <c r="E107" s="2">
        <f t="shared" ref="E107:E113" si="4">D107-C107</f>
        <v>-1</v>
      </c>
      <c r="F107" s="2">
        <f t="shared" ref="F107:F113" si="5">E107/C107</f>
        <v>-0.125</v>
      </c>
    </row>
    <row r="108" spans="2:6" x14ac:dyDescent="0.25">
      <c r="B108" s="2" t="s">
        <v>78</v>
      </c>
      <c r="C108" s="2">
        <v>0</v>
      </c>
      <c r="D108" s="2">
        <v>0</v>
      </c>
      <c r="E108" s="2">
        <f t="shared" si="4"/>
        <v>0</v>
      </c>
      <c r="F108" s="2">
        <v>0</v>
      </c>
    </row>
    <row r="109" spans="2:6" x14ac:dyDescent="0.25">
      <c r="B109" s="2" t="s">
        <v>10</v>
      </c>
      <c r="C109" s="2">
        <v>20</v>
      </c>
      <c r="D109" s="2">
        <v>28</v>
      </c>
      <c r="E109" s="2">
        <f t="shared" si="4"/>
        <v>8</v>
      </c>
      <c r="F109" s="2">
        <f t="shared" si="5"/>
        <v>0.4</v>
      </c>
    </row>
    <row r="110" spans="2:6" x14ac:dyDescent="0.25">
      <c r="B110" s="2" t="s">
        <v>84</v>
      </c>
      <c r="C110" s="2">
        <v>0</v>
      </c>
      <c r="D110" s="2">
        <v>0</v>
      </c>
      <c r="E110" s="2">
        <f t="shared" si="4"/>
        <v>0</v>
      </c>
      <c r="F110" s="2">
        <v>0</v>
      </c>
    </row>
    <row r="111" spans="2:6" x14ac:dyDescent="0.25">
      <c r="B111" s="2" t="s">
        <v>79</v>
      </c>
      <c r="C111" s="2">
        <v>0</v>
      </c>
      <c r="D111" s="2">
        <v>0</v>
      </c>
      <c r="E111" s="2">
        <f t="shared" si="4"/>
        <v>0</v>
      </c>
      <c r="F111" s="2">
        <v>0</v>
      </c>
    </row>
    <row r="112" spans="2:6" x14ac:dyDescent="0.25">
      <c r="B112" s="2" t="s">
        <v>42</v>
      </c>
      <c r="C112" s="2">
        <v>39</v>
      </c>
      <c r="D112" s="2">
        <v>38</v>
      </c>
      <c r="E112" s="2">
        <f t="shared" si="4"/>
        <v>-1</v>
      </c>
      <c r="F112" s="2">
        <f t="shared" si="5"/>
        <v>-2.564102564102564E-2</v>
      </c>
    </row>
    <row r="113" spans="2:7" x14ac:dyDescent="0.25">
      <c r="B113" s="2" t="s">
        <v>20</v>
      </c>
      <c r="C113" s="2">
        <f>SUM(C106:C112)</f>
        <v>105</v>
      </c>
      <c r="D113" s="2">
        <f>SUM(D106:D112)</f>
        <v>115</v>
      </c>
      <c r="E113" s="2">
        <f t="shared" si="4"/>
        <v>10</v>
      </c>
      <c r="F113" s="2">
        <f t="shared" si="5"/>
        <v>9.5238095238095233E-2</v>
      </c>
    </row>
    <row r="114" spans="2:7" x14ac:dyDescent="0.25">
      <c r="B114" s="2" t="s">
        <v>85</v>
      </c>
    </row>
    <row r="115" spans="2:7" ht="27.6" customHeight="1" x14ac:dyDescent="0.25">
      <c r="B115" s="3" t="s">
        <v>166</v>
      </c>
      <c r="C115" s="3"/>
      <c r="D115" s="3"/>
      <c r="E115" s="3"/>
      <c r="F115" s="3"/>
    </row>
    <row r="118" spans="2:7" x14ac:dyDescent="0.25">
      <c r="B118" s="3" t="s">
        <v>31</v>
      </c>
      <c r="C118" s="3"/>
      <c r="D118" s="3"/>
      <c r="E118" s="3"/>
      <c r="F118" s="3"/>
    </row>
    <row r="119" spans="2:7" x14ac:dyDescent="0.25">
      <c r="B119" s="3" t="s">
        <v>136</v>
      </c>
      <c r="C119" s="3"/>
      <c r="D119" s="3"/>
      <c r="E119" s="3"/>
      <c r="F119" s="3"/>
    </row>
    <row r="120" spans="2:7" x14ac:dyDescent="0.25">
      <c r="B120" s="3" t="s">
        <v>115</v>
      </c>
      <c r="C120" s="3"/>
      <c r="D120" s="3"/>
      <c r="E120" s="3"/>
      <c r="F120" s="3"/>
    </row>
    <row r="121" spans="2:7" x14ac:dyDescent="0.25">
      <c r="B121" s="3" t="s">
        <v>133</v>
      </c>
      <c r="C121" s="3"/>
      <c r="D121" s="3"/>
      <c r="E121" s="3"/>
      <c r="F121" s="3"/>
    </row>
    <row r="123" spans="2:7" x14ac:dyDescent="0.25">
      <c r="B123" s="2" t="s">
        <v>99</v>
      </c>
      <c r="C123" s="2">
        <v>2019</v>
      </c>
      <c r="D123" s="2">
        <v>2023</v>
      </c>
      <c r="E123" s="2" t="s">
        <v>37</v>
      </c>
      <c r="F123" s="2" t="s">
        <v>38</v>
      </c>
    </row>
    <row r="124" spans="2:7" x14ac:dyDescent="0.25">
      <c r="B124" s="2" t="s">
        <v>41</v>
      </c>
      <c r="C124" s="2">
        <v>144793</v>
      </c>
      <c r="D124" s="2">
        <v>192704</v>
      </c>
      <c r="E124" s="2">
        <f>D124-C124</f>
        <v>47911</v>
      </c>
      <c r="F124" s="2">
        <f>E124/C124</f>
        <v>0.33089306803505697</v>
      </c>
    </row>
    <row r="125" spans="2:7" x14ac:dyDescent="0.25">
      <c r="B125" s="2" t="s">
        <v>9</v>
      </c>
      <c r="C125" s="2">
        <v>33552</v>
      </c>
      <c r="D125" s="2">
        <v>32501</v>
      </c>
      <c r="E125" s="2">
        <f t="shared" ref="E125:E131" si="6">D125-C125</f>
        <v>-1051</v>
      </c>
      <c r="F125" s="2">
        <f t="shared" ref="F125:F131" si="7">E125/C125</f>
        <v>-3.1324511206485453E-2</v>
      </c>
    </row>
    <row r="126" spans="2:7" x14ac:dyDescent="0.25">
      <c r="B126" s="2" t="s">
        <v>17</v>
      </c>
      <c r="C126" s="2">
        <v>0</v>
      </c>
      <c r="D126" s="2">
        <v>0</v>
      </c>
      <c r="E126" s="2">
        <f t="shared" si="6"/>
        <v>0</v>
      </c>
      <c r="F126" s="2">
        <v>0</v>
      </c>
    </row>
    <row r="127" spans="2:7" x14ac:dyDescent="0.25">
      <c r="B127" s="2" t="s">
        <v>121</v>
      </c>
      <c r="C127" s="2">
        <v>0</v>
      </c>
      <c r="D127" s="2">
        <v>99996</v>
      </c>
      <c r="E127" s="2">
        <f t="shared" si="6"/>
        <v>99996</v>
      </c>
      <c r="F127" s="2">
        <v>1</v>
      </c>
      <c r="G127" s="2" t="s">
        <v>167</v>
      </c>
    </row>
    <row r="128" spans="2:7" x14ac:dyDescent="0.25">
      <c r="B128" s="2" t="s">
        <v>84</v>
      </c>
      <c r="C128" s="2">
        <v>0</v>
      </c>
      <c r="D128" s="2">
        <v>0</v>
      </c>
      <c r="E128" s="2">
        <f t="shared" si="6"/>
        <v>0</v>
      </c>
      <c r="F128" s="2">
        <v>0</v>
      </c>
    </row>
    <row r="129" spans="2:7" x14ac:dyDescent="0.25">
      <c r="B129" s="2" t="s">
        <v>79</v>
      </c>
      <c r="C129" s="2">
        <v>0</v>
      </c>
      <c r="D129" s="2">
        <v>0</v>
      </c>
      <c r="E129" s="2">
        <f t="shared" si="6"/>
        <v>0</v>
      </c>
      <c r="F129" s="2">
        <v>0</v>
      </c>
    </row>
    <row r="130" spans="2:7" x14ac:dyDescent="0.25">
      <c r="B130" s="2" t="s">
        <v>42</v>
      </c>
      <c r="C130" s="2">
        <v>17373</v>
      </c>
      <c r="D130" s="2">
        <v>15427</v>
      </c>
      <c r="E130" s="2">
        <f t="shared" si="6"/>
        <v>-1946</v>
      </c>
      <c r="F130" s="2">
        <f t="shared" si="7"/>
        <v>-0.11201289357048293</v>
      </c>
    </row>
    <row r="131" spans="2:7" x14ac:dyDescent="0.25">
      <c r="B131" s="2" t="s">
        <v>20</v>
      </c>
      <c r="C131" s="2">
        <f>SUM(C124:C130)</f>
        <v>195718</v>
      </c>
      <c r="D131" s="2">
        <f>SUM(D124:D130)</f>
        <v>340628</v>
      </c>
      <c r="E131" s="2">
        <f t="shared" si="6"/>
        <v>144910</v>
      </c>
      <c r="F131" s="2">
        <f t="shared" si="7"/>
        <v>0.74040200696921077</v>
      </c>
    </row>
    <row r="132" spans="2:7" x14ac:dyDescent="0.25">
      <c r="B132" s="2" t="s">
        <v>85</v>
      </c>
    </row>
    <row r="133" spans="2:7" ht="32.450000000000003" customHeight="1" x14ac:dyDescent="0.25">
      <c r="B133" s="3" t="s">
        <v>168</v>
      </c>
      <c r="C133" s="3"/>
      <c r="D133" s="3"/>
      <c r="E133" s="3"/>
      <c r="F133" s="3"/>
    </row>
    <row r="136" spans="2:7" x14ac:dyDescent="0.25">
      <c r="B136" s="3" t="s">
        <v>31</v>
      </c>
      <c r="C136" s="3"/>
      <c r="D136" s="3"/>
      <c r="E136" s="3"/>
      <c r="F136" s="3"/>
    </row>
    <row r="137" spans="2:7" x14ac:dyDescent="0.25">
      <c r="B137" s="3" t="s">
        <v>137</v>
      </c>
      <c r="C137" s="3"/>
      <c r="D137" s="3"/>
      <c r="E137" s="3"/>
      <c r="F137" s="3"/>
    </row>
    <row r="138" spans="2:7" x14ac:dyDescent="0.25">
      <c r="B138" s="3" t="s">
        <v>114</v>
      </c>
      <c r="C138" s="3"/>
      <c r="D138" s="3"/>
      <c r="E138" s="3"/>
      <c r="F138" s="3"/>
    </row>
    <row r="139" spans="2:7" x14ac:dyDescent="0.25">
      <c r="B139" s="3" t="s">
        <v>133</v>
      </c>
      <c r="C139" s="3"/>
      <c r="D139" s="3"/>
      <c r="E139" s="3"/>
      <c r="F139" s="3"/>
    </row>
    <row r="141" spans="2:7" x14ac:dyDescent="0.25">
      <c r="B141" s="2" t="s">
        <v>99</v>
      </c>
      <c r="C141" s="2">
        <v>2019</v>
      </c>
      <c r="D141" s="2">
        <v>2023</v>
      </c>
      <c r="E141" s="2" t="s">
        <v>112</v>
      </c>
      <c r="F141" s="2" t="s">
        <v>113</v>
      </c>
    </row>
    <row r="142" spans="2:7" x14ac:dyDescent="0.25">
      <c r="B142" s="2" t="s">
        <v>41</v>
      </c>
      <c r="C142" s="2">
        <v>40</v>
      </c>
      <c r="D142" s="2">
        <v>42</v>
      </c>
      <c r="E142" s="2">
        <f>D142-C142</f>
        <v>2</v>
      </c>
      <c r="F142" s="2">
        <f>E142/C142</f>
        <v>0.05</v>
      </c>
    </row>
    <row r="143" spans="2:7" x14ac:dyDescent="0.25">
      <c r="B143" s="2" t="s">
        <v>10</v>
      </c>
      <c r="C143" s="2">
        <v>0</v>
      </c>
      <c r="D143" s="2">
        <v>28</v>
      </c>
      <c r="E143" s="2">
        <f t="shared" ref="E143:E149" si="8">D143-C143</f>
        <v>28</v>
      </c>
      <c r="F143" s="2">
        <v>1</v>
      </c>
      <c r="G143" s="2" t="s">
        <v>169</v>
      </c>
    </row>
    <row r="144" spans="2:7" x14ac:dyDescent="0.25">
      <c r="B144" s="2" t="s">
        <v>9</v>
      </c>
      <c r="C144" s="2">
        <v>7</v>
      </c>
      <c r="D144" s="2">
        <v>7</v>
      </c>
      <c r="E144" s="2">
        <f t="shared" si="8"/>
        <v>0</v>
      </c>
      <c r="F144" s="2">
        <v>1</v>
      </c>
    </row>
    <row r="145" spans="2:6" x14ac:dyDescent="0.25">
      <c r="B145" s="2" t="s">
        <v>107</v>
      </c>
      <c r="C145" s="2">
        <v>0</v>
      </c>
      <c r="D145" s="2">
        <v>0</v>
      </c>
      <c r="E145" s="2">
        <f t="shared" si="8"/>
        <v>0</v>
      </c>
      <c r="F145" s="2">
        <v>0</v>
      </c>
    </row>
    <row r="146" spans="2:6" x14ac:dyDescent="0.25">
      <c r="B146" s="2" t="s">
        <v>18</v>
      </c>
      <c r="C146" s="2">
        <v>0</v>
      </c>
      <c r="D146" s="2">
        <v>0</v>
      </c>
      <c r="E146" s="2">
        <f t="shared" si="8"/>
        <v>0</v>
      </c>
      <c r="F146" s="2">
        <v>0</v>
      </c>
    </row>
    <row r="147" spans="2:6" x14ac:dyDescent="0.25">
      <c r="B147" s="2" t="s">
        <v>111</v>
      </c>
      <c r="C147" s="2">
        <v>38</v>
      </c>
      <c r="D147" s="2">
        <v>38</v>
      </c>
      <c r="E147" s="2">
        <f t="shared" si="8"/>
        <v>0</v>
      </c>
      <c r="F147" s="2">
        <v>1</v>
      </c>
    </row>
    <row r="148" spans="2:6" x14ac:dyDescent="0.25">
      <c r="B148" s="2" t="s">
        <v>110</v>
      </c>
      <c r="C148" s="2">
        <v>0</v>
      </c>
      <c r="D148" s="2">
        <v>0</v>
      </c>
      <c r="E148" s="2">
        <f t="shared" si="8"/>
        <v>0</v>
      </c>
      <c r="F148" s="2">
        <v>0</v>
      </c>
    </row>
    <row r="149" spans="2:6" x14ac:dyDescent="0.25">
      <c r="B149" s="2" t="s">
        <v>19</v>
      </c>
      <c r="C149" s="2">
        <f>SUM(C142:C148)</f>
        <v>85</v>
      </c>
      <c r="D149" s="2">
        <f>SUM(D142:D148)</f>
        <v>115</v>
      </c>
      <c r="E149" s="2">
        <f t="shared" si="8"/>
        <v>30</v>
      </c>
      <c r="F149" s="2">
        <f t="shared" ref="F149" si="9">E149/C149</f>
        <v>0.35294117647058826</v>
      </c>
    </row>
    <row r="150" spans="2:6" x14ac:dyDescent="0.25">
      <c r="B150" s="2" t="s">
        <v>85</v>
      </c>
    </row>
    <row r="151" spans="2:6" x14ac:dyDescent="0.25">
      <c r="B151" s="3" t="s">
        <v>170</v>
      </c>
      <c r="C151" s="3"/>
      <c r="D151" s="3"/>
      <c r="E151" s="3"/>
      <c r="F151" s="3"/>
    </row>
  </sheetData>
  <mergeCells count="30">
    <mergeCell ref="B32:C33"/>
    <mergeCell ref="B2:H2"/>
    <mergeCell ref="B3:H3"/>
    <mergeCell ref="B4:H4"/>
    <mergeCell ref="B5:H5"/>
    <mergeCell ref="B6:H6"/>
    <mergeCell ref="B17:H17"/>
    <mergeCell ref="B102:F102"/>
    <mergeCell ref="B103:F103"/>
    <mergeCell ref="B136:F136"/>
    <mergeCell ref="B121:F121"/>
    <mergeCell ref="B97:F97"/>
    <mergeCell ref="B115:F115"/>
    <mergeCell ref="B133:F133"/>
    <mergeCell ref="B151:F151"/>
    <mergeCell ref="B19:C19"/>
    <mergeCell ref="B118:F118"/>
    <mergeCell ref="B119:F119"/>
    <mergeCell ref="B120:F120"/>
    <mergeCell ref="A61:G61"/>
    <mergeCell ref="B84:F84"/>
    <mergeCell ref="B85:F85"/>
    <mergeCell ref="B100:F100"/>
    <mergeCell ref="B101:F101"/>
    <mergeCell ref="B68:F68"/>
    <mergeCell ref="B82:F82"/>
    <mergeCell ref="B83:F83"/>
    <mergeCell ref="B137:F137"/>
    <mergeCell ref="B138:F138"/>
    <mergeCell ref="B139:F139"/>
  </mergeCells>
  <pageMargins left="0.7" right="0.7" top="0.75" bottom="0.75" header="0.3" footer="0.3"/>
  <pageSetup scale="61" orientation="landscape" horizontalDpi="4294967293" r:id="rId1"/>
  <rowBreaks count="2" manualBreakCount="2">
    <brk id="45" max="7" man="1"/>
    <brk id="98" max="16383" man="1"/>
  </rowBreaks>
  <ignoredErrors>
    <ignoredError sqref="F8:F14 C95:D95 C149:D149 C113:D113 C131:D131" formulaRange="1"/>
    <ignoredError sqref="F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2:T90"/>
  <sheetViews>
    <sheetView tabSelected="1" view="pageBreakPreview" zoomScale="50" zoomScaleNormal="87" zoomScaleSheetLayoutView="50" workbookViewId="0">
      <selection activeCell="Q95" sqref="Q95"/>
    </sheetView>
  </sheetViews>
  <sheetFormatPr baseColWidth="10" defaultColWidth="10.85546875" defaultRowHeight="15" x14ac:dyDescent="0.25"/>
  <cols>
    <col min="1" max="1" width="25.85546875" style="2" customWidth="1"/>
    <col min="2" max="2" width="13.85546875" style="2" bestFit="1" customWidth="1"/>
    <col min="3" max="3" width="16.140625" style="2" customWidth="1"/>
    <col min="4" max="4" width="12.85546875" style="2" customWidth="1"/>
    <col min="5" max="5" width="15.5703125" style="2" customWidth="1"/>
    <col min="6" max="6" width="11.85546875" style="2" customWidth="1"/>
    <col min="7" max="7" width="11.42578125" style="2" customWidth="1"/>
    <col min="8" max="8" width="10.7109375" style="2" customWidth="1"/>
    <col min="9" max="9" width="13.28515625" style="2" customWidth="1"/>
    <col min="10" max="10" width="14" style="2" customWidth="1"/>
    <col min="11" max="11" width="12" style="2" customWidth="1"/>
    <col min="12" max="12" width="13" style="2" customWidth="1"/>
    <col min="13" max="13" width="10.5703125" style="2" customWidth="1"/>
    <col min="14" max="14" width="15.140625" style="2" customWidth="1"/>
    <col min="15" max="15" width="14" style="2" customWidth="1"/>
    <col min="16" max="16" width="11.28515625" style="2" customWidth="1"/>
    <col min="17" max="18" width="14" style="2" customWidth="1"/>
    <col min="19" max="19" width="13.42578125" style="2" customWidth="1"/>
    <col min="20" max="20" width="14.140625" style="2" bestFit="1" customWidth="1"/>
    <col min="21" max="16384" width="10.85546875" style="2"/>
  </cols>
  <sheetData>
    <row r="2" spans="1:20" x14ac:dyDescent="0.25">
      <c r="A2" s="3" t="s">
        <v>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5">
      <c r="A3" s="3" t="s">
        <v>136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25">
      <c r="A4" s="3" t="s">
        <v>74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x14ac:dyDescent="0.25">
      <c r="A5" s="3" t="s">
        <v>134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7" spans="1:20" x14ac:dyDescent="0.25">
      <c r="A7" s="2" t="s">
        <v>56</v>
      </c>
      <c r="B7" s="2" t="s">
        <v>3</v>
      </c>
      <c r="C7" s="2" t="s">
        <v>2</v>
      </c>
      <c r="D7" s="2" t="s">
        <v>4</v>
      </c>
      <c r="E7" s="2" t="s">
        <v>5</v>
      </c>
      <c r="F7" s="2" t="s">
        <v>57</v>
      </c>
      <c r="G7" s="2" t="s">
        <v>7</v>
      </c>
      <c r="H7" s="2" t="s">
        <v>8</v>
      </c>
      <c r="I7" s="2" t="s">
        <v>9</v>
      </c>
      <c r="J7" s="2" t="s">
        <v>11</v>
      </c>
      <c r="K7" s="2" t="s">
        <v>12</v>
      </c>
      <c r="L7" s="2" t="s">
        <v>13</v>
      </c>
      <c r="M7" s="2" t="s">
        <v>58</v>
      </c>
      <c r="N7" s="2" t="s">
        <v>14</v>
      </c>
      <c r="O7" s="2" t="s">
        <v>15</v>
      </c>
      <c r="P7" s="2" t="s">
        <v>97</v>
      </c>
      <c r="Q7" s="2" t="s">
        <v>36</v>
      </c>
      <c r="R7" s="2" t="s">
        <v>17</v>
      </c>
      <c r="S7" s="2" t="s">
        <v>18</v>
      </c>
      <c r="T7" s="2" t="s">
        <v>20</v>
      </c>
    </row>
    <row r="8" spans="1:20" x14ac:dyDescent="0.25">
      <c r="A8" s="2" t="s">
        <v>59</v>
      </c>
      <c r="B8" s="2">
        <v>0</v>
      </c>
      <c r="C8" s="2">
        <v>0</v>
      </c>
      <c r="D8" s="2">
        <v>4350</v>
      </c>
      <c r="E8" s="2">
        <v>16707</v>
      </c>
      <c r="F8" s="2">
        <v>0</v>
      </c>
      <c r="G8" s="2">
        <v>20154</v>
      </c>
      <c r="H8" s="2">
        <v>0</v>
      </c>
      <c r="I8" s="2">
        <v>20000</v>
      </c>
      <c r="J8" s="2">
        <v>690</v>
      </c>
      <c r="K8" s="2">
        <v>0</v>
      </c>
      <c r="L8" s="2">
        <v>38528</v>
      </c>
      <c r="M8" s="2">
        <v>0</v>
      </c>
      <c r="N8" s="2">
        <v>11192</v>
      </c>
      <c r="O8" s="2">
        <v>0</v>
      </c>
      <c r="P8" s="2">
        <v>274957</v>
      </c>
      <c r="Q8" s="2">
        <v>21874</v>
      </c>
      <c r="R8" s="2">
        <v>6</v>
      </c>
      <c r="S8" s="2">
        <v>162845</v>
      </c>
      <c r="T8" s="2">
        <f>SUM(B8:S8)</f>
        <v>571303</v>
      </c>
    </row>
    <row r="9" spans="1:20" x14ac:dyDescent="0.25">
      <c r="A9" s="2" t="s">
        <v>60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1181079</v>
      </c>
      <c r="H9" s="2">
        <v>0</v>
      </c>
      <c r="I9" s="2">
        <v>0</v>
      </c>
      <c r="J9" s="2">
        <v>8</v>
      </c>
      <c r="K9" s="2">
        <v>0</v>
      </c>
      <c r="L9" s="2">
        <v>0</v>
      </c>
      <c r="M9" s="2">
        <v>0</v>
      </c>
      <c r="N9" s="2">
        <v>10133</v>
      </c>
      <c r="O9" s="2">
        <v>0</v>
      </c>
      <c r="P9" s="2">
        <v>467968</v>
      </c>
      <c r="Q9" s="2">
        <v>0</v>
      </c>
      <c r="R9" s="2">
        <v>0</v>
      </c>
      <c r="S9" s="2">
        <v>11500</v>
      </c>
      <c r="T9" s="2">
        <f t="shared" ref="T9:T11" si="0">SUM(B9:S9)</f>
        <v>1670688</v>
      </c>
    </row>
    <row r="10" spans="1:20" x14ac:dyDescent="0.25">
      <c r="A10" s="2" t="s">
        <v>61</v>
      </c>
      <c r="B10" s="2">
        <v>76025</v>
      </c>
      <c r="C10" s="2">
        <v>0</v>
      </c>
      <c r="D10" s="2">
        <v>73306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115136</v>
      </c>
      <c r="K10" s="2">
        <v>0</v>
      </c>
      <c r="L10" s="2">
        <v>0</v>
      </c>
      <c r="M10" s="2">
        <v>0</v>
      </c>
      <c r="N10" s="2">
        <v>224787</v>
      </c>
      <c r="O10" s="2">
        <v>469917</v>
      </c>
      <c r="P10" s="2">
        <v>1270133.3</v>
      </c>
      <c r="Q10" s="2">
        <v>0</v>
      </c>
      <c r="R10" s="2">
        <v>0</v>
      </c>
      <c r="S10" s="2">
        <v>0</v>
      </c>
      <c r="T10" s="2">
        <f t="shared" si="0"/>
        <v>2229304.2999999998</v>
      </c>
    </row>
    <row r="11" spans="1:20" x14ac:dyDescent="0.25">
      <c r="A11" s="2" t="s">
        <v>62</v>
      </c>
      <c r="B11" s="2">
        <v>57761</v>
      </c>
      <c r="C11" s="2">
        <v>0</v>
      </c>
      <c r="D11" s="2">
        <v>0</v>
      </c>
      <c r="E11" s="2">
        <v>453130</v>
      </c>
      <c r="F11" s="2">
        <v>0</v>
      </c>
      <c r="G11" s="2">
        <v>0</v>
      </c>
      <c r="H11" s="2">
        <v>515274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O11" s="2">
        <v>0</v>
      </c>
      <c r="P11" s="2">
        <v>1067551</v>
      </c>
      <c r="Q11" s="2">
        <v>83010</v>
      </c>
      <c r="R11" s="2">
        <v>0</v>
      </c>
      <c r="S11" s="2">
        <v>92062</v>
      </c>
      <c r="T11" s="2">
        <f t="shared" si="0"/>
        <v>2268788</v>
      </c>
    </row>
    <row r="12" spans="1:20" x14ac:dyDescent="0.25">
      <c r="A12" s="2" t="s">
        <v>63</v>
      </c>
      <c r="B12" s="2">
        <f>SUM(B8:B11)</f>
        <v>133786</v>
      </c>
      <c r="C12" s="2">
        <f t="shared" ref="C12:T12" si="1">SUM(C8:C11)</f>
        <v>0</v>
      </c>
      <c r="D12" s="2">
        <f t="shared" si="1"/>
        <v>77656</v>
      </c>
      <c r="E12" s="2">
        <f t="shared" si="1"/>
        <v>469837</v>
      </c>
      <c r="F12" s="2">
        <f t="shared" si="1"/>
        <v>0</v>
      </c>
      <c r="G12" s="2">
        <f t="shared" si="1"/>
        <v>1201233</v>
      </c>
      <c r="H12" s="2">
        <f t="shared" si="1"/>
        <v>515274</v>
      </c>
      <c r="I12" s="2">
        <f t="shared" si="1"/>
        <v>20000</v>
      </c>
      <c r="J12" s="2">
        <f t="shared" si="1"/>
        <v>115834</v>
      </c>
      <c r="K12" s="2">
        <f t="shared" si="1"/>
        <v>0</v>
      </c>
      <c r="L12" s="2">
        <f t="shared" si="1"/>
        <v>38528</v>
      </c>
      <c r="M12" s="2">
        <f t="shared" si="1"/>
        <v>0</v>
      </c>
      <c r="N12" s="2">
        <f t="shared" si="1"/>
        <v>246112</v>
      </c>
      <c r="O12" s="2">
        <f t="shared" si="1"/>
        <v>469917</v>
      </c>
      <c r="P12" s="2">
        <f t="shared" si="1"/>
        <v>3080609.3</v>
      </c>
      <c r="Q12" s="2">
        <f t="shared" si="1"/>
        <v>104884</v>
      </c>
      <c r="R12" s="2">
        <f t="shared" si="1"/>
        <v>6</v>
      </c>
      <c r="S12" s="2">
        <f t="shared" si="1"/>
        <v>266407</v>
      </c>
      <c r="T12" s="2">
        <f t="shared" si="1"/>
        <v>6740083.2999999998</v>
      </c>
    </row>
    <row r="14" spans="1:20" x14ac:dyDescent="0.25">
      <c r="A14" s="2" t="s">
        <v>54</v>
      </c>
      <c r="B14" s="2" t="s">
        <v>3</v>
      </c>
      <c r="C14" s="2" t="s">
        <v>2</v>
      </c>
      <c r="D14" s="2" t="s">
        <v>4</v>
      </c>
      <c r="E14" s="2" t="s">
        <v>5</v>
      </c>
      <c r="F14" s="2" t="s">
        <v>57</v>
      </c>
      <c r="G14" s="2" t="s">
        <v>7</v>
      </c>
      <c r="H14" s="2" t="s">
        <v>8</v>
      </c>
      <c r="I14" s="2" t="s">
        <v>9</v>
      </c>
      <c r="J14" s="2" t="s">
        <v>11</v>
      </c>
      <c r="K14" s="2" t="s">
        <v>12</v>
      </c>
      <c r="L14" s="2" t="s">
        <v>13</v>
      </c>
      <c r="M14" s="2" t="s">
        <v>58</v>
      </c>
      <c r="N14" s="2" t="s">
        <v>14</v>
      </c>
      <c r="O14" s="2" t="s">
        <v>15</v>
      </c>
      <c r="P14" s="2" t="s">
        <v>97</v>
      </c>
      <c r="Q14" s="2" t="s">
        <v>36</v>
      </c>
      <c r="R14" s="2" t="s">
        <v>17</v>
      </c>
      <c r="S14" s="2" t="s">
        <v>18</v>
      </c>
      <c r="T14" s="2" t="s">
        <v>20</v>
      </c>
    </row>
    <row r="15" spans="1:20" x14ac:dyDescent="0.25">
      <c r="A15" s="2" t="s">
        <v>59</v>
      </c>
      <c r="B15" s="2">
        <v>0</v>
      </c>
      <c r="C15" s="2">
        <v>0</v>
      </c>
      <c r="D15" s="2">
        <v>0</v>
      </c>
      <c r="E15" s="2">
        <v>7396</v>
      </c>
      <c r="F15" s="2">
        <v>0</v>
      </c>
      <c r="G15" s="2">
        <v>0</v>
      </c>
      <c r="H15" s="2">
        <v>0</v>
      </c>
      <c r="I15" s="2">
        <v>0</v>
      </c>
      <c r="J15" s="2">
        <v>24041</v>
      </c>
      <c r="K15" s="2">
        <v>0</v>
      </c>
      <c r="L15" s="2">
        <v>0</v>
      </c>
      <c r="M15" s="2">
        <v>0</v>
      </c>
      <c r="N15" s="2">
        <v>18834</v>
      </c>
      <c r="O15" s="2">
        <v>0</v>
      </c>
      <c r="P15" s="2">
        <v>33457</v>
      </c>
      <c r="Q15" s="2">
        <v>48773</v>
      </c>
      <c r="R15" s="2">
        <v>0</v>
      </c>
      <c r="S15" s="2">
        <v>14856</v>
      </c>
      <c r="T15" s="2">
        <f>SUM(B15:S15)</f>
        <v>147357</v>
      </c>
    </row>
    <row r="16" spans="1:20" x14ac:dyDescent="0.25">
      <c r="A16" s="2" t="s">
        <v>60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336707</v>
      </c>
      <c r="H16" s="2">
        <v>0</v>
      </c>
      <c r="I16" s="2">
        <v>0</v>
      </c>
      <c r="J16" s="2">
        <v>9165</v>
      </c>
      <c r="K16" s="2">
        <v>0</v>
      </c>
      <c r="L16" s="2">
        <v>0</v>
      </c>
      <c r="M16" s="2">
        <v>0</v>
      </c>
      <c r="N16" s="2">
        <v>20593</v>
      </c>
      <c r="O16" s="2">
        <v>0</v>
      </c>
      <c r="P16" s="2">
        <v>178406</v>
      </c>
      <c r="Q16" s="2">
        <v>0</v>
      </c>
      <c r="R16" s="2">
        <v>0</v>
      </c>
      <c r="S16" s="2">
        <v>92788</v>
      </c>
      <c r="T16" s="2">
        <f t="shared" ref="T16:T18" si="2">SUM(B16:S16)</f>
        <v>637659</v>
      </c>
    </row>
    <row r="17" spans="1:20" x14ac:dyDescent="0.25">
      <c r="A17" s="2" t="s">
        <v>61</v>
      </c>
      <c r="B17" s="2">
        <v>0</v>
      </c>
      <c r="C17" s="2">
        <v>0</v>
      </c>
      <c r="D17" s="2">
        <v>103699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108235</v>
      </c>
      <c r="O17" s="2">
        <v>0</v>
      </c>
      <c r="P17" s="2">
        <v>97719</v>
      </c>
      <c r="Q17" s="2">
        <v>18460</v>
      </c>
      <c r="R17" s="2">
        <v>0</v>
      </c>
      <c r="S17" s="2">
        <v>0</v>
      </c>
      <c r="T17" s="2">
        <f t="shared" si="2"/>
        <v>328113</v>
      </c>
    </row>
    <row r="18" spans="1:20" x14ac:dyDescent="0.25">
      <c r="A18" s="2" t="s">
        <v>62</v>
      </c>
      <c r="B18" s="2">
        <v>5495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228721</v>
      </c>
      <c r="I18" s="2">
        <v>7247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116177</v>
      </c>
      <c r="Q18" s="2">
        <v>56270</v>
      </c>
      <c r="R18" s="2">
        <v>0</v>
      </c>
      <c r="S18" s="2">
        <v>0</v>
      </c>
      <c r="T18" s="2">
        <f t="shared" si="2"/>
        <v>413910</v>
      </c>
    </row>
    <row r="19" spans="1:20" x14ac:dyDescent="0.25">
      <c r="A19" s="2" t="s">
        <v>64</v>
      </c>
      <c r="B19" s="2">
        <f>SUM(B15:B18)</f>
        <v>5495</v>
      </c>
      <c r="C19" s="2">
        <f t="shared" ref="C19:T19" si="3">SUM(C15:C18)</f>
        <v>0</v>
      </c>
      <c r="D19" s="2">
        <f t="shared" si="3"/>
        <v>103699</v>
      </c>
      <c r="E19" s="2">
        <f t="shared" si="3"/>
        <v>7396</v>
      </c>
      <c r="F19" s="2">
        <f t="shared" si="3"/>
        <v>0</v>
      </c>
      <c r="G19" s="2">
        <f t="shared" si="3"/>
        <v>336707</v>
      </c>
      <c r="H19" s="2">
        <f t="shared" si="3"/>
        <v>228721</v>
      </c>
      <c r="I19" s="2">
        <f t="shared" si="3"/>
        <v>7247</v>
      </c>
      <c r="J19" s="2">
        <f t="shared" si="3"/>
        <v>33206</v>
      </c>
      <c r="K19" s="2">
        <f t="shared" si="3"/>
        <v>0</v>
      </c>
      <c r="L19" s="2">
        <f t="shared" si="3"/>
        <v>0</v>
      </c>
      <c r="M19" s="2">
        <f t="shared" si="3"/>
        <v>0</v>
      </c>
      <c r="N19" s="2">
        <f t="shared" si="3"/>
        <v>147662</v>
      </c>
      <c r="O19" s="2">
        <f t="shared" si="3"/>
        <v>0</v>
      </c>
      <c r="P19" s="2">
        <f t="shared" si="3"/>
        <v>425759</v>
      </c>
      <c r="Q19" s="2">
        <f t="shared" si="3"/>
        <v>123503</v>
      </c>
      <c r="R19" s="2">
        <f t="shared" si="3"/>
        <v>0</v>
      </c>
      <c r="S19" s="2">
        <f t="shared" si="3"/>
        <v>107644</v>
      </c>
      <c r="T19" s="2">
        <f t="shared" si="3"/>
        <v>1527039</v>
      </c>
    </row>
    <row r="21" spans="1:20" x14ac:dyDescent="0.25">
      <c r="A21" s="2" t="s">
        <v>55</v>
      </c>
      <c r="B21" s="2" t="s">
        <v>3</v>
      </c>
      <c r="C21" s="2" t="s">
        <v>2</v>
      </c>
      <c r="D21" s="2" t="s">
        <v>4</v>
      </c>
      <c r="E21" s="2" t="s">
        <v>5</v>
      </c>
      <c r="F21" s="2" t="s">
        <v>57</v>
      </c>
      <c r="G21" s="2" t="s">
        <v>7</v>
      </c>
      <c r="H21" s="2" t="s">
        <v>8</v>
      </c>
      <c r="I21" s="2" t="s">
        <v>9</v>
      </c>
      <c r="J21" s="2" t="s">
        <v>11</v>
      </c>
      <c r="K21" s="2" t="s">
        <v>12</v>
      </c>
      <c r="L21" s="2" t="s">
        <v>13</v>
      </c>
      <c r="M21" s="2" t="s">
        <v>58</v>
      </c>
      <c r="N21" s="2" t="s">
        <v>14</v>
      </c>
      <c r="O21" s="2" t="s">
        <v>15</v>
      </c>
      <c r="P21" s="2" t="s">
        <v>97</v>
      </c>
      <c r="Q21" s="2" t="s">
        <v>36</v>
      </c>
      <c r="R21" s="2" t="s">
        <v>17</v>
      </c>
      <c r="S21" s="2" t="s">
        <v>18</v>
      </c>
      <c r="T21" s="2" t="s">
        <v>20</v>
      </c>
    </row>
    <row r="22" spans="1:20" x14ac:dyDescent="0.25">
      <c r="A22" s="2" t="s">
        <v>51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679311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589</v>
      </c>
      <c r="O22" s="2">
        <v>0</v>
      </c>
      <c r="P22" s="2">
        <v>37087</v>
      </c>
      <c r="Q22" s="2">
        <v>0</v>
      </c>
      <c r="R22" s="2">
        <v>0</v>
      </c>
      <c r="S22" s="2">
        <v>6479</v>
      </c>
      <c r="T22" s="2">
        <f>SUM(B22:S22)</f>
        <v>723466</v>
      </c>
    </row>
    <row r="23" spans="1:20" x14ac:dyDescent="0.25">
      <c r="A23" s="2" t="s">
        <v>65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590314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3669</v>
      </c>
      <c r="O23" s="2">
        <v>0</v>
      </c>
      <c r="P23" s="2">
        <v>37629</v>
      </c>
      <c r="Q23" s="2">
        <v>0</v>
      </c>
      <c r="R23" s="2">
        <v>0</v>
      </c>
      <c r="S23" s="2">
        <v>2</v>
      </c>
      <c r="T23" s="2">
        <f>SUM(B23:S23)</f>
        <v>631614</v>
      </c>
    </row>
    <row r="24" spans="1:20" x14ac:dyDescent="0.25">
      <c r="A24" s="2" t="s">
        <v>66</v>
      </c>
      <c r="B24" s="2">
        <f>SUM(B22:B23)</f>
        <v>0</v>
      </c>
      <c r="C24" s="2">
        <f t="shared" ref="C24:T24" si="4">SUM(C22:C23)</f>
        <v>0</v>
      </c>
      <c r="D24" s="2">
        <f t="shared" si="4"/>
        <v>0</v>
      </c>
      <c r="E24" s="2">
        <f t="shared" si="4"/>
        <v>0</v>
      </c>
      <c r="F24" s="2">
        <f t="shared" si="4"/>
        <v>0</v>
      </c>
      <c r="G24" s="2">
        <f t="shared" si="4"/>
        <v>1269625</v>
      </c>
      <c r="H24" s="2">
        <f t="shared" si="4"/>
        <v>0</v>
      </c>
      <c r="I24" s="2">
        <f t="shared" si="4"/>
        <v>0</v>
      </c>
      <c r="J24" s="2">
        <f>SUM(J23:J23)</f>
        <v>0</v>
      </c>
      <c r="K24" s="2">
        <f t="shared" si="4"/>
        <v>0</v>
      </c>
      <c r="L24" s="2">
        <f t="shared" si="4"/>
        <v>0</v>
      </c>
      <c r="M24" s="2">
        <f t="shared" si="4"/>
        <v>0</v>
      </c>
      <c r="N24" s="2">
        <f t="shared" si="4"/>
        <v>4258</v>
      </c>
      <c r="O24" s="2">
        <f t="shared" si="4"/>
        <v>0</v>
      </c>
      <c r="P24" s="2">
        <f t="shared" si="4"/>
        <v>74716</v>
      </c>
      <c r="Q24" s="2">
        <f t="shared" si="4"/>
        <v>0</v>
      </c>
      <c r="R24" s="2">
        <f t="shared" si="4"/>
        <v>0</v>
      </c>
      <c r="S24" s="2">
        <f t="shared" si="4"/>
        <v>6481</v>
      </c>
      <c r="T24" s="2">
        <f t="shared" si="4"/>
        <v>1355080</v>
      </c>
    </row>
    <row r="26" spans="1:20" x14ac:dyDescent="0.25">
      <c r="A26" s="2" t="s">
        <v>67</v>
      </c>
      <c r="B26" s="2">
        <f>B12+B19+B24</f>
        <v>139281</v>
      </c>
      <c r="C26" s="2">
        <f t="shared" ref="C26:T26" si="5">C12+C19+C24</f>
        <v>0</v>
      </c>
      <c r="D26" s="2">
        <f t="shared" si="5"/>
        <v>181355</v>
      </c>
      <c r="E26" s="2">
        <f t="shared" si="5"/>
        <v>477233</v>
      </c>
      <c r="F26" s="2">
        <f t="shared" si="5"/>
        <v>0</v>
      </c>
      <c r="G26" s="2">
        <f t="shared" si="5"/>
        <v>2807565</v>
      </c>
      <c r="H26" s="2">
        <f t="shared" si="5"/>
        <v>743995</v>
      </c>
      <c r="I26" s="2">
        <f t="shared" si="5"/>
        <v>27247</v>
      </c>
      <c r="J26" s="2">
        <f t="shared" si="5"/>
        <v>149040</v>
      </c>
      <c r="K26" s="2">
        <f t="shared" si="5"/>
        <v>0</v>
      </c>
      <c r="L26" s="2">
        <f t="shared" si="5"/>
        <v>38528</v>
      </c>
      <c r="M26" s="2">
        <f t="shared" si="5"/>
        <v>0</v>
      </c>
      <c r="N26" s="2">
        <f t="shared" si="5"/>
        <v>398032</v>
      </c>
      <c r="O26" s="2">
        <f t="shared" si="5"/>
        <v>469917</v>
      </c>
      <c r="P26" s="2">
        <f t="shared" si="5"/>
        <v>3581084.3</v>
      </c>
      <c r="Q26" s="2">
        <f t="shared" si="5"/>
        <v>228387</v>
      </c>
      <c r="R26" s="2">
        <f t="shared" si="5"/>
        <v>6</v>
      </c>
      <c r="S26" s="2">
        <f t="shared" si="5"/>
        <v>380532</v>
      </c>
      <c r="T26" s="2">
        <f t="shared" si="5"/>
        <v>9622202.3000000007</v>
      </c>
    </row>
    <row r="27" spans="1:20" x14ac:dyDescent="0.25">
      <c r="A27" s="2" t="s">
        <v>85</v>
      </c>
    </row>
    <row r="28" spans="1:20" x14ac:dyDescent="0.25">
      <c r="A28" s="2" t="s">
        <v>98</v>
      </c>
    </row>
    <row r="32" spans="1:20" x14ac:dyDescent="0.25">
      <c r="A32" s="3" t="s">
        <v>151</v>
      </c>
      <c r="B32" s="3"/>
      <c r="C32" s="3"/>
      <c r="D32" s="3"/>
      <c r="E32" s="3"/>
    </row>
    <row r="33" spans="1:5" x14ac:dyDescent="0.25">
      <c r="A33" s="3" t="s">
        <v>135</v>
      </c>
      <c r="B33" s="3"/>
      <c r="C33" s="3"/>
      <c r="D33" s="3"/>
      <c r="E33" s="3"/>
    </row>
    <row r="35" spans="1:5" ht="30" customHeight="1" x14ac:dyDescent="0.25">
      <c r="A35" s="2" t="s">
        <v>56</v>
      </c>
      <c r="B35" s="2">
        <v>2022</v>
      </c>
      <c r="C35" s="2">
        <v>2023</v>
      </c>
      <c r="D35" s="2" t="s">
        <v>77</v>
      </c>
      <c r="E35" s="2" t="s">
        <v>89</v>
      </c>
    </row>
    <row r="36" spans="1:5" x14ac:dyDescent="0.25">
      <c r="A36" s="2" t="s">
        <v>92</v>
      </c>
      <c r="B36" s="2">
        <v>671008</v>
      </c>
      <c r="C36" s="2">
        <v>571303</v>
      </c>
      <c r="D36" s="2">
        <f>C36-B36</f>
        <v>-99705</v>
      </c>
      <c r="E36" s="2">
        <f>D36/B36</f>
        <v>-0.14858988268396203</v>
      </c>
    </row>
    <row r="37" spans="1:5" x14ac:dyDescent="0.25">
      <c r="A37" s="2" t="s">
        <v>90</v>
      </c>
      <c r="B37" s="2">
        <v>1408174</v>
      </c>
      <c r="C37" s="2">
        <v>1670688</v>
      </c>
      <c r="D37" s="2">
        <f t="shared" ref="D37:D40" si="6">C37-B37</f>
        <v>262514</v>
      </c>
      <c r="E37" s="2">
        <f t="shared" ref="E37:E40" si="7">D37/B37</f>
        <v>0.1864215643805382</v>
      </c>
    </row>
    <row r="38" spans="1:5" x14ac:dyDescent="0.25">
      <c r="A38" s="2" t="s">
        <v>61</v>
      </c>
      <c r="B38" s="2">
        <v>1934506.38</v>
      </c>
      <c r="C38" s="2">
        <v>2229304.2999999998</v>
      </c>
      <c r="D38" s="2">
        <f t="shared" si="6"/>
        <v>294797.91999999993</v>
      </c>
      <c r="E38" s="2">
        <f t="shared" si="7"/>
        <v>0.15238922086160292</v>
      </c>
    </row>
    <row r="39" spans="1:5" x14ac:dyDescent="0.25">
      <c r="A39" s="2" t="s">
        <v>62</v>
      </c>
      <c r="B39" s="2">
        <v>1947778.7</v>
      </c>
      <c r="C39" s="2">
        <v>2268788</v>
      </c>
      <c r="D39" s="2">
        <f t="shared" si="6"/>
        <v>321009.30000000005</v>
      </c>
      <c r="E39" s="2">
        <f t="shared" si="7"/>
        <v>0.1648078911634058</v>
      </c>
    </row>
    <row r="40" spans="1:5" x14ac:dyDescent="0.25">
      <c r="A40" s="2" t="s">
        <v>63</v>
      </c>
      <c r="B40" s="2">
        <f>SUM(B36:B39)</f>
        <v>5961467.0800000001</v>
      </c>
      <c r="C40" s="2">
        <f>SUM(C36:C39)</f>
        <v>6740083.2999999998</v>
      </c>
      <c r="D40" s="2">
        <f t="shared" si="6"/>
        <v>778616.21999999974</v>
      </c>
      <c r="E40" s="2">
        <f t="shared" si="7"/>
        <v>0.13060815560185896</v>
      </c>
    </row>
    <row r="42" spans="1:5" ht="26.25" customHeight="1" x14ac:dyDescent="0.25">
      <c r="A42" s="2" t="s">
        <v>54</v>
      </c>
      <c r="B42" s="2">
        <v>2022</v>
      </c>
      <c r="C42" s="2">
        <v>2023</v>
      </c>
      <c r="D42" s="2" t="s">
        <v>77</v>
      </c>
      <c r="E42" s="2" t="s">
        <v>89</v>
      </c>
    </row>
    <row r="43" spans="1:5" x14ac:dyDescent="0.25">
      <c r="A43" s="2" t="s">
        <v>91</v>
      </c>
      <c r="B43" s="2">
        <v>164467.45000000001</v>
      </c>
      <c r="C43" s="2">
        <v>147357</v>
      </c>
      <c r="D43" s="2">
        <f>C43-B43</f>
        <v>-17110.450000000012</v>
      </c>
      <c r="E43" s="2">
        <f>D43/B43</f>
        <v>-0.10403547936080976</v>
      </c>
    </row>
    <row r="44" spans="1:5" x14ac:dyDescent="0.25">
      <c r="A44" s="2" t="s">
        <v>90</v>
      </c>
      <c r="B44" s="2">
        <v>595107</v>
      </c>
      <c r="C44" s="2">
        <v>637659</v>
      </c>
      <c r="D44" s="2">
        <f t="shared" ref="D44:D47" si="8">C44-B44</f>
        <v>42552</v>
      </c>
      <c r="E44" s="2">
        <f t="shared" ref="E44:E47" si="9">D44/B44</f>
        <v>7.1503107844471669E-2</v>
      </c>
    </row>
    <row r="45" spans="1:5" x14ac:dyDescent="0.25">
      <c r="A45" s="2" t="s">
        <v>148</v>
      </c>
      <c r="B45" s="2">
        <v>179247</v>
      </c>
      <c r="C45" s="2">
        <v>328113</v>
      </c>
      <c r="D45" s="2">
        <f t="shared" si="8"/>
        <v>148866</v>
      </c>
      <c r="E45" s="2">
        <f t="shared" si="9"/>
        <v>0.83050762355855323</v>
      </c>
    </row>
    <row r="46" spans="1:5" x14ac:dyDescent="0.25">
      <c r="A46" s="2" t="s">
        <v>147</v>
      </c>
      <c r="B46" s="2">
        <v>432818.63</v>
      </c>
      <c r="C46" s="2">
        <v>413910</v>
      </c>
      <c r="D46" s="2">
        <f t="shared" si="8"/>
        <v>-18908.630000000005</v>
      </c>
      <c r="E46" s="2">
        <f t="shared" si="9"/>
        <v>-4.3687190636872548E-2</v>
      </c>
    </row>
    <row r="47" spans="1:5" x14ac:dyDescent="0.25">
      <c r="A47" s="2" t="s">
        <v>76</v>
      </c>
      <c r="B47" s="2">
        <f>SUM(B43:B46)</f>
        <v>1371640.08</v>
      </c>
      <c r="C47" s="2">
        <f>SUM(C43:C46)</f>
        <v>1527039</v>
      </c>
      <c r="D47" s="2">
        <f t="shared" si="8"/>
        <v>155398.91999999993</v>
      </c>
      <c r="E47" s="2">
        <f t="shared" si="9"/>
        <v>0.11329423969588284</v>
      </c>
    </row>
    <row r="49" spans="1:5" ht="24" customHeight="1" x14ac:dyDescent="0.25">
      <c r="A49" s="2" t="s">
        <v>75</v>
      </c>
      <c r="B49" s="2">
        <v>2022</v>
      </c>
      <c r="C49" s="2">
        <v>2023</v>
      </c>
      <c r="D49" s="2" t="s">
        <v>77</v>
      </c>
      <c r="E49" s="2" t="s">
        <v>89</v>
      </c>
    </row>
    <row r="50" spans="1:5" x14ac:dyDescent="0.25">
      <c r="A50" s="2" t="s">
        <v>51</v>
      </c>
      <c r="B50" s="2">
        <v>582473</v>
      </c>
      <c r="C50" s="2">
        <v>723466</v>
      </c>
      <c r="D50" s="2">
        <f>C50-B50</f>
        <v>140993</v>
      </c>
      <c r="E50" s="2">
        <f>D50/B50</f>
        <v>0.2420592885850503</v>
      </c>
    </row>
    <row r="51" spans="1:5" x14ac:dyDescent="0.25">
      <c r="A51" s="2" t="s">
        <v>65</v>
      </c>
      <c r="B51" s="2">
        <v>804324</v>
      </c>
      <c r="C51" s="2">
        <v>631614</v>
      </c>
      <c r="D51" s="2">
        <f t="shared" ref="D51:D52" si="10">C51-B51</f>
        <v>-172710</v>
      </c>
      <c r="E51" s="2">
        <f t="shared" ref="E51:E52" si="11">D51/B51</f>
        <v>-0.21472690109955689</v>
      </c>
    </row>
    <row r="52" spans="1:5" x14ac:dyDescent="0.25">
      <c r="A52" s="2" t="s">
        <v>75</v>
      </c>
      <c r="B52" s="2">
        <f>SUM(B50:B51)</f>
        <v>1386797</v>
      </c>
      <c r="C52" s="2">
        <f>SUM(C50:C51)</f>
        <v>1355080</v>
      </c>
      <c r="D52" s="2">
        <f t="shared" si="10"/>
        <v>-31717</v>
      </c>
      <c r="E52" s="2">
        <f t="shared" si="11"/>
        <v>-2.2870686913802091E-2</v>
      </c>
    </row>
    <row r="54" spans="1:5" x14ac:dyDescent="0.25">
      <c r="A54" s="2" t="s">
        <v>67</v>
      </c>
      <c r="B54" s="2">
        <f>B40+B47+B52</f>
        <v>8719904.1600000001</v>
      </c>
      <c r="C54" s="2">
        <f>C40+C47+C52</f>
        <v>9622202.3000000007</v>
      </c>
      <c r="D54" s="2">
        <f>C54-B54</f>
        <v>902298.1400000006</v>
      </c>
      <c r="E54" s="2">
        <f>D54/B54</f>
        <v>0.10347569462277216</v>
      </c>
    </row>
    <row r="55" spans="1:5" x14ac:dyDescent="0.25">
      <c r="A55" s="2" t="s">
        <v>85</v>
      </c>
    </row>
    <row r="58" spans="1:5" ht="15" customHeight="1" x14ac:dyDescent="0.25">
      <c r="A58" s="3" t="s">
        <v>150</v>
      </c>
      <c r="B58" s="3"/>
      <c r="C58" s="3"/>
      <c r="D58" s="3"/>
      <c r="E58" s="3"/>
    </row>
    <row r="59" spans="1:5" ht="15" customHeight="1" x14ac:dyDescent="0.25">
      <c r="A59" s="3" t="s">
        <v>149</v>
      </c>
      <c r="B59" s="3"/>
      <c r="C59" s="3"/>
      <c r="D59" s="3"/>
      <c r="E59" s="3"/>
    </row>
    <row r="60" spans="1:5" x14ac:dyDescent="0.25">
      <c r="A60" s="2" t="s">
        <v>99</v>
      </c>
      <c r="B60" s="2">
        <v>2022</v>
      </c>
      <c r="C60" s="2">
        <v>2023</v>
      </c>
      <c r="D60" s="2" t="s">
        <v>116</v>
      </c>
      <c r="E60" s="2" t="s">
        <v>113</v>
      </c>
    </row>
    <row r="61" spans="1:5" x14ac:dyDescent="0.25">
      <c r="A61" s="2" t="s">
        <v>2</v>
      </c>
      <c r="B61" s="2">
        <v>0</v>
      </c>
      <c r="C61" s="2">
        <v>0</v>
      </c>
      <c r="D61" s="2">
        <f>C61-B61</f>
        <v>0</v>
      </c>
      <c r="E61" s="2">
        <v>0</v>
      </c>
    </row>
    <row r="62" spans="1:5" x14ac:dyDescent="0.25">
      <c r="A62" s="2" t="s">
        <v>3</v>
      </c>
      <c r="B62" s="2">
        <v>52191</v>
      </c>
      <c r="C62" s="2">
        <v>139281</v>
      </c>
      <c r="D62" s="2">
        <f t="shared" ref="D62:D79" si="12">C62-B62</f>
        <v>87090</v>
      </c>
      <c r="E62" s="2">
        <f t="shared" ref="E62:E79" si="13">D62/B62</f>
        <v>1.6686785077886992</v>
      </c>
    </row>
    <row r="63" spans="1:5" x14ac:dyDescent="0.25">
      <c r="A63" s="2" t="s">
        <v>4</v>
      </c>
      <c r="B63" s="2">
        <v>89790</v>
      </c>
      <c r="C63" s="2">
        <v>181355</v>
      </c>
      <c r="D63" s="2">
        <f t="shared" si="12"/>
        <v>91565</v>
      </c>
      <c r="E63" s="2">
        <f t="shared" si="13"/>
        <v>1.0197683483684152</v>
      </c>
    </row>
    <row r="64" spans="1:5" x14ac:dyDescent="0.25">
      <c r="A64" s="2" t="s">
        <v>5</v>
      </c>
      <c r="B64" s="2">
        <v>592847</v>
      </c>
      <c r="C64" s="2">
        <v>477233</v>
      </c>
      <c r="D64" s="2">
        <f t="shared" si="12"/>
        <v>-115614</v>
      </c>
      <c r="E64" s="2">
        <f t="shared" si="13"/>
        <v>-0.19501490266459981</v>
      </c>
    </row>
    <row r="65" spans="1:5" x14ac:dyDescent="0.25">
      <c r="A65" s="2" t="s">
        <v>120</v>
      </c>
      <c r="B65" s="2">
        <v>0</v>
      </c>
      <c r="C65" s="2">
        <v>0</v>
      </c>
      <c r="D65" s="2">
        <f t="shared" si="12"/>
        <v>0</v>
      </c>
      <c r="E65" s="2">
        <v>0</v>
      </c>
    </row>
    <row r="66" spans="1:5" x14ac:dyDescent="0.25">
      <c r="A66" s="2" t="s">
        <v>7</v>
      </c>
      <c r="B66" s="2">
        <v>2396652</v>
      </c>
      <c r="C66" s="2">
        <v>2807565</v>
      </c>
      <c r="D66" s="2">
        <f t="shared" si="12"/>
        <v>410913</v>
      </c>
      <c r="E66" s="2">
        <f t="shared" si="13"/>
        <v>0.17145292683293195</v>
      </c>
    </row>
    <row r="67" spans="1:5" x14ac:dyDescent="0.25">
      <c r="A67" s="2" t="s">
        <v>8</v>
      </c>
      <c r="B67" s="2">
        <v>600807.88</v>
      </c>
      <c r="C67" s="2">
        <v>743995</v>
      </c>
      <c r="D67" s="2">
        <f t="shared" si="12"/>
        <v>143187.12</v>
      </c>
      <c r="E67" s="2">
        <f t="shared" si="13"/>
        <v>0.238324304268446</v>
      </c>
    </row>
    <row r="68" spans="1:5" x14ac:dyDescent="0.25">
      <c r="A68" s="2" t="s">
        <v>9</v>
      </c>
      <c r="B68" s="2">
        <v>76136</v>
      </c>
      <c r="C68" s="2">
        <v>27247</v>
      </c>
      <c r="D68" s="2">
        <f t="shared" si="12"/>
        <v>-48889</v>
      </c>
      <c r="E68" s="2">
        <f t="shared" si="13"/>
        <v>-0.64212724598087634</v>
      </c>
    </row>
    <row r="69" spans="1:5" x14ac:dyDescent="0.25">
      <c r="A69" s="2" t="s">
        <v>122</v>
      </c>
      <c r="B69" s="2">
        <v>0</v>
      </c>
      <c r="C69" s="2">
        <v>0</v>
      </c>
      <c r="D69" s="2">
        <f t="shared" si="12"/>
        <v>0</v>
      </c>
      <c r="E69" s="2">
        <v>0</v>
      </c>
    </row>
    <row r="70" spans="1:5" x14ac:dyDescent="0.25">
      <c r="A70" s="2" t="s">
        <v>11</v>
      </c>
      <c r="B70" s="2">
        <v>209808</v>
      </c>
      <c r="C70" s="2">
        <v>149040</v>
      </c>
      <c r="D70" s="2">
        <f t="shared" si="12"/>
        <v>-60768</v>
      </c>
      <c r="E70" s="2">
        <f t="shared" si="13"/>
        <v>-0.28963623884694578</v>
      </c>
    </row>
    <row r="71" spans="1:5" x14ac:dyDescent="0.25">
      <c r="A71" s="2" t="s">
        <v>12</v>
      </c>
      <c r="B71" s="2">
        <v>30593</v>
      </c>
      <c r="C71" s="2">
        <v>0</v>
      </c>
      <c r="D71" s="2">
        <f t="shared" si="12"/>
        <v>-30593</v>
      </c>
      <c r="E71" s="2">
        <f t="shared" si="13"/>
        <v>-1</v>
      </c>
    </row>
    <row r="72" spans="1:5" x14ac:dyDescent="0.25">
      <c r="A72" s="2" t="s">
        <v>13</v>
      </c>
      <c r="B72" s="2">
        <v>62623</v>
      </c>
      <c r="C72" s="2">
        <v>38528</v>
      </c>
      <c r="D72" s="2">
        <f t="shared" si="12"/>
        <v>-24095</v>
      </c>
      <c r="E72" s="2">
        <f t="shared" si="13"/>
        <v>-0.38476278683550774</v>
      </c>
    </row>
    <row r="73" spans="1:5" x14ac:dyDescent="0.25">
      <c r="A73" s="2" t="s">
        <v>14</v>
      </c>
      <c r="B73" s="2">
        <v>317162</v>
      </c>
      <c r="C73" s="2">
        <v>398032</v>
      </c>
      <c r="D73" s="2">
        <f t="shared" si="12"/>
        <v>80870</v>
      </c>
      <c r="E73" s="2">
        <f t="shared" si="13"/>
        <v>0.2549801048044848</v>
      </c>
    </row>
    <row r="74" spans="1:5" x14ac:dyDescent="0.25">
      <c r="A74" s="2" t="s">
        <v>97</v>
      </c>
      <c r="B74" s="2">
        <v>3284925.53</v>
      </c>
      <c r="C74" s="2">
        <v>3581084.3</v>
      </c>
      <c r="D74" s="2">
        <f t="shared" si="12"/>
        <v>296158.77</v>
      </c>
      <c r="E74" s="2">
        <f t="shared" si="13"/>
        <v>9.0156920543644728E-2</v>
      </c>
    </row>
    <row r="75" spans="1:5" x14ac:dyDescent="0.25">
      <c r="A75" s="2" t="s">
        <v>15</v>
      </c>
      <c r="B75" s="2">
        <v>548922</v>
      </c>
      <c r="C75" s="2">
        <v>469917</v>
      </c>
      <c r="D75" s="2">
        <f t="shared" si="12"/>
        <v>-79005</v>
      </c>
      <c r="E75" s="2">
        <f t="shared" si="13"/>
        <v>-0.14392755254844949</v>
      </c>
    </row>
    <row r="76" spans="1:5" x14ac:dyDescent="0.25">
      <c r="A76" s="2" t="s">
        <v>36</v>
      </c>
      <c r="B76" s="2">
        <v>137108.75</v>
      </c>
      <c r="C76" s="2">
        <v>228387</v>
      </c>
      <c r="D76" s="2">
        <f t="shared" si="12"/>
        <v>91278.25</v>
      </c>
      <c r="E76" s="2">
        <f t="shared" si="13"/>
        <v>0.66573614010776117</v>
      </c>
    </row>
    <row r="77" spans="1:5" x14ac:dyDescent="0.25">
      <c r="A77" s="2" t="s">
        <v>17</v>
      </c>
      <c r="B77" s="2">
        <v>2</v>
      </c>
      <c r="C77" s="2">
        <v>6</v>
      </c>
      <c r="D77" s="2">
        <f t="shared" si="12"/>
        <v>4</v>
      </c>
      <c r="E77" s="2">
        <f t="shared" si="13"/>
        <v>2</v>
      </c>
    </row>
    <row r="78" spans="1:5" x14ac:dyDescent="0.25">
      <c r="A78" s="2" t="s">
        <v>18</v>
      </c>
      <c r="B78" s="2">
        <v>320336</v>
      </c>
      <c r="C78" s="2">
        <v>380532</v>
      </c>
      <c r="D78" s="2">
        <f t="shared" si="12"/>
        <v>60196</v>
      </c>
      <c r="E78" s="2">
        <f t="shared" si="13"/>
        <v>0.18791518905149593</v>
      </c>
    </row>
    <row r="79" spans="1:5" x14ac:dyDescent="0.25">
      <c r="A79" s="2" t="s">
        <v>67</v>
      </c>
      <c r="B79" s="2">
        <f>SUM(B61:B78)</f>
        <v>8719904.1600000001</v>
      </c>
      <c r="C79" s="2">
        <f>SUM(C61:C78)</f>
        <v>9622202.3000000007</v>
      </c>
      <c r="D79" s="2">
        <f t="shared" si="12"/>
        <v>902298.1400000006</v>
      </c>
      <c r="E79" s="2">
        <f t="shared" si="13"/>
        <v>0.10347569462277216</v>
      </c>
    </row>
    <row r="80" spans="1:5" x14ac:dyDescent="0.25">
      <c r="A80" s="2" t="s">
        <v>85</v>
      </c>
    </row>
    <row r="83" spans="1:5" x14ac:dyDescent="0.25">
      <c r="A83" s="3" t="s">
        <v>160</v>
      </c>
      <c r="B83" s="3"/>
      <c r="C83" s="3"/>
      <c r="D83" s="3"/>
      <c r="E83" s="3"/>
    </row>
    <row r="84" spans="1:5" ht="15" customHeight="1" x14ac:dyDescent="0.25"/>
    <row r="85" spans="1:5" x14ac:dyDescent="0.25">
      <c r="A85" s="2" t="s">
        <v>117</v>
      </c>
      <c r="B85" s="2">
        <v>2022</v>
      </c>
      <c r="C85" s="2">
        <v>2023</v>
      </c>
      <c r="D85" s="2" t="s">
        <v>81</v>
      </c>
      <c r="E85" s="2" t="s">
        <v>82</v>
      </c>
    </row>
    <row r="86" spans="1:5" x14ac:dyDescent="0.25">
      <c r="A86" s="2" t="s">
        <v>56</v>
      </c>
      <c r="B86" s="2">
        <v>5961467.0800000001</v>
      </c>
      <c r="C86" s="2">
        <v>6740083.2999999998</v>
      </c>
      <c r="D86" s="2">
        <f>C86-B86</f>
        <v>778616.21999999974</v>
      </c>
      <c r="E86" s="2">
        <f>D86/B86</f>
        <v>0.13060815560185896</v>
      </c>
    </row>
    <row r="87" spans="1:5" x14ac:dyDescent="0.25">
      <c r="A87" s="2" t="s">
        <v>70</v>
      </c>
      <c r="B87" s="2">
        <v>1371640.08</v>
      </c>
      <c r="C87" s="2">
        <v>1527039</v>
      </c>
      <c r="D87" s="2">
        <f t="shared" ref="D87:D89" si="14">C87-B87</f>
        <v>155398.91999999993</v>
      </c>
      <c r="E87" s="2">
        <f t="shared" ref="E87:E89" si="15">D87/B87</f>
        <v>0.11329423969588284</v>
      </c>
    </row>
    <row r="88" spans="1:5" x14ac:dyDescent="0.25">
      <c r="A88" s="2" t="s">
        <v>55</v>
      </c>
      <c r="B88" s="2">
        <v>1386797</v>
      </c>
      <c r="C88" s="2">
        <v>1355080</v>
      </c>
      <c r="D88" s="2">
        <f t="shared" si="14"/>
        <v>-31717</v>
      </c>
      <c r="E88" s="2">
        <f t="shared" si="15"/>
        <v>-2.2870686913802091E-2</v>
      </c>
    </row>
    <row r="89" spans="1:5" x14ac:dyDescent="0.25">
      <c r="A89" s="2" t="s">
        <v>19</v>
      </c>
      <c r="B89" s="2">
        <f>SUM(B86:B88)</f>
        <v>8719904.1600000001</v>
      </c>
      <c r="C89" s="2">
        <f>SUM(C86:C88)</f>
        <v>9622202.3000000007</v>
      </c>
      <c r="D89" s="2">
        <f t="shared" si="14"/>
        <v>902298.1400000006</v>
      </c>
      <c r="E89" s="2">
        <f t="shared" si="15"/>
        <v>0.10347569462277216</v>
      </c>
    </row>
    <row r="90" spans="1:5" x14ac:dyDescent="0.25">
      <c r="A90" s="2" t="s">
        <v>85</v>
      </c>
    </row>
  </sheetData>
  <mergeCells count="9">
    <mergeCell ref="A33:E33"/>
    <mergeCell ref="A83:E83"/>
    <mergeCell ref="A2:T2"/>
    <mergeCell ref="A32:E32"/>
    <mergeCell ref="A5:T5"/>
    <mergeCell ref="A4:T4"/>
    <mergeCell ref="A3:T3"/>
    <mergeCell ref="A58:E58"/>
    <mergeCell ref="A59:E59"/>
  </mergeCells>
  <pageMargins left="0.7" right="0.7" top="0.75" bottom="0.75" header="0.3" footer="0.3"/>
  <pageSetup scale="36" orientation="landscape" horizontalDpi="4294967293" verticalDpi="0" r:id="rId1"/>
  <rowBreaks count="1" manualBreakCount="1">
    <brk id="91" max="19" man="1"/>
  </rowBreaks>
  <ignoredErrors>
    <ignoredError sqref="B40:C40 B47:C47 B52:C52 B89:C89 B79:C79" formulaRange="1"/>
    <ignoredError sqref="J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COMPARATIVO EMB.</vt:lpstr>
      <vt:lpstr>EMBARCACIONES </vt:lpstr>
      <vt:lpstr>CONTENEDORES</vt:lpstr>
      <vt:lpstr>Representacion porct.</vt:lpstr>
      <vt:lpstr>CRUCEROS </vt:lpstr>
      <vt:lpstr>CARGAS</vt:lpstr>
      <vt:lpstr>CARGAS!Área_de_impresión</vt:lpstr>
      <vt:lpstr>'COMPARATIVO EMB.'!Área_de_impresión</vt:lpstr>
      <vt:lpstr>CONTENEDORES!Área_de_impresión</vt:lpstr>
      <vt:lpstr>'EMBARCACIONES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CELERKY BENITEZ MEDRANO</dc:creator>
  <cp:lastModifiedBy>MOISES ISSAIAS RICHARSON CAMPUSANO</cp:lastModifiedBy>
  <cp:lastPrinted>2023-07-19T17:41:18Z</cp:lastPrinted>
  <dcterms:created xsi:type="dcterms:W3CDTF">2023-01-12T15:54:36Z</dcterms:created>
  <dcterms:modified xsi:type="dcterms:W3CDTF">2023-10-20T17:19:08Z</dcterms:modified>
</cp:coreProperties>
</file>