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STADISTICAS TRIMESTRALES\2023\"/>
    </mc:Choice>
  </mc:AlternateContent>
  <bookViews>
    <workbookView xWindow="-120" yWindow="-120" windowWidth="29040" windowHeight="15840"/>
  </bookViews>
  <sheets>
    <sheet name="COMPARATIVO EMB." sheetId="5" r:id="rId1"/>
    <sheet name="EMBARCACIONES " sheetId="1" r:id="rId2"/>
    <sheet name="CONTENEDORES" sheetId="3" r:id="rId3"/>
    <sheet name="Representacion porct." sheetId="8" r:id="rId4"/>
    <sheet name="CRUCEROS " sheetId="7" r:id="rId5"/>
    <sheet name="CARGAS" sheetId="4" r:id="rId6"/>
  </sheets>
  <externalReferences>
    <externalReference r:id="rId7"/>
  </externalReferences>
  <definedNames>
    <definedName name="_xlnm.Print_Area" localSheetId="5">CARGAS!$A$1:$T$227</definedName>
    <definedName name="_xlnm.Print_Area" localSheetId="0">'COMPARATIVO EMB.'!$A$1:$M$67</definedName>
    <definedName name="_xlnm.Print_Area" localSheetId="2">CONTENEDORES!$A$1:$I$234</definedName>
    <definedName name="_xlnm.Print_Area" localSheetId="1">'EMBARCACIONES '!$A$2:$M$63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3" l="1"/>
  <c r="H44" i="3"/>
  <c r="H45" i="3"/>
  <c r="H43" i="3"/>
  <c r="H20" i="3"/>
  <c r="H21" i="3"/>
  <c r="H22" i="3"/>
  <c r="H23" i="3"/>
  <c r="H24" i="3"/>
  <c r="H25" i="3"/>
  <c r="H19" i="3"/>
  <c r="H14" i="3"/>
  <c r="H15" i="3"/>
  <c r="H13" i="3"/>
  <c r="H8" i="3"/>
  <c r="H9" i="3"/>
  <c r="H7" i="3"/>
  <c r="F46" i="3"/>
  <c r="N7" i="8"/>
  <c r="D186" i="4"/>
  <c r="E186" i="4" s="1"/>
  <c r="D187" i="4"/>
  <c r="E187" i="4" s="1"/>
  <c r="D185" i="4"/>
  <c r="E185" i="4" s="1"/>
  <c r="C188" i="4"/>
  <c r="D150" i="4"/>
  <c r="E150" i="4" s="1"/>
  <c r="D151" i="4"/>
  <c r="E151" i="4" s="1"/>
  <c r="D152" i="4"/>
  <c r="E152" i="4" s="1"/>
  <c r="D153" i="4"/>
  <c r="D154" i="4"/>
  <c r="E154" i="4" s="1"/>
  <c r="D155" i="4"/>
  <c r="E155" i="4" s="1"/>
  <c r="D156" i="4"/>
  <c r="E156" i="4" s="1"/>
  <c r="D157" i="4"/>
  <c r="D158" i="4"/>
  <c r="E158" i="4" s="1"/>
  <c r="D159" i="4"/>
  <c r="E159" i="4" s="1"/>
  <c r="D160" i="4"/>
  <c r="E160" i="4" s="1"/>
  <c r="D161" i="4"/>
  <c r="E161" i="4" s="1"/>
  <c r="D162" i="4"/>
  <c r="E162" i="4" s="1"/>
  <c r="D163" i="4"/>
  <c r="E163" i="4" s="1"/>
  <c r="D164" i="4"/>
  <c r="E164" i="4" s="1"/>
  <c r="D165" i="4"/>
  <c r="E165" i="4" s="1"/>
  <c r="D166" i="4"/>
  <c r="E166" i="4" s="1"/>
  <c r="D149" i="4"/>
  <c r="C167" i="4"/>
  <c r="D57" i="4"/>
  <c r="E57" i="4" s="1"/>
  <c r="D56" i="4"/>
  <c r="E56" i="4" s="1"/>
  <c r="D50" i="4"/>
  <c r="E50" i="4" s="1"/>
  <c r="D51" i="4"/>
  <c r="E51" i="4" s="1"/>
  <c r="D52" i="4"/>
  <c r="E52" i="4" s="1"/>
  <c r="D49" i="4"/>
  <c r="E49" i="4" s="1"/>
  <c r="D43" i="4"/>
  <c r="E43" i="4" s="1"/>
  <c r="D44" i="4"/>
  <c r="E44" i="4" s="1"/>
  <c r="D45" i="4"/>
  <c r="E45" i="4" s="1"/>
  <c r="D42" i="4"/>
  <c r="E42" i="4" s="1"/>
  <c r="C58" i="4"/>
  <c r="C53" i="4"/>
  <c r="C46" i="4"/>
  <c r="T23" i="4"/>
  <c r="T22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B19" i="4"/>
  <c r="T16" i="4"/>
  <c r="T17" i="4"/>
  <c r="T18" i="4"/>
  <c r="T15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B12" i="4"/>
  <c r="T9" i="4"/>
  <c r="T10" i="4"/>
  <c r="T11" i="4"/>
  <c r="T8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/>
  <c r="E205" i="3"/>
  <c r="F205" i="3" s="1"/>
  <c r="E206" i="3"/>
  <c r="F206" i="3" s="1"/>
  <c r="E204" i="3"/>
  <c r="F204" i="3" s="1"/>
  <c r="D207" i="3"/>
  <c r="D99" i="3"/>
  <c r="D46" i="3"/>
  <c r="E46" i="3"/>
  <c r="G46" i="3"/>
  <c r="C46" i="3"/>
  <c r="D24" i="3"/>
  <c r="E24" i="3"/>
  <c r="F24" i="3"/>
  <c r="G24" i="3"/>
  <c r="C24" i="3"/>
  <c r="D21" i="3"/>
  <c r="E21" i="3"/>
  <c r="F21" i="3"/>
  <c r="G21" i="3"/>
  <c r="C21" i="3"/>
  <c r="G26" i="4" l="1"/>
  <c r="R26" i="4"/>
  <c r="C60" i="4"/>
  <c r="H26" i="4"/>
  <c r="M26" i="4"/>
  <c r="F26" i="4"/>
  <c r="S26" i="4"/>
  <c r="I26" i="4"/>
  <c r="N26" i="4"/>
  <c r="T19" i="4"/>
  <c r="T12" i="4"/>
  <c r="L26" i="4"/>
  <c r="J26" i="4"/>
  <c r="B26" i="4"/>
  <c r="K26" i="4"/>
  <c r="Q26" i="4"/>
  <c r="E26" i="4"/>
  <c r="P26" i="4"/>
  <c r="D26" i="4"/>
  <c r="T24" i="4"/>
  <c r="O26" i="4"/>
  <c r="C26" i="4"/>
  <c r="E25" i="3"/>
  <c r="C25" i="3"/>
  <c r="G25" i="3"/>
  <c r="D25" i="3"/>
  <c r="F25" i="3"/>
  <c r="T26" i="4" l="1"/>
  <c r="E91" i="3"/>
  <c r="F91" i="3" s="1"/>
  <c r="E92" i="3"/>
  <c r="F92" i="3" s="1"/>
  <c r="E93" i="3"/>
  <c r="F93" i="3" s="1"/>
  <c r="E94" i="3"/>
  <c r="F94" i="3" s="1"/>
  <c r="E95" i="3"/>
  <c r="F95" i="3" s="1"/>
  <c r="E96" i="3"/>
  <c r="F96" i="3" s="1"/>
  <c r="E97" i="3"/>
  <c r="F97" i="3" s="1"/>
  <c r="E87" i="3"/>
  <c r="F87" i="3" s="1"/>
  <c r="E86" i="3"/>
  <c r="F86" i="3" s="1"/>
  <c r="E82" i="3"/>
  <c r="F82" i="3" s="1"/>
  <c r="E81" i="3"/>
  <c r="F81" i="3" s="1"/>
  <c r="E88" i="3"/>
  <c r="F88" i="3" s="1"/>
  <c r="D15" i="3"/>
  <c r="E15" i="3"/>
  <c r="F15" i="3"/>
  <c r="G15" i="3"/>
  <c r="C15" i="3"/>
  <c r="D9" i="3"/>
  <c r="E9" i="3"/>
  <c r="F9" i="3"/>
  <c r="G9" i="3"/>
  <c r="C9" i="3"/>
  <c r="E308" i="7"/>
  <c r="E309" i="7"/>
  <c r="E310" i="7"/>
  <c r="E311" i="7"/>
  <c r="E312" i="7"/>
  <c r="E313" i="7"/>
  <c r="E307" i="7"/>
  <c r="F307" i="7" s="1"/>
  <c r="C314" i="7"/>
  <c r="E267" i="7"/>
  <c r="F267" i="7" s="1"/>
  <c r="E268" i="7"/>
  <c r="E269" i="7"/>
  <c r="E270" i="7"/>
  <c r="E271" i="7"/>
  <c r="E272" i="7"/>
  <c r="F272" i="7" s="1"/>
  <c r="E266" i="7"/>
  <c r="F266" i="7" s="1"/>
  <c r="C273" i="7"/>
  <c r="F27" i="3" l="1"/>
  <c r="H27" i="3"/>
  <c r="G27" i="3"/>
  <c r="D27" i="3"/>
  <c r="E27" i="3"/>
  <c r="C27" i="3"/>
  <c r="D273" i="7"/>
  <c r="E273" i="7" s="1"/>
  <c r="F273" i="7" s="1"/>
  <c r="D314" i="7"/>
  <c r="E314" i="7" s="1"/>
  <c r="F314" i="7" s="1"/>
  <c r="E222" i="7"/>
  <c r="F222" i="7" s="1"/>
  <c r="E223" i="7"/>
  <c r="E224" i="7"/>
  <c r="F224" i="7" s="1"/>
  <c r="E225" i="7"/>
  <c r="E226" i="7"/>
  <c r="E227" i="7"/>
  <c r="F227" i="7" s="1"/>
  <c r="E221" i="7"/>
  <c r="F221" i="7" s="1"/>
  <c r="C228" i="7"/>
  <c r="D228" i="7"/>
  <c r="E177" i="7"/>
  <c r="F177" i="7" s="1"/>
  <c r="E178" i="7"/>
  <c r="F178" i="7" s="1"/>
  <c r="E179" i="7"/>
  <c r="E180" i="7"/>
  <c r="E181" i="7"/>
  <c r="F181" i="7" s="1"/>
  <c r="E182" i="7"/>
  <c r="E176" i="7"/>
  <c r="F176" i="7" s="1"/>
  <c r="C183" i="7"/>
  <c r="E228" i="7" l="1"/>
  <c r="F228" i="7" s="1"/>
  <c r="D183" i="7"/>
  <c r="E183" i="7" s="1"/>
  <c r="F183" i="7" s="1"/>
  <c r="D134" i="7"/>
  <c r="E134" i="7"/>
  <c r="F134" i="7"/>
  <c r="C134" i="7"/>
  <c r="C38" i="7"/>
  <c r="H20" i="7"/>
  <c r="G20" i="7"/>
  <c r="F14" i="7"/>
  <c r="F15" i="7"/>
  <c r="F16" i="7"/>
  <c r="F17" i="7"/>
  <c r="F18" i="7"/>
  <c r="F19" i="7"/>
  <c r="F13" i="7"/>
  <c r="E20" i="7"/>
  <c r="D20" i="7"/>
  <c r="C20" i="7"/>
  <c r="F20" i="7" l="1"/>
  <c r="B188" i="4" l="1"/>
  <c r="D188" i="4" s="1"/>
  <c r="E188" i="4" s="1"/>
  <c r="B167" i="4"/>
  <c r="D167" i="4" s="1"/>
  <c r="E167" i="4" s="1"/>
  <c r="B58" i="4"/>
  <c r="D58" i="4" s="1"/>
  <c r="E58" i="4" s="1"/>
  <c r="B53" i="4"/>
  <c r="D53" i="4" s="1"/>
  <c r="E53" i="4" s="1"/>
  <c r="B46" i="4"/>
  <c r="C207" i="3"/>
  <c r="E207" i="3" s="1"/>
  <c r="F207" i="3" s="1"/>
  <c r="C83" i="3"/>
  <c r="C99" i="3" s="1"/>
  <c r="B60" i="4" l="1"/>
  <c r="D60" i="4" s="1"/>
  <c r="E60" i="4" s="1"/>
  <c r="D46" i="4"/>
  <c r="E46" i="4" s="1"/>
  <c r="E83" i="3"/>
  <c r="E99" i="3" s="1"/>
  <c r="F99" i="3" s="1"/>
  <c r="I8" i="5"/>
  <c r="J8" i="5" s="1"/>
  <c r="F83" i="3" l="1"/>
  <c r="L29" i="8"/>
  <c r="K29" i="8"/>
  <c r="J29" i="8"/>
  <c r="I29" i="8"/>
  <c r="H29" i="8"/>
  <c r="G29" i="8"/>
  <c r="F29" i="8"/>
  <c r="E29" i="8"/>
  <c r="D29" i="8"/>
  <c r="C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29" i="8" l="1"/>
  <c r="N29" i="8" s="1"/>
  <c r="N15" i="8"/>
  <c r="N13" i="8" l="1"/>
  <c r="N16" i="8"/>
  <c r="N19" i="8"/>
  <c r="N26" i="8"/>
  <c r="N23" i="8"/>
  <c r="N22" i="8"/>
  <c r="N27" i="8"/>
  <c r="N24" i="8"/>
  <c r="N25" i="8"/>
  <c r="N18" i="8"/>
  <c r="N14" i="8"/>
  <c r="N17" i="8"/>
  <c r="N28" i="8"/>
  <c r="N11" i="8"/>
  <c r="N10" i="8"/>
  <c r="N9" i="8"/>
  <c r="N8" i="8"/>
  <c r="N21" i="8"/>
  <c r="N20" i="8"/>
  <c r="N12" i="8"/>
  <c r="E45" i="5" l="1"/>
  <c r="F45" i="5" s="1"/>
  <c r="E46" i="5"/>
  <c r="F46" i="5" s="1"/>
  <c r="E47" i="5"/>
  <c r="F47" i="5" s="1"/>
  <c r="E48" i="5"/>
  <c r="F48" i="5" s="1"/>
  <c r="E49" i="5"/>
  <c r="F49" i="5" s="1"/>
  <c r="E50" i="5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44" i="5"/>
  <c r="F44" i="5" s="1"/>
  <c r="D65" i="5"/>
  <c r="M13" i="5"/>
  <c r="C62" i="1"/>
  <c r="D30" i="1"/>
  <c r="E30" i="1"/>
  <c r="F30" i="1"/>
  <c r="G30" i="1"/>
  <c r="H30" i="1"/>
  <c r="I30" i="1"/>
  <c r="J30" i="1"/>
  <c r="K30" i="1"/>
  <c r="L30" i="1"/>
  <c r="C30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8" i="1"/>
  <c r="M30" i="1" l="1"/>
  <c r="M12" i="5" l="1"/>
  <c r="C65" i="5"/>
  <c r="E65" i="5" s="1"/>
  <c r="F65" i="5" s="1"/>
</calcChain>
</file>

<file path=xl/sharedStrings.xml><?xml version="1.0" encoding="utf-8"?>
<sst xmlns="http://schemas.openxmlformats.org/spreadsheetml/2006/main" count="541" uniqueCount="173">
  <si>
    <t>PUERTOS Y TERMINALES</t>
  </si>
  <si>
    <t>AMBE COVE</t>
  </si>
  <si>
    <t>ARROYO BARRIL</t>
  </si>
  <si>
    <t>AZUA</t>
  </si>
  <si>
    <t>BARAHONA</t>
  </si>
  <si>
    <t>BOCA CHICA</t>
  </si>
  <si>
    <t>CAP CANA</t>
  </si>
  <si>
    <t>CAUCEDO</t>
  </si>
  <si>
    <t>LA CANA</t>
  </si>
  <si>
    <t>LA ROMANA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</si>
  <si>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</si>
  <si>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</si>
  <si>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</si>
  <si>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</si>
  <si>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</si>
  <si>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</si>
  <si>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</si>
  <si>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SANTA BÁRBARA</t>
  </si>
  <si>
    <t>SANTO DOMINGO</t>
  </si>
  <si>
    <t xml:space="preserve">TOTAL </t>
  </si>
  <si>
    <t>TOTAL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</si>
  <si>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</si>
  <si>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</si>
  <si>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</si>
  <si>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</si>
  <si>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</si>
  <si>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</si>
  <si>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</si>
  <si>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</si>
  <si>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 OTROS</t>
  </si>
  <si>
    <t>FERRIE</t>
  </si>
  <si>
    <t>AUTORIDAD PORTUARIA DOMINICANA</t>
  </si>
  <si>
    <t xml:space="preserve">Resumen </t>
  </si>
  <si>
    <t>Variación</t>
  </si>
  <si>
    <t>Embarcaciones</t>
  </si>
  <si>
    <t>ISLAS CATALINA</t>
  </si>
  <si>
    <t>SAN PEDRO DE MACORÍS</t>
  </si>
  <si>
    <t>Variación Absoluta</t>
  </si>
  <si>
    <t>Variación Porcentual</t>
  </si>
  <si>
    <t xml:space="preserve">OTROS </t>
  </si>
  <si>
    <t xml:space="preserve">PUERTOS </t>
  </si>
  <si>
    <t>AMBER COVE</t>
  </si>
  <si>
    <t>SANTO DOMINGO (FERRY)</t>
  </si>
  <si>
    <t>PUERTO  PLATA</t>
  </si>
  <si>
    <t>TEUs DE IMPORTACIÓN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</si>
  <si>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</si>
  <si>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</si>
  <si>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</si>
  <si>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</si>
  <si>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</si>
  <si>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</si>
  <si>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</si>
  <si>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</si>
  <si>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 xml:space="preserve"> IMPORTACIÓN</t>
  </si>
  <si>
    <t>EXPORTACIÓN</t>
  </si>
  <si>
    <t>TRÁNSITO</t>
  </si>
  <si>
    <t>IMPORTACIÓN</t>
  </si>
  <si>
    <t>CALDERA BANI</t>
  </si>
  <si>
    <t>LUPERÓN</t>
  </si>
  <si>
    <t xml:space="preserve"> CARGA GRAL. SUELTA</t>
  </si>
  <si>
    <t xml:space="preserve"> CARGA GRAL. CONTENERIZADA</t>
  </si>
  <si>
    <t xml:space="preserve"> CARGA GRANEL SÓLIDA</t>
  </si>
  <si>
    <t>CARGA GRANEL LÍQUIDA</t>
  </si>
  <si>
    <t>TOTAL IMPORTACIÓN</t>
  </si>
  <si>
    <t>TOTAL EXPORTACIÓN</t>
  </si>
  <si>
    <t xml:space="preserve"> SALIDA</t>
  </si>
  <si>
    <t xml:space="preserve">TOTAL TRÁNSITO </t>
  </si>
  <si>
    <t>TOTAL GENERAL</t>
  </si>
  <si>
    <t xml:space="preserve">  </t>
  </si>
  <si>
    <t>CONCEPTO</t>
  </si>
  <si>
    <t xml:space="preserve">IMPORTACIÓN </t>
  </si>
  <si>
    <t xml:space="preserve">EXPORTACIÓN </t>
  </si>
  <si>
    <t xml:space="preserve"> </t>
  </si>
  <si>
    <t>AUTORIDAD PORTURIA DOMINICANA</t>
  </si>
  <si>
    <t xml:space="preserve">PORCENTUAL </t>
  </si>
  <si>
    <t xml:space="preserve">MOVIMIENTO DE CARGAS CLASIFICADAS POR TIPOS Y PUERTOS </t>
  </si>
  <si>
    <t xml:space="preserve">TOTAL TÁNSITO </t>
  </si>
  <si>
    <t>TOTAL EXPORTACÓN</t>
  </si>
  <si>
    <t>VARIACIÓN ABSOLUTA</t>
  </si>
  <si>
    <t>SANTA BARBARA</t>
  </si>
  <si>
    <t xml:space="preserve">SANTO DOMINGO </t>
  </si>
  <si>
    <t>AÑO</t>
  </si>
  <si>
    <t>V. ABSOLUTA</t>
  </si>
  <si>
    <t>V. PORCENTUAL</t>
  </si>
  <si>
    <t xml:space="preserve">MOVIMIENTO  DE EMBARCACIONES CLASIFICADAS POR PUERTOS Y TIPOS. </t>
  </si>
  <si>
    <t>ISLAS  CATALINA</t>
  </si>
  <si>
    <t>*Cifras sujetas a rectificación.</t>
  </si>
  <si>
    <t>MOVIMIENTO DE CONTENEDORES POR PUERTOS  CARGADOS, VACÍOS  Y  EN CALIDAD DE TRÁNSITO</t>
  </si>
  <si>
    <t>Valor porcentual</t>
  </si>
  <si>
    <t>Valor absoluto</t>
  </si>
  <si>
    <t>VARIACIÓN PORCENTUAL</t>
  </si>
  <si>
    <t xml:space="preserve"> CARGA CONTENERIZADA</t>
  </si>
  <si>
    <t xml:space="preserve"> CARGA GENERAL  SUELTA</t>
  </si>
  <si>
    <t xml:space="preserve"> CARGA GENERAL SUELTA</t>
  </si>
  <si>
    <t>Cantidad de Embarcaciones</t>
  </si>
  <si>
    <t>Concepto</t>
  </si>
  <si>
    <t xml:space="preserve">MOVIMIENTO  DE EMBARCACIONES CLASIFICADAS POR PUERTOS </t>
  </si>
  <si>
    <t>*Valores expresado en (TEU)</t>
  </si>
  <si>
    <t>RÍO HAINA</t>
  </si>
  <si>
    <t>*Valores Expresados en Toneladas Métricas (T.M.)</t>
  </si>
  <si>
    <t>PUERTOS</t>
  </si>
  <si>
    <t>DESGLOSE</t>
  </si>
  <si>
    <t xml:space="preserve">Embarcaciones </t>
  </si>
  <si>
    <t>Pasajeros de Entrada</t>
  </si>
  <si>
    <t>Pasajeros en Tránsito</t>
  </si>
  <si>
    <t>Total de Pasajeros</t>
  </si>
  <si>
    <t>Tripulación</t>
  </si>
  <si>
    <t>Pasajeros de Salida</t>
  </si>
  <si>
    <t xml:space="preserve">SANTA BARBARA </t>
  </si>
  <si>
    <t>SANTO DOMINGO CRUCERO</t>
  </si>
  <si>
    <t>SANTO DGO. FERRY</t>
  </si>
  <si>
    <t xml:space="preserve">ISLAS  CATALINA </t>
  </si>
  <si>
    <t>SANTO DOMINGO  FERRY</t>
  </si>
  <si>
    <t>DIFERENCIA</t>
  </si>
  <si>
    <t>PORCENTAJE</t>
  </si>
  <si>
    <t xml:space="preserve">COMPARATIVO DEL MOVIMIENTO DE CRUCEROS ARRIBADOS  TRIMESTRE  </t>
  </si>
  <si>
    <t xml:space="preserve">COMPARATIVO DEL MOVIMIENTO DE CRUCERISTAS  ARRIBADOS  TRIMESTRE  </t>
  </si>
  <si>
    <t>DIFERENCIAS</t>
  </si>
  <si>
    <t>CARGAS</t>
  </si>
  <si>
    <t>Nota:</t>
  </si>
  <si>
    <t>Puertos</t>
  </si>
  <si>
    <t>BAHÍA DE CALDERAS</t>
  </si>
  <si>
    <t>TAÍNO BAY</t>
  </si>
  <si>
    <t xml:space="preserve">LUPERÓN </t>
  </si>
  <si>
    <t>PESQUERO</t>
  </si>
  <si>
    <t xml:space="preserve">SANTA BÁRBARA </t>
  </si>
  <si>
    <t>Puertos/ Terminales</t>
  </si>
  <si>
    <t>COMPARATIVO  DE EMBARCACIONES LLEGADAS   JULIO-SEPTIEMBRE  2022 Vs 2023</t>
  </si>
  <si>
    <t>TRIMESTRE JULIO-SEPTIEMBRE 2023</t>
  </si>
  <si>
    <t>MOVIMIENTO DE PASAJEROS VÍA MARÍTIMA TRIMESTRE JULIO- SEPTIEMBRE 2023</t>
  </si>
  <si>
    <t>JULIO-SEPTIEMBRE 2023</t>
  </si>
  <si>
    <t>Estos contenedores correspondiente al Trimestre Julio-Septiembre 2023.</t>
  </si>
  <si>
    <t>MOVIMIENTO DE CONTENEDORES  JULIO-SEPTIEMBRE 2023 Vs 2022</t>
  </si>
  <si>
    <t>JULIO-SEPTIEMBRE 2023 Vs 2022</t>
  </si>
  <si>
    <t>JULIO-SEPTIEMBRE 2023 Vs 2019</t>
  </si>
  <si>
    <t>JULIO-SEPTIEMBRE  2023</t>
  </si>
  <si>
    <t>TRIMESTRE JULIO-SEPTIEMBRE 2023 Vs 2022</t>
  </si>
  <si>
    <t>ESTADÍSTICA. DIRECCIÓN DE PLANIFICACIÓN Y DESARROLLO</t>
  </si>
  <si>
    <t xml:space="preserve"> ESTADÍSTICA.DIRECCIÓN DE PLANIFICACIÓN Y DESARROLLO</t>
  </si>
  <si>
    <t xml:space="preserve"> ESTADÍSTICA. DIRECCIÓN DE PLANIFICACIÓN Y DESARROLLO</t>
  </si>
  <si>
    <r>
      <t xml:space="preserve">En el Trimestre Julio-Septiembre 2023, presentamos en los puertos un total general de </t>
    </r>
    <r>
      <rPr>
        <b/>
        <sz val="11"/>
        <color theme="1"/>
        <rFont val="Cambria"/>
        <family val="1"/>
      </rPr>
      <t>1,361</t>
    </r>
    <r>
      <rPr>
        <sz val="11"/>
        <color theme="1"/>
        <rFont val="Cambria"/>
        <family val="1"/>
      </rPr>
      <t xml:space="preserve"> embarcaciones. </t>
    </r>
  </si>
  <si>
    <t>ESTADÍSTICA. PLANIFICACIÓN Y DESARROLLO</t>
  </si>
  <si>
    <t>REPRESENTACIÓN PORCENTUAL DEL MOVIMIENTO DE EMBARCACIONES  EN EL TRIMESTRE  JULIO-SEPTIEMBRE 2023</t>
  </si>
  <si>
    <t>REM.</t>
  </si>
  <si>
    <t>Absoluta</t>
  </si>
  <si>
    <t>Porcentual</t>
  </si>
  <si>
    <t>MOVIMIENTO DE CONTENEDORES  JULIO-SEPTIEMBRE POR PUERTOS  2023</t>
  </si>
  <si>
    <t>CONTENEDORES (TEUS)</t>
  </si>
  <si>
    <t xml:space="preserve"> ESTADÍSTICA. DIRECCIÓN DE PLANIFICACIÓN Y DESAROLLO</t>
  </si>
  <si>
    <t>CARGA LÍQUIDA</t>
  </si>
  <si>
    <t xml:space="preserve"> CARGA SÓLIDA</t>
  </si>
  <si>
    <t>JULIO-SEPTIEMBRE 2023 Vs2022</t>
  </si>
  <si>
    <t>COMPARATIVO DEL  MOVIMIENTO DE CARGAS POR PUERTOS</t>
  </si>
  <si>
    <t>COMPARATIVO DEL MOVIMIENTO DE CARGAS POR TIPOS  2023 VS 2022</t>
  </si>
  <si>
    <t>MOVIMIENTO DE CRUCERISTAS ARRIBADOS  TRIMESTRE  JULIO-SEPTIEMBRE 2023</t>
  </si>
  <si>
    <t>DESGLOSE  DE LOS PUERTOS DE CRUCEROS JULIO- SEPTIEMBRE 2023</t>
  </si>
  <si>
    <t xml:space="preserve">COMPARATIVO DEL MOVIMIENTO DE  CRUCERISTAS  VÍA MARÍTIMA </t>
  </si>
  <si>
    <t xml:space="preserve">COMPARATIVO DEL MOVIMIENTO DE CRUCEROS VÍA MARÍTIMA  </t>
  </si>
  <si>
    <t>ESTADÍSTICA.DIRECCIÓN DE PLANIFICACIÓN Y DESARROLLO</t>
  </si>
  <si>
    <t>COMPARATIVO   DEL MOVIMIENTO DE CONTENEDORES   CARGADOS Y VACÍOS  2023 Vs. 2022</t>
  </si>
  <si>
    <t>TEUs EN TRÁNSITO SALIDA</t>
  </si>
  <si>
    <t>MOVIMIENTO  DE EMBARCACIONES LLEGADAS EN EL TRIMESTRE  JULIO-SEPTIEMBRE    2023 Vs 2022</t>
  </si>
  <si>
    <t>COMPARATIVO DEL MOVIMIENTO CARGAS  JULIO-SEPTIEMBRE 2023 Vs2022</t>
  </si>
  <si>
    <t xml:space="preserve">MOVIMIENTO DE LA CANTIDAD DE CRUCEROS   </t>
  </si>
  <si>
    <t>MOVIMIENTO DE  DE LA CANTIDAD DE CRUCERISTAS   JULIO-SEPTIEMBRE  2023</t>
  </si>
  <si>
    <t>TEUs EN TRÁNSITO ENTRADA</t>
  </si>
  <si>
    <t xml:space="preserve">En el trimestre Julio-Septiembre 2023 se registraron 115 Cruceros, por los cuales circularon un total de 340,628 Cruceristas </t>
  </si>
  <si>
    <t>Se observa un incrementro de un 34% en el movimiento de cruceristas para el tercer trimestre 2023 al compararlo con igual período del 2022.</t>
  </si>
  <si>
    <t>Se observa un incrementro de un 10% en los cruceros para el tercer trimestre 2023 al compararlo con igual período del 2022.</t>
  </si>
  <si>
    <t>Año base está en cero</t>
  </si>
  <si>
    <t>Se observa un incrementro de un 74% en el movimiento de cruceristas para el tercer trimestre 2023 al compararlo con igual período del 2019.</t>
  </si>
  <si>
    <t>Año base está en cero.</t>
  </si>
  <si>
    <t>Se observa un incrementro de un 35% en los cruceros para el tercer trimestre 2023 al compararlo con igual período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</si>
</sst>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222222"/>
      <name val="Arial"/>
      <family val="2"/>
    </font>
    <font>
      <sz val="11"/>
      <color theme="1"/>
      <name val="Calibri (CUERPO)"/>
    </font>
    <font>
      <b/>
      <sz val="11"/>
      <color theme="1"/>
      <name val="Calibri (CUERPO)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sz val="9"/>
      <color theme="1"/>
      <name val="Calibri (CUERPO)"/>
    </font>
    <font>
      <sz val="10"/>
      <color rgb="FFFF0000"/>
      <name val="Cambria"/>
      <family val="1"/>
    </font>
    <font>
      <i/>
      <sz val="10"/>
      <color rgb="FF222222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3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</font>
    <font>
      <b/>
      <i/>
      <sz val="10"/>
      <color theme="1"/>
      <name val="Calibri"/>
      <family val="2"/>
      <scheme val="minor"/>
    </font>
    <font>
      <sz val="9"/>
      <color rgb="FF222222"/>
      <name val="Calibri (cuerpo)"/>
    </font>
    <font>
      <i/>
      <sz val="9"/>
      <color rgb="FF222222"/>
      <name val="Calibri (cuerpo)"/>
    </font>
    <font>
      <i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8DB4E2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rgb="FF8DB4E2"/>
      </patternFill>
    </fill>
    <fill>
      <patternFill patternType="solid">
        <fgColor theme="0"/>
        <bgColor rgb="FF8DB4E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31">
    <xf numFmtId="0" fontId="0" fillId="0" borderId="0" xfId="0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4" fontId="11" fillId="0" borderId="6" xfId="0" applyNumberFormat="1" applyFont="1" applyBorder="1" applyAlignment="1">
      <alignment horizontal="left"/>
    </xf>
    <xf numFmtId="0" fontId="11" fillId="0" borderId="0" xfId="0" applyFont="1"/>
    <xf numFmtId="14" fontId="11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9" fontId="10" fillId="0" borderId="0" xfId="2" applyFont="1"/>
    <xf numFmtId="0" fontId="12" fillId="10" borderId="1" xfId="0" applyFont="1" applyFill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3" fontId="15" fillId="0" borderId="1" xfId="1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6" fillId="0" borderId="1" xfId="4" applyNumberFormat="1" applyFont="1" applyBorder="1" applyAlignment="1">
      <alignment horizontal="center"/>
    </xf>
    <xf numFmtId="0" fontId="17" fillId="8" borderId="1" xfId="0" applyFont="1" applyFill="1" applyBorder="1" applyAlignment="1">
      <alignment horizontal="left" wrapText="1"/>
    </xf>
    <xf numFmtId="0" fontId="17" fillId="8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center"/>
    </xf>
    <xf numFmtId="0" fontId="19" fillId="8" borderId="1" xfId="0" applyFont="1" applyFill="1" applyBorder="1" applyAlignment="1">
      <alignment horizontal="left" wrapText="1"/>
    </xf>
    <xf numFmtId="3" fontId="21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left"/>
    </xf>
    <xf numFmtId="0" fontId="13" fillId="0" borderId="0" xfId="0" applyFont="1"/>
    <xf numFmtId="0" fontId="22" fillId="0" borderId="0" xfId="0" applyFont="1"/>
    <xf numFmtId="0" fontId="14" fillId="0" borderId="0" xfId="0" applyFont="1"/>
    <xf numFmtId="17" fontId="0" fillId="0" borderId="0" xfId="0" applyNumberFormat="1"/>
    <xf numFmtId="0" fontId="0" fillId="0" borderId="0" xfId="0" applyAlignment="1">
      <alignment textRotation="180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left"/>
    </xf>
    <xf numFmtId="0" fontId="23" fillId="5" borderId="1" xfId="0" applyFont="1" applyFill="1" applyBorder="1" applyAlignment="1">
      <alignment horizontal="left"/>
    </xf>
    <xf numFmtId="3" fontId="24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25" fillId="8" borderId="1" xfId="0" applyNumberFormat="1" applyFont="1" applyFill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center"/>
    </xf>
    <xf numFmtId="3" fontId="24" fillId="0" borderId="1" xfId="7" applyNumberFormat="1" applyFont="1" applyBorder="1" applyAlignment="1">
      <alignment horizontal="center"/>
    </xf>
    <xf numFmtId="3" fontId="25" fillId="8" borderId="1" xfId="0" applyNumberFormat="1" applyFont="1" applyFill="1" applyBorder="1" applyAlignment="1">
      <alignment horizontal="center" vertical="center" wrapText="1"/>
    </xf>
    <xf numFmtId="3" fontId="25" fillId="8" borderId="1" xfId="8" applyNumberFormat="1" applyFont="1" applyFill="1" applyBorder="1" applyAlignment="1">
      <alignment horizontal="center"/>
    </xf>
    <xf numFmtId="3" fontId="25" fillId="8" borderId="1" xfId="6" applyNumberFormat="1" applyFont="1" applyFill="1" applyBorder="1" applyAlignment="1" applyProtection="1">
      <alignment horizontal="center"/>
    </xf>
    <xf numFmtId="4" fontId="5" fillId="9" borderId="13" xfId="0" applyNumberFormat="1" applyFont="1" applyFill="1" applyBorder="1" applyAlignment="1">
      <alignment horizontal="center" vertical="top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14" fillId="12" borderId="1" xfId="0" applyFont="1" applyFill="1" applyBorder="1" applyAlignment="1">
      <alignment horizontal="left" wrapText="1"/>
    </xf>
    <xf numFmtId="0" fontId="14" fillId="12" borderId="1" xfId="0" applyFont="1" applyFill="1" applyBorder="1" applyAlignment="1">
      <alignment horizontal="center" wrapText="1"/>
    </xf>
    <xf numFmtId="0" fontId="14" fillId="12" borderId="1" xfId="0" applyFont="1" applyFill="1" applyBorder="1" applyAlignment="1">
      <alignment horizontal="center"/>
    </xf>
    <xf numFmtId="0" fontId="28" fillId="12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left" wrapText="1"/>
    </xf>
    <xf numFmtId="0" fontId="17" fillId="7" borderId="1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3" fontId="18" fillId="13" borderId="1" xfId="0" applyNumberFormat="1" applyFont="1" applyFill="1" applyBorder="1" applyAlignment="1">
      <alignment horizontal="center" vertical="center"/>
    </xf>
    <xf numFmtId="0" fontId="7" fillId="10" borderId="1" xfId="3" applyFont="1" applyFill="1" applyBorder="1" applyAlignment="1" applyProtection="1">
      <alignment horizontal="center" wrapText="1"/>
    </xf>
    <xf numFmtId="0" fontId="7" fillId="1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30" fillId="0" borderId="0" xfId="0" applyNumberFormat="1" applyFont="1" applyAlignment="1">
      <alignment horizontal="left"/>
    </xf>
    <xf numFmtId="0" fontId="9" fillId="12" borderId="1" xfId="0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/>
    </xf>
    <xf numFmtId="3" fontId="5" fillId="14" borderId="2" xfId="0" applyNumberFormat="1" applyFont="1" applyFill="1" applyBorder="1" applyAlignment="1">
      <alignment horizontal="center" vertical="center"/>
    </xf>
    <xf numFmtId="3" fontId="5" fillId="8" borderId="14" xfId="0" applyNumberFormat="1" applyFont="1" applyFill="1" applyBorder="1" applyAlignment="1">
      <alignment horizontal="center" vertical="top" wrapText="1"/>
    </xf>
    <xf numFmtId="9" fontId="5" fillId="8" borderId="15" xfId="2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horizontal="left" vertical="center" wrapText="1"/>
    </xf>
    <xf numFmtId="3" fontId="20" fillId="10" borderId="1" xfId="0" applyNumberFormat="1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 wrapText="1"/>
    </xf>
    <xf numFmtId="0" fontId="20" fillId="13" borderId="1" xfId="0" applyFont="1" applyFill="1" applyBorder="1" applyAlignment="1">
      <alignment horizontal="center" vertical="top" wrapText="1"/>
    </xf>
    <xf numFmtId="3" fontId="20" fillId="10" borderId="1" xfId="0" applyNumberFormat="1" applyFont="1" applyFill="1" applyBorder="1" applyAlignment="1">
      <alignment horizontal="center" vertical="center" wrapText="1"/>
    </xf>
    <xf numFmtId="9" fontId="20" fillId="10" borderId="1" xfId="0" applyNumberFormat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top" wrapText="1"/>
    </xf>
    <xf numFmtId="0" fontId="5" fillId="9" borderId="12" xfId="0" applyFont="1" applyFill="1" applyBorder="1" applyAlignment="1">
      <alignment horizontal="center" vertical="top" wrapText="1"/>
    </xf>
    <xf numFmtId="14" fontId="31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14" fontId="23" fillId="0" borderId="0" xfId="0" applyNumberFormat="1" applyFont="1" applyAlignment="1">
      <alignment horizontal="left"/>
    </xf>
    <xf numFmtId="9" fontId="25" fillId="8" borderId="1" xfId="6" applyNumberFormat="1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10" fontId="25" fillId="8" borderId="1" xfId="6" applyNumberFormat="1" applyFont="1" applyFill="1" applyBorder="1" applyAlignment="1" applyProtection="1">
      <alignment horizontal="center" vertical="center" wrapText="1"/>
    </xf>
    <xf numFmtId="3" fontId="25" fillId="8" borderId="1" xfId="6" applyNumberFormat="1" applyFont="1" applyFill="1" applyBorder="1" applyAlignment="1" applyProtection="1">
      <alignment horizontal="center" vertical="center" wrapText="1"/>
    </xf>
    <xf numFmtId="3" fontId="19" fillId="6" borderId="1" xfId="6" applyNumberFormat="1" applyFont="1" applyFill="1" applyBorder="1" applyAlignment="1" applyProtection="1">
      <alignment horizontal="center" vertical="center" wrapText="1"/>
    </xf>
    <xf numFmtId="164" fontId="25" fillId="8" borderId="1" xfId="6" applyNumberFormat="1" applyFont="1" applyFill="1" applyBorder="1" applyAlignment="1" applyProtection="1">
      <alignment horizontal="center" vertical="center" wrapText="1"/>
    </xf>
    <xf numFmtId="9" fontId="19" fillId="6" borderId="1" xfId="2" applyFont="1" applyFill="1" applyBorder="1" applyAlignment="1" applyProtection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23" fillId="5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 wrapText="1"/>
    </xf>
    <xf numFmtId="14" fontId="34" fillId="0" borderId="0" xfId="0" applyNumberFormat="1" applyFont="1" applyAlignment="1">
      <alignment horizontal="left"/>
    </xf>
    <xf numFmtId="0" fontId="19" fillId="12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left" wrapText="1"/>
    </xf>
    <xf numFmtId="3" fontId="21" fillId="0" borderId="1" xfId="1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9" fontId="23" fillId="0" borderId="1" xfId="2" applyFont="1" applyBorder="1" applyAlignment="1">
      <alignment horizontal="center"/>
    </xf>
    <xf numFmtId="0" fontId="19" fillId="6" borderId="1" xfId="0" applyFont="1" applyFill="1" applyBorder="1" applyAlignment="1">
      <alignment horizontal="left"/>
    </xf>
    <xf numFmtId="0" fontId="20" fillId="6" borderId="1" xfId="0" applyFont="1" applyFill="1" applyBorder="1" applyAlignment="1">
      <alignment horizontal="left" vertical="center" wrapText="1"/>
    </xf>
    <xf numFmtId="3" fontId="25" fillId="0" borderId="1" xfId="4" applyNumberFormat="1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9" fontId="23" fillId="7" borderId="1" xfId="2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8" borderId="1" xfId="0" applyFont="1" applyFill="1" applyBorder="1" applyAlignment="1">
      <alignment horizontal="left"/>
    </xf>
    <xf numFmtId="3" fontId="23" fillId="0" borderId="1" xfId="0" applyNumberFormat="1" applyFont="1" applyBorder="1" applyAlignment="1">
      <alignment horizontal="center"/>
    </xf>
    <xf numFmtId="0" fontId="19" fillId="7" borderId="1" xfId="0" applyFont="1" applyFill="1" applyBorder="1" applyAlignment="1">
      <alignment horizontal="left"/>
    </xf>
    <xf numFmtId="3" fontId="19" fillId="7" borderId="1" xfId="0" applyNumberFormat="1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9" fillId="7" borderId="1" xfId="0" applyNumberFormat="1" applyFont="1" applyFill="1" applyBorder="1" applyAlignment="1">
      <alignment horizontal="center"/>
    </xf>
    <xf numFmtId="164" fontId="25" fillId="8" borderId="1" xfId="6" applyNumberFormat="1" applyFont="1" applyFill="1" applyBorder="1" applyAlignment="1" applyProtection="1">
      <alignment horizontal="center"/>
    </xf>
    <xf numFmtId="0" fontId="19" fillId="10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wrapText="1"/>
    </xf>
    <xf numFmtId="0" fontId="23" fillId="10" borderId="1" xfId="0" applyFont="1" applyFill="1" applyBorder="1" applyAlignment="1">
      <alignment horizontal="center"/>
    </xf>
    <xf numFmtId="0" fontId="25" fillId="8" borderId="1" xfId="0" applyFont="1" applyFill="1" applyBorder="1" applyAlignment="1">
      <alignment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 wrapText="1"/>
    </xf>
    <xf numFmtId="9" fontId="25" fillId="6" borderId="1" xfId="6" applyNumberFormat="1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3" fontId="35" fillId="6" borderId="1" xfId="0" applyNumberFormat="1" applyFont="1" applyFill="1" applyBorder="1" applyAlignment="1">
      <alignment horizontal="center"/>
    </xf>
    <xf numFmtId="9" fontId="35" fillId="6" borderId="1" xfId="2" applyFont="1" applyFill="1" applyBorder="1" applyAlignment="1">
      <alignment horizontal="center"/>
    </xf>
    <xf numFmtId="0" fontId="34" fillId="0" borderId="1" xfId="0" applyFont="1" applyBorder="1"/>
    <xf numFmtId="3" fontId="34" fillId="0" borderId="1" xfId="0" applyNumberFormat="1" applyFont="1" applyBorder="1" applyAlignment="1">
      <alignment horizontal="center"/>
    </xf>
    <xf numFmtId="9" fontId="34" fillId="0" borderId="1" xfId="2" applyFont="1" applyBorder="1" applyAlignment="1">
      <alignment horizontal="center"/>
    </xf>
    <xf numFmtId="0" fontId="34" fillId="7" borderId="1" xfId="0" applyFont="1" applyFill="1" applyBorder="1"/>
    <xf numFmtId="9" fontId="24" fillId="0" borderId="1" xfId="2" applyFont="1" applyBorder="1" applyAlignment="1">
      <alignment horizontal="center"/>
    </xf>
    <xf numFmtId="0" fontId="20" fillId="8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/>
    </xf>
    <xf numFmtId="3" fontId="23" fillId="6" borderId="1" xfId="0" applyNumberFormat="1" applyFont="1" applyFill="1" applyBorder="1" applyAlignment="1">
      <alignment horizontal="center"/>
    </xf>
    <xf numFmtId="9" fontId="23" fillId="6" borderId="1" xfId="2" applyFont="1" applyFill="1" applyBorder="1" applyAlignment="1">
      <alignment horizontal="center"/>
    </xf>
    <xf numFmtId="0" fontId="34" fillId="0" borderId="0" xfId="0" applyFont="1"/>
    <xf numFmtId="3" fontId="19" fillId="6" borderId="1" xfId="0" applyNumberFormat="1" applyFont="1" applyFill="1" applyBorder="1" applyAlignment="1">
      <alignment horizontal="center"/>
    </xf>
    <xf numFmtId="3" fontId="19" fillId="4" borderId="1" xfId="0" applyNumberFormat="1" applyFont="1" applyFill="1" applyBorder="1" applyAlignment="1">
      <alignment horizontal="center"/>
    </xf>
    <xf numFmtId="0" fontId="24" fillId="0" borderId="0" xfId="0" applyFont="1"/>
    <xf numFmtId="3" fontId="25" fillId="8" borderId="1" xfId="5" applyNumberFormat="1" applyFont="1" applyFill="1" applyBorder="1" applyAlignment="1">
      <alignment horizontal="center"/>
    </xf>
    <xf numFmtId="3" fontId="24" fillId="8" borderId="1" xfId="5" applyNumberFormat="1" applyFont="1" applyFill="1" applyBorder="1" applyAlignment="1">
      <alignment horizontal="center"/>
    </xf>
    <xf numFmtId="3" fontId="25" fillId="8" borderId="1" xfId="6" applyNumberFormat="1" applyFont="1" applyFill="1" applyBorder="1" applyAlignment="1">
      <alignment horizontal="center"/>
    </xf>
    <xf numFmtId="1" fontId="25" fillId="8" borderId="1" xfId="6" applyNumberFormat="1" applyFont="1" applyFill="1" applyBorder="1" applyAlignment="1">
      <alignment horizontal="center"/>
    </xf>
    <xf numFmtId="3" fontId="19" fillId="8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8" borderId="1" xfId="0" applyFont="1" applyFill="1" applyBorder="1" applyAlignment="1">
      <alignment horizontal="center" wrapText="1"/>
    </xf>
    <xf numFmtId="3" fontId="24" fillId="8" borderId="1" xfId="0" applyNumberFormat="1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/>
    </xf>
    <xf numFmtId="0" fontId="37" fillId="8" borderId="1" xfId="0" applyFont="1" applyFill="1" applyBorder="1" applyAlignment="1">
      <alignment horizontal="center"/>
    </xf>
    <xf numFmtId="3" fontId="38" fillId="8" borderId="1" xfId="0" applyNumberFormat="1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3" fillId="0" borderId="0" xfId="0" applyFont="1"/>
    <xf numFmtId="0" fontId="36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6" fillId="0" borderId="0" xfId="0" applyFont="1" applyAlignment="1">
      <alignment horizontal="center"/>
    </xf>
    <xf numFmtId="0" fontId="19" fillId="5" borderId="1" xfId="0" applyFont="1" applyFill="1" applyBorder="1" applyAlignment="1">
      <alignment horizontal="center"/>
    </xf>
    <xf numFmtId="3" fontId="19" fillId="5" borderId="1" xfId="0" applyNumberFormat="1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3" fontId="23" fillId="7" borderId="1" xfId="0" applyNumberFormat="1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3" fontId="25" fillId="0" borderId="1" xfId="0" applyNumberFormat="1" applyFont="1" applyBorder="1" applyAlignment="1">
      <alignment horizontal="center"/>
    </xf>
    <xf numFmtId="9" fontId="25" fillId="0" borderId="1" xfId="2" applyFont="1" applyBorder="1" applyAlignment="1">
      <alignment horizontal="center"/>
    </xf>
    <xf numFmtId="9" fontId="19" fillId="0" borderId="1" xfId="2" applyFont="1" applyBorder="1" applyAlignment="1">
      <alignment horizontal="center"/>
    </xf>
    <xf numFmtId="0" fontId="25" fillId="0" borderId="1" xfId="0" applyFont="1" applyBorder="1"/>
    <xf numFmtId="3" fontId="24" fillId="0" borderId="1" xfId="0" applyNumberFormat="1" applyFont="1" applyBorder="1"/>
    <xf numFmtId="10" fontId="25" fillId="0" borderId="1" xfId="0" applyNumberFormat="1" applyFont="1" applyBorder="1" applyAlignment="1">
      <alignment horizontal="center"/>
    </xf>
    <xf numFmtId="0" fontId="19" fillId="5" borderId="1" xfId="0" applyFont="1" applyFill="1" applyBorder="1" applyAlignment="1">
      <alignment horizontal="center" wrapText="1"/>
    </xf>
    <xf numFmtId="9" fontId="25" fillId="0" borderId="1" xfId="0" applyNumberFormat="1" applyFont="1" applyBorder="1" applyAlignment="1">
      <alignment horizontal="center"/>
    </xf>
    <xf numFmtId="9" fontId="19" fillId="0" borderId="1" xfId="0" applyNumberFormat="1" applyFont="1" applyBorder="1" applyAlignment="1">
      <alignment horizontal="center"/>
    </xf>
    <xf numFmtId="0" fontId="19" fillId="8" borderId="1" xfId="0" applyFont="1" applyFill="1" applyBorder="1"/>
    <xf numFmtId="3" fontId="23" fillId="5" borderId="1" xfId="0" applyNumberFormat="1" applyFont="1" applyFill="1" applyBorder="1" applyAlignment="1">
      <alignment horizontal="center"/>
    </xf>
    <xf numFmtId="9" fontId="19" fillId="5" borderId="1" xfId="0" applyNumberFormat="1" applyFont="1" applyFill="1" applyBorder="1" applyAlignment="1">
      <alignment horizontal="center"/>
    </xf>
    <xf numFmtId="0" fontId="25" fillId="0" borderId="0" xfId="0" applyFont="1"/>
    <xf numFmtId="17" fontId="23" fillId="7" borderId="1" xfId="0" applyNumberFormat="1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/>
    </xf>
    <xf numFmtId="3" fontId="24" fillId="8" borderId="1" xfId="0" applyNumberFormat="1" applyFont="1" applyFill="1" applyBorder="1" applyAlignment="1">
      <alignment horizontal="center"/>
    </xf>
    <xf numFmtId="3" fontId="23" fillId="8" borderId="1" xfId="0" applyNumberFormat="1" applyFont="1" applyFill="1" applyBorder="1" applyAlignment="1">
      <alignment horizontal="center"/>
    </xf>
    <xf numFmtId="17" fontId="23" fillId="0" borderId="0" xfId="0" applyNumberFormat="1" applyFont="1"/>
    <xf numFmtId="0" fontId="23" fillId="5" borderId="1" xfId="0" applyFont="1" applyFill="1" applyBorder="1" applyAlignment="1">
      <alignment horizontal="center" vertical="center" wrapText="1"/>
    </xf>
    <xf numFmtId="3" fontId="24" fillId="11" borderId="1" xfId="0" applyNumberFormat="1" applyFont="1" applyFill="1" applyBorder="1" applyAlignment="1">
      <alignment horizontal="center" wrapText="1"/>
    </xf>
    <xf numFmtId="3" fontId="24" fillId="11" borderId="1" xfId="0" applyNumberFormat="1" applyFont="1" applyFill="1" applyBorder="1" applyAlignment="1">
      <alignment horizontal="center"/>
    </xf>
    <xf numFmtId="9" fontId="24" fillId="11" borderId="1" xfId="0" applyNumberFormat="1" applyFont="1" applyFill="1" applyBorder="1" applyAlignment="1">
      <alignment horizontal="center"/>
    </xf>
    <xf numFmtId="3" fontId="24" fillId="0" borderId="1" xfId="1" applyNumberFormat="1" applyFont="1" applyBorder="1" applyAlignment="1">
      <alignment horizontal="center"/>
    </xf>
    <xf numFmtId="9" fontId="23" fillId="7" borderId="1" xfId="0" applyNumberFormat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17" fontId="23" fillId="5" borderId="1" xfId="0" applyNumberFormat="1" applyFont="1" applyFill="1" applyBorder="1" applyAlignment="1">
      <alignment horizontal="center"/>
    </xf>
    <xf numFmtId="0" fontId="23" fillId="8" borderId="7" xfId="0" applyFont="1" applyFill="1" applyBorder="1" applyAlignment="1">
      <alignment horizontal="left"/>
    </xf>
    <xf numFmtId="3" fontId="24" fillId="8" borderId="7" xfId="0" applyNumberFormat="1" applyFont="1" applyFill="1" applyBorder="1" applyAlignment="1">
      <alignment horizontal="center"/>
    </xf>
    <xf numFmtId="3" fontId="24" fillId="8" borderId="0" xfId="0" applyNumberFormat="1" applyFont="1" applyFill="1" applyAlignment="1">
      <alignment horizontal="center"/>
    </xf>
    <xf numFmtId="0" fontId="23" fillId="11" borderId="1" xfId="0" applyFont="1" applyFill="1" applyBorder="1" applyAlignment="1">
      <alignment horizontal="left" wrapText="1"/>
    </xf>
    <xf numFmtId="0" fontId="39" fillId="10" borderId="1" xfId="0" applyFont="1" applyFill="1" applyBorder="1" applyAlignment="1">
      <alignment horizontal="center" wrapText="1"/>
    </xf>
    <xf numFmtId="0" fontId="39" fillId="0" borderId="1" xfId="0" applyFont="1" applyBorder="1"/>
    <xf numFmtId="0" fontId="35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7" fillId="0" borderId="0" xfId="0" applyFont="1" applyAlignment="1">
      <alignment horizontal="center"/>
    </xf>
    <xf numFmtId="0" fontId="8" fillId="13" borderId="7" xfId="0" applyFont="1" applyFill="1" applyBorder="1" applyAlignment="1">
      <alignment horizontal="center" vertical="top" wrapText="1"/>
    </xf>
    <xf numFmtId="0" fontId="4" fillId="13" borderId="3" xfId="0" applyFont="1" applyFill="1" applyBorder="1" applyAlignment="1">
      <alignment horizontal="center" vertical="top" wrapText="1"/>
    </xf>
    <xf numFmtId="0" fontId="5" fillId="13" borderId="4" xfId="0" applyFont="1" applyFill="1" applyBorder="1" applyAlignment="1">
      <alignment horizontal="center" vertical="top" wrapText="1"/>
    </xf>
    <xf numFmtId="0" fontId="10" fillId="14" borderId="4" xfId="0" applyFont="1" applyFill="1" applyBorder="1"/>
    <xf numFmtId="0" fontId="10" fillId="14" borderId="9" xfId="0" applyFont="1" applyFill="1" applyBorder="1"/>
    <xf numFmtId="0" fontId="5" fillId="14" borderId="5" xfId="0" applyFont="1" applyFill="1" applyBorder="1" applyAlignment="1">
      <alignment horizontal="center" vertical="top" wrapText="1"/>
    </xf>
    <xf numFmtId="0" fontId="5" fillId="14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wrapText="1"/>
    </xf>
    <xf numFmtId="0" fontId="19" fillId="10" borderId="7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 wrapText="1"/>
    </xf>
    <xf numFmtId="0" fontId="23" fillId="0" borderId="8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8" borderId="0" xfId="0" applyFont="1" applyFill="1" applyAlignment="1">
      <alignment horizontal="center" wrapText="1"/>
    </xf>
    <xf numFmtId="17" fontId="23" fillId="0" borderId="8" xfId="0" applyNumberFormat="1" applyFont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</cellXfs>
  <cellStyles count="9">
    <cellStyle name="Comma 2" xfId="6"/>
    <cellStyle name="Millares" xfId="1" builtinId="3"/>
    <cellStyle name="Millares 10" xfId="5"/>
    <cellStyle name="Millares 2" xfId="8"/>
    <cellStyle name="Neutral" xfId="3" builtinId="28"/>
    <cellStyle name="Normal" xfId="0" builtinId="0"/>
    <cellStyle name="Normal 2" xfId="7"/>
    <cellStyle name="Normal_PASJERO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 DE LOS TIPOS DE EMBARCACIONES 2022 Vs 2023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114369501466276E-2"/>
          <c:y val="0.13666595575867965"/>
          <c:w val="0.97419354838709682"/>
          <c:h val="0.701745643423913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'COMPARATIVO EMB.'!$B$12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EMB.'!$C$11:$L$11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OTROS </c:v>
                </c:pt>
                <c:pt idx="9">
                  <c:v>FERRIE</c:v>
                </c:pt>
              </c:strCache>
            </c:strRef>
          </c:cat>
          <c:val>
            <c:numRef>
              <c:f>'COMPARATIVO EMB.'!$C$12:$L$12</c:f>
              <c:numCache>
                <c:formatCode>#,##0</c:formatCode>
                <c:ptCount val="10"/>
                <c:pt idx="0">
                  <c:v>736</c:v>
                </c:pt>
                <c:pt idx="1">
                  <c:v>102</c:v>
                </c:pt>
                <c:pt idx="2">
                  <c:v>190</c:v>
                </c:pt>
                <c:pt idx="3">
                  <c:v>67</c:v>
                </c:pt>
                <c:pt idx="4">
                  <c:v>0</c:v>
                </c:pt>
                <c:pt idx="5">
                  <c:v>35</c:v>
                </c:pt>
                <c:pt idx="6">
                  <c:v>30</c:v>
                </c:pt>
                <c:pt idx="7">
                  <c:v>21</c:v>
                </c:pt>
                <c:pt idx="8">
                  <c:v>5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5-4707-BA54-BE7CD1403245}"/>
            </c:ext>
          </c:extLst>
        </c:ser>
        <c:ser>
          <c:idx val="1"/>
          <c:order val="1"/>
          <c:tx>
            <c:strRef>
              <c:f>'COMPARATIVO EMB.'!$B$13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EMB.'!$C$11:$L$11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OTROS </c:v>
                </c:pt>
                <c:pt idx="9">
                  <c:v>FERRIE</c:v>
                </c:pt>
              </c:strCache>
            </c:strRef>
          </c:cat>
          <c:val>
            <c:numRef>
              <c:f>'COMPARATIVO EMB.'!$C$13:$L$13</c:f>
              <c:numCache>
                <c:formatCode>#,##0</c:formatCode>
                <c:ptCount val="10"/>
                <c:pt idx="0">
                  <c:v>795</c:v>
                </c:pt>
                <c:pt idx="1">
                  <c:v>106</c:v>
                </c:pt>
                <c:pt idx="2">
                  <c:v>199</c:v>
                </c:pt>
                <c:pt idx="3">
                  <c:v>77</c:v>
                </c:pt>
                <c:pt idx="4">
                  <c:v>2</c:v>
                </c:pt>
                <c:pt idx="5">
                  <c:v>56</c:v>
                </c:pt>
                <c:pt idx="6">
                  <c:v>43</c:v>
                </c:pt>
                <c:pt idx="7">
                  <c:v>35</c:v>
                </c:pt>
                <c:pt idx="8">
                  <c:v>8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5-4707-BA54-BE7CD14032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8212080"/>
        <c:axId val="258512088"/>
        <c:axId val="0"/>
      </c:bar3DChart>
      <c:catAx>
        <c:axId val="2182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2088"/>
        <c:crosses val="autoZero"/>
        <c:auto val="1"/>
        <c:lblAlgn val="ctr"/>
        <c:lblOffset val="100"/>
        <c:noMultiLvlLbl val="0"/>
      </c:catAx>
      <c:valAx>
        <c:axId val="2585120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1821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040843281686561"/>
          <c:y val="0.91418474115761417"/>
          <c:w val="0.11320072967418662"/>
          <c:h val="6.3306454709745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MOVIMIENTO DE CONTENEDORES CARGAGADOS Y VACÍO DE SALIDA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CONTENEDORES!$C$170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CONTENEDORES!$B$171:$B$172</c:f>
              <c:strCache>
                <c:ptCount val="2"/>
                <c:pt idx="0">
                  <c:v>CARGADOS</c:v>
                </c:pt>
                <c:pt idx="1">
                  <c:v>VACIOS</c:v>
                </c:pt>
              </c:strCache>
            </c:strRef>
          </c:cat>
          <c:val>
            <c:numRef>
              <c:f>CONTENEDORES!$C$171:$C$172</c:f>
              <c:numCache>
                <c:formatCode>#,##0</c:formatCode>
                <c:ptCount val="2"/>
                <c:pt idx="0">
                  <c:v>65630</c:v>
                </c:pt>
                <c:pt idx="1">
                  <c:v>24793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D-4CAE-9853-93115DABFE12}"/>
            </c:ext>
          </c:extLst>
        </c:ser>
        <c:ser>
          <c:idx val="1"/>
          <c:order val="1"/>
          <c:tx>
            <c:strRef>
              <c:f>CONTENEDORES!$D$170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CONTENEDORES!$B$171:$B$172</c:f>
              <c:strCache>
                <c:ptCount val="2"/>
                <c:pt idx="0">
                  <c:v>CARGADOS</c:v>
                </c:pt>
                <c:pt idx="1">
                  <c:v>VACIOS</c:v>
                </c:pt>
              </c:strCache>
            </c:strRef>
          </c:cat>
          <c:val>
            <c:numRef>
              <c:f>CONTENEDORES!$D$171:$D$172</c:f>
              <c:numCache>
                <c:formatCode>#,##0</c:formatCode>
                <c:ptCount val="2"/>
                <c:pt idx="0">
                  <c:v>64882.75</c:v>
                </c:pt>
                <c:pt idx="1">
                  <c:v>15897.75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D-4CAE-9853-93115DABF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22489856"/>
        <c:axId val="1113748032"/>
      </c:barChart>
      <c:catAx>
        <c:axId val="82248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748032"/>
        <c:crosses val="autoZero"/>
        <c:auto val="1"/>
        <c:lblAlgn val="ctr"/>
        <c:lblOffset val="100"/>
        <c:noMultiLvlLbl val="0"/>
      </c:catAx>
      <c:valAx>
        <c:axId val="111374803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82248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+mn-lt"/>
              </a:rPr>
              <a:t>representaciÓn</a:t>
            </a:r>
            <a:r>
              <a:rPr lang="en-US" sz="1050" b="1" baseline="0">
                <a:latin typeface="+mn-lt"/>
              </a:rPr>
              <a:t> porcentual de embarcaciones </a:t>
            </a:r>
            <a:endParaRPr lang="en-US" sz="1050" b="1">
              <a:latin typeface="+mn-lt"/>
            </a:endParaRPr>
          </a:p>
        </c:rich>
      </c:tx>
      <c:layout>
        <c:manualLayout>
          <c:xMode val="edge"/>
          <c:yMode val="edge"/>
          <c:x val="8.3238280623492648E-3"/>
          <c:y val="1.5362258942471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642962142822504E-2"/>
          <c:y val="0.13868877205851335"/>
          <c:w val="0.85450154160499325"/>
          <c:h val="0.78012568609599386"/>
        </c:manualLayout>
      </c:layout>
      <c:pie3DChart>
        <c:varyColors val="1"/>
        <c:ser>
          <c:idx val="11"/>
          <c:order val="11"/>
          <c:tx>
            <c:strRef>
              <c:f>'[1]Representacion Porc. Emb.'!$N$8</c:f>
              <c:strCache>
                <c:ptCount val="1"/>
                <c:pt idx="0">
                  <c:v>PORCENTUAL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F70-491A-B483-5361558B39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F70-491A-B483-5361558B39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F70-491A-B483-5361558B39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F70-491A-B483-5361558B39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F70-491A-B483-5361558B39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0F70-491A-B483-5361558B39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0F70-491A-B483-5361558B39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0F70-491A-B483-5361558B394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0F70-491A-B483-5361558B394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0F70-491A-B483-5361558B394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0F70-491A-B483-5361558B394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0F70-491A-B483-5361558B394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0F70-491A-B483-5361558B394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B-0F70-491A-B483-5361558B394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0F70-491A-B483-5361558B394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F-0F70-491A-B483-5361558B394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1-0F70-491A-B483-5361558B394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3-0F70-491A-B483-5361558B394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5-0F70-491A-B483-5361558B394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7-0F70-491A-B483-5361558B394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9-0F70-491A-B483-5361558B3946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B-0F70-491A-B483-5361558B3946}"/>
              </c:ext>
            </c:extLst>
          </c:dPt>
          <c:dLbls>
            <c:dLbl>
              <c:idx val="0"/>
              <c:layout>
                <c:manualLayout>
                  <c:x val="-7.5471698113207614E-2"/>
                  <c:y val="-4.09708276766426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70-491A-B483-5361558B394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F70-491A-B483-5361558B3946}"/>
                </c:ext>
              </c:extLst>
            </c:dLbl>
            <c:dLbl>
              <c:idx val="2"/>
              <c:layout>
                <c:manualLayout>
                  <c:x val="-2.9815979501514159E-2"/>
                  <c:y val="-4.98775293454780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70-491A-B483-5361558B3946}"/>
                </c:ext>
              </c:extLst>
            </c:dLbl>
            <c:dLbl>
              <c:idx val="3"/>
              <c:layout>
                <c:manualLayout>
                  <c:x val="6.5222455159562084E-2"/>
                  <c:y val="-6.41282520156146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70-491A-B483-5361558B3946}"/>
                </c:ext>
              </c:extLst>
            </c:dLbl>
            <c:dLbl>
              <c:idx val="4"/>
              <c:layout>
                <c:manualLayout>
                  <c:x val="5.0314465408804895E-2"/>
                  <c:y val="-2.49387646727390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F70-491A-B483-5361558B3946}"/>
                </c:ext>
              </c:extLst>
            </c:dLbl>
            <c:dLbl>
              <c:idx val="5"/>
              <c:layout>
                <c:manualLayout>
                  <c:x val="0.15653389238294885"/>
                  <c:y val="-5.70028906805463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F70-491A-B483-5361558B3946}"/>
                </c:ext>
              </c:extLst>
            </c:dLbl>
            <c:dLbl>
              <c:idx val="6"/>
              <c:layout>
                <c:manualLayout>
                  <c:x val="0.11646866992778943"/>
                  <c:y val="1.2469382336369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F70-491A-B483-5361558B3946}"/>
                </c:ext>
              </c:extLst>
            </c:dLbl>
            <c:dLbl>
              <c:idx val="7"/>
              <c:layout>
                <c:manualLayout>
                  <c:x val="3.0747728860936407E-2"/>
                  <c:y val="-1.0688042002602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F70-491A-B483-5361558B3946}"/>
                </c:ext>
              </c:extLst>
            </c:dLbl>
            <c:dLbl>
              <c:idx val="8"/>
              <c:layout>
                <c:manualLayout>
                  <c:x val="1.677148846960153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F70-491A-B483-5361558B3946}"/>
                </c:ext>
              </c:extLst>
            </c:dLbl>
            <c:dLbl>
              <c:idx val="9"/>
              <c:layout>
                <c:manualLayout>
                  <c:x val="3.2611227579781042E-2"/>
                  <c:y val="-1.3063011542601153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F70-491A-B483-5361558B3946}"/>
                </c:ext>
              </c:extLst>
            </c:dLbl>
            <c:dLbl>
              <c:idx val="10"/>
              <c:layout>
                <c:manualLayout>
                  <c:x val="3.167947822035859E-2"/>
                  <c:y val="2.13760840052048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F70-491A-B483-5361558B3946}"/>
                </c:ext>
              </c:extLst>
            </c:dLbl>
            <c:dLbl>
              <c:idx val="11"/>
              <c:layout>
                <c:manualLayout>
                  <c:x val="2.6088982063824831E-2"/>
                  <c:y val="2.31574243389719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F70-491A-B483-5361558B3946}"/>
                </c:ext>
              </c:extLst>
            </c:dLbl>
            <c:dLbl>
              <c:idx val="12"/>
              <c:layout>
                <c:manualLayout>
                  <c:x val="4.4723969252271137E-2"/>
                  <c:y val="3.56268066753413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F70-491A-B483-5361558B3946}"/>
                </c:ext>
              </c:extLst>
            </c:dLbl>
            <c:dLbl>
              <c:idx val="13"/>
              <c:layout>
                <c:manualLayout>
                  <c:x val="1.1180992313067784E-2"/>
                  <c:y val="4.27521680104097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F70-491A-B483-5361558B3946}"/>
                </c:ext>
              </c:extLst>
            </c:dLbl>
            <c:dLbl>
              <c:idx val="14"/>
              <c:layout>
                <c:manualLayout>
                  <c:x val="-7.2676450034940665E-2"/>
                  <c:y val="3.91894873428756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F70-491A-B483-5361558B3946}"/>
                </c:ext>
              </c:extLst>
            </c:dLbl>
            <c:dLbl>
              <c:idx val="15"/>
              <c:layout>
                <c:manualLayout>
                  <c:x val="-3.7269974376892619E-2"/>
                  <c:y val="2.31574243389719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F70-491A-B483-5361558B3946}"/>
                </c:ext>
              </c:extLst>
            </c:dLbl>
            <c:dLbl>
              <c:idx val="16"/>
              <c:layout>
                <c:manualLayout>
                  <c:x val="-3.7269974376892653E-2"/>
                  <c:y val="1.42507226701365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F70-491A-B483-5361558B3946}"/>
                </c:ext>
              </c:extLst>
            </c:dLbl>
            <c:dLbl>
              <c:idx val="17"/>
              <c:layout>
                <c:manualLayout>
                  <c:x val="-2.7952480782669462E-2"/>
                  <c:y val="-5.344021001301220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F70-491A-B483-5361558B3946}"/>
                </c:ext>
              </c:extLst>
            </c:dLbl>
            <c:dLbl>
              <c:idx val="18"/>
              <c:layout>
                <c:manualLayout>
                  <c:x val="-8.2925692988586056E-2"/>
                  <c:y val="1.78134033376707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0F70-491A-B483-5361558B3946}"/>
                </c:ext>
              </c:extLst>
            </c:dLbl>
            <c:dLbl>
              <c:idx val="19"/>
              <c:layout>
                <c:manualLayout>
                  <c:x val="-3.5406475658048019E-2"/>
                  <c:y val="-6.23469116818475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0F70-491A-B483-5361558B3946}"/>
                </c:ext>
              </c:extLst>
            </c:dLbl>
            <c:dLbl>
              <c:idx val="20"/>
              <c:layout>
                <c:manualLayout>
                  <c:x val="1.0249242953645469E-2"/>
                  <c:y val="-5.87842310143134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0F70-491A-B483-5361558B3946}"/>
                </c:ext>
              </c:extLst>
            </c:dLbl>
            <c:dLbl>
              <c:idx val="21"/>
              <c:layout>
                <c:manualLayout>
                  <c:x val="9.3174935942231547E-3"/>
                  <c:y val="-4.987752934547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0F70-491A-B483-5361558B394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'[1]Representacion Porc. Emb.'!$B$9:$B$30</c:f>
              <c:strCache>
                <c:ptCount val="22"/>
                <c:pt idx="0">
                  <c:v>AMBE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TAINO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'[1]Representacion Porc. Emb.'!$N$9:$N$30</c:f>
              <c:numCache>
                <c:formatCode>General</c:formatCode>
                <c:ptCount val="22"/>
                <c:pt idx="0">
                  <c:v>3.0859662013225569E-2</c:v>
                </c:pt>
                <c:pt idx="1">
                  <c:v>7.347538574577516E-4</c:v>
                </c:pt>
                <c:pt idx="2">
                  <c:v>1.6164584864070537E-2</c:v>
                </c:pt>
                <c:pt idx="3">
                  <c:v>1.3225569434239529E-2</c:v>
                </c:pt>
                <c:pt idx="4">
                  <c:v>2.3512123438648051E-2</c:v>
                </c:pt>
                <c:pt idx="5">
                  <c:v>6.6127847171197646E-3</c:v>
                </c:pt>
                <c:pt idx="6">
                  <c:v>0</c:v>
                </c:pt>
                <c:pt idx="7">
                  <c:v>0.21528288023512124</c:v>
                </c:pt>
                <c:pt idx="8">
                  <c:v>5.5106539309331376E-2</c:v>
                </c:pt>
                <c:pt idx="9">
                  <c:v>8.0822924320352683E-3</c:v>
                </c:pt>
                <c:pt idx="10">
                  <c:v>2.2042615723732551E-2</c:v>
                </c:pt>
                <c:pt idx="11">
                  <c:v>2.0573108008817047E-2</c:v>
                </c:pt>
                <c:pt idx="12">
                  <c:v>1.9838354151359296E-2</c:v>
                </c:pt>
                <c:pt idx="13">
                  <c:v>0</c:v>
                </c:pt>
                <c:pt idx="14">
                  <c:v>5.8780308596620128E-3</c:v>
                </c:pt>
                <c:pt idx="15">
                  <c:v>9.0374724467303449E-2</c:v>
                </c:pt>
                <c:pt idx="16">
                  <c:v>5.8780308596620128E-3</c:v>
                </c:pt>
                <c:pt idx="17">
                  <c:v>0.34680382072005878</c:v>
                </c:pt>
                <c:pt idx="18">
                  <c:v>0</c:v>
                </c:pt>
                <c:pt idx="19">
                  <c:v>3.0124908155767818E-2</c:v>
                </c:pt>
                <c:pt idx="20">
                  <c:v>5.8780308596620128E-3</c:v>
                </c:pt>
                <c:pt idx="21">
                  <c:v>8.3027185892725938E-2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F70-491A-B483-5361558B394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'[1]Representacion Porc. Emb.'!$C$8</c15:sqref>
                        </c15:formulaRef>
                      </c:ext>
                    </c:extLst>
                    <c:strCache>
                      <c:ptCount val="1"/>
                      <c:pt idx="0">
                        <c:v>CARGUEROS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2E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0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2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4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6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8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A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C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E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40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42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44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46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48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4A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4C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4E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50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52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54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56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58-0F70-491A-B483-5361558B3946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6.7085953878406643E-2"/>
                        <c:y val="-3.20641260078073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E-0F70-491A-B483-5361558B3946}"/>
                      </c:ext>
                    </c:extLst>
                  </c:dLbl>
                  <c:dLbl>
                    <c:idx val="1"/>
                    <c:layout>
                      <c:manualLayout>
                        <c:x val="1.5839739110179295E-2"/>
                        <c:y val="-5.344021001301219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0-0F70-491A-B483-5361558B3946}"/>
                      </c:ext>
                    </c:extLst>
                  </c:dLbl>
                  <c:dLbl>
                    <c:idx val="2"/>
                    <c:layout>
                      <c:manualLayout>
                        <c:x val="-5.404146284649429E-2"/>
                        <c:y val="7.1253613350682936E-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2-0F70-491A-B483-5361558B3946}"/>
                      </c:ext>
                    </c:extLst>
                  </c:dLbl>
                  <c:dLbl>
                    <c:idx val="3"/>
                    <c:layout>
                      <c:manualLayout>
                        <c:x val="-4.6587467971115841E-2"/>
                        <c:y val="-4.1956315643969261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4-0F70-491A-B483-5361558B3946}"/>
                      </c:ext>
                    </c:extLst>
                  </c:dLbl>
                  <c:dLbl>
                    <c:idx val="4"/>
                    <c:layout>
                      <c:manualLayout>
                        <c:x val="0.12485441416259013"/>
                        <c:y val="-4.459368117907337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6-0F70-491A-B483-5361558B3946}"/>
                      </c:ext>
                    </c:extLst>
                  </c:dLbl>
                  <c:dLbl>
                    <c:idx val="5"/>
                    <c:layout>
                      <c:manualLayout>
                        <c:x val="0.18634987188446309"/>
                        <c:y val="-2.467044151852670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8-0F70-491A-B483-5361558B3946}"/>
                      </c:ext>
                    </c:extLst>
                  </c:dLbl>
                  <c:dLbl>
                    <c:idx val="6"/>
                    <c:layout>
                      <c:manualLayout>
                        <c:x val="0.23945958537153506"/>
                        <c:y val="4.90816769790375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A-0F70-491A-B483-5361558B3946}"/>
                      </c:ext>
                    </c:extLst>
                  </c:dLbl>
                  <c:dLbl>
                    <c:idx val="7"/>
                    <c:layout>
                      <c:manualLayout>
                        <c:x val="4.7519217330538085E-2"/>
                        <c:y val="0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C-0F70-491A-B483-5361558B3946}"/>
                      </c:ext>
                    </c:extLst>
                  </c:dLbl>
                  <c:dLbl>
                    <c:idx val="8"/>
                    <c:layout>
                      <c:manualLayout>
                        <c:x val="8.4789191707430697E-2"/>
                        <c:y val="6.412825201561464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E-0F70-491A-B483-5361558B3946}"/>
                      </c:ext>
                    </c:extLst>
                  </c:dLbl>
                  <c:dLbl>
                    <c:idx val="9"/>
                    <c:layout>
                      <c:manualLayout>
                        <c:x val="-3.7269974376892617E-3"/>
                        <c:y val="9.4401780330440041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40-0F70-491A-B483-5361558B3946}"/>
                      </c:ext>
                    </c:extLst>
                  </c:dLbl>
                  <c:dLbl>
                    <c:idx val="10"/>
                    <c:layout>
                      <c:manualLayout>
                        <c:x val="6.7085953878406712E-2"/>
                        <c:y val="-6.9264683749673712E-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42-0F70-491A-B483-5361558B3946}"/>
                      </c:ext>
                    </c:extLst>
                  </c:dLbl>
                  <c:dLbl>
                    <c:idx val="11"/>
                    <c:layout>
                      <c:manualLayout>
                        <c:x val="8.1993943629163749E-2"/>
                        <c:y val="-9.703914586554415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44-0F70-491A-B483-5361558B3946}"/>
                      </c:ext>
                    </c:extLst>
                  </c:dLbl>
                  <c:dLbl>
                    <c:idx val="12"/>
                    <c:layout>
                      <c:manualLayout>
                        <c:x val="0.11646866992778943"/>
                        <c:y val="-0.24224377067389227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46-0F70-491A-B483-5361558B3946}"/>
                      </c:ext>
                    </c:extLst>
                  </c:dLbl>
                  <c:dLbl>
                    <c:idx val="13"/>
                    <c:layout>
                      <c:manualLayout>
                        <c:x val="3.9133473095737108E-2"/>
                        <c:y val="0.1155095411814326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48-0F70-491A-B483-5361558B3946}"/>
                      </c:ext>
                    </c:extLst>
                  </c:dLbl>
                  <c:dLbl>
                    <c:idx val="14"/>
                    <c:layout>
                      <c:manualLayout>
                        <c:x val="-4.0996971814581874E-2"/>
                        <c:y val="0.1154401049468721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4A-0F70-491A-B483-5361558B3946}"/>
                      </c:ext>
                    </c:extLst>
                  </c:dLbl>
                  <c:dLbl>
                    <c:idx val="15"/>
                    <c:layout>
                      <c:manualLayout>
                        <c:x val="-2.1430235266713255E-2"/>
                        <c:y val="5.165886967924526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4C-0F70-491A-B483-5361558B3946}"/>
                      </c:ext>
                    </c:extLst>
                  </c:dLbl>
                  <c:dLbl>
                    <c:idx val="16"/>
                    <c:layout>
                      <c:manualLayout>
                        <c:x val="-1.9566736547868693E-2"/>
                        <c:y val="3.384546634157426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4E-0F70-491A-B483-5361558B3946}"/>
                      </c:ext>
                    </c:extLst>
                  </c:dLbl>
                  <c:dLbl>
                    <c:idx val="17"/>
                    <c:layout>
                      <c:manualLayout>
                        <c:x val="-2.5157232704402517E-2"/>
                        <c:y val="-5.8784231014313418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50-0F70-491A-B483-5361558B3946}"/>
                      </c:ext>
                    </c:extLst>
                  </c:dLbl>
                  <c:dLbl>
                    <c:idx val="18"/>
                    <c:layout>
                      <c:manualLayout>
                        <c:x val="-0.11926391800605639"/>
                        <c:y val="7.869821331564523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52-0F70-491A-B483-5361558B3946}"/>
                      </c:ext>
                    </c:extLst>
                  </c:dLbl>
                  <c:dLbl>
                    <c:idx val="19"/>
                    <c:layout>
                      <c:manualLayout>
                        <c:x val="-6.149545772187285E-2"/>
                        <c:y val="-1.7415477154450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54-0F70-491A-B483-5361558B3946}"/>
                      </c:ext>
                    </c:extLst>
                  </c:dLbl>
                  <c:dLbl>
                    <c:idx val="20"/>
                    <c:layout>
                      <c:manualLayout>
                        <c:x val="-1.9566736547868658E-2"/>
                        <c:y val="-6.695526086918582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56-0F70-491A-B483-5361558B3946}"/>
                      </c:ext>
                    </c:extLst>
                  </c:dLbl>
                  <c:dLbl>
                    <c:idx val="21"/>
                    <c:layout>
                      <c:manualLayout>
                        <c:x val="3.7269974376891932E-3"/>
                        <c:y val="-1.490771464835431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58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'[1]Representacion Porc. Emb.'!$C$9:$C$30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14</c:v>
                      </c:pt>
                      <c:pt idx="5">
                        <c:v>8</c:v>
                      </c:pt>
                      <c:pt idx="6">
                        <c:v>0</c:v>
                      </c:pt>
                      <c:pt idx="7">
                        <c:v>293</c:v>
                      </c:pt>
                      <c:pt idx="8">
                        <c:v>0</c:v>
                      </c:pt>
                      <c:pt idx="9">
                        <c:v>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20</c:v>
                      </c:pt>
                      <c:pt idx="13">
                        <c:v>0</c:v>
                      </c:pt>
                      <c:pt idx="14">
                        <c:v>5</c:v>
                      </c:pt>
                      <c:pt idx="15">
                        <c:v>85</c:v>
                      </c:pt>
                      <c:pt idx="16">
                        <c:v>0</c:v>
                      </c:pt>
                      <c:pt idx="17">
                        <c:v>288</c:v>
                      </c:pt>
                      <c:pt idx="18">
                        <c:v>0</c:v>
                      </c:pt>
                      <c:pt idx="19">
                        <c:v>18</c:v>
                      </c:pt>
                      <c:pt idx="20">
                        <c:v>3</c:v>
                      </c:pt>
                      <c:pt idx="21">
                        <c:v>58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59-0F70-491A-B483-5361558B394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Emb.'!$D$8</c15:sqref>
                        </c15:formulaRef>
                      </c:ext>
                    </c:extLst>
                    <c:strCache>
                      <c:ptCount val="1"/>
                      <c:pt idx="0">
                        <c:v>GRANELEROS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5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7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9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B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B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D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F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1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3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5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7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9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B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D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F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1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3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5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7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9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B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D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F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1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3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5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Emb.'!$D$9:$D$30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2</c:v>
                      </c:pt>
                      <c:pt idx="3">
                        <c:v>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2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14</c:v>
                      </c:pt>
                      <c:pt idx="16">
                        <c:v>8</c:v>
                      </c:pt>
                      <c:pt idx="17">
                        <c:v>69</c:v>
                      </c:pt>
                      <c:pt idx="18">
                        <c:v>0</c:v>
                      </c:pt>
                      <c:pt idx="19">
                        <c:v>2</c:v>
                      </c:pt>
                      <c:pt idx="20">
                        <c:v>0</c:v>
                      </c:pt>
                      <c:pt idx="2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6-0F70-491A-B483-5361558B394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Emb.'!$E$8</c15:sqref>
                        </c15:formulaRef>
                      </c:ext>
                    </c:extLst>
                    <c:strCache>
                      <c:ptCount val="1"/>
                      <c:pt idx="0">
                        <c:v>TANQUEROS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8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A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C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E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2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4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6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8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A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C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E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0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2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8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A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C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E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0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2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4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6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8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A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C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E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A0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A2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A4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A6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A8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AA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AC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AE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B0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B2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Emb.'!$E$9:$E$30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1</c:v>
                      </c:pt>
                      <c:pt idx="2">
                        <c:v>5</c:v>
                      </c:pt>
                      <c:pt idx="3">
                        <c:v>0</c:v>
                      </c:pt>
                      <c:pt idx="4">
                        <c:v>9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75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94</c:v>
                      </c:pt>
                      <c:pt idx="18">
                        <c:v>0</c:v>
                      </c:pt>
                      <c:pt idx="19">
                        <c:v>10</c:v>
                      </c:pt>
                      <c:pt idx="20">
                        <c:v>0</c:v>
                      </c:pt>
                      <c:pt idx="21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B3-0F70-491A-B483-5361558B3946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Emb.'!$F$8</c15:sqref>
                        </c15:formulaRef>
                      </c:ext>
                    </c:extLst>
                    <c:strCache>
                      <c:ptCount val="1"/>
                      <c:pt idx="0">
                        <c:v>CRUCEROS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7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9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B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D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F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1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1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B5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B7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B9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BB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BD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BF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C1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C3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C5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C7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C9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CB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CD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CF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D1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D3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D5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D7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D9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DB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DD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DF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Emb.'!$F$9:$F$30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42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7</c:v>
                      </c:pt>
                      <c:pt idx="10">
                        <c:v>0</c:v>
                      </c:pt>
                      <c:pt idx="11">
                        <c:v>28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E0-0F70-491A-B483-5361558B394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Emb.'!$G$8</c15:sqref>
                        </c15:formulaRef>
                      </c:ext>
                    </c:extLst>
                    <c:strCache>
                      <c:ptCount val="1"/>
                      <c:pt idx="0">
                        <c:v>PESQUERO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2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4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6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6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8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A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C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E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0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2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4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6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8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A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C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E2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E4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E6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E8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EA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EC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EE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F0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F2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F4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F6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F8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FA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FC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FE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00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02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04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06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08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0A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0C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Emb.'!$G$9:$G$30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10D-0F70-491A-B483-5361558B394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Emb.'!$H$8</c15:sqref>
                        </c15:formulaRef>
                      </c:ext>
                    </c:extLst>
                    <c:strCache>
                      <c:ptCount val="1"/>
                      <c:pt idx="0">
                        <c:v>REMOLCADORES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F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1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3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5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7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9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B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D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F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1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B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D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F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1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3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5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7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9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0F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11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13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15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17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19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1B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1D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1F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21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23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25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27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29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2B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2D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2F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31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33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35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37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39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Emb.'!$H$9:$H$30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3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3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13</c:v>
                      </c:pt>
                      <c:pt idx="16">
                        <c:v>0</c:v>
                      </c:pt>
                      <c:pt idx="17">
                        <c:v>10</c:v>
                      </c:pt>
                      <c:pt idx="18">
                        <c:v>0</c:v>
                      </c:pt>
                      <c:pt idx="19">
                        <c:v>7</c:v>
                      </c:pt>
                      <c:pt idx="20">
                        <c:v>1</c:v>
                      </c:pt>
                      <c:pt idx="21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13A-0F70-491A-B483-5361558B394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Emb.'!$I$8</c15:sqref>
                        </c15:formulaRef>
                      </c:ext>
                    </c:extLst>
                    <c:strCache>
                      <c:ptCount val="1"/>
                      <c:pt idx="0">
                        <c:v>BARCAZAS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C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E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0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2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4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6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8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A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C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E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0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2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4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6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8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A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C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E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0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2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4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6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3C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3E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40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42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44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46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48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4A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4C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4E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50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52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54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56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58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5A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5C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5E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60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62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64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66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Emb.'!$I$9:$I$30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5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2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11</c:v>
                      </c:pt>
                      <c:pt idx="16">
                        <c:v>0</c:v>
                      </c:pt>
                      <c:pt idx="17">
                        <c:v>11</c:v>
                      </c:pt>
                      <c:pt idx="18">
                        <c:v>0</c:v>
                      </c:pt>
                      <c:pt idx="19">
                        <c:v>4</c:v>
                      </c:pt>
                      <c:pt idx="20">
                        <c:v>0</c:v>
                      </c:pt>
                      <c:pt idx="21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167-0F70-491A-B483-5361558B394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Emb.'!$J$8</c15:sqref>
                        </c15:formulaRef>
                      </c:ext>
                    </c:extLst>
                    <c:strCache>
                      <c:ptCount val="1"/>
                      <c:pt idx="0">
                        <c:v>YATES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9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B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D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F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71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73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75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77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79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7B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7D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7F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81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83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85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87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89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8B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8D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8F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91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93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69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6B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6D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6F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71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73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75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77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79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7B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7D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7F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81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83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85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87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89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8B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8D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8F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91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93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Emb.'!$J$9:$J$30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30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4</c:v>
                      </c:pt>
                      <c:pt idx="2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194-0F70-491A-B483-5361558B3946}"/>
                  </c:ext>
                </c:extLst>
              </c15:ser>
            </c15:filteredPieSeries>
            <c15:filteredPi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Emb.'!$K$8</c15:sqref>
                        </c15:formulaRef>
                      </c:ext>
                    </c:extLst>
                    <c:strCache>
                      <c:ptCount val="1"/>
                      <c:pt idx="0">
                        <c:v>DRAGAS / OTROS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96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98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9A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9C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9E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A0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A2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A4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A6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A8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AA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AC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AE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B0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B2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B4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B6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B8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BA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BC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BE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C0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96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98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9A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9C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9E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A0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A2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A4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A6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A8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AA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AC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AE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B0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B2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B4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B6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B8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BA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BC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BE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C0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Emb.'!$K$9:$K$30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3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1C1-0F70-491A-B483-5361558B3946}"/>
                  </c:ext>
                </c:extLst>
              </c15:ser>
            </c15:filteredPieSeries>
            <c15:filteredPi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Emb.'!$L$8</c15:sqref>
                        </c15:formulaRef>
                      </c:ext>
                    </c:extLst>
                    <c:strCache>
                      <c:ptCount val="1"/>
                      <c:pt idx="0">
                        <c:v>FERRIE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C3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C5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C7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C9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CB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CD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CF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D1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D3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D5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D7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D9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DB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DD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DF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E1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E3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E5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E7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E9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EB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ED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C3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C5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C7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C9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CB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CD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CF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D1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D3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D5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D7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D9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DB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DD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DF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E1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E3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E5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E7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E9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EB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ED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Emb.'!$L$9:$L$30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1EE-0F70-491A-B483-5361558B3946}"/>
                  </c:ext>
                </c:extLst>
              </c15:ser>
            </c15:filteredPieSeries>
            <c15:filteredPi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Emb.'!$M$8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F0-0F70-491A-B483-5361558B39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F2-0F70-491A-B483-5361558B39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F4-0F70-491A-B483-5361558B39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F6-0F70-491A-B483-5361558B39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F8-0F70-491A-B483-5361558B39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FA-0F70-491A-B483-5361558B39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FC-0F70-491A-B483-5361558B394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FE-0F70-491A-B483-5361558B394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00-0F70-491A-B483-5361558B394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02-0F70-491A-B483-5361558B394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04-0F70-491A-B483-5361558B394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06-0F70-491A-B483-5361558B394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08-0F70-491A-B483-5361558B394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0A-0F70-491A-B483-5361558B394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0C-0F70-491A-B483-5361558B394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0E-0F70-491A-B483-5361558B3946}"/>
                    </c:ext>
                  </c:extLst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10-0F70-491A-B483-5361558B3946}"/>
                    </c:ext>
                  </c:extLst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12-0F70-491A-B483-5361558B3946}"/>
                    </c:ext>
                  </c:extLst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14-0F70-491A-B483-5361558B3946}"/>
                    </c:ext>
                  </c:extLst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16-0F70-491A-B483-5361558B3946}"/>
                    </c:ext>
                  </c:extLst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18-0F70-491A-B483-5361558B3946}"/>
                    </c:ext>
                  </c:extLst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21A-0F70-491A-B483-5361558B394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F0-0F70-491A-B483-5361558B3946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F2-0F70-491A-B483-5361558B3946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F4-0F70-491A-B483-5361558B3946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F6-0F70-491A-B483-5361558B3946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F8-0F70-491A-B483-5361558B394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FA-0F70-491A-B483-5361558B3946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FC-0F70-491A-B483-5361558B3946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1FE-0F70-491A-B483-5361558B3946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00-0F70-491A-B483-5361558B3946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02-0F70-491A-B483-5361558B3946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04-0F70-491A-B483-5361558B3946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06-0F70-491A-B483-5361558B3946}"/>
                      </c:ext>
                    </c:extLst>
                  </c:dLbl>
                  <c:dLbl>
                    <c:idx val="1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08-0F70-491A-B483-5361558B3946}"/>
                      </c:ext>
                    </c:extLst>
                  </c:dLbl>
                  <c:dLbl>
                    <c:idx val="1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0A-0F70-491A-B483-5361558B3946}"/>
                      </c:ext>
                    </c:extLst>
                  </c:dLbl>
                  <c:dLbl>
                    <c:idx val="1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0C-0F70-491A-B483-5361558B3946}"/>
                      </c:ext>
                    </c:extLst>
                  </c:dLbl>
                  <c:dLbl>
                    <c:idx val="1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0E-0F70-491A-B483-5361558B3946}"/>
                      </c:ext>
                    </c:extLst>
                  </c:dLbl>
                  <c:dLbl>
                    <c:idx val="1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10-0F70-491A-B483-5361558B3946}"/>
                      </c:ext>
                    </c:extLst>
                  </c:dLbl>
                  <c:dLbl>
                    <c:idx val="1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80000"/>
                                <a:lumOff val="2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12-0F70-491A-B483-5361558B3946}"/>
                      </c:ext>
                    </c:extLst>
                  </c:dLbl>
                  <c:dLbl>
                    <c:idx val="1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14-0F70-491A-B483-5361558B3946}"/>
                      </c:ext>
                    </c:extLst>
                  </c:dLbl>
                  <c:dLbl>
                    <c:idx val="1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16-0F70-491A-B483-5361558B3946}"/>
                      </c:ext>
                    </c:extLst>
                  </c:dLbl>
                  <c:dLbl>
                    <c:idx val="2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18-0F70-491A-B483-5361558B3946}"/>
                      </c:ext>
                    </c:extLst>
                  </c:dLbl>
                  <c:dLbl>
                    <c:idx val="2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8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21A-0F70-491A-B483-5361558B394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Emb.'!$B$9:$B$30</c15:sqref>
                        </c15:formulaRef>
                      </c:ext>
                    </c:extLst>
                    <c:strCache>
                      <c:ptCount val="22"/>
                      <c:pt idx="0">
                        <c:v>AMBE COVE</c:v>
                      </c:pt>
                      <c:pt idx="1">
                        <c:v>ARROYO BARRIL</c:v>
                      </c:pt>
                      <c:pt idx="2">
                        <c:v>AZUA</c:v>
                      </c:pt>
                      <c:pt idx="3">
                        <c:v>BARAHONA</c:v>
                      </c:pt>
                      <c:pt idx="4">
                        <c:v>BOCA CHICA</c:v>
                      </c:pt>
                      <c:pt idx="5">
                        <c:v>BAHÍA DE CALDERAS</c:v>
                      </c:pt>
                      <c:pt idx="6">
                        <c:v>CAP CANA</c:v>
                      </c:pt>
                      <c:pt idx="7">
                        <c:v>CAUCEDO</c:v>
                      </c:pt>
                      <c:pt idx="8">
                        <c:v>LA CANA</c:v>
                      </c:pt>
                      <c:pt idx="9">
                        <c:v>LA ROMANA</c:v>
                      </c:pt>
                      <c:pt idx="10">
                        <c:v>LUPERÓN </c:v>
                      </c:pt>
                      <c:pt idx="11">
                        <c:v>TAINO BAY</c:v>
                      </c:pt>
                      <c:pt idx="12">
                        <c:v>MANZANILLO</c:v>
                      </c:pt>
                      <c:pt idx="13">
                        <c:v>PEDERNALES</c:v>
                      </c:pt>
                      <c:pt idx="14">
                        <c:v>PLAZA MARINA</c:v>
                      </c:pt>
                      <c:pt idx="15">
                        <c:v>PUERTO PLATA</c:v>
                      </c:pt>
                      <c:pt idx="16">
                        <c:v>PUNTA CATALINA</c:v>
                      </c:pt>
                      <c:pt idx="17">
                        <c:v>RÍO HAINA</c:v>
                      </c:pt>
                      <c:pt idx="18">
                        <c:v>ISLAS CATALINA</c:v>
                      </c:pt>
                      <c:pt idx="19">
                        <c:v>SAN PEDRO DE MACORÍS</c:v>
                      </c:pt>
                      <c:pt idx="20">
                        <c:v>SANTA BÁRBARA</c:v>
                      </c:pt>
                      <c:pt idx="21">
                        <c:v>SANTO DOMINGO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'[1]Representacion Porc. Emb.'!$M$9:$M$30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42</c:v>
                      </c:pt>
                      <c:pt idx="1">
                        <c:v>1</c:v>
                      </c:pt>
                      <c:pt idx="2">
                        <c:v>22</c:v>
                      </c:pt>
                      <c:pt idx="3">
                        <c:v>18</c:v>
                      </c:pt>
                      <c:pt idx="4">
                        <c:v>32</c:v>
                      </c:pt>
                      <c:pt idx="5">
                        <c:v>9</c:v>
                      </c:pt>
                      <c:pt idx="6">
                        <c:v>0</c:v>
                      </c:pt>
                      <c:pt idx="7">
                        <c:v>293</c:v>
                      </c:pt>
                      <c:pt idx="8">
                        <c:v>75</c:v>
                      </c:pt>
                      <c:pt idx="9">
                        <c:v>11</c:v>
                      </c:pt>
                      <c:pt idx="10">
                        <c:v>30</c:v>
                      </c:pt>
                      <c:pt idx="11">
                        <c:v>28</c:v>
                      </c:pt>
                      <c:pt idx="12">
                        <c:v>27</c:v>
                      </c:pt>
                      <c:pt idx="13">
                        <c:v>0</c:v>
                      </c:pt>
                      <c:pt idx="14">
                        <c:v>8</c:v>
                      </c:pt>
                      <c:pt idx="15">
                        <c:v>123</c:v>
                      </c:pt>
                      <c:pt idx="16">
                        <c:v>8</c:v>
                      </c:pt>
                      <c:pt idx="17">
                        <c:v>472</c:v>
                      </c:pt>
                      <c:pt idx="18">
                        <c:v>0</c:v>
                      </c:pt>
                      <c:pt idx="19">
                        <c:v>41</c:v>
                      </c:pt>
                      <c:pt idx="20">
                        <c:v>8</c:v>
                      </c:pt>
                      <c:pt idx="21">
                        <c:v>113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21B-0F70-491A-B483-5361558B3946}"/>
                  </c:ext>
                </c:extLst>
              </c15:ser>
            </c15:filteredPieSeries>
          </c:ext>
        </c:extLst>
      </c:pie3DChart>
      <c:spPr>
        <a:noFill/>
        <a:ln w="25400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baseline="0">
                <a:latin typeface="+mn-lt"/>
              </a:rPr>
              <a:t>CANTIDAD DE CRUCEROS ARRIBADOS EN EL TRIMESTRE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 JULIO-SEPTIEMBRE  2023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'!$B$31:$B$37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'!$C$31:$C$37</c:f>
              <c:numCache>
                <c:formatCode>#,##0</c:formatCode>
                <c:ptCount val="7"/>
                <c:pt idx="0">
                  <c:v>42</c:v>
                </c:pt>
                <c:pt idx="1">
                  <c:v>28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5-4595-9B98-0DC112473B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3766432"/>
        <c:axId val="2034548272"/>
        <c:axId val="0"/>
      </c:bar3DChart>
      <c:catAx>
        <c:axId val="16137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548272"/>
        <c:crosses val="autoZero"/>
        <c:auto val="1"/>
        <c:lblAlgn val="ctr"/>
        <c:lblOffset val="100"/>
        <c:noMultiLvlLbl val="0"/>
      </c:catAx>
      <c:valAx>
        <c:axId val="20345482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1376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GRÁFICA</a:t>
            </a:r>
            <a:r>
              <a:rPr lang="es-DO" sz="1000" b="1" baseline="0">
                <a:latin typeface="+mn-lt"/>
              </a:rPr>
              <a:t> COMPARATIVA DEL MOVIMIENTO DE CRUCERISTAS POR PUERTOS .  JULIO-SEPTIEMBRE 2023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'!$B$57:$B$63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'!$C$57:$C$63</c:f>
              <c:numCache>
                <c:formatCode>#,##0</c:formatCode>
                <c:ptCount val="7"/>
                <c:pt idx="0">
                  <c:v>192704</c:v>
                </c:pt>
                <c:pt idx="1">
                  <c:v>99996</c:v>
                </c:pt>
                <c:pt idx="2">
                  <c:v>32501</c:v>
                </c:pt>
                <c:pt idx="3">
                  <c:v>0</c:v>
                </c:pt>
                <c:pt idx="4">
                  <c:v>0</c:v>
                </c:pt>
                <c:pt idx="5">
                  <c:v>15427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D-4CC5-B09E-2F46954776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7037344"/>
        <c:axId val="1705595008"/>
        <c:axId val="0"/>
      </c:bar3DChart>
      <c:catAx>
        <c:axId val="20370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595008"/>
        <c:crosses val="autoZero"/>
        <c:auto val="1"/>
        <c:lblAlgn val="ctr"/>
        <c:lblOffset val="100"/>
        <c:noMultiLvlLbl val="0"/>
      </c:catAx>
      <c:valAx>
        <c:axId val="17055950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703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CLASIFICACIÓN</a:t>
            </a:r>
            <a:r>
              <a:rPr lang="es-DO" sz="1000" b="1" baseline="0">
                <a:latin typeface="+mn-lt"/>
              </a:rPr>
              <a:t> DE LA CANTIDAD DE CRUCERISTAS ARRIBADOS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JULIO-SEPTIEMBRE 2023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7.0083214159678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2C-4EF5-89A5-9563A07E3961}"/>
                </c:ext>
              </c:extLst>
            </c:dLbl>
            <c:dLbl>
              <c:idx val="1"/>
              <c:layout>
                <c:manualLayout>
                  <c:x val="2.6773761713520749E-3"/>
                  <c:y val="-1.7520803539919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2C-4EF5-89A5-9563A07E3961}"/>
                </c:ext>
              </c:extLst>
            </c:dLbl>
            <c:dLbl>
              <c:idx val="2"/>
              <c:layout>
                <c:manualLayout>
                  <c:x val="0"/>
                  <c:y val="-7.0083214159678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2C-4EF5-89A5-9563A07E3961}"/>
                </c:ext>
              </c:extLst>
            </c:dLbl>
            <c:dLbl>
              <c:idx val="3"/>
              <c:layout>
                <c:manualLayout>
                  <c:x val="0"/>
                  <c:y val="-1.0512482123951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2C-4EF5-89A5-9563A07E3961}"/>
                </c:ext>
              </c:extLst>
            </c:dLbl>
            <c:dLbl>
              <c:idx val="4"/>
              <c:layout>
                <c:manualLayout>
                  <c:x val="-9.8169325555816811E-17"/>
                  <c:y val="-7.0083214159678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2C-4EF5-89A5-9563A07E3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'!$B$89:$F$89</c:f>
              <c:strCache>
                <c:ptCount val="5"/>
                <c:pt idx="0">
                  <c:v>Embarcaciones </c:v>
                </c:pt>
                <c:pt idx="1">
                  <c:v>Pasajeros de Entrada</c:v>
                </c:pt>
                <c:pt idx="2">
                  <c:v>Pasajeros en Tránsito</c:v>
                </c:pt>
                <c:pt idx="3">
                  <c:v>Tripulación</c:v>
                </c:pt>
                <c:pt idx="4">
                  <c:v>Pasajeros de Salida</c:v>
                </c:pt>
              </c:strCache>
            </c:strRef>
          </c:cat>
          <c:val>
            <c:numRef>
              <c:f>'CRUCEROS '!$B$90:$F$90</c:f>
              <c:numCache>
                <c:formatCode>#,##0</c:formatCode>
                <c:ptCount val="5"/>
                <c:pt idx="0">
                  <c:v>115</c:v>
                </c:pt>
                <c:pt idx="1">
                  <c:v>85309</c:v>
                </c:pt>
                <c:pt idx="2">
                  <c:v>255319</c:v>
                </c:pt>
                <c:pt idx="3">
                  <c:v>109272</c:v>
                </c:pt>
                <c:pt idx="4">
                  <c:v>16679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C-4EF5-89A5-9563A07E39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1134432"/>
        <c:axId val="2064646944"/>
        <c:axId val="0"/>
      </c:bar3DChart>
      <c:catAx>
        <c:axId val="19011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646944"/>
        <c:crosses val="autoZero"/>
        <c:auto val="1"/>
        <c:lblAlgn val="ctr"/>
        <c:lblOffset val="100"/>
        <c:noMultiLvlLbl val="0"/>
      </c:catAx>
      <c:valAx>
        <c:axId val="2064646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0113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 POR PUERTOS DEL MOVIMIENTO DE CRUCERISTAS ARRIBADOS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JULIO-SEPTIEMBRE 2023 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'!$C$126</c:f>
              <c:strCache>
                <c:ptCount val="1"/>
                <c:pt idx="0">
                  <c:v>Pasajeros de Entrada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'!$B$127:$B$133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'!$C$127:$C$133</c:f>
              <c:numCache>
                <c:formatCode>#,##0</c:formatCode>
                <c:ptCount val="7"/>
                <c:pt idx="0">
                  <c:v>33480</c:v>
                </c:pt>
                <c:pt idx="1">
                  <c:v>22782</c:v>
                </c:pt>
                <c:pt idx="2">
                  <c:v>13620</c:v>
                </c:pt>
                <c:pt idx="3">
                  <c:v>0</c:v>
                </c:pt>
                <c:pt idx="4">
                  <c:v>0</c:v>
                </c:pt>
                <c:pt idx="5">
                  <c:v>15427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7-418E-80B4-FADF0876D980}"/>
            </c:ext>
          </c:extLst>
        </c:ser>
        <c:ser>
          <c:idx val="1"/>
          <c:order val="1"/>
          <c:tx>
            <c:strRef>
              <c:f>'CRUCEROS '!$D$126</c:f>
              <c:strCache>
                <c:ptCount val="1"/>
                <c:pt idx="0">
                  <c:v>Pasajeros en Tránsito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'!$B$127:$B$133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'!$D$127:$D$133</c:f>
              <c:numCache>
                <c:formatCode>#,##0</c:formatCode>
                <c:ptCount val="7"/>
                <c:pt idx="0">
                  <c:v>159224</c:v>
                </c:pt>
                <c:pt idx="1">
                  <c:v>77214</c:v>
                </c:pt>
                <c:pt idx="2">
                  <c:v>18881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7-418E-80B4-FADF0876D980}"/>
            </c:ext>
          </c:extLst>
        </c:ser>
        <c:ser>
          <c:idx val="2"/>
          <c:order val="2"/>
          <c:tx>
            <c:strRef>
              <c:f>'CRUCEROS '!$E$126</c:f>
              <c:strCache>
                <c:ptCount val="1"/>
                <c:pt idx="0">
                  <c:v>Tripulación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'!$B$127:$B$133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'!$E$127:$E$133</c:f>
              <c:numCache>
                <c:formatCode>#,##0</c:formatCode>
                <c:ptCount val="7"/>
                <c:pt idx="0">
                  <c:v>58622</c:v>
                </c:pt>
                <c:pt idx="1">
                  <c:v>36729</c:v>
                </c:pt>
                <c:pt idx="2">
                  <c:v>9795</c:v>
                </c:pt>
                <c:pt idx="3">
                  <c:v>0</c:v>
                </c:pt>
                <c:pt idx="4">
                  <c:v>0</c:v>
                </c:pt>
                <c:pt idx="5">
                  <c:v>4126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7-418E-80B4-FADF0876D980}"/>
            </c:ext>
          </c:extLst>
        </c:ser>
        <c:ser>
          <c:idx val="3"/>
          <c:order val="3"/>
          <c:tx>
            <c:strRef>
              <c:f>'CRUCEROS '!$F$126</c:f>
              <c:strCache>
                <c:ptCount val="1"/>
                <c:pt idx="0">
                  <c:v>Pasajeros de Salida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'!$B$127:$B$133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'!$F$127:$F$133</c:f>
              <c:numCache>
                <c:formatCode>#,##0</c:formatCode>
                <c:ptCount val="7"/>
                <c:pt idx="0">
                  <c:v>52</c:v>
                </c:pt>
                <c:pt idx="1">
                  <c:v>139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16484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7-418E-80B4-FADF0876D9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5775760"/>
        <c:axId val="2030856944"/>
        <c:axId val="0"/>
      </c:bar3DChart>
      <c:catAx>
        <c:axId val="203577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856944"/>
        <c:crosses val="autoZero"/>
        <c:auto val="1"/>
        <c:lblAlgn val="ctr"/>
        <c:lblOffset val="100"/>
        <c:noMultiLvlLbl val="0"/>
      </c:catAx>
      <c:valAx>
        <c:axId val="2030856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577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GRÁFICA</a:t>
            </a:r>
            <a:r>
              <a:rPr lang="es-DO" sz="1000" b="1" baseline="0">
                <a:latin typeface="+mn-lt"/>
              </a:rPr>
              <a:t> COMPARATIVA DE LA CANTIDAD DE CRUCERISTAS POR PUERTOS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'!$C$175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'!$B$176:$B$182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'!$C$176:$C$182</c:f>
              <c:numCache>
                <c:formatCode>#,##0</c:formatCode>
                <c:ptCount val="7"/>
                <c:pt idx="0">
                  <c:v>158827</c:v>
                </c:pt>
                <c:pt idx="1">
                  <c:v>46452</c:v>
                </c:pt>
                <c:pt idx="2">
                  <c:v>31318</c:v>
                </c:pt>
                <c:pt idx="3">
                  <c:v>0</c:v>
                </c:pt>
                <c:pt idx="4">
                  <c:v>0</c:v>
                </c:pt>
                <c:pt idx="5">
                  <c:v>17315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3-4367-A96D-DB733EBDC6B6}"/>
            </c:ext>
          </c:extLst>
        </c:ser>
        <c:ser>
          <c:idx val="1"/>
          <c:order val="1"/>
          <c:tx>
            <c:strRef>
              <c:f>'CRUCEROS '!$D$175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4C73-4367-A96D-DB733EBDC6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C73-4367-A96D-DB733EBDC6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4C73-4367-A96D-DB733EBDC6B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C73-4367-A96D-DB733EBDC6B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4C73-4367-A96D-DB733EBDC6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'!$B$176:$B$182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'!$D$176:$D$182</c:f>
              <c:numCache>
                <c:formatCode>#,##0</c:formatCode>
                <c:ptCount val="7"/>
                <c:pt idx="0">
                  <c:v>192704</c:v>
                </c:pt>
                <c:pt idx="1">
                  <c:v>99996</c:v>
                </c:pt>
                <c:pt idx="2">
                  <c:v>32501</c:v>
                </c:pt>
                <c:pt idx="3">
                  <c:v>0</c:v>
                </c:pt>
                <c:pt idx="4">
                  <c:v>0</c:v>
                </c:pt>
                <c:pt idx="5">
                  <c:v>15427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3-4367-A96D-DB733EBDC6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7033024"/>
        <c:axId val="1900427200"/>
        <c:axId val="0"/>
      </c:bar3DChart>
      <c:catAx>
        <c:axId val="203703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427200"/>
        <c:crosses val="autoZero"/>
        <c:auto val="1"/>
        <c:lblAlgn val="ctr"/>
        <c:lblOffset val="100"/>
        <c:noMultiLvlLbl val="0"/>
      </c:catAx>
      <c:valAx>
        <c:axId val="19004272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703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GRÁFICA</a:t>
            </a:r>
            <a:r>
              <a:rPr lang="es-DO" sz="1000" b="1" baseline="0">
                <a:latin typeface="+mn-lt"/>
              </a:rPr>
              <a:t> COMPARATIVA DEL MOVIMIENTO DE CRUCEROS POR PUERTOS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'!$C$220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'!$B$221:$B$227</c:f>
              <c:strCache>
                <c:ptCount val="7"/>
                <c:pt idx="0">
                  <c:v>AMBER COVE</c:v>
                </c:pt>
                <c:pt idx="1">
                  <c:v>LA ROMANA</c:v>
                </c:pt>
                <c:pt idx="2">
                  <c:v>SANTA BARBARA</c:v>
                </c:pt>
                <c:pt idx="3">
                  <c:v>TAINO BAY</c:v>
                </c:pt>
                <c:pt idx="4">
                  <c:v>ISLAS  CATALINA</c:v>
                </c:pt>
                <c:pt idx="5">
                  <c:v>SANTO DOMINGO </c:v>
                </c:pt>
                <c:pt idx="6">
                  <c:v>SANTO DOMINGO (FERRY)</c:v>
                </c:pt>
              </c:strCache>
            </c:strRef>
          </c:cat>
          <c:val>
            <c:numRef>
              <c:f>'CRUCEROS '!$C$221:$C$227</c:f>
              <c:numCache>
                <c:formatCode>#,##0</c:formatCode>
                <c:ptCount val="7"/>
                <c:pt idx="0">
                  <c:v>38</c:v>
                </c:pt>
                <c:pt idx="1">
                  <c:v>8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F-4EF9-A2A7-673BAFE43386}"/>
            </c:ext>
          </c:extLst>
        </c:ser>
        <c:ser>
          <c:idx val="1"/>
          <c:order val="1"/>
          <c:tx>
            <c:strRef>
              <c:f>'CRUCEROS '!$D$220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'!$B$221:$B$227</c:f>
              <c:strCache>
                <c:ptCount val="7"/>
                <c:pt idx="0">
                  <c:v>AMBER COVE</c:v>
                </c:pt>
                <c:pt idx="1">
                  <c:v>LA ROMANA</c:v>
                </c:pt>
                <c:pt idx="2">
                  <c:v>SANTA BARBARA</c:v>
                </c:pt>
                <c:pt idx="3">
                  <c:v>TAINO BAY</c:v>
                </c:pt>
                <c:pt idx="4">
                  <c:v>ISLAS  CATALINA</c:v>
                </c:pt>
                <c:pt idx="5">
                  <c:v>SANTO DOMINGO </c:v>
                </c:pt>
                <c:pt idx="6">
                  <c:v>SANTO DOMINGO (FERRY)</c:v>
                </c:pt>
              </c:strCache>
            </c:strRef>
          </c:cat>
          <c:val>
            <c:numRef>
              <c:f>'CRUCEROS '!$D$221:$D$227</c:f>
              <c:numCache>
                <c:formatCode>#,##0</c:formatCode>
                <c:ptCount val="7"/>
                <c:pt idx="0">
                  <c:v>42</c:v>
                </c:pt>
                <c:pt idx="1">
                  <c:v>7</c:v>
                </c:pt>
                <c:pt idx="2">
                  <c:v>0</c:v>
                </c:pt>
                <c:pt idx="3">
                  <c:v>28</c:v>
                </c:pt>
                <c:pt idx="4">
                  <c:v>0</c:v>
                </c:pt>
                <c:pt idx="5">
                  <c:v>0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F-4EF9-A2A7-673BAFE433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5782960"/>
        <c:axId val="1884640944"/>
        <c:axId val="0"/>
      </c:bar3DChart>
      <c:catAx>
        <c:axId val="20357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640944"/>
        <c:crosses val="autoZero"/>
        <c:auto val="1"/>
        <c:lblAlgn val="ctr"/>
        <c:lblOffset val="100"/>
        <c:noMultiLvlLbl val="0"/>
      </c:catAx>
      <c:valAx>
        <c:axId val="1884640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578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 LA CANTIDAD DE CRUCEROS  POR PUERTOS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'!$C$306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'!$B$307:$B$313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'!$C$307:$C$313</c:f>
              <c:numCache>
                <c:formatCode>#,##0</c:formatCode>
                <c:ptCount val="7"/>
                <c:pt idx="0">
                  <c:v>40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6-4CDB-A2C5-774294B1F7D7}"/>
            </c:ext>
          </c:extLst>
        </c:ser>
        <c:ser>
          <c:idx val="1"/>
          <c:order val="1"/>
          <c:tx>
            <c:strRef>
              <c:f>'CRUCEROS '!$D$306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'!$B$307:$B$313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'!$D$307:$D$313</c:f>
              <c:numCache>
                <c:formatCode>General</c:formatCode>
                <c:ptCount val="7"/>
                <c:pt idx="0">
                  <c:v>42</c:v>
                </c:pt>
                <c:pt idx="1">
                  <c:v>28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76-4CDB-A2C5-774294B1F7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1138752"/>
        <c:axId val="1958778016"/>
        <c:axId val="0"/>
      </c:bar3DChart>
      <c:catAx>
        <c:axId val="19011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778016"/>
        <c:crosses val="autoZero"/>
        <c:auto val="1"/>
        <c:lblAlgn val="ctr"/>
        <c:lblOffset val="100"/>
        <c:noMultiLvlLbl val="0"/>
      </c:catAx>
      <c:valAx>
        <c:axId val="19587780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0113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GRÁFICA</a:t>
            </a:r>
            <a:r>
              <a:rPr lang="es-DO" sz="1000" b="1" baseline="0">
                <a:latin typeface="+mn-lt"/>
              </a:rPr>
              <a:t> COMPARATIVA  DE LA CANTIDAD DE CRUCERISTAS POR PUERTOS</a:t>
            </a:r>
          </a:p>
          <a:p>
            <a:pPr>
              <a:defRPr/>
            </a:pP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'!$C$265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'!$B$266:$B$272</c:f>
              <c:strCache>
                <c:ptCount val="7"/>
                <c:pt idx="0">
                  <c:v>AMBER COVE</c:v>
                </c:pt>
                <c:pt idx="1">
                  <c:v>LA ROMANA</c:v>
                </c:pt>
                <c:pt idx="2">
                  <c:v>SANTA BÁRBARA</c:v>
                </c:pt>
                <c:pt idx="3">
                  <c:v>TAÍNO BAY</c:v>
                </c:pt>
                <c:pt idx="4">
                  <c:v>ISLAS  CATALINA</c:v>
                </c:pt>
                <c:pt idx="5">
                  <c:v>SANTO DOMINGO </c:v>
                </c:pt>
                <c:pt idx="6">
                  <c:v>SANTO DOMINGO (FERRY)</c:v>
                </c:pt>
              </c:strCache>
            </c:strRef>
          </c:cat>
          <c:val>
            <c:numRef>
              <c:f>'CRUCEROS '!$C$266:$C$272</c:f>
              <c:numCache>
                <c:formatCode>#,##0</c:formatCode>
                <c:ptCount val="7"/>
                <c:pt idx="0">
                  <c:v>144793</c:v>
                </c:pt>
                <c:pt idx="1">
                  <c:v>33552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9-4D00-9058-1B0BD56A385D}"/>
            </c:ext>
          </c:extLst>
        </c:ser>
        <c:ser>
          <c:idx val="1"/>
          <c:order val="1"/>
          <c:tx>
            <c:strRef>
              <c:f>'CRUCEROS '!$D$265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'!$B$266:$B$272</c:f>
              <c:strCache>
                <c:ptCount val="7"/>
                <c:pt idx="0">
                  <c:v>AMBER COVE</c:v>
                </c:pt>
                <c:pt idx="1">
                  <c:v>LA ROMANA</c:v>
                </c:pt>
                <c:pt idx="2">
                  <c:v>SANTA BÁRBARA</c:v>
                </c:pt>
                <c:pt idx="3">
                  <c:v>TAÍNO BAY</c:v>
                </c:pt>
                <c:pt idx="4">
                  <c:v>ISLAS  CATALINA</c:v>
                </c:pt>
                <c:pt idx="5">
                  <c:v>SANTO DOMINGO </c:v>
                </c:pt>
                <c:pt idx="6">
                  <c:v>SANTO DOMINGO (FERRY)</c:v>
                </c:pt>
              </c:strCache>
            </c:strRef>
          </c:cat>
          <c:val>
            <c:numRef>
              <c:f>'CRUCEROS '!$D$266:$D$272</c:f>
              <c:numCache>
                <c:formatCode>#,##0</c:formatCode>
                <c:ptCount val="7"/>
                <c:pt idx="0">
                  <c:v>192704</c:v>
                </c:pt>
                <c:pt idx="1">
                  <c:v>32501</c:v>
                </c:pt>
                <c:pt idx="2">
                  <c:v>0</c:v>
                </c:pt>
                <c:pt idx="3">
                  <c:v>99996</c:v>
                </c:pt>
                <c:pt idx="4">
                  <c:v>0</c:v>
                </c:pt>
                <c:pt idx="5">
                  <c:v>0</c:v>
                </c:pt>
                <c:pt idx="6">
                  <c:v>15427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9-4D00-9058-1B0BD56A38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5764720"/>
        <c:axId val="2030857440"/>
        <c:axId val="0"/>
      </c:bar3DChart>
      <c:catAx>
        <c:axId val="203576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857440"/>
        <c:crosses val="autoZero"/>
        <c:auto val="1"/>
        <c:lblAlgn val="ctr"/>
        <c:lblOffset val="100"/>
        <c:noMultiLvlLbl val="0"/>
      </c:catAx>
      <c:valAx>
        <c:axId val="20308574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57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DEL MOVIMIENTO DE EMBARCACIONES POR PUERTO </a:t>
            </a:r>
          </a:p>
          <a:p>
            <a:pPr>
              <a:defRPr/>
            </a:pPr>
            <a:r>
              <a:rPr lang="es-DO" sz="1100" b="1" baseline="0">
                <a:latin typeface="+mn-lt"/>
              </a:rPr>
              <a:t> JULIO-SEPTIEMBRE 2023 Vs 2022</a:t>
            </a:r>
            <a:endParaRPr lang="es-DO" sz="11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'COMPARATIVO EMB.'!$C$43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7"/>
              <c:layout>
                <c:manualLayout>
                  <c:x val="-1.6120830023733913E-2"/>
                  <c:y val="1.42462830101521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717892971759518E-2"/>
                      <c:h val="3.2894779645897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A70-4E3E-B6F2-D26F8B92AA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EMB.'!$B$44:$B$64</c:f>
              <c:strCache>
                <c:ptCount val="21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SAN PEDRO DE MACORÍS</c:v>
                </c:pt>
                <c:pt idx="19">
                  <c:v>SANTA BÁRBARA</c:v>
                </c:pt>
                <c:pt idx="20">
                  <c:v>SANTO DOMINGO</c:v>
                </c:pt>
              </c:strCache>
            </c:strRef>
          </c:cat>
          <c:val>
            <c:numRef>
              <c:f>'COMPARATIVO EMB.'!$C$44:$C$64</c:f>
              <c:numCache>
                <c:formatCode>#,##0</c:formatCode>
                <c:ptCount val="21"/>
                <c:pt idx="0">
                  <c:v>38</c:v>
                </c:pt>
                <c:pt idx="1">
                  <c:v>2</c:v>
                </c:pt>
                <c:pt idx="2">
                  <c:v>6</c:v>
                </c:pt>
                <c:pt idx="3">
                  <c:v>17</c:v>
                </c:pt>
                <c:pt idx="4">
                  <c:v>24</c:v>
                </c:pt>
                <c:pt idx="5">
                  <c:v>16</c:v>
                </c:pt>
                <c:pt idx="6">
                  <c:v>0</c:v>
                </c:pt>
                <c:pt idx="7">
                  <c:v>248</c:v>
                </c:pt>
                <c:pt idx="8">
                  <c:v>69</c:v>
                </c:pt>
                <c:pt idx="9">
                  <c:v>15</c:v>
                </c:pt>
                <c:pt idx="10">
                  <c:v>16</c:v>
                </c:pt>
                <c:pt idx="11">
                  <c:v>20</c:v>
                </c:pt>
                <c:pt idx="12">
                  <c:v>29</c:v>
                </c:pt>
                <c:pt idx="13">
                  <c:v>3</c:v>
                </c:pt>
                <c:pt idx="14">
                  <c:v>9</c:v>
                </c:pt>
                <c:pt idx="15">
                  <c:v>96</c:v>
                </c:pt>
                <c:pt idx="16">
                  <c:v>9</c:v>
                </c:pt>
                <c:pt idx="17">
                  <c:v>455</c:v>
                </c:pt>
                <c:pt idx="18">
                  <c:v>30</c:v>
                </c:pt>
                <c:pt idx="19">
                  <c:v>9</c:v>
                </c:pt>
                <c:pt idx="2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8-4537-BB4F-C45F54B49B53}"/>
            </c:ext>
          </c:extLst>
        </c:ser>
        <c:ser>
          <c:idx val="1"/>
          <c:order val="1"/>
          <c:tx>
            <c:strRef>
              <c:f>'COMPARATIVO EMB.'!$D$43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4.0302273397294416E-3"/>
                  <c:y val="2.8492566020303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70-4E3E-B6F2-D26F8B92AA49}"/>
                </c:ext>
              </c:extLst>
            </c:dLbl>
            <c:dLbl>
              <c:idx val="4"/>
              <c:layout>
                <c:manualLayout>
                  <c:x val="1.0075568349323641E-2"/>
                  <c:y val="-1.04471535210359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70-4E3E-B6F2-D26F8B92AA49}"/>
                </c:ext>
              </c:extLst>
            </c:dLbl>
            <c:dLbl>
              <c:idx val="8"/>
              <c:layout>
                <c:manualLayout>
                  <c:x val="1.20906820191882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70-4E3E-B6F2-D26F8B92AA49}"/>
                </c:ext>
              </c:extLst>
            </c:dLbl>
            <c:dLbl>
              <c:idx val="9"/>
              <c:layout>
                <c:manualLayout>
                  <c:x val="1.4105795689052972E-2"/>
                  <c:y val="8.5477698060911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70-4E3E-B6F2-D26F8B92AA49}"/>
                </c:ext>
              </c:extLst>
            </c:dLbl>
            <c:dLbl>
              <c:idx val="20"/>
              <c:layout>
                <c:manualLayout>
                  <c:x val="1.8136023028782342E-2"/>
                  <c:y val="2.70681620702025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748119042126034E-2"/>
                      <c:h val="5.40932487650043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A70-4E3E-B6F2-D26F8B92AA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EMB.'!$B$44:$B$64</c:f>
              <c:strCache>
                <c:ptCount val="21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SAN PEDRO DE MACORÍS</c:v>
                </c:pt>
                <c:pt idx="19">
                  <c:v>SANTA BÁRBARA</c:v>
                </c:pt>
                <c:pt idx="20">
                  <c:v>SANTO DOMINGO</c:v>
                </c:pt>
              </c:strCache>
            </c:strRef>
          </c:cat>
          <c:val>
            <c:numRef>
              <c:f>'COMPARATIVO EMB.'!$D$44:$D$64</c:f>
              <c:numCache>
                <c:formatCode>#,##0</c:formatCode>
                <c:ptCount val="21"/>
                <c:pt idx="0">
                  <c:v>42</c:v>
                </c:pt>
                <c:pt idx="1">
                  <c:v>1</c:v>
                </c:pt>
                <c:pt idx="2">
                  <c:v>22</c:v>
                </c:pt>
                <c:pt idx="3">
                  <c:v>18</c:v>
                </c:pt>
                <c:pt idx="4">
                  <c:v>32</c:v>
                </c:pt>
                <c:pt idx="5">
                  <c:v>9</c:v>
                </c:pt>
                <c:pt idx="6">
                  <c:v>0</c:v>
                </c:pt>
                <c:pt idx="7">
                  <c:v>293</c:v>
                </c:pt>
                <c:pt idx="8">
                  <c:v>75</c:v>
                </c:pt>
                <c:pt idx="9">
                  <c:v>11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0</c:v>
                </c:pt>
                <c:pt idx="14">
                  <c:v>8</c:v>
                </c:pt>
                <c:pt idx="15">
                  <c:v>123</c:v>
                </c:pt>
                <c:pt idx="16">
                  <c:v>8</c:v>
                </c:pt>
                <c:pt idx="17">
                  <c:v>472</c:v>
                </c:pt>
                <c:pt idx="18">
                  <c:v>41</c:v>
                </c:pt>
                <c:pt idx="19">
                  <c:v>8</c:v>
                </c:pt>
                <c:pt idx="2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8-4537-BB4F-C45F54B49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573103"/>
        <c:axId val="30572623"/>
        <c:axId val="0"/>
      </c:bar3DChart>
      <c:catAx>
        <c:axId val="3057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2623"/>
        <c:crosses val="autoZero"/>
        <c:auto val="1"/>
        <c:lblAlgn val="ctr"/>
        <c:lblOffset val="100"/>
        <c:noMultiLvlLbl val="0"/>
      </c:catAx>
      <c:valAx>
        <c:axId val="3057262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057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15180538178998"/>
          <c:y val="0.94172408556859011"/>
          <c:w val="0.20070107675961099"/>
          <c:h val="4.2990507601882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baseline="0">
                <a:latin typeface="+mn-lt"/>
              </a:rPr>
              <a:t>COMPARATIVO  DEL TOTAL  DE CARGAS  POR PUERTOS   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JULIO-SEPTIEMBRE 2023 Vs2022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40040216889056535"/>
          <c:y val="2.6289711320335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954840504519211E-2"/>
          <c:y val="0.14109896407419475"/>
          <c:w val="0.90650361256260426"/>
          <c:h val="0.663205818774930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CARGAS!$B$148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CARGAS!$A$149:$A$166</c:f>
              <c:strCache>
                <c:ptCount val="18"/>
                <c:pt idx="0">
                  <c:v>ARROYO BARRIL</c:v>
                </c:pt>
                <c:pt idx="1">
                  <c:v>AZUA</c:v>
                </c:pt>
                <c:pt idx="2">
                  <c:v>BARAHONA</c:v>
                </c:pt>
                <c:pt idx="3">
                  <c:v>BOCA CHICA</c:v>
                </c:pt>
                <c:pt idx="4">
                  <c:v>BAHÍA DE CALDERAS</c:v>
                </c:pt>
                <c:pt idx="5">
                  <c:v>CAUCEDO</c:v>
                </c:pt>
                <c:pt idx="6">
                  <c:v>LA CANA</c:v>
                </c:pt>
                <c:pt idx="7">
                  <c:v>LA ROMANA</c:v>
                </c:pt>
                <c:pt idx="8">
                  <c:v>LUPERÓN </c:v>
                </c:pt>
                <c:pt idx="9">
                  <c:v>MANZANILLO</c:v>
                </c:pt>
                <c:pt idx="10">
                  <c:v>PEDERNALES</c:v>
                </c:pt>
                <c:pt idx="11">
                  <c:v>PLAZA MARINA</c:v>
                </c:pt>
                <c:pt idx="12">
                  <c:v>PUERTO PLATA</c:v>
                </c:pt>
                <c:pt idx="13">
                  <c:v>RÍO HAINA</c:v>
                </c:pt>
                <c:pt idx="14">
                  <c:v>PUNTA CATALINA</c:v>
                </c:pt>
                <c:pt idx="15">
                  <c:v>SAN PEDRO DE MACORÍS</c:v>
                </c:pt>
                <c:pt idx="16">
                  <c:v>SANTA BÁRBARA</c:v>
                </c:pt>
                <c:pt idx="17">
                  <c:v>SANTO DOMINGO</c:v>
                </c:pt>
              </c:strCache>
            </c:strRef>
          </c:cat>
          <c:val>
            <c:numRef>
              <c:f>CARGAS!$B$149:$B$166</c:f>
              <c:numCache>
                <c:formatCode>#,##0</c:formatCode>
                <c:ptCount val="18"/>
                <c:pt idx="0">
                  <c:v>0</c:v>
                </c:pt>
                <c:pt idx="1">
                  <c:v>52191</c:v>
                </c:pt>
                <c:pt idx="2">
                  <c:v>89790</c:v>
                </c:pt>
                <c:pt idx="3">
                  <c:v>592847</c:v>
                </c:pt>
                <c:pt idx="4">
                  <c:v>0</c:v>
                </c:pt>
                <c:pt idx="5">
                  <c:v>2396652</c:v>
                </c:pt>
                <c:pt idx="6">
                  <c:v>600807.88</c:v>
                </c:pt>
                <c:pt idx="7">
                  <c:v>76136</c:v>
                </c:pt>
                <c:pt idx="8">
                  <c:v>0</c:v>
                </c:pt>
                <c:pt idx="9">
                  <c:v>209808</c:v>
                </c:pt>
                <c:pt idx="10">
                  <c:v>30593</c:v>
                </c:pt>
                <c:pt idx="11">
                  <c:v>62623</c:v>
                </c:pt>
                <c:pt idx="12">
                  <c:v>317162</c:v>
                </c:pt>
                <c:pt idx="13">
                  <c:v>3284925.53</c:v>
                </c:pt>
                <c:pt idx="14">
                  <c:v>548922</c:v>
                </c:pt>
                <c:pt idx="15">
                  <c:v>137108.75</c:v>
                </c:pt>
                <c:pt idx="16">
                  <c:v>2</c:v>
                </c:pt>
                <c:pt idx="17">
                  <c:v>320336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2-4936-8DB2-D6C808C5C841}"/>
            </c:ext>
          </c:extLst>
        </c:ser>
        <c:ser>
          <c:idx val="1"/>
          <c:order val="1"/>
          <c:tx>
            <c:strRef>
              <c:f>CARGAS!$C$148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CARGAS!$A$149:$A$166</c:f>
              <c:strCache>
                <c:ptCount val="18"/>
                <c:pt idx="0">
                  <c:v>ARROYO BARRIL</c:v>
                </c:pt>
                <c:pt idx="1">
                  <c:v>AZUA</c:v>
                </c:pt>
                <c:pt idx="2">
                  <c:v>BARAHONA</c:v>
                </c:pt>
                <c:pt idx="3">
                  <c:v>BOCA CHICA</c:v>
                </c:pt>
                <c:pt idx="4">
                  <c:v>BAHÍA DE CALDERAS</c:v>
                </c:pt>
                <c:pt idx="5">
                  <c:v>CAUCEDO</c:v>
                </c:pt>
                <c:pt idx="6">
                  <c:v>LA CANA</c:v>
                </c:pt>
                <c:pt idx="7">
                  <c:v>LA ROMANA</c:v>
                </c:pt>
                <c:pt idx="8">
                  <c:v>LUPERÓN </c:v>
                </c:pt>
                <c:pt idx="9">
                  <c:v>MANZANILLO</c:v>
                </c:pt>
                <c:pt idx="10">
                  <c:v>PEDERNALES</c:v>
                </c:pt>
                <c:pt idx="11">
                  <c:v>PLAZA MARINA</c:v>
                </c:pt>
                <c:pt idx="12">
                  <c:v>PUERTO PLATA</c:v>
                </c:pt>
                <c:pt idx="13">
                  <c:v>RÍO HAINA</c:v>
                </c:pt>
                <c:pt idx="14">
                  <c:v>PUNTA CATALINA</c:v>
                </c:pt>
                <c:pt idx="15">
                  <c:v>SAN PEDRO DE MACORÍS</c:v>
                </c:pt>
                <c:pt idx="16">
                  <c:v>SANTA BÁRBARA</c:v>
                </c:pt>
                <c:pt idx="17">
                  <c:v>SANTO DOMINGO</c:v>
                </c:pt>
              </c:strCache>
            </c:strRef>
          </c:cat>
          <c:val>
            <c:numRef>
              <c:f>CARGAS!$C$149:$C$166</c:f>
              <c:numCache>
                <c:formatCode>#,##0</c:formatCode>
                <c:ptCount val="18"/>
                <c:pt idx="0">
                  <c:v>0</c:v>
                </c:pt>
                <c:pt idx="1">
                  <c:v>139281</c:v>
                </c:pt>
                <c:pt idx="2">
                  <c:v>181355</c:v>
                </c:pt>
                <c:pt idx="3">
                  <c:v>477233</c:v>
                </c:pt>
                <c:pt idx="4">
                  <c:v>0</c:v>
                </c:pt>
                <c:pt idx="5">
                  <c:v>2807565</c:v>
                </c:pt>
                <c:pt idx="6">
                  <c:v>743995</c:v>
                </c:pt>
                <c:pt idx="7">
                  <c:v>27247</c:v>
                </c:pt>
                <c:pt idx="8">
                  <c:v>0</c:v>
                </c:pt>
                <c:pt idx="9">
                  <c:v>149040</c:v>
                </c:pt>
                <c:pt idx="10">
                  <c:v>0</c:v>
                </c:pt>
                <c:pt idx="11">
                  <c:v>38528</c:v>
                </c:pt>
                <c:pt idx="12">
                  <c:v>398032</c:v>
                </c:pt>
                <c:pt idx="13">
                  <c:v>3581084.3</c:v>
                </c:pt>
                <c:pt idx="14">
                  <c:v>469917</c:v>
                </c:pt>
                <c:pt idx="15">
                  <c:v>228387</c:v>
                </c:pt>
                <c:pt idx="16">
                  <c:v>6</c:v>
                </c:pt>
                <c:pt idx="17">
                  <c:v>380532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2-4936-8DB2-D6C808C5C8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5050207"/>
        <c:axId val="564197695"/>
        <c:axId val="0"/>
      </c:bar3DChart>
      <c:catAx>
        <c:axId val="64505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197695"/>
        <c:crosses val="autoZero"/>
        <c:auto val="1"/>
        <c:lblAlgn val="ctr"/>
        <c:lblOffset val="100"/>
        <c:noMultiLvlLbl val="0"/>
      </c:catAx>
      <c:valAx>
        <c:axId val="5641976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4505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97134373330632"/>
          <c:y val="0.94168229927282032"/>
          <c:w val="0.21009076658200571"/>
          <c:h val="4.30213336143689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 DE CARGAS  EN  IMPORTACIÓN, EXPORTACIÓN Y TRÁNSITO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TRIMESTRE JULIO-SEPTIEMBRE 2023 Vs 2022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23949078157491005"/>
          <c:y val="1.34597252167068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CARGAS!$B$184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2129236678139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F8-49C0-97FC-17784480DBD2}"/>
                </c:ext>
              </c:extLst>
            </c:dLbl>
            <c:dLbl>
              <c:idx val="1"/>
              <c:layout>
                <c:manualLayout>
                  <c:x val="4.7533761412588207E-3"/>
                  <c:y val="-2.180599130876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F8-49C0-97FC-17784480DBD2}"/>
                </c:ext>
              </c:extLst>
            </c:dLbl>
            <c:dLbl>
              <c:idx val="2"/>
              <c:layout>
                <c:manualLayout>
                  <c:x val="0"/>
                  <c:y val="-1.6349503491579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F8-49C0-97FC-17784480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CARGAS!$A$185:$A$187</c:f>
              <c:strCache>
                <c:ptCount val="3"/>
                <c:pt idx="0">
                  <c:v>IMPORTACIÓN</c:v>
                </c:pt>
                <c:pt idx="1">
                  <c:v>EXPORTACIÓN </c:v>
                </c:pt>
                <c:pt idx="2">
                  <c:v>TRÁNSITO</c:v>
                </c:pt>
              </c:strCache>
            </c:strRef>
          </c:cat>
          <c:val>
            <c:numRef>
              <c:f>CARGAS!$B$185:$B$187</c:f>
              <c:numCache>
                <c:formatCode>#,##0</c:formatCode>
                <c:ptCount val="3"/>
                <c:pt idx="0">
                  <c:v>5961467.0800000001</c:v>
                </c:pt>
                <c:pt idx="1">
                  <c:v>1371640.08</c:v>
                </c:pt>
                <c:pt idx="2">
                  <c:v>1386797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7-48E5-ABAC-F7D6CB74CDDD}"/>
            </c:ext>
          </c:extLst>
        </c:ser>
        <c:ser>
          <c:idx val="1"/>
          <c:order val="1"/>
          <c:tx>
            <c:strRef>
              <c:f>CARGAS!$C$184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6913073459746911E-17"/>
                  <c:y val="-2.3726033475502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F8-49C0-97FC-17784480DBD2}"/>
                </c:ext>
              </c:extLst>
            </c:dLbl>
            <c:dLbl>
              <c:idx val="1"/>
              <c:layout>
                <c:manualLayout>
                  <c:x val="4.7533761412588207E-3"/>
                  <c:y val="-1.9239458403266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F8-49C0-97FC-17784480DBD2}"/>
                </c:ext>
              </c:extLst>
            </c:dLbl>
            <c:dLbl>
              <c:idx val="2"/>
              <c:layout>
                <c:manualLayout>
                  <c:x val="6.1111556574777416E-3"/>
                  <c:y val="-2.532265363605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F8-49C0-97FC-17784480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CARGAS!$A$185:$A$187</c:f>
              <c:strCache>
                <c:ptCount val="3"/>
                <c:pt idx="0">
                  <c:v>IMPORTACIÓN</c:v>
                </c:pt>
                <c:pt idx="1">
                  <c:v>EXPORTACIÓN </c:v>
                </c:pt>
                <c:pt idx="2">
                  <c:v>TRÁNSITO</c:v>
                </c:pt>
              </c:strCache>
            </c:strRef>
          </c:cat>
          <c:val>
            <c:numRef>
              <c:f>CARGAS!$C$185:$C$187</c:f>
              <c:numCache>
                <c:formatCode>#,##0</c:formatCode>
                <c:ptCount val="3"/>
                <c:pt idx="0">
                  <c:v>6740083.2999999998</c:v>
                </c:pt>
                <c:pt idx="1">
                  <c:v>1527039</c:v>
                </c:pt>
                <c:pt idx="2">
                  <c:v>1355080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7-48E5-ABAC-F7D6CB74CD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2742543"/>
        <c:axId val="1422738703"/>
        <c:axId val="0"/>
      </c:bar3DChart>
      <c:catAx>
        <c:axId val="142274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738703"/>
        <c:crosses val="autoZero"/>
        <c:auto val="1"/>
        <c:lblAlgn val="ctr"/>
        <c:lblOffset val="100"/>
        <c:noMultiLvlLbl val="0"/>
      </c:catAx>
      <c:valAx>
        <c:axId val="142273870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2274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MOVIMENTO DE CARGAS EN IMPORTACIÓN JULIO-SEPTIEMBRE 2023 Vs2022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25048569678989552"/>
          <c:y val="4.4458423790439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96605575465679E-2"/>
          <c:y val="0.11562250324104928"/>
          <c:w val="0.86882283568771912"/>
          <c:h val="0.716547009391603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CARGAS!$B$41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CARGAS!$A$42:$A$45</c:f>
              <c:strCache>
                <c:ptCount val="4"/>
                <c:pt idx="0">
                  <c:v> CARGA GENERAL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CARGAS!$B$42:$B$45</c:f>
              <c:numCache>
                <c:formatCode>#,##0</c:formatCode>
                <c:ptCount val="4"/>
                <c:pt idx="0">
                  <c:v>671008</c:v>
                </c:pt>
                <c:pt idx="1">
                  <c:v>1408174</c:v>
                </c:pt>
                <c:pt idx="2">
                  <c:v>1934506.38</c:v>
                </c:pt>
                <c:pt idx="3">
                  <c:v>1947778.7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D-4DD9-A42A-4D1A8F2B9897}"/>
            </c:ext>
          </c:extLst>
        </c:ser>
        <c:ser>
          <c:idx val="1"/>
          <c:order val="1"/>
          <c:tx>
            <c:strRef>
              <c:f>CARGAS!$C$41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CARGAS!$A$42:$A$45</c:f>
              <c:strCache>
                <c:ptCount val="4"/>
                <c:pt idx="0">
                  <c:v> CARGA GENERAL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CARGAS!$C$42:$C$45</c:f>
              <c:numCache>
                <c:formatCode>#,##0</c:formatCode>
                <c:ptCount val="4"/>
                <c:pt idx="0">
                  <c:v>571303</c:v>
                </c:pt>
                <c:pt idx="1">
                  <c:v>1670688</c:v>
                </c:pt>
                <c:pt idx="2">
                  <c:v>2229304.2999999998</c:v>
                </c:pt>
                <c:pt idx="3">
                  <c:v>2268788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D-4DD9-A42A-4D1A8F2B98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2751183"/>
        <c:axId val="1422751663"/>
        <c:axId val="0"/>
      </c:bar3DChart>
      <c:catAx>
        <c:axId val="142275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751663"/>
        <c:crosses val="autoZero"/>
        <c:auto val="1"/>
        <c:lblAlgn val="ctr"/>
        <c:lblOffset val="100"/>
        <c:noMultiLvlLbl val="0"/>
      </c:catAx>
      <c:valAx>
        <c:axId val="142275166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22751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s-DO" sz="1000" b="1">
                <a:latin typeface="+mn-lt"/>
              </a:rPr>
              <a:t>COMPARATIVO DEL MOVIMIENTO DE CARGAS EN EXPORTACIÓN  JULIO-</a:t>
            </a:r>
            <a:r>
              <a:rPr lang="es-DO" sz="1000" b="1" baseline="0">
                <a:latin typeface="+mn-lt"/>
              </a:rPr>
              <a:t> SEPTIEMBRE</a:t>
            </a:r>
            <a:r>
              <a:rPr lang="es-DO" sz="1000" b="1">
                <a:latin typeface="+mn-lt"/>
              </a:rPr>
              <a:t> 2023 Vs2022</a:t>
            </a:r>
          </a:p>
        </c:rich>
      </c:tx>
      <c:layout>
        <c:manualLayout>
          <c:xMode val="edge"/>
          <c:yMode val="edge"/>
          <c:x val="0.24164528539831928"/>
          <c:y val="2.2278575706071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CARGAS!$B$48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CARGAS!$A$49:$A$52</c:f>
              <c:strCache>
                <c:ptCount val="4"/>
                <c:pt idx="0">
                  <c:v> CARGA GENERAL  SUELTA</c:v>
                </c:pt>
                <c:pt idx="1">
                  <c:v> CARGA CONTENERIZADA</c:v>
                </c:pt>
                <c:pt idx="2">
                  <c:v> CARGA SÓLIDA</c:v>
                </c:pt>
                <c:pt idx="3">
                  <c:v>CARGA LÍQUIDA</c:v>
                </c:pt>
              </c:strCache>
            </c:strRef>
          </c:cat>
          <c:val>
            <c:numRef>
              <c:f>CARGAS!$B$49:$B$52</c:f>
              <c:numCache>
                <c:formatCode>#,##0</c:formatCode>
                <c:ptCount val="4"/>
                <c:pt idx="0">
                  <c:v>164467.45000000001</c:v>
                </c:pt>
                <c:pt idx="1">
                  <c:v>595107</c:v>
                </c:pt>
                <c:pt idx="2">
                  <c:v>179247</c:v>
                </c:pt>
                <c:pt idx="3">
                  <c:v>432818.63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A-40C8-93F8-05D17A92F551}"/>
            </c:ext>
          </c:extLst>
        </c:ser>
        <c:ser>
          <c:idx val="1"/>
          <c:order val="1"/>
          <c:tx>
            <c:strRef>
              <c:f>CARGAS!$C$48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916-4488-A44F-FA9600A12EA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16-4488-A44F-FA9600A12EA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916-4488-A44F-FA9600A12E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CARGAS!$A$49:$A$52</c:f>
              <c:strCache>
                <c:ptCount val="4"/>
                <c:pt idx="0">
                  <c:v> CARGA GENERAL  SUELTA</c:v>
                </c:pt>
                <c:pt idx="1">
                  <c:v> CARGA CONTENERIZADA</c:v>
                </c:pt>
                <c:pt idx="2">
                  <c:v> CARGA SÓLIDA</c:v>
                </c:pt>
                <c:pt idx="3">
                  <c:v>CARGA LÍQUIDA</c:v>
                </c:pt>
              </c:strCache>
            </c:strRef>
          </c:cat>
          <c:val>
            <c:numRef>
              <c:f>CARGAS!$C$49:$C$52</c:f>
              <c:numCache>
                <c:formatCode>#,##0</c:formatCode>
                <c:ptCount val="4"/>
                <c:pt idx="0">
                  <c:v>147357</c:v>
                </c:pt>
                <c:pt idx="1">
                  <c:v>637659</c:v>
                </c:pt>
                <c:pt idx="2">
                  <c:v>328113</c:v>
                </c:pt>
                <c:pt idx="3">
                  <c:v>413910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A-40C8-93F8-05D17A92F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384921855"/>
        <c:axId val="1384920895"/>
      </c:barChart>
      <c:catAx>
        <c:axId val="138492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920895"/>
        <c:crosses val="autoZero"/>
        <c:auto val="1"/>
        <c:lblAlgn val="ctr"/>
        <c:lblOffset val="100"/>
        <c:noMultiLvlLbl val="0"/>
      </c:catAx>
      <c:valAx>
        <c:axId val="13849208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38492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MOVIMIENTO</a:t>
            </a:r>
            <a:r>
              <a:rPr lang="es-DO" sz="1000" b="1" baseline="0">
                <a:latin typeface="+mn-lt"/>
              </a:rPr>
              <a:t> DE CARGAS EN CALIDAD DE TRÁNSITO   JULIO-SEPTIEMBRE  2023 Vs2022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285365022302145E-2"/>
          <c:y val="0.11316765110346971"/>
          <c:w val="0.96471463497769783"/>
          <c:h val="0.727965290627193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CARGAS!$A$56</c:f>
              <c:strCache>
                <c:ptCount val="1"/>
                <c:pt idx="0">
                  <c:v>ENTRADA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7520-4DB6-8860-CC0CB3C803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520-4DB6-8860-CC0CB3C80346}"/>
              </c:ext>
            </c:extLst>
          </c:dPt>
          <c:dLbls>
            <c:dLbl>
              <c:idx val="0"/>
              <c:layout>
                <c:manualLayout>
                  <c:x val="2.9996250468691688E-3"/>
                  <c:y val="-1.6118725199215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20-4DB6-8860-CC0CB3C80346}"/>
                </c:ext>
              </c:extLst>
            </c:dLbl>
            <c:dLbl>
              <c:idx val="1"/>
              <c:layout>
                <c:manualLayout>
                  <c:x val="1.0498687664041885E-2"/>
                  <c:y val="-3.49239045982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20-4DB6-8860-CC0CB3C803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CARGAS!$B$55:$C$55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CARGAS!$B$56:$C$56</c:f>
              <c:numCache>
                <c:formatCode>#,##0</c:formatCode>
                <c:ptCount val="2"/>
                <c:pt idx="0">
                  <c:v>582473</c:v>
                </c:pt>
                <c:pt idx="1">
                  <c:v>723466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C-4532-AEE4-37973AC4A338}"/>
            </c:ext>
          </c:extLst>
        </c:ser>
        <c:ser>
          <c:idx val="1"/>
          <c:order val="1"/>
          <c:tx>
            <c:strRef>
              <c:f>CARGAS!$A$57</c:f>
              <c:strCache>
                <c:ptCount val="1"/>
                <c:pt idx="0">
                  <c:v> SALIDA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4842682066316515E-3"/>
                  <c:y val="-2.9335868330745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DC-4532-AEE4-37973AC4A338}"/>
                </c:ext>
              </c:extLst>
            </c:dLbl>
            <c:dLbl>
              <c:idx val="1"/>
              <c:layout>
                <c:manualLayout>
                  <c:x val="1.1998500187476566E-2"/>
                  <c:y val="-2.2888589782885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DC-4532-AEE4-37973AC4A3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CARGAS!$B$55:$C$55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CARGAS!$B$57:$C$57</c:f>
              <c:numCache>
                <c:formatCode>#,##0</c:formatCode>
                <c:ptCount val="2"/>
                <c:pt idx="0">
                  <c:v>804324</c:v>
                </c:pt>
                <c:pt idx="1">
                  <c:v>631614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C-4532-AEE4-37973AC4A3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4915135"/>
        <c:axId val="1384916095"/>
        <c:axId val="0"/>
      </c:bar3DChart>
      <c:catAx>
        <c:axId val="1384915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916095"/>
        <c:crosses val="autoZero"/>
        <c:auto val="1"/>
        <c:lblAlgn val="ctr"/>
        <c:lblOffset val="100"/>
        <c:noMultiLvlLbl val="0"/>
      </c:catAx>
      <c:valAx>
        <c:axId val="13849160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384915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CANTIDAD</a:t>
            </a:r>
            <a:r>
              <a:rPr lang="es-DO" sz="1200" b="1" baseline="0">
                <a:latin typeface="+mn-lt"/>
              </a:rPr>
              <a:t> DE EMBARCACCIONES ARRIBADAS POR PUERTOS  </a:t>
            </a:r>
          </a:p>
          <a:p>
            <a:pPr>
              <a:defRPr sz="1200" b="1"/>
            </a:pPr>
            <a:r>
              <a:rPr lang="es-DO" sz="1200" b="1" baseline="0">
                <a:latin typeface="+mn-lt"/>
              </a:rPr>
              <a:t>JULIO - SEPTIEMBRE 2023</a:t>
            </a:r>
            <a:endParaRPr lang="es-DO" sz="12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'EMBARCACIONES '!$B$40:$B$61</c:f>
              <c:strCache>
                <c:ptCount val="22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'EMBARCACIONES '!$C$40:$C$61</c:f>
              <c:numCache>
                <c:formatCode>#,##0</c:formatCode>
                <c:ptCount val="22"/>
                <c:pt idx="0">
                  <c:v>42</c:v>
                </c:pt>
                <c:pt idx="1">
                  <c:v>1</c:v>
                </c:pt>
                <c:pt idx="2">
                  <c:v>22</c:v>
                </c:pt>
                <c:pt idx="3">
                  <c:v>18</c:v>
                </c:pt>
                <c:pt idx="4">
                  <c:v>32</c:v>
                </c:pt>
                <c:pt idx="5">
                  <c:v>9</c:v>
                </c:pt>
                <c:pt idx="6">
                  <c:v>0</c:v>
                </c:pt>
                <c:pt idx="7">
                  <c:v>293</c:v>
                </c:pt>
                <c:pt idx="8">
                  <c:v>75</c:v>
                </c:pt>
                <c:pt idx="9">
                  <c:v>11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0</c:v>
                </c:pt>
                <c:pt idx="14">
                  <c:v>8</c:v>
                </c:pt>
                <c:pt idx="15">
                  <c:v>123</c:v>
                </c:pt>
                <c:pt idx="16">
                  <c:v>8</c:v>
                </c:pt>
                <c:pt idx="17">
                  <c:v>472</c:v>
                </c:pt>
                <c:pt idx="18">
                  <c:v>0</c:v>
                </c:pt>
                <c:pt idx="19">
                  <c:v>41</c:v>
                </c:pt>
                <c:pt idx="20" formatCode="General">
                  <c:v>8</c:v>
                </c:pt>
                <c:pt idx="21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5-48FE-BFE6-8000F5DDE0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9741375"/>
        <c:axId val="589749535"/>
        <c:axId val="0"/>
      </c:bar3DChart>
      <c:catAx>
        <c:axId val="58974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749535"/>
        <c:crosses val="autoZero"/>
        <c:auto val="1"/>
        <c:lblAlgn val="ctr"/>
        <c:lblOffset val="100"/>
        <c:noMultiLvlLbl val="0"/>
      </c:catAx>
      <c:valAx>
        <c:axId val="58974953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8974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 del movimiento</a:t>
            </a:r>
            <a:r>
              <a:rPr lang="es-DO" baseline="0"/>
              <a:t> de Contenedores  Importación, Exportación y Tránsito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3D-43F8-9F01-2ABE7DC4E11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63D-43F8-9F01-2ABE7DC4E1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513264"/>
        <c:axId val="258514048"/>
        <c:axId val="0"/>
      </c:bar3DChart>
      <c:catAx>
        <c:axId val="2585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4048"/>
        <c:crosses val="autoZero"/>
        <c:auto val="1"/>
        <c:lblAlgn val="ctr"/>
        <c:lblOffset val="100"/>
        <c:noMultiLvlLbl val="0"/>
      </c:catAx>
      <c:valAx>
        <c:axId val="258514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85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COMPARATIVO  DE CONTENEDORES EN IMPORTACIÓN, EXPORTACIÓN Y TRÁNSITO</a:t>
            </a:r>
          </a:p>
          <a:p>
            <a:pPr>
              <a:defRPr/>
            </a:pPr>
            <a:r>
              <a:rPr lang="es-DO"/>
              <a:t>JULIO-SEPTIEMBRE 2023 Vs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CONTENEDORES!$C$203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90688568606297E-3"/>
                  <c:y val="-2.6368356311427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77-42A9-BEBB-32CB38BC10F5}"/>
                </c:ext>
              </c:extLst>
            </c:dLbl>
            <c:dLbl>
              <c:idx val="1"/>
              <c:layout>
                <c:manualLayout>
                  <c:x val="7.81377137212594E-3"/>
                  <c:y val="-1.4382739806233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77-42A9-BEBB-32CB38BC10F5}"/>
                </c:ext>
              </c:extLst>
            </c:dLbl>
            <c:dLbl>
              <c:idx val="2"/>
              <c:layout>
                <c:manualLayout>
                  <c:x val="7.81377137212594E-3"/>
                  <c:y val="-1.6779863107272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77-42A9-BEBB-32CB38BC1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CONTENEDORES!$B$204:$B$206</c:f>
              <c:strCache>
                <c:ptCount val="3"/>
                <c:pt idx="0">
                  <c:v> IMPORTACIÓN</c:v>
                </c:pt>
                <c:pt idx="1">
                  <c:v>EXPORTACIÓN</c:v>
                </c:pt>
                <c:pt idx="2">
                  <c:v>TRÁNSITO</c:v>
                </c:pt>
              </c:strCache>
            </c:strRef>
          </c:cat>
          <c:val>
            <c:numRef>
              <c:f>CONTENEDORES!$C$204:$C$206</c:f>
              <c:numCache>
                <c:formatCode>#,##0</c:formatCode>
                <c:ptCount val="3"/>
                <c:pt idx="0">
                  <c:v>172117</c:v>
                </c:pt>
                <c:pt idx="1">
                  <c:v>146173</c:v>
                </c:pt>
                <c:pt idx="2">
                  <c:v>181730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5-4F3E-B5E5-F48BFB8CAB25}"/>
            </c:ext>
          </c:extLst>
        </c:ser>
        <c:ser>
          <c:idx val="1"/>
          <c:order val="1"/>
          <c:tx>
            <c:strRef>
              <c:f>CONTENEDORES!$D$203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487871273346334E-2"/>
                  <c:y val="-3.355972621454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77-42A9-BEBB-32CB38BC10F5}"/>
                </c:ext>
              </c:extLst>
            </c:dLbl>
            <c:dLbl>
              <c:idx val="1"/>
              <c:layout>
                <c:manualLayout>
                  <c:x val="1.1720657058188909E-2"/>
                  <c:y val="-9.5884932041554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77-42A9-BEBB-32CB38BC10F5}"/>
                </c:ext>
              </c:extLst>
            </c:dLbl>
            <c:dLbl>
              <c:idx val="2"/>
              <c:layout>
                <c:manualLayout>
                  <c:x val="1.7580985587283365E-2"/>
                  <c:y val="-2.1574109709349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77-42A9-BEBB-32CB38BC1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CONTENEDORES!$B$204:$B$206</c:f>
              <c:strCache>
                <c:ptCount val="3"/>
                <c:pt idx="0">
                  <c:v> IMPORTACIÓN</c:v>
                </c:pt>
                <c:pt idx="1">
                  <c:v>EXPORTACIÓN</c:v>
                </c:pt>
                <c:pt idx="2">
                  <c:v>TRÁNSITO</c:v>
                </c:pt>
              </c:strCache>
            </c:strRef>
          </c:cat>
          <c:val>
            <c:numRef>
              <c:f>CONTENEDORES!$D$204:$D$206</c:f>
              <c:numCache>
                <c:formatCode>#,##0</c:formatCode>
                <c:ptCount val="3"/>
                <c:pt idx="0">
                  <c:v>186331.5</c:v>
                </c:pt>
                <c:pt idx="1">
                  <c:v>192867.5</c:v>
                </c:pt>
                <c:pt idx="2">
                  <c:v>164756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5-4F3E-B5E5-F48BFB8CAB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3965327"/>
        <c:axId val="883095055"/>
        <c:axId val="0"/>
      </c:bar3DChart>
      <c:catAx>
        <c:axId val="713965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095055"/>
        <c:crosses val="autoZero"/>
        <c:auto val="1"/>
        <c:lblAlgn val="ctr"/>
        <c:lblOffset val="100"/>
        <c:noMultiLvlLbl val="0"/>
      </c:catAx>
      <c:valAx>
        <c:axId val="88309505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96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CONTENEDORES</a:t>
            </a:r>
            <a:r>
              <a:rPr lang="es-DO" sz="1000" b="1" baseline="0">
                <a:latin typeface="+mn-lt"/>
              </a:rPr>
              <a:t>  EN IMPORTACIÓN, EXPORTACIÓN  Y TRÁNSITO</a:t>
            </a:r>
          </a:p>
          <a:p>
            <a:pPr>
              <a:defRPr sz="1000" b="1"/>
            </a:pPr>
            <a:r>
              <a:rPr lang="es-DO" sz="1000" b="1" baseline="0">
                <a:latin typeface="+mn-lt"/>
              </a:rPr>
              <a:t>JULIO-SEPTIEMBRE 2023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CONTENEDORES!$B$43</c:f>
              <c:strCache>
                <c:ptCount val="1"/>
                <c:pt idx="0">
                  <c:v>IMPORTACIÓN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CONTENEDORES!$C$42:$G$42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CONTENEDORES!$C$43:$G$43</c:f>
              <c:numCache>
                <c:formatCode>#,##0</c:formatCode>
                <c:ptCount val="5"/>
                <c:pt idx="0">
                  <c:v>111007</c:v>
                </c:pt>
                <c:pt idx="1">
                  <c:v>2204</c:v>
                </c:pt>
                <c:pt idx="2">
                  <c:v>2546.5</c:v>
                </c:pt>
                <c:pt idx="3">
                  <c:v>57405.25</c:v>
                </c:pt>
                <c:pt idx="4">
                  <c:v>13168.75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5-40C5-A81F-A4831FC39DCA}"/>
            </c:ext>
          </c:extLst>
        </c:ser>
        <c:ser>
          <c:idx val="1"/>
          <c:order val="1"/>
          <c:tx>
            <c:strRef>
              <c:f>CONTENEDORES!$B$44</c:f>
              <c:strCache>
                <c:ptCount val="1"/>
                <c:pt idx="0">
                  <c:v>EXPORTACIÓN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CONTENEDORES!$C$42:$G$42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CONTENEDORES!$C$44:$G$44</c:f>
              <c:numCache>
                <c:formatCode>#,##0</c:formatCode>
                <c:ptCount val="5"/>
                <c:pt idx="0">
                  <c:v>114171.75</c:v>
                </c:pt>
                <c:pt idx="1">
                  <c:v>1952</c:v>
                </c:pt>
                <c:pt idx="2">
                  <c:v>3361</c:v>
                </c:pt>
                <c:pt idx="3">
                  <c:v>60541.75</c:v>
                </c:pt>
                <c:pt idx="4">
                  <c:v>12841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5-40C5-A81F-A4831FC39DCA}"/>
            </c:ext>
          </c:extLst>
        </c:ser>
        <c:ser>
          <c:idx val="2"/>
          <c:order val="2"/>
          <c:tx>
            <c:strRef>
              <c:f>CONTENEDORES!$B$45</c:f>
              <c:strCache>
                <c:ptCount val="1"/>
                <c:pt idx="0">
                  <c:v>TRÁNSITO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CONTENEDORES!$C$42:$G$42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CONTENEDORES!$C$45:$G$45</c:f>
              <c:numCache>
                <c:formatCode>#,##0</c:formatCode>
                <c:ptCount val="5"/>
                <c:pt idx="0">
                  <c:v>157092</c:v>
                </c:pt>
                <c:pt idx="1">
                  <c:v>0</c:v>
                </c:pt>
                <c:pt idx="2">
                  <c:v>0</c:v>
                </c:pt>
                <c:pt idx="3">
                  <c:v>7664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5-40C5-A81F-A4831FC39D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171391"/>
        <c:axId val="734172831"/>
      </c:barChart>
      <c:catAx>
        <c:axId val="734171391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172831"/>
        <c:crosses val="autoZero"/>
        <c:auto val="1"/>
        <c:lblAlgn val="ctr"/>
        <c:lblOffset val="100"/>
        <c:noMultiLvlLbl val="0"/>
      </c:catAx>
      <c:valAx>
        <c:axId val="734172831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34171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75804937570873"/>
          <c:y val="0.39615172618587563"/>
          <c:w val="0.13215906988821699"/>
          <c:h val="0.29584399445147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+mn-lt"/>
              </a:rPr>
              <a:t>COMPARATIVO DEL</a:t>
            </a:r>
            <a:r>
              <a:rPr lang="en-US" sz="1000" b="1" baseline="0">
                <a:latin typeface="+mn-lt"/>
              </a:rPr>
              <a:t> MOVIMIENTO DE CONTENEDORES EN IMPORTACIÓN  </a:t>
            </a:r>
            <a:endParaRPr lang="en-US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CONTENEDORES!$B$81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CONTENEDORES!$C$80:$D$80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CONTENEDORES!$C$81:$D$81</c:f>
              <c:numCache>
                <c:formatCode>#,##0</c:formatCode>
                <c:ptCount val="2"/>
                <c:pt idx="0">
                  <c:v>156905</c:v>
                </c:pt>
                <c:pt idx="1">
                  <c:v>167928.5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1-46F3-8AD4-4EDBC4A8AFA7}"/>
            </c:ext>
          </c:extLst>
        </c:ser>
        <c:ser>
          <c:idx val="1"/>
          <c:order val="1"/>
          <c:tx>
            <c:strRef>
              <c:f>CONTENEDORES!$B$82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CONTENEDORES!$C$80:$D$80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CONTENEDORES!$C$82:$D$82</c:f>
              <c:numCache>
                <c:formatCode>#,##0</c:formatCode>
                <c:ptCount val="2"/>
                <c:pt idx="0">
                  <c:v>15212</c:v>
                </c:pt>
                <c:pt idx="1">
                  <c:v>18403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1-46F3-8AD4-4EDBC4A8AF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5453376"/>
        <c:axId val="1274452944"/>
      </c:barChart>
      <c:catAx>
        <c:axId val="118545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452944"/>
        <c:crosses val="autoZero"/>
        <c:auto val="1"/>
        <c:lblAlgn val="ctr"/>
        <c:lblOffset val="100"/>
        <c:noMultiLvlLbl val="0"/>
      </c:catAx>
      <c:valAx>
        <c:axId val="1274452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8545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MOVIMIENTO DE CONTENEDORES EN EXPORTACIÓN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CONTENEDORES!$B$86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CONTENEDORES!$C$85:$D$85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CONTENEDORES!$C$86:$D$86</c:f>
              <c:numCache>
                <c:formatCode>#,##0</c:formatCode>
                <c:ptCount val="2"/>
                <c:pt idx="0">
                  <c:v>58628</c:v>
                </c:pt>
                <c:pt idx="1">
                  <c:v>71958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B-43A3-8606-4C2CA7B18252}"/>
            </c:ext>
          </c:extLst>
        </c:ser>
        <c:ser>
          <c:idx val="1"/>
          <c:order val="1"/>
          <c:tx>
            <c:strRef>
              <c:f>CONTENEDORES!$B$87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CONTENEDORES!$C$85:$D$85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CONTENEDORES!$C$87:$D$87</c:f>
              <c:numCache>
                <c:formatCode>#,##0</c:formatCode>
                <c:ptCount val="2"/>
                <c:pt idx="0">
                  <c:v>87545</c:v>
                </c:pt>
                <c:pt idx="1">
                  <c:v>120909.5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B-43A3-8606-4C2CA7B182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5180464"/>
        <c:axId val="1274451952"/>
      </c:barChart>
      <c:catAx>
        <c:axId val="111518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451952"/>
        <c:crosses val="autoZero"/>
        <c:auto val="1"/>
        <c:lblAlgn val="ctr"/>
        <c:lblOffset val="100"/>
        <c:noMultiLvlLbl val="0"/>
      </c:catAx>
      <c:valAx>
        <c:axId val="12744519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1518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MOVIMIENTO DE CONTENEDORES CARGADOS Y VACÍOS DE ENTRADA</a:t>
            </a:r>
            <a:endParaRPr lang="es-DO" sz="1000" b="1"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CONTENEDORES!$B$144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CONTENEDORES!$C$143:$D$143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CONTENEDORES!$C$144:$D$144</c:f>
              <c:numCache>
                <c:formatCode>#,##0</c:formatCode>
                <c:ptCount val="2"/>
                <c:pt idx="0">
                  <c:v>64311</c:v>
                </c:pt>
                <c:pt idx="1">
                  <c:v>65398.75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3-474D-8FAD-1EDA7FEC23A3}"/>
            </c:ext>
          </c:extLst>
        </c:ser>
        <c:ser>
          <c:idx val="1"/>
          <c:order val="1"/>
          <c:tx>
            <c:strRef>
              <c:f>CONTENEDORES!$B$145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6.1585835257890681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63-474D-8FAD-1EDA7FEC23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CONTENEDORES!$C$143:$D$143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CONTENEDORES!$C$145:$D$145</c:f>
              <c:numCache>
                <c:formatCode>#,##0</c:formatCode>
                <c:ptCount val="2"/>
                <c:pt idx="0">
                  <c:v>26996</c:v>
                </c:pt>
                <c:pt idx="1">
                  <c:v>18576.75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3-474D-8FAD-1EDA7FEC23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04167728"/>
        <c:axId val="1113745552"/>
        <c:axId val="0"/>
      </c:bar3DChart>
      <c:catAx>
        <c:axId val="13041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745552"/>
        <c:crosses val="autoZero"/>
        <c:auto val="1"/>
        <c:lblAlgn val="ctr"/>
        <c:lblOffset val="100"/>
        <c:noMultiLvlLbl val="0"/>
      </c:catAx>
      <c:valAx>
        <c:axId val="11137455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30416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6.png"/><Relationship Id="rId7" Type="http://schemas.openxmlformats.org/officeDocument/2006/relationships/chart" Target="../charts/chart8.xml"/><Relationship Id="rId2" Type="http://schemas.openxmlformats.org/officeDocument/2006/relationships/chart" Target="../charts/chart4.xml"/><Relationship Id="rId1" Type="http://schemas.openxmlformats.org/officeDocument/2006/relationships/image" Target="../media/image5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image" Target="../media/image10.png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image" Target="../media/image11.png"/><Relationship Id="rId9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20.xml"/><Relationship Id="rId7" Type="http://schemas.openxmlformats.org/officeDocument/2006/relationships/chart" Target="../charts/chart23.xml"/><Relationship Id="rId2" Type="http://schemas.openxmlformats.org/officeDocument/2006/relationships/image" Target="../media/image12.png"/><Relationship Id="rId1" Type="http://schemas.openxmlformats.org/officeDocument/2006/relationships/image" Target="../media/image1.png"/><Relationship Id="rId6" Type="http://schemas.openxmlformats.org/officeDocument/2006/relationships/chart" Target="../charts/chart22.xml"/><Relationship Id="rId5" Type="http://schemas.openxmlformats.org/officeDocument/2006/relationships/image" Target="../media/image13.png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</xdr:colOff>
      <xdr:row>2</xdr:row>
      <xdr:rowOff>21432</xdr:rowOff>
    </xdr:from>
    <xdr:to>
      <xdr:col>2</xdr:col>
      <xdr:colOff>542396</xdr:colOff>
      <xdr:row>6</xdr:row>
      <xdr:rowOff>156105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918" y="378620"/>
          <a:ext cx="1692541" cy="896673"/>
        </a:xfrm>
        <a:prstGeom prst="rect">
          <a:avLst/>
        </a:prstGeom>
      </xdr:spPr>
    </xdr:pic>
    <xdr:clientData/>
  </xdr:twoCellAnchor>
  <xdr:twoCellAnchor>
    <xdr:from>
      <xdr:col>0</xdr:col>
      <xdr:colOff>722313</xdr:colOff>
      <xdr:row>14</xdr:row>
      <xdr:rowOff>7939</xdr:rowOff>
    </xdr:from>
    <xdr:to>
      <xdr:col>12</xdr:col>
      <xdr:colOff>523875</xdr:colOff>
      <xdr:row>32</xdr:row>
      <xdr:rowOff>71438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631030</xdr:colOff>
      <xdr:row>33</xdr:row>
      <xdr:rowOff>119061</xdr:rowOff>
    </xdr:from>
    <xdr:to>
      <xdr:col>3</xdr:col>
      <xdr:colOff>869156</xdr:colOff>
      <xdr:row>36</xdr:row>
      <xdr:rowOff>130969</xdr:rowOff>
    </xdr:to>
    <xdr:pic>
      <xdr:nvPicPr>
        <xdr:cNvPr id="6" name="2 Imagen" descr="Logotipo&#10;&#10;Descripción generada automáticamente">
          <a:extLst>
            <a:ext uri="{FF2B5EF4-FFF2-40B4-BE49-F238E27FC236}">
              <a16:creationId xmlns:a16="http://schemas.microsoft.com/office/drawing/2014/main" id="{EC09DE2A-EE82-4CD3-9520-14CE174FF35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5093" y="6310311"/>
          <a:ext cx="1262063" cy="547689"/>
        </a:xfrm>
        <a:prstGeom prst="rect">
          <a:avLst/>
        </a:prstGeom>
      </xdr:spPr>
    </xdr:pic>
    <xdr:clientData/>
  </xdr:twoCellAnchor>
  <xdr:twoCellAnchor>
    <xdr:from>
      <xdr:col>6</xdr:col>
      <xdr:colOff>55562</xdr:colOff>
      <xdr:row>41</xdr:row>
      <xdr:rowOff>7937</xdr:rowOff>
    </xdr:from>
    <xdr:to>
      <xdr:col>12</xdr:col>
      <xdr:colOff>523875</xdr:colOff>
      <xdr:row>65</xdr:row>
      <xdr:rowOff>166686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F86259-DACB-8B51-2873-428525C01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706211</xdr:colOff>
      <xdr:row>1</xdr:row>
      <xdr:rowOff>123701</xdr:rowOff>
    </xdr:from>
    <xdr:ext cx="1000867" cy="641268"/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101" y="309253"/>
          <a:ext cx="1000867" cy="641268"/>
        </a:xfrm>
        <a:prstGeom prst="rect">
          <a:avLst/>
        </a:prstGeom>
      </xdr:spPr>
    </xdr:pic>
    <xdr:clientData/>
  </xdr:oneCellAnchor>
  <xdr:oneCellAnchor>
    <xdr:from>
      <xdr:col>1</xdr:col>
      <xdr:colOff>90521</xdr:colOff>
      <xdr:row>32</xdr:row>
      <xdr:rowOff>160811</xdr:rowOff>
    </xdr:from>
    <xdr:ext cx="923829" cy="700220"/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78416F89-74BC-45C8-95E0-70247E5FFB6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359" y="6815941"/>
          <a:ext cx="923829" cy="700220"/>
        </a:xfrm>
        <a:prstGeom prst="rect">
          <a:avLst/>
        </a:prstGeom>
      </xdr:spPr>
    </xdr:pic>
    <xdr:clientData/>
  </xdr:oneCellAnchor>
  <xdr:twoCellAnchor>
    <xdr:from>
      <xdr:col>3</xdr:col>
      <xdr:colOff>24738</xdr:colOff>
      <xdr:row>38</xdr:row>
      <xdr:rowOff>16494</xdr:rowOff>
    </xdr:from>
    <xdr:to>
      <xdr:col>12</xdr:col>
      <xdr:colOff>766947</xdr:colOff>
      <xdr:row>62</xdr:row>
      <xdr:rowOff>12371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1F61BC-6848-2326-63E1-4CA181E7DE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448732</xdr:colOff>
      <xdr:row>0</xdr:row>
      <xdr:rowOff>79375</xdr:rowOff>
    </xdr:from>
    <xdr:to>
      <xdr:col>1</xdr:col>
      <xdr:colOff>492126</xdr:colOff>
      <xdr:row>3</xdr:row>
      <xdr:rowOff>114300</xdr:rowOff>
    </xdr:to>
    <xdr:pic>
      <xdr:nvPicPr>
        <xdr:cNvPr id="2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732" y="79375"/>
          <a:ext cx="773644" cy="558800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230</xdr:row>
      <xdr:rowOff>0</xdr:rowOff>
    </xdr:from>
    <xdr:to>
      <xdr:col>4</xdr:col>
      <xdr:colOff>742950</xdr:colOff>
      <xdr:row>230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663575</xdr:colOff>
      <xdr:row>195</xdr:row>
      <xdr:rowOff>22224</xdr:rowOff>
    </xdr:from>
    <xdr:to>
      <xdr:col>4</xdr:col>
      <xdr:colOff>98425</xdr:colOff>
      <xdr:row>200</xdr:row>
      <xdr:rowOff>2116</xdr:rowOff>
    </xdr:to>
    <xdr:pic>
      <xdr:nvPicPr>
        <xdr:cNvPr id="5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400" y="34474149"/>
          <a:ext cx="1739900" cy="878417"/>
        </a:xfrm>
        <a:prstGeom prst="rect">
          <a:avLst/>
        </a:prstGeom>
      </xdr:spPr>
    </xdr:pic>
    <xdr:clientData/>
  </xdr:twoCellAnchor>
  <xdr:twoCellAnchor editAs="oneCell">
    <xdr:from>
      <xdr:col>2</xdr:col>
      <xdr:colOff>745067</xdr:colOff>
      <xdr:row>72</xdr:row>
      <xdr:rowOff>38100</xdr:rowOff>
    </xdr:from>
    <xdr:to>
      <xdr:col>4</xdr:col>
      <xdr:colOff>77258</xdr:colOff>
      <xdr:row>77</xdr:row>
      <xdr:rowOff>12700</xdr:rowOff>
    </xdr:to>
    <xdr:pic>
      <xdr:nvPicPr>
        <xdr:cNvPr id="8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4892" y="12725400"/>
          <a:ext cx="1637241" cy="87947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36</xdr:row>
      <xdr:rowOff>79375</xdr:rowOff>
    </xdr:from>
    <xdr:to>
      <xdr:col>4</xdr:col>
      <xdr:colOff>589491</xdr:colOff>
      <xdr:row>39</xdr:row>
      <xdr:rowOff>24342</xdr:rowOff>
    </xdr:to>
    <xdr:pic>
      <xdr:nvPicPr>
        <xdr:cNvPr id="12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6365875"/>
          <a:ext cx="1240366" cy="468842"/>
        </a:xfrm>
        <a:prstGeom prst="rect">
          <a:avLst/>
        </a:prstGeom>
      </xdr:spPr>
    </xdr:pic>
    <xdr:clientData/>
  </xdr:twoCellAnchor>
  <xdr:twoCellAnchor>
    <xdr:from>
      <xdr:col>1</xdr:col>
      <xdr:colOff>3175</xdr:colOff>
      <xdr:row>208</xdr:row>
      <xdr:rowOff>20108</xdr:rowOff>
    </xdr:from>
    <xdr:to>
      <xdr:col>6</xdr:col>
      <xdr:colOff>9525</xdr:colOff>
      <xdr:row>233</xdr:row>
      <xdr:rowOff>105833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D89CB05-0BD4-4629-05BC-12EF53AA8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723898</xdr:colOff>
      <xdr:row>47</xdr:row>
      <xdr:rowOff>138110</xdr:rowOff>
    </xdr:from>
    <xdr:to>
      <xdr:col>6</xdr:col>
      <xdr:colOff>1028699</xdr:colOff>
      <xdr:row>70</xdr:row>
      <xdr:rowOff>123824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1C0617D-9A7C-BA2F-F7F8-35813EBA5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57150</xdr:colOff>
      <xdr:row>100</xdr:row>
      <xdr:rowOff>119062</xdr:rowOff>
    </xdr:from>
    <xdr:to>
      <xdr:col>5</xdr:col>
      <xdr:colOff>571500</xdr:colOff>
      <xdr:row>118</xdr:row>
      <xdr:rowOff>111125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B57765B-2747-FD96-AED7-7C6BD3501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47624</xdr:colOff>
      <xdr:row>122</xdr:row>
      <xdr:rowOff>157162</xdr:rowOff>
    </xdr:from>
    <xdr:to>
      <xdr:col>5</xdr:col>
      <xdr:colOff>730249</xdr:colOff>
      <xdr:row>138</xdr:row>
      <xdr:rowOff>4762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518798F-70C6-32F8-FE60-25CB0955A9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704850</xdr:colOff>
      <xdr:row>145</xdr:row>
      <xdr:rowOff>71436</xdr:rowOff>
    </xdr:from>
    <xdr:to>
      <xdr:col>5</xdr:col>
      <xdr:colOff>492125</xdr:colOff>
      <xdr:row>163</xdr:row>
      <xdr:rowOff>63499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1A7D03D-786C-746B-3082-386556F61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685800</xdr:colOff>
      <xdr:row>172</xdr:row>
      <xdr:rowOff>61911</xdr:rowOff>
    </xdr:from>
    <xdr:to>
      <xdr:col>5</xdr:col>
      <xdr:colOff>380999</xdr:colOff>
      <xdr:row>191</xdr:row>
      <xdr:rowOff>158749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CCA7F0B-9FD2-8194-7F9D-0C2F80C74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13958</xdr:colOff>
      <xdr:row>30</xdr:row>
      <xdr:rowOff>14223</xdr:rowOff>
    </xdr:from>
    <xdr:to>
      <xdr:col>13</xdr:col>
      <xdr:colOff>800100</xdr:colOff>
      <xdr:row>59</xdr:row>
      <xdr:rowOff>57151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4E3871-DF66-4A73-B3E4-ADD50423B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644527</xdr:colOff>
      <xdr:row>0</xdr:row>
      <xdr:rowOff>47625</xdr:rowOff>
    </xdr:from>
    <xdr:to>
      <xdr:col>3</xdr:col>
      <xdr:colOff>571501</xdr:colOff>
      <xdr:row>2</xdr:row>
      <xdr:rowOff>187325</xdr:rowOff>
    </xdr:to>
    <xdr:pic>
      <xdr:nvPicPr>
        <xdr:cNvPr id="4" name="2 Imagen" descr="Logotipo&#10;&#10;Descripción generada automáticamente">
          <a:extLst>
            <a:ext uri="{FF2B5EF4-FFF2-40B4-BE49-F238E27FC236}">
              <a16:creationId xmlns:a16="http://schemas.microsoft.com/office/drawing/2014/main" id="{4431CE8D-A81A-4922-B8C1-22019083755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8277" y="47625"/>
          <a:ext cx="752474" cy="520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1116911</xdr:colOff>
      <xdr:row>23</xdr:row>
      <xdr:rowOff>55218</xdr:rowOff>
    </xdr:from>
    <xdr:to>
      <xdr:col>2</xdr:col>
      <xdr:colOff>621196</xdr:colOff>
      <xdr:row>27</xdr:row>
      <xdr:rowOff>58393</xdr:rowOff>
    </xdr:to>
    <xdr:pic>
      <xdr:nvPicPr>
        <xdr:cNvPr id="2" name="3 Imagen" descr="Logotipo&#10;&#10;Descripción generada automáticamente">
          <a:extLst>
            <a:ext uri="{FF2B5EF4-FFF2-40B4-BE49-F238E27FC236}">
              <a16:creationId xmlns:a16="http://schemas.microsoft.com/office/drawing/2014/main" id="{F7DA12BC-F960-4D4A-A6E5-71F5CFBB9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150" y="4665870"/>
          <a:ext cx="1188416" cy="776219"/>
        </a:xfrm>
        <a:prstGeom prst="rect">
          <a:avLst/>
        </a:prstGeom>
      </xdr:spPr>
    </xdr:pic>
    <xdr:clientData/>
  </xdr:twoCellAnchor>
  <xdr:twoCellAnchor editAs="oneCell">
    <xdr:from>
      <xdr:col>2</xdr:col>
      <xdr:colOff>1057274</xdr:colOff>
      <xdr:row>118</xdr:row>
      <xdr:rowOff>18634</xdr:rowOff>
    </xdr:from>
    <xdr:to>
      <xdr:col>3</xdr:col>
      <xdr:colOff>937177</xdr:colOff>
      <xdr:row>122</xdr:row>
      <xdr:rowOff>72197</xdr:rowOff>
    </xdr:to>
    <xdr:pic>
      <xdr:nvPicPr>
        <xdr:cNvPr id="3" name="3 Imagen" descr="Logotipo&#10;&#10;Descripción generada automáticamente">
          <a:extLst>
            <a:ext uri="{FF2B5EF4-FFF2-40B4-BE49-F238E27FC236}">
              <a16:creationId xmlns:a16="http://schemas.microsoft.com/office/drawing/2014/main" id="{BE4973FD-DBBD-4B89-8AB5-CC7AAF6144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644" y="20559504"/>
          <a:ext cx="1715881" cy="826606"/>
        </a:xfrm>
        <a:prstGeom prst="rect">
          <a:avLst/>
        </a:prstGeom>
      </xdr:spPr>
    </xdr:pic>
    <xdr:clientData/>
  </xdr:twoCellAnchor>
  <xdr:twoCellAnchor editAs="oneCell">
    <xdr:from>
      <xdr:col>2</xdr:col>
      <xdr:colOff>1057275</xdr:colOff>
      <xdr:row>81</xdr:row>
      <xdr:rowOff>1931</xdr:rowOff>
    </xdr:from>
    <xdr:to>
      <xdr:col>3</xdr:col>
      <xdr:colOff>930274</xdr:colOff>
      <xdr:row>85</xdr:row>
      <xdr:rowOff>106706</xdr:rowOff>
    </xdr:to>
    <xdr:pic>
      <xdr:nvPicPr>
        <xdr:cNvPr id="4" name="3 Imagen" descr="Logotipo&#10;&#10;Descripción generada automáticamente">
          <a:extLst>
            <a:ext uri="{FF2B5EF4-FFF2-40B4-BE49-F238E27FC236}">
              <a16:creationId xmlns:a16="http://schemas.microsoft.com/office/drawing/2014/main" id="{83967F5C-0D13-4D0E-81AB-9019BA30C4E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645" y="13102257"/>
          <a:ext cx="1708977" cy="877819"/>
        </a:xfrm>
        <a:prstGeom prst="rect">
          <a:avLst/>
        </a:prstGeom>
      </xdr:spPr>
    </xdr:pic>
    <xdr:clientData/>
  </xdr:twoCellAnchor>
  <xdr:twoCellAnchor editAs="oneCell">
    <xdr:from>
      <xdr:col>3</xdr:col>
      <xdr:colOff>157645</xdr:colOff>
      <xdr:row>1</xdr:row>
      <xdr:rowOff>14356</xdr:rowOff>
    </xdr:from>
    <xdr:to>
      <xdr:col>4</xdr:col>
      <xdr:colOff>776771</xdr:colOff>
      <xdr:row>5</xdr:row>
      <xdr:rowOff>23882</xdr:rowOff>
    </xdr:to>
    <xdr:pic>
      <xdr:nvPicPr>
        <xdr:cNvPr id="12" name="3 Imagen" descr="Logotipo&#10;&#10;Descripción generada automáticamente">
          <a:extLst>
            <a:ext uri="{FF2B5EF4-FFF2-40B4-BE49-F238E27FC236}">
              <a16:creationId xmlns:a16="http://schemas.microsoft.com/office/drawing/2014/main" id="{388E0B0A-2B2E-4B41-B922-B76F416860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6993" y="207617"/>
          <a:ext cx="1792495" cy="782569"/>
        </a:xfrm>
        <a:prstGeom prst="rect">
          <a:avLst/>
        </a:prstGeom>
      </xdr:spPr>
    </xdr:pic>
    <xdr:clientData/>
  </xdr:twoCellAnchor>
  <xdr:twoCellAnchor editAs="oneCell">
    <xdr:from>
      <xdr:col>1</xdr:col>
      <xdr:colOff>40585</xdr:colOff>
      <xdr:row>212</xdr:row>
      <xdr:rowOff>345108</xdr:rowOff>
    </xdr:from>
    <xdr:to>
      <xdr:col>1</xdr:col>
      <xdr:colOff>1049131</xdr:colOff>
      <xdr:row>216</xdr:row>
      <xdr:rowOff>5248</xdr:rowOff>
    </xdr:to>
    <xdr:pic>
      <xdr:nvPicPr>
        <xdr:cNvPr id="13" name="3 Imagen" descr="Logotipo&#10;&#10;Descripción generada automáticamente">
          <a:extLst>
            <a:ext uri="{FF2B5EF4-FFF2-40B4-BE49-F238E27FC236}">
              <a16:creationId xmlns:a16="http://schemas.microsoft.com/office/drawing/2014/main" id="{F0B91DC0-E5FA-429F-B058-61701B2E0EE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24" y="39369999"/>
          <a:ext cx="1008546" cy="654053"/>
        </a:xfrm>
        <a:prstGeom prst="rect">
          <a:avLst/>
        </a:prstGeom>
      </xdr:spPr>
    </xdr:pic>
    <xdr:clientData/>
  </xdr:twoCellAnchor>
  <xdr:twoCellAnchor editAs="oneCell">
    <xdr:from>
      <xdr:col>2</xdr:col>
      <xdr:colOff>1404179</xdr:colOff>
      <xdr:row>295</xdr:row>
      <xdr:rowOff>151848</xdr:rowOff>
    </xdr:from>
    <xdr:to>
      <xdr:col>3</xdr:col>
      <xdr:colOff>883479</xdr:colOff>
      <xdr:row>299</xdr:row>
      <xdr:rowOff>92905</xdr:rowOff>
    </xdr:to>
    <xdr:pic>
      <xdr:nvPicPr>
        <xdr:cNvPr id="16" name="3 Imagen" descr="Logotipo&#10;&#10;Descripción generada automáticamente">
          <a:extLst>
            <a:ext uri="{FF2B5EF4-FFF2-40B4-BE49-F238E27FC236}">
              <a16:creationId xmlns:a16="http://schemas.microsoft.com/office/drawing/2014/main" id="{1F00F4F5-5415-434D-A97E-BE58DA68A84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549" y="56059457"/>
          <a:ext cx="1315278" cy="714100"/>
        </a:xfrm>
        <a:prstGeom prst="rect">
          <a:avLst/>
        </a:prstGeom>
      </xdr:spPr>
    </xdr:pic>
    <xdr:clientData/>
  </xdr:twoCellAnchor>
  <xdr:twoCellAnchor editAs="oneCell">
    <xdr:from>
      <xdr:col>2</xdr:col>
      <xdr:colOff>877266</xdr:colOff>
      <xdr:row>164</xdr:row>
      <xdr:rowOff>74267</xdr:rowOff>
    </xdr:from>
    <xdr:to>
      <xdr:col>3</xdr:col>
      <xdr:colOff>877266</xdr:colOff>
      <xdr:row>168</xdr:row>
      <xdr:rowOff>64743</xdr:rowOff>
    </xdr:to>
    <xdr:pic>
      <xdr:nvPicPr>
        <xdr:cNvPr id="18" name="3 Imagen" descr="Logotipo&#10;&#10;Descripción generada automáticamente">
          <a:extLst>
            <a:ext uri="{FF2B5EF4-FFF2-40B4-BE49-F238E27FC236}">
              <a16:creationId xmlns:a16="http://schemas.microsoft.com/office/drawing/2014/main" id="{EC714895-07B8-4DF0-8DBC-1263D07895A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0636" y="29670789"/>
          <a:ext cx="1835978" cy="763519"/>
        </a:xfrm>
        <a:prstGeom prst="rect">
          <a:avLst/>
        </a:prstGeom>
      </xdr:spPr>
    </xdr:pic>
    <xdr:clientData/>
  </xdr:twoCellAnchor>
  <xdr:twoCellAnchor editAs="oneCell">
    <xdr:from>
      <xdr:col>1</xdr:col>
      <xdr:colOff>919093</xdr:colOff>
      <xdr:row>47</xdr:row>
      <xdr:rowOff>37686</xdr:rowOff>
    </xdr:from>
    <xdr:to>
      <xdr:col>2</xdr:col>
      <xdr:colOff>1058793</xdr:colOff>
      <xdr:row>51</xdr:row>
      <xdr:rowOff>28160</xdr:rowOff>
    </xdr:to>
    <xdr:pic>
      <xdr:nvPicPr>
        <xdr:cNvPr id="26" name="3 Imagen" descr="Logotipo&#10;&#10;Descripción generada automáticamente">
          <a:extLst>
            <a:ext uri="{FF2B5EF4-FFF2-40B4-BE49-F238E27FC236}">
              <a16:creationId xmlns:a16="http://schemas.microsoft.com/office/drawing/2014/main" id="{DAF790E9-721A-40DF-BA91-1166A9DC9B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332" y="9286599"/>
          <a:ext cx="1823831" cy="763518"/>
        </a:xfrm>
        <a:prstGeom prst="rect">
          <a:avLst/>
        </a:prstGeom>
      </xdr:spPr>
    </xdr:pic>
    <xdr:clientData/>
  </xdr:twoCellAnchor>
  <xdr:twoCellAnchor>
    <xdr:from>
      <xdr:col>3</xdr:col>
      <xdr:colOff>504825</xdr:colOff>
      <xdr:row>27</xdr:row>
      <xdr:rowOff>90487</xdr:rowOff>
    </xdr:from>
    <xdr:to>
      <xdr:col>7</xdr:col>
      <xdr:colOff>152400</xdr:colOff>
      <xdr:row>41</xdr:row>
      <xdr:rowOff>166687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4EF1D02-C28D-2BC8-970C-9FE4A0F3B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209550</xdr:colOff>
      <xdr:row>50</xdr:row>
      <xdr:rowOff>100012</xdr:rowOff>
    </xdr:from>
    <xdr:to>
      <xdr:col>7</xdr:col>
      <xdr:colOff>676275</xdr:colOff>
      <xdr:row>64</xdr:row>
      <xdr:rowOff>176212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5188783-0774-653C-55B9-7AF8203FD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180975</xdr:colOff>
      <xdr:row>91</xdr:row>
      <xdr:rowOff>166686</xdr:rowOff>
    </xdr:from>
    <xdr:to>
      <xdr:col>5</xdr:col>
      <xdr:colOff>590550</xdr:colOff>
      <xdr:row>114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178F1B2-7631-52C9-41C4-7A0F0D2436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4762</xdr:colOff>
      <xdr:row>135</xdr:row>
      <xdr:rowOff>52386</xdr:rowOff>
    </xdr:from>
    <xdr:to>
      <xdr:col>5</xdr:col>
      <xdr:colOff>1085850</xdr:colOff>
      <xdr:row>160</xdr:row>
      <xdr:rowOff>85725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860A5C88-7F02-BDCE-C0D0-E79D2292D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157162</xdr:colOff>
      <xdr:row>186</xdr:row>
      <xdr:rowOff>103186</xdr:rowOff>
    </xdr:from>
    <xdr:to>
      <xdr:col>5</xdr:col>
      <xdr:colOff>790575</xdr:colOff>
      <xdr:row>210</xdr:row>
      <xdr:rowOff>146049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8F6E9F08-6651-30CF-A563-54690D154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984870</xdr:colOff>
      <xdr:row>230</xdr:row>
      <xdr:rowOff>151848</xdr:rowOff>
    </xdr:from>
    <xdr:to>
      <xdr:col>5</xdr:col>
      <xdr:colOff>124239</xdr:colOff>
      <xdr:row>253</xdr:row>
      <xdr:rowOff>53698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3F62D70D-4347-4613-BFA3-5DEA4811A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47625</xdr:colOff>
      <xdr:row>317</xdr:row>
      <xdr:rowOff>146049</xdr:rowOff>
    </xdr:from>
    <xdr:to>
      <xdr:col>5</xdr:col>
      <xdr:colOff>1060450</xdr:colOff>
      <xdr:row>333</xdr:row>
      <xdr:rowOff>123824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A416E390-47AB-BF20-E748-CAAC2F9B37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150813</xdr:colOff>
      <xdr:row>276</xdr:row>
      <xdr:rowOff>7937</xdr:rowOff>
    </xdr:from>
    <xdr:to>
      <xdr:col>5</xdr:col>
      <xdr:colOff>936626</xdr:colOff>
      <xdr:row>292</xdr:row>
      <xdr:rowOff>98425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E883861A-90D8-6300-6573-DE47CBD74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</xdr:col>
      <xdr:colOff>1154319</xdr:colOff>
      <xdr:row>254</xdr:row>
      <xdr:rowOff>183322</xdr:rowOff>
    </xdr:from>
    <xdr:to>
      <xdr:col>3</xdr:col>
      <xdr:colOff>954295</xdr:colOff>
      <xdr:row>258</xdr:row>
      <xdr:rowOff>78547</xdr:rowOff>
    </xdr:to>
    <xdr:pic>
      <xdr:nvPicPr>
        <xdr:cNvPr id="22" name="3 Imagen" descr="Logotipo&#10;&#10;Descripción generada automáticamente">
          <a:extLst>
            <a:ext uri="{FF2B5EF4-FFF2-40B4-BE49-F238E27FC236}">
              <a16:creationId xmlns:a16="http://schemas.microsoft.com/office/drawing/2014/main" id="{6A636C98-CD01-4E75-B66D-1FD9C58468F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689" y="47822126"/>
          <a:ext cx="1635954" cy="6682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247649</xdr:colOff>
      <xdr:row>0</xdr:row>
      <xdr:rowOff>152399</xdr:rowOff>
    </xdr:from>
    <xdr:ext cx="1219201" cy="739775"/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49" y="152399"/>
          <a:ext cx="1219201" cy="739775"/>
        </a:xfrm>
        <a:prstGeom prst="rect">
          <a:avLst/>
        </a:prstGeom>
      </xdr:spPr>
    </xdr:pic>
    <xdr:clientData/>
  </xdr:oneCellAnchor>
  <xdr:oneCellAnchor>
    <xdr:from>
      <xdr:col>1</xdr:col>
      <xdr:colOff>9526</xdr:colOff>
      <xdr:row>31</xdr:row>
      <xdr:rowOff>66675</xdr:rowOff>
    </xdr:from>
    <xdr:ext cx="1793874" cy="774699"/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6" y="5838825"/>
          <a:ext cx="1793874" cy="774699"/>
        </a:xfrm>
        <a:prstGeom prst="rect">
          <a:avLst/>
        </a:prstGeom>
      </xdr:spPr>
    </xdr:pic>
    <xdr:clientData/>
  </xdr:oneCellAnchor>
  <xdr:twoCellAnchor>
    <xdr:from>
      <xdr:col>5</xdr:col>
      <xdr:colOff>704773</xdr:colOff>
      <xdr:row>143</xdr:row>
      <xdr:rowOff>123825</xdr:rowOff>
    </xdr:from>
    <xdr:to>
      <xdr:col>17</xdr:col>
      <xdr:colOff>400050</xdr:colOff>
      <xdr:row>170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95EE72-B253-3858-1B3F-CA2A66A3E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</xdr:colOff>
      <xdr:row>190</xdr:row>
      <xdr:rowOff>6041</xdr:rowOff>
    </xdr:from>
    <xdr:to>
      <xdr:col>7</xdr:col>
      <xdr:colOff>95250</xdr:colOff>
      <xdr:row>225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F4D970-C27F-9185-0A10-CD81961F4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314325</xdr:colOff>
      <xdr:row>139</xdr:row>
      <xdr:rowOff>19051</xdr:rowOff>
    </xdr:from>
    <xdr:ext cx="1619250" cy="831850"/>
    <xdr:pic>
      <xdr:nvPicPr>
        <xdr:cNvPr id="5" name="2 Imagen" descr="Logotipo&#10;&#10;Descripción generada automáticamente">
          <a:extLst>
            <a:ext uri="{FF2B5EF4-FFF2-40B4-BE49-F238E27FC236}">
              <a16:creationId xmlns:a16="http://schemas.microsoft.com/office/drawing/2014/main" id="{6843E89B-139C-4C59-B27D-364351F00DE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24841201"/>
          <a:ext cx="1619250" cy="831850"/>
        </a:xfrm>
        <a:prstGeom prst="rect">
          <a:avLst/>
        </a:prstGeom>
      </xdr:spPr>
    </xdr:pic>
    <xdr:clientData/>
  </xdr:oneCellAnchor>
  <xdr:twoCellAnchor>
    <xdr:from>
      <xdr:col>5</xdr:col>
      <xdr:colOff>190499</xdr:colOff>
      <xdr:row>36</xdr:row>
      <xdr:rowOff>11384</xdr:rowOff>
    </xdr:from>
    <xdr:to>
      <xdr:col>15</xdr:col>
      <xdr:colOff>352425</xdr:colOff>
      <xdr:row>62</xdr:row>
      <xdr:rowOff>56066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EF0BDD3-DBFE-3816-1CEE-9EB4CA157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128781</xdr:colOff>
      <xdr:row>176</xdr:row>
      <xdr:rowOff>9526</xdr:rowOff>
    </xdr:from>
    <xdr:ext cx="1833370" cy="803894"/>
    <xdr:pic>
      <xdr:nvPicPr>
        <xdr:cNvPr id="9" name="2 Imagen" descr="Logotipo&#10;&#10;Descripción generada automáticamente">
          <a:extLst>
            <a:ext uri="{FF2B5EF4-FFF2-40B4-BE49-F238E27FC236}">
              <a16:creationId xmlns:a16="http://schemas.microsoft.com/office/drawing/2014/main" id="{E70ED35A-69B3-438C-903D-A886ED8384E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806" y="30241876"/>
          <a:ext cx="1833370" cy="80389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63</xdr:row>
      <xdr:rowOff>123284</xdr:rowOff>
    </xdr:from>
    <xdr:to>
      <xdr:col>10</xdr:col>
      <xdr:colOff>0</xdr:colOff>
      <xdr:row>102</xdr:row>
      <xdr:rowOff>77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6E1C544-EC1C-6EA2-815D-95EAEF7561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180976</xdr:colOff>
      <xdr:row>103</xdr:row>
      <xdr:rowOff>25555</xdr:rowOff>
    </xdr:from>
    <xdr:to>
      <xdr:col>8</xdr:col>
      <xdr:colOff>57151</xdr:colOff>
      <xdr:row>136</xdr:row>
      <xdr:rowOff>38100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0DCD9FB-D630-912B-E310-1B7AD904A8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202\Downloads\Reporte%20Estad&#237;stico%20APORDOM%20(ABRIL-JUNIO%202023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EMB."/>
      <sheetName val="EMBARCACIONES "/>
      <sheetName val="Representacion Porc. Emb."/>
      <sheetName val="CONTENEDORES"/>
      <sheetName val="CRUCEROS "/>
      <sheetName val="CARGAS"/>
    </sheetNames>
    <sheetDataSet>
      <sheetData sheetId="0"/>
      <sheetData sheetId="1"/>
      <sheetData sheetId="2">
        <row r="8">
          <cell r="C8" t="str">
            <v>CARGUEROS</v>
          </cell>
          <cell r="D8" t="str">
            <v>GRANELEROS</v>
          </cell>
          <cell r="E8" t="str">
            <v>TANQUEROS</v>
          </cell>
          <cell r="F8" t="str">
            <v>CRUCEROS</v>
          </cell>
          <cell r="G8" t="str">
            <v>PESQUERO</v>
          </cell>
          <cell r="H8" t="str">
            <v>REMOLCADORES</v>
          </cell>
          <cell r="I8" t="str">
            <v>BARCAZAS</v>
          </cell>
          <cell r="J8" t="str">
            <v>YATES</v>
          </cell>
          <cell r="K8" t="str">
            <v>DRAGAS / OTROS</v>
          </cell>
          <cell r="L8" t="str">
            <v>FERRIE</v>
          </cell>
          <cell r="M8" t="str">
            <v>TOTAL</v>
          </cell>
          <cell r="N8" t="str">
            <v xml:space="preserve">PORCENTUAL </v>
          </cell>
        </row>
        <row r="9">
          <cell r="B9" t="str">
            <v>AMBE COVE</v>
          </cell>
          <cell r="C9">
            <v>0</v>
          </cell>
          <cell r="D9">
            <v>0</v>
          </cell>
          <cell r="E9">
            <v>0</v>
          </cell>
          <cell r="F9">
            <v>42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42</v>
          </cell>
          <cell r="N9">
            <v>3.0859662013225569E-2</v>
          </cell>
        </row>
        <row r="10">
          <cell r="B10" t="str">
            <v>ARROYO BARRIL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7.347538574577516E-4</v>
          </cell>
        </row>
        <row r="11">
          <cell r="B11" t="str">
            <v>AZUA</v>
          </cell>
          <cell r="C11">
            <v>0</v>
          </cell>
          <cell r="D11">
            <v>2</v>
          </cell>
          <cell r="E11">
            <v>5</v>
          </cell>
          <cell r="F11">
            <v>0</v>
          </cell>
          <cell r="G11">
            <v>0</v>
          </cell>
          <cell r="H11">
            <v>10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22</v>
          </cell>
          <cell r="N11">
            <v>1.6164584864070537E-2</v>
          </cell>
        </row>
        <row r="12">
          <cell r="B12" t="str">
            <v>BARAHONA</v>
          </cell>
          <cell r="C12">
            <v>1</v>
          </cell>
          <cell r="D12">
            <v>9</v>
          </cell>
          <cell r="E12">
            <v>0</v>
          </cell>
          <cell r="F12">
            <v>0</v>
          </cell>
          <cell r="G12">
            <v>0</v>
          </cell>
          <cell r="H12">
            <v>5</v>
          </cell>
          <cell r="I12">
            <v>3</v>
          </cell>
          <cell r="J12">
            <v>0</v>
          </cell>
          <cell r="K12">
            <v>0</v>
          </cell>
          <cell r="L12">
            <v>0</v>
          </cell>
          <cell r="M12">
            <v>18</v>
          </cell>
          <cell r="N12">
            <v>1.3225569434239529E-2</v>
          </cell>
        </row>
        <row r="13">
          <cell r="B13" t="str">
            <v>BOCA CHICA</v>
          </cell>
          <cell r="C13">
            <v>14</v>
          </cell>
          <cell r="D13">
            <v>0</v>
          </cell>
          <cell r="E13">
            <v>9</v>
          </cell>
          <cell r="F13">
            <v>0</v>
          </cell>
          <cell r="G13">
            <v>2</v>
          </cell>
          <cell r="H13">
            <v>3</v>
          </cell>
          <cell r="I13">
            <v>3</v>
          </cell>
          <cell r="J13">
            <v>1</v>
          </cell>
          <cell r="K13">
            <v>0</v>
          </cell>
          <cell r="L13">
            <v>0</v>
          </cell>
          <cell r="M13">
            <v>32</v>
          </cell>
          <cell r="N13">
            <v>2.3512123438648051E-2</v>
          </cell>
        </row>
        <row r="14">
          <cell r="B14" t="str">
            <v>BAHÍA DE CALDERAS</v>
          </cell>
          <cell r="C14">
            <v>8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9</v>
          </cell>
          <cell r="N14">
            <v>6.6127847171197646E-3</v>
          </cell>
        </row>
        <row r="15">
          <cell r="B15" t="str">
            <v>CAP CANA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CAUCEDO</v>
          </cell>
          <cell r="C16">
            <v>293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293</v>
          </cell>
          <cell r="N16">
            <v>0.21528288023512124</v>
          </cell>
        </row>
        <row r="17">
          <cell r="B17" t="str">
            <v>LA CANA</v>
          </cell>
          <cell r="C17">
            <v>0</v>
          </cell>
          <cell r="D17">
            <v>0</v>
          </cell>
          <cell r="E17">
            <v>75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75</v>
          </cell>
          <cell r="N17">
            <v>5.5106539309331376E-2</v>
          </cell>
        </row>
        <row r="18">
          <cell r="B18" t="str">
            <v>LA ROMANA</v>
          </cell>
          <cell r="C18">
            <v>2</v>
          </cell>
          <cell r="D18">
            <v>0</v>
          </cell>
          <cell r="E18">
            <v>0</v>
          </cell>
          <cell r="F18">
            <v>7</v>
          </cell>
          <cell r="G18">
            <v>0</v>
          </cell>
          <cell r="H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11</v>
          </cell>
          <cell r="N18">
            <v>8.0822924320352683E-3</v>
          </cell>
        </row>
        <row r="19">
          <cell r="B19" t="str">
            <v xml:space="preserve">LUPERÓN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30</v>
          </cell>
          <cell r="K19">
            <v>0</v>
          </cell>
          <cell r="L19">
            <v>0</v>
          </cell>
          <cell r="M19">
            <v>30</v>
          </cell>
          <cell r="N19">
            <v>2.2042615723732551E-2</v>
          </cell>
        </row>
        <row r="20">
          <cell r="B20" t="str">
            <v>TAINO BAY</v>
          </cell>
          <cell r="C20">
            <v>0</v>
          </cell>
          <cell r="D20">
            <v>0</v>
          </cell>
          <cell r="E20">
            <v>0</v>
          </cell>
          <cell r="F20">
            <v>28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28</v>
          </cell>
          <cell r="N20">
            <v>2.0573108008817047E-2</v>
          </cell>
        </row>
        <row r="21">
          <cell r="B21" t="str">
            <v>MANZANILLO</v>
          </cell>
          <cell r="C21">
            <v>20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3</v>
          </cell>
          <cell r="I21">
            <v>2</v>
          </cell>
          <cell r="J21">
            <v>0</v>
          </cell>
          <cell r="K21">
            <v>0</v>
          </cell>
          <cell r="L21">
            <v>0</v>
          </cell>
          <cell r="M21">
            <v>27</v>
          </cell>
          <cell r="N21">
            <v>1.9838354151359296E-2</v>
          </cell>
        </row>
        <row r="22">
          <cell r="B22" t="str">
            <v>PEDERNALES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PLAZA MARINA</v>
          </cell>
          <cell r="C23">
            <v>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</v>
          </cell>
          <cell r="L23">
            <v>0</v>
          </cell>
          <cell r="M23">
            <v>8</v>
          </cell>
          <cell r="N23">
            <v>5.8780308596620128E-3</v>
          </cell>
        </row>
        <row r="24">
          <cell r="B24" t="str">
            <v>PUERTO PLATA</v>
          </cell>
          <cell r="C24">
            <v>85</v>
          </cell>
          <cell r="D24">
            <v>14</v>
          </cell>
          <cell r="E24">
            <v>0</v>
          </cell>
          <cell r="F24">
            <v>0</v>
          </cell>
          <cell r="G24">
            <v>0</v>
          </cell>
          <cell r="H24">
            <v>13</v>
          </cell>
          <cell r="I24">
            <v>11</v>
          </cell>
          <cell r="J24">
            <v>0</v>
          </cell>
          <cell r="K24">
            <v>0</v>
          </cell>
          <cell r="L24">
            <v>0</v>
          </cell>
          <cell r="M24">
            <v>123</v>
          </cell>
          <cell r="N24">
            <v>9.0374724467303449E-2</v>
          </cell>
        </row>
        <row r="25">
          <cell r="B25" t="str">
            <v>PUNTA CATALINA</v>
          </cell>
          <cell r="C25">
            <v>0</v>
          </cell>
          <cell r="D25">
            <v>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</v>
          </cell>
          <cell r="N25">
            <v>5.8780308596620128E-3</v>
          </cell>
        </row>
        <row r="26">
          <cell r="B26" t="str">
            <v>RÍO HAINA</v>
          </cell>
          <cell r="C26">
            <v>288</v>
          </cell>
          <cell r="D26">
            <v>69</v>
          </cell>
          <cell r="E26">
            <v>94</v>
          </cell>
          <cell r="F26">
            <v>0</v>
          </cell>
          <cell r="G26">
            <v>0</v>
          </cell>
          <cell r="H26">
            <v>10</v>
          </cell>
          <cell r="I26">
            <v>11</v>
          </cell>
          <cell r="J26">
            <v>0</v>
          </cell>
          <cell r="K26">
            <v>0</v>
          </cell>
          <cell r="L26">
            <v>0</v>
          </cell>
          <cell r="M26">
            <v>472</v>
          </cell>
          <cell r="N26">
            <v>0.34680382072005878</v>
          </cell>
        </row>
        <row r="27">
          <cell r="B27" t="str">
            <v>ISLAS CATALINA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SAN PEDRO DE MACORÍS</v>
          </cell>
          <cell r="C28">
            <v>18</v>
          </cell>
          <cell r="D28">
            <v>2</v>
          </cell>
          <cell r="E28">
            <v>10</v>
          </cell>
          <cell r="F28">
            <v>0</v>
          </cell>
          <cell r="G28">
            <v>0</v>
          </cell>
          <cell r="H28">
            <v>7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41</v>
          </cell>
          <cell r="N28">
            <v>3.0124908155767818E-2</v>
          </cell>
        </row>
        <row r="29">
          <cell r="B29" t="str">
            <v>SANTA BÁRBARA</v>
          </cell>
          <cell r="C29">
            <v>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4</v>
          </cell>
          <cell r="K29">
            <v>0</v>
          </cell>
          <cell r="L29">
            <v>0</v>
          </cell>
          <cell r="M29">
            <v>8</v>
          </cell>
          <cell r="N29">
            <v>5.8780308596620128E-3</v>
          </cell>
        </row>
        <row r="30">
          <cell r="B30" t="str">
            <v>SANTO DOMINGO</v>
          </cell>
          <cell r="C30">
            <v>58</v>
          </cell>
          <cell r="D30">
            <v>0</v>
          </cell>
          <cell r="E30">
            <v>5</v>
          </cell>
          <cell r="F30">
            <v>0</v>
          </cell>
          <cell r="G30">
            <v>0</v>
          </cell>
          <cell r="H30">
            <v>2</v>
          </cell>
          <cell r="I30">
            <v>3</v>
          </cell>
          <cell r="J30">
            <v>0</v>
          </cell>
          <cell r="K30">
            <v>5</v>
          </cell>
          <cell r="L30">
            <v>40</v>
          </cell>
          <cell r="M30">
            <v>113</v>
          </cell>
          <cell r="N30">
            <v>8.3027185892725938E-2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66"/>
  <sheetViews>
    <sheetView tabSelected="1" view="pageBreakPreview" topLeftCell="A53" zoomScale="80" zoomScaleNormal="85" zoomScaleSheetLayoutView="80" workbookViewId="0">
      <selection activeCell="H76" sqref="H76"/>
    </sheetView>
  </sheetViews>
  <sheetFormatPr baseColWidth="10" defaultColWidth="10.85546875" defaultRowHeight="14.25"/>
  <cols>
    <col min="1" max="1" width="10.85546875" style="1"/>
    <col min="2" max="2" width="19.42578125" style="1" customWidth="1"/>
    <col min="3" max="3" width="15.28515625" style="1" customWidth="1"/>
    <col min="4" max="4" width="14.42578125" style="1" customWidth="1"/>
    <col min="5" max="5" width="15.42578125" style="1" customWidth="1"/>
    <col min="6" max="6" width="16.140625" style="1" customWidth="1"/>
    <col min="7" max="7" width="13.28515625" style="1" customWidth="1"/>
    <col min="8" max="8" width="17.28515625" style="1" customWidth="1"/>
    <col min="9" max="9" width="13.140625" style="1" customWidth="1"/>
    <col min="10" max="10" width="12" style="1" customWidth="1"/>
    <col min="11" max="11" width="8.140625" style="1" customWidth="1"/>
    <col min="12" max="12" width="10" style="1" customWidth="1"/>
    <col min="13" max="13" width="8.42578125" style="1" customWidth="1"/>
    <col min="14" max="16384" width="10.85546875" style="1"/>
  </cols>
  <sheetData>
    <row r="1" spans="1:13">
      <c r="D1" s="2"/>
      <c r="E1" s="2"/>
      <c r="F1" s="2"/>
      <c r="G1" s="2"/>
      <c r="H1" s="2"/>
      <c r="I1" s="2"/>
      <c r="J1" s="2"/>
    </row>
    <row r="2" spans="1:13">
      <c r="D2" s="205" t="s">
        <v>31</v>
      </c>
      <c r="E2" s="205"/>
      <c r="F2" s="205"/>
      <c r="G2" s="205"/>
      <c r="H2" s="205"/>
      <c r="I2" s="205"/>
      <c r="J2" s="205"/>
    </row>
    <row r="3" spans="1:13">
      <c r="D3" s="205" t="s">
        <v>139</v>
      </c>
      <c r="E3" s="205"/>
      <c r="F3" s="205"/>
      <c r="G3" s="205"/>
      <c r="H3" s="205"/>
      <c r="I3" s="205"/>
      <c r="J3" s="205"/>
    </row>
    <row r="4" spans="1:13">
      <c r="D4" s="205" t="s">
        <v>161</v>
      </c>
      <c r="E4" s="205"/>
      <c r="F4" s="205"/>
      <c r="G4" s="205"/>
      <c r="H4" s="205"/>
      <c r="I4" s="205"/>
      <c r="J4" s="205"/>
    </row>
    <row r="5" spans="1:13" ht="15" thickBot="1"/>
    <row r="6" spans="1:13" ht="16.5" thickBot="1">
      <c r="D6" s="207" t="s">
        <v>95</v>
      </c>
      <c r="E6" s="207"/>
      <c r="F6" s="207"/>
      <c r="G6" s="208" t="s">
        <v>32</v>
      </c>
      <c r="H6" s="208"/>
      <c r="I6" s="208" t="s">
        <v>33</v>
      </c>
      <c r="J6" s="208"/>
    </row>
    <row r="7" spans="1:13" ht="18" customHeight="1" thickBot="1">
      <c r="D7" s="209"/>
      <c r="E7" s="209"/>
      <c r="F7" s="210"/>
      <c r="G7" s="79">
        <v>2022</v>
      </c>
      <c r="H7" s="80">
        <v>2023</v>
      </c>
      <c r="I7" s="80" t="s">
        <v>144</v>
      </c>
      <c r="J7" s="49" t="s">
        <v>145</v>
      </c>
    </row>
    <row r="8" spans="1:13" ht="15.75" customHeight="1" thickBot="1">
      <c r="A8" s="53"/>
      <c r="D8" s="211" t="s">
        <v>34</v>
      </c>
      <c r="E8" s="211"/>
      <c r="F8" s="212"/>
      <c r="G8" s="70">
        <v>1228</v>
      </c>
      <c r="H8" s="70">
        <v>1361</v>
      </c>
      <c r="I8" s="71">
        <f>H8-G8</f>
        <v>133</v>
      </c>
      <c r="J8" s="72">
        <f>I8/G8</f>
        <v>0.10830618892508144</v>
      </c>
    </row>
    <row r="11" spans="1:13" ht="28.5">
      <c r="B11" s="68" t="s">
        <v>81</v>
      </c>
      <c r="C11" s="68" t="s">
        <v>21</v>
      </c>
      <c r="D11" s="68" t="s">
        <v>22</v>
      </c>
      <c r="E11" s="68" t="s">
        <v>23</v>
      </c>
      <c r="F11" s="68" t="s">
        <v>24</v>
      </c>
      <c r="G11" s="68" t="s">
        <v>25</v>
      </c>
      <c r="H11" s="69" t="s">
        <v>26</v>
      </c>
      <c r="I11" s="69" t="s">
        <v>27</v>
      </c>
      <c r="J11" s="69" t="s">
        <v>28</v>
      </c>
      <c r="K11" s="69" t="s">
        <v>39</v>
      </c>
      <c r="L11" s="69" t="s">
        <v>30</v>
      </c>
      <c r="M11" s="69" t="s">
        <v>20</v>
      </c>
    </row>
    <row r="12" spans="1:13">
      <c r="B12" s="11">
        <v>2022</v>
      </c>
      <c r="C12" s="4">
        <v>736</v>
      </c>
      <c r="D12" s="4">
        <v>102</v>
      </c>
      <c r="E12" s="4">
        <v>190</v>
      </c>
      <c r="F12" s="4">
        <v>67</v>
      </c>
      <c r="G12" s="4">
        <v>0</v>
      </c>
      <c r="H12" s="4">
        <v>35</v>
      </c>
      <c r="I12" s="4">
        <v>30</v>
      </c>
      <c r="J12" s="4">
        <v>21</v>
      </c>
      <c r="K12" s="4">
        <v>5</v>
      </c>
      <c r="L12" s="4">
        <v>42</v>
      </c>
      <c r="M12" s="5">
        <f>SUM(C12:L12)</f>
        <v>1228</v>
      </c>
    </row>
    <row r="13" spans="1:13">
      <c r="B13" s="11">
        <v>2023</v>
      </c>
      <c r="C13" s="4">
        <v>795</v>
      </c>
      <c r="D13" s="4">
        <v>106</v>
      </c>
      <c r="E13" s="4">
        <v>199</v>
      </c>
      <c r="F13" s="4">
        <v>77</v>
      </c>
      <c r="G13" s="4">
        <v>2</v>
      </c>
      <c r="H13" s="4">
        <v>56</v>
      </c>
      <c r="I13" s="4">
        <v>43</v>
      </c>
      <c r="J13" s="4">
        <v>35</v>
      </c>
      <c r="K13" s="4">
        <v>8</v>
      </c>
      <c r="L13" s="4">
        <v>40</v>
      </c>
      <c r="M13" s="5">
        <f>SUM(C13:L13)</f>
        <v>1361</v>
      </c>
    </row>
    <row r="14" spans="1:13">
      <c r="B14" s="9" t="s">
        <v>86</v>
      </c>
    </row>
    <row r="38" spans="2:6">
      <c r="B38" s="213" t="s">
        <v>31</v>
      </c>
      <c r="C38" s="213"/>
      <c r="D38" s="213"/>
      <c r="E38" s="213"/>
      <c r="F38" s="213"/>
    </row>
    <row r="39" spans="2:6">
      <c r="B39" s="213" t="s">
        <v>138</v>
      </c>
      <c r="C39" s="213"/>
      <c r="D39" s="213"/>
      <c r="E39" s="213"/>
      <c r="F39" s="213"/>
    </row>
    <row r="40" spans="2:6">
      <c r="B40" s="213" t="s">
        <v>127</v>
      </c>
      <c r="C40" s="213"/>
      <c r="D40" s="213"/>
      <c r="E40" s="213"/>
      <c r="F40" s="213"/>
    </row>
    <row r="42" spans="2:6">
      <c r="B42" s="206" t="s">
        <v>34</v>
      </c>
      <c r="C42" s="206"/>
      <c r="D42" s="206"/>
      <c r="E42" s="206"/>
      <c r="F42" s="206"/>
    </row>
    <row r="43" spans="2:6">
      <c r="B43" s="75" t="s">
        <v>40</v>
      </c>
      <c r="C43" s="76">
        <v>2022</v>
      </c>
      <c r="D43" s="76">
        <v>2023</v>
      </c>
      <c r="E43" s="76" t="s">
        <v>82</v>
      </c>
      <c r="F43" s="76" t="s">
        <v>83</v>
      </c>
    </row>
    <row r="44" spans="2:6" ht="20.25" customHeight="1">
      <c r="B44" s="24" t="s">
        <v>41</v>
      </c>
      <c r="C44" s="25">
        <v>38</v>
      </c>
      <c r="D44" s="25">
        <v>42</v>
      </c>
      <c r="E44" s="26">
        <f>D44-C44</f>
        <v>4</v>
      </c>
      <c r="F44" s="27">
        <f>E44/C44</f>
        <v>0.10526315789473684</v>
      </c>
    </row>
    <row r="45" spans="2:6">
      <c r="B45" s="24" t="s">
        <v>2</v>
      </c>
      <c r="C45" s="25">
        <v>2</v>
      </c>
      <c r="D45" s="25">
        <v>1</v>
      </c>
      <c r="E45" s="26">
        <f t="shared" ref="E45:E64" si="0">D45-C45</f>
        <v>-1</v>
      </c>
      <c r="F45" s="27">
        <f t="shared" ref="F45:F65" si="1">E45/C45</f>
        <v>-0.5</v>
      </c>
    </row>
    <row r="46" spans="2:6">
      <c r="B46" s="24" t="s">
        <v>3</v>
      </c>
      <c r="C46" s="25">
        <v>6</v>
      </c>
      <c r="D46" s="25">
        <v>22</v>
      </c>
      <c r="E46" s="26">
        <f t="shared" si="0"/>
        <v>16</v>
      </c>
      <c r="F46" s="27">
        <f t="shared" si="1"/>
        <v>2.6666666666666665</v>
      </c>
    </row>
    <row r="47" spans="2:6">
      <c r="B47" s="24" t="s">
        <v>4</v>
      </c>
      <c r="C47" s="25">
        <v>17</v>
      </c>
      <c r="D47" s="25">
        <v>18</v>
      </c>
      <c r="E47" s="26">
        <f t="shared" si="0"/>
        <v>1</v>
      </c>
      <c r="F47" s="27">
        <f t="shared" si="1"/>
        <v>5.8823529411764705E-2</v>
      </c>
    </row>
    <row r="48" spans="2:6" ht="20.25" customHeight="1">
      <c r="B48" s="24" t="s">
        <v>5</v>
      </c>
      <c r="C48" s="25">
        <v>24</v>
      </c>
      <c r="D48" s="25">
        <v>32</v>
      </c>
      <c r="E48" s="26">
        <f t="shared" si="0"/>
        <v>8</v>
      </c>
      <c r="F48" s="27">
        <f t="shared" si="1"/>
        <v>0.33333333333333331</v>
      </c>
    </row>
    <row r="49" spans="2:6" ht="18.75" customHeight="1">
      <c r="B49" s="24" t="s">
        <v>121</v>
      </c>
      <c r="C49" s="25">
        <v>16</v>
      </c>
      <c r="D49" s="25">
        <v>9</v>
      </c>
      <c r="E49" s="26">
        <f t="shared" si="0"/>
        <v>-7</v>
      </c>
      <c r="F49" s="27">
        <f t="shared" si="1"/>
        <v>-0.4375</v>
      </c>
    </row>
    <row r="50" spans="2:6" ht="18.75" customHeight="1">
      <c r="B50" s="24" t="s">
        <v>6</v>
      </c>
      <c r="C50" s="25">
        <v>0</v>
      </c>
      <c r="D50" s="25">
        <v>0</v>
      </c>
      <c r="E50" s="26">
        <f t="shared" si="0"/>
        <v>0</v>
      </c>
      <c r="F50" s="27">
        <v>0</v>
      </c>
    </row>
    <row r="51" spans="2:6">
      <c r="B51" s="24" t="s">
        <v>7</v>
      </c>
      <c r="C51" s="25">
        <v>248</v>
      </c>
      <c r="D51" s="25">
        <v>293</v>
      </c>
      <c r="E51" s="26">
        <f t="shared" si="0"/>
        <v>45</v>
      </c>
      <c r="F51" s="27">
        <f t="shared" si="1"/>
        <v>0.18145161290322581</v>
      </c>
    </row>
    <row r="52" spans="2:6">
      <c r="B52" s="24" t="s">
        <v>8</v>
      </c>
      <c r="C52" s="25">
        <v>69</v>
      </c>
      <c r="D52" s="25">
        <v>75</v>
      </c>
      <c r="E52" s="26">
        <f t="shared" si="0"/>
        <v>6</v>
      </c>
      <c r="F52" s="27">
        <f t="shared" si="1"/>
        <v>8.6956521739130432E-2</v>
      </c>
    </row>
    <row r="53" spans="2:6">
      <c r="B53" s="24" t="s">
        <v>9</v>
      </c>
      <c r="C53" s="25">
        <v>15</v>
      </c>
      <c r="D53" s="25">
        <v>11</v>
      </c>
      <c r="E53" s="26">
        <f t="shared" si="0"/>
        <v>-4</v>
      </c>
      <c r="F53" s="27">
        <f t="shared" si="1"/>
        <v>-0.26666666666666666</v>
      </c>
    </row>
    <row r="54" spans="2:6">
      <c r="B54" s="24" t="s">
        <v>123</v>
      </c>
      <c r="C54" s="25">
        <v>16</v>
      </c>
      <c r="D54" s="25">
        <v>30</v>
      </c>
      <c r="E54" s="26">
        <f t="shared" si="0"/>
        <v>14</v>
      </c>
      <c r="F54" s="27">
        <f t="shared" si="1"/>
        <v>0.875</v>
      </c>
    </row>
    <row r="55" spans="2:6">
      <c r="B55" s="24" t="s">
        <v>122</v>
      </c>
      <c r="C55" s="25">
        <v>20</v>
      </c>
      <c r="D55" s="25">
        <v>28</v>
      </c>
      <c r="E55" s="26">
        <f t="shared" si="0"/>
        <v>8</v>
      </c>
      <c r="F55" s="27">
        <f t="shared" si="1"/>
        <v>0.4</v>
      </c>
    </row>
    <row r="56" spans="2:6">
      <c r="B56" s="28" t="s">
        <v>11</v>
      </c>
      <c r="C56" s="25">
        <v>29</v>
      </c>
      <c r="D56" s="25">
        <v>27</v>
      </c>
      <c r="E56" s="26">
        <f t="shared" si="0"/>
        <v>-2</v>
      </c>
      <c r="F56" s="27">
        <f t="shared" si="1"/>
        <v>-6.8965517241379309E-2</v>
      </c>
    </row>
    <row r="57" spans="2:6">
      <c r="B57" s="28" t="s">
        <v>12</v>
      </c>
      <c r="C57" s="25">
        <v>3</v>
      </c>
      <c r="D57" s="25">
        <v>0</v>
      </c>
      <c r="E57" s="26">
        <f t="shared" si="0"/>
        <v>-3</v>
      </c>
      <c r="F57" s="27">
        <f t="shared" si="1"/>
        <v>-1</v>
      </c>
    </row>
    <row r="58" spans="2:6">
      <c r="B58" s="28" t="s">
        <v>13</v>
      </c>
      <c r="C58" s="25">
        <v>9</v>
      </c>
      <c r="D58" s="25">
        <v>8</v>
      </c>
      <c r="E58" s="26">
        <f t="shared" si="0"/>
        <v>-1</v>
      </c>
      <c r="F58" s="27">
        <f t="shared" si="1"/>
        <v>-0.1111111111111111</v>
      </c>
    </row>
    <row r="59" spans="2:6">
      <c r="B59" s="28" t="s">
        <v>14</v>
      </c>
      <c r="C59" s="25">
        <v>96</v>
      </c>
      <c r="D59" s="25">
        <v>123</v>
      </c>
      <c r="E59" s="26">
        <f t="shared" si="0"/>
        <v>27</v>
      </c>
      <c r="F59" s="27">
        <f t="shared" si="1"/>
        <v>0.28125</v>
      </c>
    </row>
    <row r="60" spans="2:6">
      <c r="B60" s="28" t="s">
        <v>15</v>
      </c>
      <c r="C60" s="25">
        <v>9</v>
      </c>
      <c r="D60" s="25">
        <v>8</v>
      </c>
      <c r="E60" s="26">
        <f t="shared" si="0"/>
        <v>-1</v>
      </c>
      <c r="F60" s="27">
        <f t="shared" si="1"/>
        <v>-0.1111111111111111</v>
      </c>
    </row>
    <row r="61" spans="2:6">
      <c r="B61" s="28" t="s">
        <v>98</v>
      </c>
      <c r="C61" s="25">
        <v>455</v>
      </c>
      <c r="D61" s="25">
        <v>472</v>
      </c>
      <c r="E61" s="26">
        <f t="shared" si="0"/>
        <v>17</v>
      </c>
      <c r="F61" s="27">
        <f t="shared" si="1"/>
        <v>3.7362637362637362E-2</v>
      </c>
    </row>
    <row r="62" spans="2:6" ht="14.25" customHeight="1">
      <c r="B62" s="28" t="s">
        <v>36</v>
      </c>
      <c r="C62" s="25">
        <v>30</v>
      </c>
      <c r="D62" s="25">
        <v>41</v>
      </c>
      <c r="E62" s="26">
        <f t="shared" si="0"/>
        <v>11</v>
      </c>
      <c r="F62" s="27">
        <f t="shared" si="1"/>
        <v>0.36666666666666664</v>
      </c>
    </row>
    <row r="63" spans="2:6" ht="19.5" customHeight="1">
      <c r="B63" s="24" t="s">
        <v>17</v>
      </c>
      <c r="C63" s="25">
        <v>9</v>
      </c>
      <c r="D63" s="25">
        <v>8</v>
      </c>
      <c r="E63" s="26">
        <f t="shared" si="0"/>
        <v>-1</v>
      </c>
      <c r="F63" s="27">
        <f t="shared" si="1"/>
        <v>-0.1111111111111111</v>
      </c>
    </row>
    <row r="64" spans="2:6" ht="24.75" customHeight="1">
      <c r="B64" s="24" t="s">
        <v>18</v>
      </c>
      <c r="C64" s="25">
        <v>117</v>
      </c>
      <c r="D64" s="25">
        <v>113</v>
      </c>
      <c r="E64" s="26">
        <f t="shared" si="0"/>
        <v>-4</v>
      </c>
      <c r="F64" s="27">
        <f t="shared" si="1"/>
        <v>-3.4188034188034191E-2</v>
      </c>
    </row>
    <row r="65" spans="2:6" ht="21" customHeight="1">
      <c r="B65" s="73" t="s">
        <v>20</v>
      </c>
      <c r="C65" s="74">
        <f>SUM(C44:C64)</f>
        <v>1228</v>
      </c>
      <c r="D65" s="74">
        <f>SUM(D44:D64)</f>
        <v>1361</v>
      </c>
      <c r="E65" s="77">
        <f>D65-C65</f>
        <v>133</v>
      </c>
      <c r="F65" s="78">
        <f t="shared" si="1"/>
        <v>0.10830618892508144</v>
      </c>
    </row>
    <row r="66" spans="2:6">
      <c r="B66" s="8" t="s">
        <v>86</v>
      </c>
      <c r="C66" s="7"/>
      <c r="D66" s="7"/>
      <c r="E66" s="7"/>
      <c r="F66" s="7"/>
    </row>
  </sheetData>
  <mergeCells count="12">
    <mergeCell ref="D2:J2"/>
    <mergeCell ref="D3:J3"/>
    <mergeCell ref="D4:J4"/>
    <mergeCell ref="B42:F42"/>
    <mergeCell ref="D6:F6"/>
    <mergeCell ref="G6:H6"/>
    <mergeCell ref="I6:J6"/>
    <mergeCell ref="D7:F7"/>
    <mergeCell ref="D8:F8"/>
    <mergeCell ref="B40:F40"/>
    <mergeCell ref="B39:F39"/>
    <mergeCell ref="B38:F38"/>
  </mergeCells>
  <pageMargins left="0.7" right="0.7" top="0.75" bottom="0.75" header="0.3" footer="0.3"/>
  <pageSetup scale="70" orientation="landscape" horizontalDpi="4294967293" r:id="rId1"/>
  <rowBreaks count="1" manualBreakCount="1">
    <brk id="33" max="12" man="1"/>
  </rowBreaks>
  <ignoredErrors>
    <ignoredError sqref="M12:M13 C65:D6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O75"/>
  <sheetViews>
    <sheetView view="pageBreakPreview" topLeftCell="A51" zoomScale="77" zoomScaleNormal="84" zoomScaleSheetLayoutView="77" workbookViewId="0">
      <selection activeCell="L74" sqref="L74"/>
    </sheetView>
  </sheetViews>
  <sheetFormatPr baseColWidth="10" defaultColWidth="10.85546875" defaultRowHeight="14.25"/>
  <cols>
    <col min="1" max="1" width="10.85546875" style="1"/>
    <col min="2" max="2" width="17.140625" style="1" customWidth="1"/>
    <col min="3" max="3" width="27.7109375" style="1" customWidth="1"/>
    <col min="4" max="4" width="16.140625" style="1" customWidth="1"/>
    <col min="5" max="5" width="14.85546875" style="1" customWidth="1"/>
    <col min="6" max="6" width="12.5703125" style="1" customWidth="1"/>
    <col min="7" max="7" width="13.5703125" style="1" customWidth="1"/>
    <col min="8" max="8" width="18.42578125" style="1" customWidth="1"/>
    <col min="9" max="9" width="13.140625" style="1" customWidth="1"/>
    <col min="10" max="10" width="8.5703125" style="1" customWidth="1"/>
    <col min="11" max="11" width="18.140625" style="1" customWidth="1"/>
    <col min="12" max="12" width="10.42578125" style="1" customWidth="1"/>
    <col min="13" max="13" width="13.140625" style="51" customWidth="1"/>
    <col min="14" max="16384" width="10.85546875" style="1"/>
  </cols>
  <sheetData>
    <row r="2" spans="2:13">
      <c r="E2" s="2"/>
      <c r="F2" s="2"/>
      <c r="G2" s="2"/>
      <c r="H2" s="2"/>
      <c r="I2" s="2"/>
      <c r="J2" s="2"/>
      <c r="K2" s="2"/>
    </row>
    <row r="3" spans="2:13">
      <c r="B3" s="205" t="s">
        <v>31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2:13">
      <c r="B4" s="205" t="s">
        <v>137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2:13">
      <c r="B5" s="205" t="s">
        <v>84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2:13">
      <c r="B6" s="215" t="s">
        <v>130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2:13" ht="30">
      <c r="B7" s="54" t="s">
        <v>0</v>
      </c>
      <c r="C7" s="55" t="s">
        <v>21</v>
      </c>
      <c r="D7" s="55" t="s">
        <v>22</v>
      </c>
      <c r="E7" s="55" t="s">
        <v>23</v>
      </c>
      <c r="F7" s="55" t="s">
        <v>24</v>
      </c>
      <c r="G7" s="55" t="s">
        <v>25</v>
      </c>
      <c r="H7" s="56" t="s">
        <v>26</v>
      </c>
      <c r="I7" s="56" t="s">
        <v>27</v>
      </c>
      <c r="J7" s="56" t="s">
        <v>28</v>
      </c>
      <c r="K7" s="56" t="s">
        <v>29</v>
      </c>
      <c r="L7" s="56" t="s">
        <v>30</v>
      </c>
      <c r="M7" s="57" t="s">
        <v>20</v>
      </c>
    </row>
    <row r="8" spans="2:13" ht="15">
      <c r="B8" s="58" t="s">
        <v>1</v>
      </c>
      <c r="C8" s="17">
        <v>0</v>
      </c>
      <c r="D8" s="17">
        <v>0</v>
      </c>
      <c r="E8" s="17">
        <v>0</v>
      </c>
      <c r="F8" s="17">
        <v>42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42">
        <f>SUM(C8:L8)</f>
        <v>42</v>
      </c>
    </row>
    <row r="9" spans="2:13" ht="15">
      <c r="B9" s="58" t="s">
        <v>2</v>
      </c>
      <c r="C9" s="17">
        <v>0</v>
      </c>
      <c r="D9" s="17">
        <v>0</v>
      </c>
      <c r="E9" s="17">
        <v>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42">
        <f t="shared" ref="M9:M29" si="0">SUM(C9:L9)</f>
        <v>1</v>
      </c>
    </row>
    <row r="10" spans="2:13" ht="15">
      <c r="B10" s="58" t="s">
        <v>3</v>
      </c>
      <c r="C10" s="17">
        <v>0</v>
      </c>
      <c r="D10" s="17">
        <v>2</v>
      </c>
      <c r="E10" s="17">
        <v>5</v>
      </c>
      <c r="F10" s="17">
        <v>0</v>
      </c>
      <c r="G10" s="17">
        <v>0</v>
      </c>
      <c r="H10" s="17">
        <v>10</v>
      </c>
      <c r="I10" s="17">
        <v>5</v>
      </c>
      <c r="J10" s="17">
        <v>0</v>
      </c>
      <c r="K10" s="17">
        <v>0</v>
      </c>
      <c r="L10" s="17">
        <v>0</v>
      </c>
      <c r="M10" s="42">
        <f t="shared" si="0"/>
        <v>22</v>
      </c>
    </row>
    <row r="11" spans="2:13" ht="15">
      <c r="B11" s="58" t="s">
        <v>4</v>
      </c>
      <c r="C11" s="17">
        <v>1</v>
      </c>
      <c r="D11" s="17">
        <v>9</v>
      </c>
      <c r="E11" s="17">
        <v>0</v>
      </c>
      <c r="F11" s="17">
        <v>0</v>
      </c>
      <c r="G11" s="17">
        <v>0</v>
      </c>
      <c r="H11" s="17">
        <v>5</v>
      </c>
      <c r="I11" s="17">
        <v>3</v>
      </c>
      <c r="J11" s="17">
        <v>0</v>
      </c>
      <c r="K11" s="17">
        <v>0</v>
      </c>
      <c r="L11" s="17">
        <v>0</v>
      </c>
      <c r="M11" s="42">
        <f t="shared" si="0"/>
        <v>18</v>
      </c>
    </row>
    <row r="12" spans="2:13" ht="15">
      <c r="B12" s="58" t="s">
        <v>5</v>
      </c>
      <c r="C12" s="17">
        <v>14</v>
      </c>
      <c r="D12" s="17">
        <v>0</v>
      </c>
      <c r="E12" s="17">
        <v>9</v>
      </c>
      <c r="F12" s="17">
        <v>0</v>
      </c>
      <c r="G12" s="17">
        <v>2</v>
      </c>
      <c r="H12" s="17">
        <v>3</v>
      </c>
      <c r="I12" s="17">
        <v>3</v>
      </c>
      <c r="J12" s="17">
        <v>1</v>
      </c>
      <c r="K12" s="17">
        <v>0</v>
      </c>
      <c r="L12" s="17">
        <v>0</v>
      </c>
      <c r="M12" s="42">
        <f t="shared" si="0"/>
        <v>32</v>
      </c>
    </row>
    <row r="13" spans="2:13" ht="27" customHeight="1">
      <c r="B13" s="58" t="s">
        <v>121</v>
      </c>
      <c r="C13" s="17">
        <v>8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0</v>
      </c>
      <c r="K13" s="17">
        <v>0</v>
      </c>
      <c r="L13" s="17">
        <v>0</v>
      </c>
      <c r="M13" s="42">
        <f t="shared" si="0"/>
        <v>9</v>
      </c>
    </row>
    <row r="14" spans="2:13" ht="15">
      <c r="B14" s="58" t="s">
        <v>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42">
        <f t="shared" si="0"/>
        <v>0</v>
      </c>
    </row>
    <row r="15" spans="2:13" ht="15">
      <c r="B15" s="58" t="s">
        <v>7</v>
      </c>
      <c r="C15" s="17">
        <v>293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42">
        <f t="shared" si="0"/>
        <v>293</v>
      </c>
    </row>
    <row r="16" spans="2:13" ht="15">
      <c r="B16" s="58" t="s">
        <v>8</v>
      </c>
      <c r="C16" s="17">
        <v>0</v>
      </c>
      <c r="D16" s="17">
        <v>0</v>
      </c>
      <c r="E16" s="17">
        <v>75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42">
        <f t="shared" si="0"/>
        <v>75</v>
      </c>
    </row>
    <row r="17" spans="2:13" ht="15">
      <c r="B17" s="58" t="s">
        <v>9</v>
      </c>
      <c r="C17" s="17">
        <v>2</v>
      </c>
      <c r="D17" s="17">
        <v>0</v>
      </c>
      <c r="E17" s="17">
        <v>0</v>
      </c>
      <c r="F17" s="17">
        <v>7</v>
      </c>
      <c r="G17" s="17">
        <v>0</v>
      </c>
      <c r="H17" s="17">
        <v>1</v>
      </c>
      <c r="I17" s="17">
        <v>1</v>
      </c>
      <c r="J17" s="17">
        <v>0</v>
      </c>
      <c r="K17" s="17">
        <v>0</v>
      </c>
      <c r="L17" s="17">
        <v>0</v>
      </c>
      <c r="M17" s="42">
        <f t="shared" si="0"/>
        <v>11</v>
      </c>
    </row>
    <row r="18" spans="2:13" ht="15">
      <c r="B18" s="58" t="s">
        <v>123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30</v>
      </c>
      <c r="K18" s="17">
        <v>0</v>
      </c>
      <c r="L18" s="17">
        <v>0</v>
      </c>
      <c r="M18" s="42">
        <f t="shared" si="0"/>
        <v>30</v>
      </c>
    </row>
    <row r="19" spans="2:13" ht="15">
      <c r="B19" s="58" t="s">
        <v>122</v>
      </c>
      <c r="C19" s="17">
        <v>0</v>
      </c>
      <c r="D19" s="17">
        <v>0</v>
      </c>
      <c r="E19" s="17">
        <v>0</v>
      </c>
      <c r="F19" s="17">
        <v>28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42">
        <f t="shared" si="0"/>
        <v>28</v>
      </c>
    </row>
    <row r="20" spans="2:13" ht="15">
      <c r="B20" s="59" t="s">
        <v>11</v>
      </c>
      <c r="C20" s="17">
        <v>20</v>
      </c>
      <c r="D20" s="17">
        <v>2</v>
      </c>
      <c r="E20" s="17">
        <v>0</v>
      </c>
      <c r="F20" s="17">
        <v>0</v>
      </c>
      <c r="G20" s="17">
        <v>0</v>
      </c>
      <c r="H20" s="17">
        <v>3</v>
      </c>
      <c r="I20" s="17">
        <v>2</v>
      </c>
      <c r="J20" s="17">
        <v>0</v>
      </c>
      <c r="K20" s="17">
        <v>0</v>
      </c>
      <c r="L20" s="17">
        <v>0</v>
      </c>
      <c r="M20" s="42">
        <f t="shared" si="0"/>
        <v>27</v>
      </c>
    </row>
    <row r="21" spans="2:13" ht="15">
      <c r="B21" s="59" t="s">
        <v>12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42">
        <f t="shared" si="0"/>
        <v>0</v>
      </c>
    </row>
    <row r="22" spans="2:13" ht="15">
      <c r="B22" s="59" t="s">
        <v>13</v>
      </c>
      <c r="C22" s="17">
        <v>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3</v>
      </c>
      <c r="L22" s="17">
        <v>0</v>
      </c>
      <c r="M22" s="42">
        <f t="shared" si="0"/>
        <v>8</v>
      </c>
    </row>
    <row r="23" spans="2:13" ht="15">
      <c r="B23" s="59" t="s">
        <v>14</v>
      </c>
      <c r="C23" s="17">
        <v>85</v>
      </c>
      <c r="D23" s="17">
        <v>14</v>
      </c>
      <c r="E23" s="17">
        <v>0</v>
      </c>
      <c r="F23" s="17">
        <v>0</v>
      </c>
      <c r="G23" s="17">
        <v>0</v>
      </c>
      <c r="H23" s="17">
        <v>13</v>
      </c>
      <c r="I23" s="17">
        <v>11</v>
      </c>
      <c r="J23" s="17">
        <v>0</v>
      </c>
      <c r="K23" s="17">
        <v>0</v>
      </c>
      <c r="L23" s="17">
        <v>0</v>
      </c>
      <c r="M23" s="42">
        <f t="shared" si="0"/>
        <v>123</v>
      </c>
    </row>
    <row r="24" spans="2:13" ht="15">
      <c r="B24" s="59" t="s">
        <v>15</v>
      </c>
      <c r="C24" s="17">
        <v>0</v>
      </c>
      <c r="D24" s="17">
        <v>8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42">
        <f t="shared" si="0"/>
        <v>8</v>
      </c>
    </row>
    <row r="25" spans="2:13" ht="15">
      <c r="B25" s="58" t="s">
        <v>98</v>
      </c>
      <c r="C25" s="17">
        <v>288</v>
      </c>
      <c r="D25" s="17">
        <v>69</v>
      </c>
      <c r="E25" s="17">
        <v>94</v>
      </c>
      <c r="F25" s="17">
        <v>0</v>
      </c>
      <c r="G25" s="17">
        <v>0</v>
      </c>
      <c r="H25" s="17">
        <v>10</v>
      </c>
      <c r="I25" s="17">
        <v>11</v>
      </c>
      <c r="J25" s="17">
        <v>0</v>
      </c>
      <c r="K25" s="17">
        <v>0</v>
      </c>
      <c r="L25" s="17">
        <v>0</v>
      </c>
      <c r="M25" s="42">
        <f t="shared" si="0"/>
        <v>472</v>
      </c>
    </row>
    <row r="26" spans="2:13" ht="15">
      <c r="B26" s="58" t="s">
        <v>35</v>
      </c>
      <c r="C26" s="17">
        <v>0</v>
      </c>
      <c r="D26" s="17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42">
        <f t="shared" si="0"/>
        <v>0</v>
      </c>
    </row>
    <row r="27" spans="2:13" ht="28.5" customHeight="1">
      <c r="B27" s="58" t="s">
        <v>36</v>
      </c>
      <c r="C27" s="17">
        <v>18</v>
      </c>
      <c r="D27" s="17">
        <v>2</v>
      </c>
      <c r="E27" s="17">
        <v>10</v>
      </c>
      <c r="F27" s="17">
        <v>0</v>
      </c>
      <c r="G27" s="17">
        <v>0</v>
      </c>
      <c r="H27" s="17">
        <v>7</v>
      </c>
      <c r="I27" s="17">
        <v>4</v>
      </c>
      <c r="J27" s="17">
        <v>0</v>
      </c>
      <c r="K27" s="17">
        <v>0</v>
      </c>
      <c r="L27" s="17">
        <v>0</v>
      </c>
      <c r="M27" s="42">
        <f t="shared" si="0"/>
        <v>41</v>
      </c>
    </row>
    <row r="28" spans="2:13" ht="21.75" customHeight="1">
      <c r="B28" s="60" t="s">
        <v>17</v>
      </c>
      <c r="C28" s="17">
        <v>3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7">
        <v>0</v>
      </c>
      <c r="J28" s="17">
        <v>4</v>
      </c>
      <c r="K28" s="17">
        <v>0</v>
      </c>
      <c r="L28" s="17">
        <v>0</v>
      </c>
      <c r="M28" s="42">
        <f t="shared" si="0"/>
        <v>8</v>
      </c>
    </row>
    <row r="29" spans="2:13" ht="22.5" customHeight="1">
      <c r="B29" s="60" t="s">
        <v>18</v>
      </c>
      <c r="C29" s="17">
        <v>58</v>
      </c>
      <c r="D29" s="17">
        <v>0</v>
      </c>
      <c r="E29" s="17">
        <v>5</v>
      </c>
      <c r="F29" s="19">
        <v>0</v>
      </c>
      <c r="G29" s="17">
        <v>0</v>
      </c>
      <c r="H29" s="17">
        <v>2</v>
      </c>
      <c r="I29" s="17">
        <v>3</v>
      </c>
      <c r="J29" s="17">
        <v>0</v>
      </c>
      <c r="K29" s="17">
        <v>5</v>
      </c>
      <c r="L29" s="17">
        <v>40</v>
      </c>
      <c r="M29" s="42">
        <f t="shared" si="0"/>
        <v>113</v>
      </c>
    </row>
    <row r="30" spans="2:13">
      <c r="B30" s="61" t="s">
        <v>20</v>
      </c>
      <c r="C30" s="23">
        <f>SUM(C8:C29)</f>
        <v>795</v>
      </c>
      <c r="D30" s="23">
        <f t="shared" ref="D30:M30" si="1">SUM(D8:D29)</f>
        <v>106</v>
      </c>
      <c r="E30" s="23">
        <f t="shared" si="1"/>
        <v>199</v>
      </c>
      <c r="F30" s="23">
        <f t="shared" si="1"/>
        <v>77</v>
      </c>
      <c r="G30" s="23">
        <f t="shared" si="1"/>
        <v>2</v>
      </c>
      <c r="H30" s="23">
        <f t="shared" si="1"/>
        <v>56</v>
      </c>
      <c r="I30" s="23">
        <f t="shared" si="1"/>
        <v>43</v>
      </c>
      <c r="J30" s="23">
        <f t="shared" si="1"/>
        <v>35</v>
      </c>
      <c r="K30" s="23">
        <f t="shared" si="1"/>
        <v>8</v>
      </c>
      <c r="L30" s="23">
        <f t="shared" si="1"/>
        <v>40</v>
      </c>
      <c r="M30" s="23">
        <f t="shared" si="1"/>
        <v>1361</v>
      </c>
    </row>
    <row r="31" spans="2:13">
      <c r="B31" s="9" t="s">
        <v>86</v>
      </c>
    </row>
    <row r="34" spans="2:15" ht="15">
      <c r="C34" s="201" t="s">
        <v>31</v>
      </c>
      <c r="D34" s="201"/>
      <c r="E34" s="201"/>
      <c r="F34" s="201"/>
      <c r="G34" s="201"/>
      <c r="H34" s="201"/>
      <c r="I34" s="201"/>
      <c r="J34" s="201"/>
      <c r="K34" s="201"/>
      <c r="L34" s="201"/>
      <c r="M34" s="52"/>
      <c r="N34" s="2"/>
      <c r="O34" s="2"/>
    </row>
    <row r="35" spans="2:15" ht="15">
      <c r="C35" s="201" t="s">
        <v>137</v>
      </c>
      <c r="D35" s="201"/>
      <c r="E35" s="201"/>
      <c r="F35" s="201"/>
      <c r="G35" s="201"/>
      <c r="H35" s="201"/>
      <c r="I35" s="201"/>
      <c r="J35" s="201"/>
      <c r="K35" s="201"/>
      <c r="L35" s="201"/>
      <c r="M35" s="52"/>
      <c r="N35" s="2"/>
      <c r="O35" s="2"/>
    </row>
    <row r="36" spans="2:15" ht="15">
      <c r="C36" s="201" t="s">
        <v>96</v>
      </c>
      <c r="D36" s="201"/>
      <c r="E36" s="201"/>
      <c r="F36" s="201"/>
      <c r="G36" s="201"/>
      <c r="H36" s="201"/>
      <c r="I36" s="201"/>
      <c r="J36" s="201"/>
      <c r="K36" s="201"/>
      <c r="L36" s="201"/>
      <c r="M36" s="52"/>
      <c r="N36" s="2"/>
      <c r="O36" s="2"/>
    </row>
    <row r="37" spans="2:15" ht="15">
      <c r="C37" s="201" t="s">
        <v>130</v>
      </c>
      <c r="D37" s="201"/>
      <c r="E37" s="201"/>
      <c r="F37" s="201"/>
      <c r="G37" s="201"/>
      <c r="H37" s="201"/>
      <c r="I37" s="201"/>
      <c r="J37" s="201"/>
      <c r="K37" s="201"/>
      <c r="L37" s="201"/>
      <c r="M37" s="52"/>
      <c r="N37" s="2"/>
      <c r="O37" s="2"/>
    </row>
    <row r="38" spans="2:15" ht="15">
      <c r="C38" s="10"/>
      <c r="D38" s="3"/>
      <c r="E38" s="3"/>
      <c r="F38" s="3"/>
      <c r="G38" s="3"/>
      <c r="H38" s="3"/>
      <c r="I38" s="3"/>
      <c r="J38" s="3"/>
      <c r="K38" s="3"/>
      <c r="L38" s="3"/>
      <c r="M38" s="52"/>
      <c r="N38" s="2"/>
      <c r="O38" s="2"/>
    </row>
    <row r="39" spans="2:15">
      <c r="B39" s="64" t="s">
        <v>120</v>
      </c>
      <c r="C39" s="65" t="s">
        <v>94</v>
      </c>
    </row>
    <row r="40" spans="2:15" ht="15">
      <c r="B40" s="20" t="s">
        <v>41</v>
      </c>
      <c r="C40" s="18">
        <v>42</v>
      </c>
    </row>
    <row r="41" spans="2:15" ht="15">
      <c r="B41" s="20" t="s">
        <v>2</v>
      </c>
      <c r="C41" s="18">
        <v>1</v>
      </c>
    </row>
    <row r="42" spans="2:15" ht="15">
      <c r="B42" s="20" t="s">
        <v>3</v>
      </c>
      <c r="C42" s="18">
        <v>22</v>
      </c>
    </row>
    <row r="43" spans="2:15" ht="15">
      <c r="B43" s="20" t="s">
        <v>4</v>
      </c>
      <c r="C43" s="18">
        <v>18</v>
      </c>
    </row>
    <row r="44" spans="2:15" ht="15">
      <c r="B44" s="20" t="s">
        <v>5</v>
      </c>
      <c r="C44" s="18">
        <v>32</v>
      </c>
    </row>
    <row r="45" spans="2:15" ht="27" customHeight="1">
      <c r="B45" s="20" t="s">
        <v>121</v>
      </c>
      <c r="C45" s="18">
        <v>9</v>
      </c>
    </row>
    <row r="46" spans="2:15" ht="15">
      <c r="B46" s="20" t="s">
        <v>6</v>
      </c>
      <c r="C46" s="18">
        <v>0</v>
      </c>
    </row>
    <row r="47" spans="2:15" ht="15">
      <c r="B47" s="20" t="s">
        <v>7</v>
      </c>
      <c r="C47" s="18">
        <v>293</v>
      </c>
    </row>
    <row r="48" spans="2:15" ht="15">
      <c r="B48" s="20" t="s">
        <v>8</v>
      </c>
      <c r="C48" s="18">
        <v>75</v>
      </c>
    </row>
    <row r="49" spans="2:12" ht="15">
      <c r="B49" s="20" t="s">
        <v>9</v>
      </c>
      <c r="C49" s="18">
        <v>11</v>
      </c>
    </row>
    <row r="50" spans="2:12" ht="15">
      <c r="B50" s="20" t="s">
        <v>123</v>
      </c>
      <c r="C50" s="18">
        <v>30</v>
      </c>
    </row>
    <row r="51" spans="2:12" ht="15">
      <c r="B51" s="20" t="s">
        <v>122</v>
      </c>
      <c r="C51" s="18">
        <v>28</v>
      </c>
    </row>
    <row r="52" spans="2:12" ht="15">
      <c r="B52" s="21" t="s">
        <v>11</v>
      </c>
      <c r="C52" s="18">
        <v>27</v>
      </c>
    </row>
    <row r="53" spans="2:12" ht="15">
      <c r="B53" s="21" t="s">
        <v>12</v>
      </c>
      <c r="C53" s="18">
        <v>0</v>
      </c>
    </row>
    <row r="54" spans="2:12" ht="15">
      <c r="B54" s="21" t="s">
        <v>13</v>
      </c>
      <c r="C54" s="18">
        <v>8</v>
      </c>
    </row>
    <row r="55" spans="2:12" ht="15">
      <c r="B55" s="21" t="s">
        <v>14</v>
      </c>
      <c r="C55" s="18">
        <v>123</v>
      </c>
    </row>
    <row r="56" spans="2:12" ht="15">
      <c r="B56" s="21" t="s">
        <v>15</v>
      </c>
      <c r="C56" s="18">
        <v>8</v>
      </c>
    </row>
    <row r="57" spans="2:12" ht="15">
      <c r="B57" s="21" t="s">
        <v>98</v>
      </c>
      <c r="C57" s="18">
        <v>472</v>
      </c>
    </row>
    <row r="58" spans="2:12" ht="15">
      <c r="B58" s="20" t="s">
        <v>35</v>
      </c>
      <c r="C58" s="18">
        <v>0</v>
      </c>
    </row>
    <row r="59" spans="2:12" ht="27.75" customHeight="1">
      <c r="B59" s="20" t="s">
        <v>36</v>
      </c>
      <c r="C59" s="18">
        <v>41</v>
      </c>
    </row>
    <row r="60" spans="2:12" ht="21" customHeight="1">
      <c r="B60" s="22" t="s">
        <v>17</v>
      </c>
      <c r="C60" s="66">
        <v>8</v>
      </c>
    </row>
    <row r="61" spans="2:12" ht="20.25" customHeight="1">
      <c r="B61" s="22" t="s">
        <v>18</v>
      </c>
      <c r="C61" s="18">
        <v>113</v>
      </c>
    </row>
    <row r="62" spans="2:12" ht="15">
      <c r="B62" s="62" t="s">
        <v>20</v>
      </c>
      <c r="C62" s="63">
        <f>SUM(C40:C61)</f>
        <v>1361</v>
      </c>
    </row>
    <row r="63" spans="2:12">
      <c r="B63" s="67" t="s">
        <v>86</v>
      </c>
      <c r="D63" s="214" t="s">
        <v>140</v>
      </c>
      <c r="E63" s="214"/>
      <c r="F63" s="214"/>
      <c r="G63" s="214"/>
      <c r="H63" s="214"/>
      <c r="I63" s="214"/>
      <c r="J63" s="214"/>
      <c r="K63" s="214"/>
      <c r="L63" s="214"/>
    </row>
    <row r="64" spans="2:12">
      <c r="D64" s="12"/>
      <c r="E64" s="12"/>
      <c r="F64" s="12"/>
      <c r="G64" s="12"/>
      <c r="H64" s="12"/>
      <c r="I64" s="12"/>
      <c r="J64" s="12"/>
    </row>
    <row r="75" spans="4:4">
      <c r="D75" s="1" t="s">
        <v>72</v>
      </c>
    </row>
  </sheetData>
  <mergeCells count="5">
    <mergeCell ref="D63:L63"/>
    <mergeCell ref="B5:M5"/>
    <mergeCell ref="B4:M4"/>
    <mergeCell ref="B3:M3"/>
    <mergeCell ref="B6:M6"/>
  </mergeCells>
  <pageMargins left="0.66" right="0.7" top="0.75" bottom="0.75" header="0.3" footer="0.3"/>
  <pageSetup scale="60" orientation="landscape" horizontalDpi="4294967293" r:id="rId1"/>
  <rowBreaks count="1" manualBreakCount="1">
    <brk id="32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8"/>
  <sheetViews>
    <sheetView view="pageBreakPreview" zoomScale="60" zoomScaleNormal="100" workbookViewId="0">
      <selection activeCell="I1" sqref="I1"/>
    </sheetView>
  </sheetViews>
  <sheetFormatPr baseColWidth="10" defaultColWidth="10.85546875" defaultRowHeight="14.25"/>
  <cols>
    <col min="1" max="1" width="10.85546875" style="1"/>
    <col min="2" max="2" width="27.140625" style="1" customWidth="1"/>
    <col min="3" max="3" width="17.5703125" style="1" customWidth="1"/>
    <col min="4" max="4" width="17" style="1" customWidth="1"/>
    <col min="5" max="5" width="18.42578125" style="1" customWidth="1"/>
    <col min="6" max="6" width="16" style="1" customWidth="1"/>
    <col min="7" max="7" width="17.28515625" style="1" customWidth="1"/>
    <col min="8" max="8" width="10.85546875" style="1" bestFit="1" customWidth="1"/>
    <col min="9" max="16384" width="10.85546875" style="1"/>
  </cols>
  <sheetData>
    <row r="1" spans="2:8">
      <c r="B1" s="142"/>
      <c r="C1" s="142"/>
      <c r="D1" s="156"/>
      <c r="E1" s="109" t="s">
        <v>31</v>
      </c>
      <c r="F1" s="156"/>
      <c r="G1" s="157"/>
      <c r="H1" s="157"/>
    </row>
    <row r="2" spans="2:8">
      <c r="B2" s="142"/>
      <c r="C2" s="142"/>
      <c r="D2" s="156"/>
      <c r="E2" s="109" t="s">
        <v>148</v>
      </c>
      <c r="F2" s="156"/>
      <c r="G2" s="142"/>
      <c r="H2" s="142"/>
    </row>
    <row r="3" spans="2:8">
      <c r="B3" s="142"/>
      <c r="C3" s="142"/>
      <c r="D3" s="142"/>
      <c r="E3" s="158" t="s">
        <v>87</v>
      </c>
      <c r="F3" s="142"/>
      <c r="G3" s="159"/>
      <c r="H3" s="159"/>
    </row>
    <row r="4" spans="2:8">
      <c r="B4" s="142"/>
      <c r="C4" s="160"/>
      <c r="D4" s="142"/>
      <c r="E4" s="158" t="s">
        <v>128</v>
      </c>
      <c r="F4" s="142"/>
      <c r="G4" s="159"/>
      <c r="H4" s="159"/>
    </row>
    <row r="5" spans="2:8">
      <c r="B5" s="220" t="s">
        <v>44</v>
      </c>
      <c r="C5" s="220" t="s">
        <v>7</v>
      </c>
      <c r="D5" s="220" t="s">
        <v>11</v>
      </c>
      <c r="E5" s="220" t="s">
        <v>43</v>
      </c>
      <c r="F5" s="220" t="s">
        <v>16</v>
      </c>
      <c r="G5" s="219" t="s">
        <v>18</v>
      </c>
      <c r="H5" s="219" t="s">
        <v>20</v>
      </c>
    </row>
    <row r="6" spans="2:8">
      <c r="B6" s="218"/>
      <c r="C6" s="218"/>
      <c r="D6" s="218"/>
      <c r="E6" s="218"/>
      <c r="F6" s="218"/>
      <c r="G6" s="217"/>
      <c r="H6" s="217"/>
    </row>
    <row r="7" spans="2:8">
      <c r="B7" s="150" t="s">
        <v>45</v>
      </c>
      <c r="C7" s="143">
        <v>109376</v>
      </c>
      <c r="D7" s="43">
        <v>34</v>
      </c>
      <c r="E7" s="43">
        <v>1229.25</v>
      </c>
      <c r="F7" s="151">
        <v>52440</v>
      </c>
      <c r="G7" s="44">
        <v>4849.25</v>
      </c>
      <c r="H7" s="147">
        <f>SUM(C7:G7)</f>
        <v>167928.5</v>
      </c>
    </row>
    <row r="8" spans="2:8">
      <c r="B8" s="152" t="s">
        <v>46</v>
      </c>
      <c r="C8" s="143">
        <v>1631</v>
      </c>
      <c r="D8" s="143">
        <v>2170</v>
      </c>
      <c r="E8" s="143">
        <v>1317.25</v>
      </c>
      <c r="F8" s="144">
        <v>4965.25</v>
      </c>
      <c r="G8" s="143">
        <v>8319.5</v>
      </c>
      <c r="H8" s="147">
        <f t="shared" ref="H8:H9" si="0">SUM(C8:G8)</f>
        <v>18403</v>
      </c>
    </row>
    <row r="9" spans="2:8">
      <c r="B9" s="152" t="s">
        <v>47</v>
      </c>
      <c r="C9" s="147">
        <f>SUM(C7:C8)</f>
        <v>111007</v>
      </c>
      <c r="D9" s="147">
        <f t="shared" ref="D9:G9" si="1">SUM(D7:D8)</f>
        <v>2204</v>
      </c>
      <c r="E9" s="147">
        <f t="shared" si="1"/>
        <v>2546.5</v>
      </c>
      <c r="F9" s="147">
        <f t="shared" si="1"/>
        <v>57405.25</v>
      </c>
      <c r="G9" s="147">
        <f t="shared" si="1"/>
        <v>13168.75</v>
      </c>
      <c r="H9" s="147">
        <f t="shared" si="0"/>
        <v>186331.5</v>
      </c>
    </row>
    <row r="10" spans="2:8">
      <c r="B10" s="115"/>
      <c r="C10" s="115"/>
      <c r="D10" s="115"/>
      <c r="E10" s="115"/>
      <c r="F10" s="115"/>
      <c r="G10" s="115"/>
      <c r="H10" s="115"/>
    </row>
    <row r="11" spans="2:8">
      <c r="B11" s="218" t="s">
        <v>48</v>
      </c>
      <c r="C11" s="218" t="s">
        <v>7</v>
      </c>
      <c r="D11" s="218" t="s">
        <v>11</v>
      </c>
      <c r="E11" s="218" t="s">
        <v>43</v>
      </c>
      <c r="F11" s="218" t="s">
        <v>16</v>
      </c>
      <c r="G11" s="217" t="s">
        <v>18</v>
      </c>
      <c r="H11" s="217" t="s">
        <v>20</v>
      </c>
    </row>
    <row r="12" spans="2:8">
      <c r="B12" s="218"/>
      <c r="C12" s="218"/>
      <c r="D12" s="218"/>
      <c r="E12" s="218"/>
      <c r="F12" s="218"/>
      <c r="G12" s="217"/>
      <c r="H12" s="217"/>
    </row>
    <row r="13" spans="2:8">
      <c r="B13" s="152" t="s">
        <v>45</v>
      </c>
      <c r="C13" s="143">
        <v>32421.75</v>
      </c>
      <c r="D13" s="143">
        <v>1598</v>
      </c>
      <c r="E13" s="143">
        <v>3047</v>
      </c>
      <c r="F13" s="144">
        <v>22066.25</v>
      </c>
      <c r="G13" s="143">
        <v>12825</v>
      </c>
      <c r="H13" s="147">
        <f>SUM(C13:G13)</f>
        <v>71958</v>
      </c>
    </row>
    <row r="14" spans="2:8">
      <c r="B14" s="152" t="s">
        <v>46</v>
      </c>
      <c r="C14" s="143">
        <v>81750</v>
      </c>
      <c r="D14" s="143">
        <v>354</v>
      </c>
      <c r="E14" s="143">
        <v>314</v>
      </c>
      <c r="F14" s="144">
        <v>38475.5</v>
      </c>
      <c r="G14" s="143">
        <v>16</v>
      </c>
      <c r="H14" s="147">
        <f t="shared" ref="H14:H15" si="2">SUM(C14:G14)</f>
        <v>120909.5</v>
      </c>
    </row>
    <row r="15" spans="2:8">
      <c r="B15" s="152" t="s">
        <v>49</v>
      </c>
      <c r="C15" s="147">
        <f>SUM(C13:C14)</f>
        <v>114171.75</v>
      </c>
      <c r="D15" s="147">
        <f t="shared" ref="D15:G15" si="3">SUM(D13:D14)</f>
        <v>1952</v>
      </c>
      <c r="E15" s="147">
        <f t="shared" si="3"/>
        <v>3361</v>
      </c>
      <c r="F15" s="147">
        <f t="shared" si="3"/>
        <v>60541.75</v>
      </c>
      <c r="G15" s="147">
        <f t="shared" si="3"/>
        <v>12841</v>
      </c>
      <c r="H15" s="147">
        <f t="shared" si="2"/>
        <v>192867.5</v>
      </c>
    </row>
    <row r="16" spans="2:8">
      <c r="B16" s="115"/>
      <c r="C16" s="115"/>
      <c r="D16" s="115"/>
      <c r="E16" s="115"/>
      <c r="F16" s="115"/>
      <c r="G16" s="115"/>
      <c r="H16" s="115"/>
    </row>
    <row r="17" spans="2:9">
      <c r="B17" s="218" t="s">
        <v>50</v>
      </c>
      <c r="C17" s="218" t="s">
        <v>7</v>
      </c>
      <c r="D17" s="218" t="s">
        <v>11</v>
      </c>
      <c r="E17" s="218" t="s">
        <v>43</v>
      </c>
      <c r="F17" s="218" t="s">
        <v>16</v>
      </c>
      <c r="G17" s="217" t="s">
        <v>18</v>
      </c>
      <c r="H17" s="217" t="s">
        <v>20</v>
      </c>
    </row>
    <row r="18" spans="2:9">
      <c r="B18" s="218"/>
      <c r="C18" s="218"/>
      <c r="D18" s="218"/>
      <c r="E18" s="218"/>
      <c r="F18" s="218"/>
      <c r="G18" s="217"/>
      <c r="H18" s="217"/>
    </row>
    <row r="19" spans="2:9">
      <c r="B19" s="152" t="s">
        <v>45</v>
      </c>
      <c r="C19" s="143">
        <v>61985.75</v>
      </c>
      <c r="D19" s="143">
        <v>0</v>
      </c>
      <c r="E19" s="145">
        <v>0</v>
      </c>
      <c r="F19" s="145">
        <v>3413</v>
      </c>
      <c r="G19" s="143">
        <v>0</v>
      </c>
      <c r="H19" s="147">
        <f>SUM(C19:G19)</f>
        <v>65398.75</v>
      </c>
      <c r="I19" s="15"/>
    </row>
    <row r="20" spans="2:9">
      <c r="B20" s="152" t="s">
        <v>46</v>
      </c>
      <c r="C20" s="44">
        <v>18576.75</v>
      </c>
      <c r="D20" s="143">
        <v>0</v>
      </c>
      <c r="E20" s="146">
        <v>0</v>
      </c>
      <c r="F20" s="145">
        <v>0</v>
      </c>
      <c r="G20" s="143">
        <v>0</v>
      </c>
      <c r="H20" s="147">
        <f t="shared" ref="H20:H25" si="4">SUM(C20:G20)</f>
        <v>18576.75</v>
      </c>
      <c r="I20" s="15"/>
    </row>
    <row r="21" spans="2:9">
      <c r="B21" s="153" t="s">
        <v>51</v>
      </c>
      <c r="C21" s="147">
        <f>SUM(C19:C20)</f>
        <v>80562.5</v>
      </c>
      <c r="D21" s="147">
        <f t="shared" ref="D21:G21" si="5">SUM(D19:D20)</f>
        <v>0</v>
      </c>
      <c r="E21" s="147">
        <f t="shared" si="5"/>
        <v>0</v>
      </c>
      <c r="F21" s="147">
        <f t="shared" si="5"/>
        <v>3413</v>
      </c>
      <c r="G21" s="147">
        <f t="shared" si="5"/>
        <v>0</v>
      </c>
      <c r="H21" s="147">
        <f t="shared" si="4"/>
        <v>83975.5</v>
      </c>
      <c r="I21" s="15"/>
    </row>
    <row r="22" spans="2:9">
      <c r="B22" s="152" t="s">
        <v>45</v>
      </c>
      <c r="C22" s="143">
        <v>60631.75</v>
      </c>
      <c r="D22" s="143">
        <v>0</v>
      </c>
      <c r="E22" s="145">
        <v>0</v>
      </c>
      <c r="F22" s="145">
        <v>4251</v>
      </c>
      <c r="G22" s="143">
        <v>0</v>
      </c>
      <c r="H22" s="147">
        <f t="shared" si="4"/>
        <v>64882.75</v>
      </c>
      <c r="I22" s="15"/>
    </row>
    <row r="23" spans="2:9">
      <c r="B23" s="152" t="s">
        <v>46</v>
      </c>
      <c r="C23" s="143">
        <v>15897.75</v>
      </c>
      <c r="D23" s="143">
        <v>0</v>
      </c>
      <c r="E23" s="145">
        <v>0</v>
      </c>
      <c r="F23" s="145">
        <v>0</v>
      </c>
      <c r="G23" s="143">
        <v>0</v>
      </c>
      <c r="H23" s="147">
        <f t="shared" si="4"/>
        <v>15897.75</v>
      </c>
      <c r="I23" s="15"/>
    </row>
    <row r="24" spans="2:9">
      <c r="B24" s="153" t="s">
        <v>52</v>
      </c>
      <c r="C24" s="147">
        <f>SUM(C22:C23)</f>
        <v>76529.5</v>
      </c>
      <c r="D24" s="147">
        <f t="shared" ref="D24:G24" si="6">SUM(D22:D23)</f>
        <v>0</v>
      </c>
      <c r="E24" s="147">
        <f t="shared" si="6"/>
        <v>0</v>
      </c>
      <c r="F24" s="147">
        <f t="shared" si="6"/>
        <v>4251</v>
      </c>
      <c r="G24" s="147">
        <f t="shared" si="6"/>
        <v>0</v>
      </c>
      <c r="H24" s="147">
        <f t="shared" si="4"/>
        <v>80780.5</v>
      </c>
      <c r="I24" s="15"/>
    </row>
    <row r="25" spans="2:9">
      <c r="B25" s="152" t="s">
        <v>50</v>
      </c>
      <c r="C25" s="147">
        <f>C21+C24</f>
        <v>157092</v>
      </c>
      <c r="D25" s="147">
        <f t="shared" ref="D25:G25" si="7">D21+D24</f>
        <v>0</v>
      </c>
      <c r="E25" s="147">
        <f t="shared" si="7"/>
        <v>0</v>
      </c>
      <c r="F25" s="147">
        <f t="shared" si="7"/>
        <v>7664</v>
      </c>
      <c r="G25" s="147">
        <f t="shared" si="7"/>
        <v>0</v>
      </c>
      <c r="H25" s="147">
        <f t="shared" si="4"/>
        <v>164756</v>
      </c>
    </row>
    <row r="26" spans="2:9">
      <c r="B26" s="152"/>
      <c r="C26" s="44"/>
      <c r="D26" s="44"/>
      <c r="E26" s="44"/>
      <c r="F26" s="154"/>
      <c r="G26" s="44"/>
      <c r="H26" s="115"/>
    </row>
    <row r="27" spans="2:9">
      <c r="B27" s="161" t="s">
        <v>20</v>
      </c>
      <c r="C27" s="162">
        <f>C9+C15+C25</f>
        <v>382270.75</v>
      </c>
      <c r="D27" s="162">
        <f t="shared" ref="D27:G27" si="8">D9+D15+D25</f>
        <v>4156</v>
      </c>
      <c r="E27" s="162">
        <f t="shared" si="8"/>
        <v>5907.5</v>
      </c>
      <c r="F27" s="162">
        <f t="shared" si="8"/>
        <v>125611</v>
      </c>
      <c r="G27" s="162">
        <f t="shared" si="8"/>
        <v>26009.75</v>
      </c>
      <c r="H27" s="162">
        <f>H9+H15+H25</f>
        <v>543955</v>
      </c>
    </row>
    <row r="28" spans="2:9">
      <c r="B28" s="81" t="s">
        <v>97</v>
      </c>
    </row>
    <row r="29" spans="2:9">
      <c r="B29" s="81" t="s">
        <v>86</v>
      </c>
    </row>
    <row r="30" spans="2:9">
      <c r="B30" s="2" t="s">
        <v>119</v>
      </c>
    </row>
    <row r="31" spans="2:9">
      <c r="B31" s="1" t="s">
        <v>131</v>
      </c>
    </row>
    <row r="40" spans="1:9">
      <c r="A40" s="216" t="s">
        <v>146</v>
      </c>
      <c r="B40" s="216"/>
      <c r="C40" s="216"/>
      <c r="D40" s="216"/>
      <c r="E40" s="216"/>
      <c r="F40" s="216"/>
      <c r="G40" s="216"/>
      <c r="H40" s="216"/>
      <c r="I40" s="216"/>
    </row>
    <row r="41" spans="1:9">
      <c r="A41" s="142"/>
      <c r="B41" s="142"/>
      <c r="C41" s="142"/>
      <c r="D41" s="142"/>
      <c r="E41" s="142"/>
      <c r="F41" s="142"/>
      <c r="G41" s="142"/>
      <c r="H41" s="142"/>
    </row>
    <row r="42" spans="1:9">
      <c r="A42" s="142"/>
      <c r="B42" s="122" t="s">
        <v>147</v>
      </c>
      <c r="C42" s="122" t="s">
        <v>7</v>
      </c>
      <c r="D42" s="122" t="s">
        <v>11</v>
      </c>
      <c r="E42" s="122" t="s">
        <v>43</v>
      </c>
      <c r="F42" s="122" t="s">
        <v>98</v>
      </c>
      <c r="G42" s="122" t="s">
        <v>18</v>
      </c>
      <c r="H42" s="122" t="s">
        <v>19</v>
      </c>
    </row>
    <row r="43" spans="1:9">
      <c r="A43" s="142"/>
      <c r="B43" s="116" t="s">
        <v>70</v>
      </c>
      <c r="C43" s="44">
        <v>111007</v>
      </c>
      <c r="D43" s="40">
        <v>2204</v>
      </c>
      <c r="E43" s="40">
        <v>2546.5</v>
      </c>
      <c r="F43" s="44">
        <v>57405.25</v>
      </c>
      <c r="G43" s="40">
        <v>13168.75</v>
      </c>
      <c r="H43" s="111">
        <f>SUM(C43:G43)</f>
        <v>186331.5</v>
      </c>
    </row>
    <row r="44" spans="1:9">
      <c r="A44" s="142"/>
      <c r="B44" s="116" t="s">
        <v>71</v>
      </c>
      <c r="C44" s="44">
        <v>114171.75</v>
      </c>
      <c r="D44" s="40">
        <v>1952</v>
      </c>
      <c r="E44" s="40">
        <v>3361</v>
      </c>
      <c r="F44" s="40">
        <v>60541.75</v>
      </c>
      <c r="G44" s="40">
        <v>12841</v>
      </c>
      <c r="H44" s="111">
        <f t="shared" ref="H44:H45" si="9">SUM(C44:G44)</f>
        <v>192867.5</v>
      </c>
    </row>
    <row r="45" spans="1:9">
      <c r="A45" s="142"/>
      <c r="B45" s="116" t="s">
        <v>55</v>
      </c>
      <c r="C45" s="44">
        <v>157092</v>
      </c>
      <c r="D45" s="40">
        <v>0</v>
      </c>
      <c r="E45" s="40">
        <v>0</v>
      </c>
      <c r="F45" s="40">
        <v>7664</v>
      </c>
      <c r="G45" s="40">
        <v>0</v>
      </c>
      <c r="H45" s="111">
        <f t="shared" si="9"/>
        <v>164756</v>
      </c>
    </row>
    <row r="46" spans="1:9">
      <c r="A46" s="142"/>
      <c r="B46" s="163" t="s">
        <v>20</v>
      </c>
      <c r="C46" s="164">
        <f>SUM(C43:C45)</f>
        <v>382270.75</v>
      </c>
      <c r="D46" s="164">
        <f t="shared" ref="D46:G46" si="10">SUM(D43:D45)</f>
        <v>4156</v>
      </c>
      <c r="E46" s="164">
        <f t="shared" si="10"/>
        <v>5907.5</v>
      </c>
      <c r="F46" s="164">
        <f>SUM(F43:F45)</f>
        <v>125611</v>
      </c>
      <c r="G46" s="164">
        <f t="shared" si="10"/>
        <v>26009.75</v>
      </c>
      <c r="H46" s="164">
        <f>SUM(C46:G46)</f>
        <v>543955</v>
      </c>
    </row>
    <row r="47" spans="1:9">
      <c r="B47" s="82" t="s">
        <v>86</v>
      </c>
      <c r="C47" s="16"/>
      <c r="D47" s="16"/>
      <c r="E47" s="16"/>
      <c r="F47" s="16"/>
      <c r="G47" s="16"/>
    </row>
    <row r="55" spans="2:2">
      <c r="B55" s="1" t="s">
        <v>68</v>
      </c>
    </row>
    <row r="76" spans="2:6">
      <c r="F76" s="53"/>
    </row>
    <row r="78" spans="2:6">
      <c r="B78" s="216" t="s">
        <v>159</v>
      </c>
      <c r="C78" s="216"/>
      <c r="D78" s="216"/>
      <c r="E78" s="216"/>
      <c r="F78" s="216"/>
    </row>
    <row r="79" spans="2:6">
      <c r="B79" s="221" t="s">
        <v>130</v>
      </c>
      <c r="C79" s="221"/>
      <c r="D79" s="221"/>
      <c r="E79" s="221"/>
      <c r="F79" s="221"/>
    </row>
    <row r="80" spans="2:6">
      <c r="B80" s="121" t="s">
        <v>56</v>
      </c>
      <c r="C80" s="120">
        <v>2022</v>
      </c>
      <c r="D80" s="120">
        <v>2023</v>
      </c>
      <c r="E80" s="120" t="s">
        <v>89</v>
      </c>
      <c r="F80" s="120" t="s">
        <v>88</v>
      </c>
    </row>
    <row r="81" spans="2:6">
      <c r="B81" s="166" t="s">
        <v>45</v>
      </c>
      <c r="C81" s="167">
        <v>156905</v>
      </c>
      <c r="D81" s="167">
        <v>167928.5</v>
      </c>
      <c r="E81" s="167">
        <f>D81-C81</f>
        <v>11023.5</v>
      </c>
      <c r="F81" s="168">
        <f>E81/C81</f>
        <v>7.025588732035308E-2</v>
      </c>
    </row>
    <row r="82" spans="2:6">
      <c r="B82" s="149" t="s">
        <v>46</v>
      </c>
      <c r="C82" s="167">
        <v>15212</v>
      </c>
      <c r="D82" s="167">
        <v>18403</v>
      </c>
      <c r="E82" s="167">
        <f t="shared" ref="E82:E83" si="11">D82-C82</f>
        <v>3191</v>
      </c>
      <c r="F82" s="168">
        <f t="shared" ref="F82:F83" si="12">E82/C82</f>
        <v>0.2097686037338943</v>
      </c>
    </row>
    <row r="83" spans="2:6">
      <c r="B83" s="149" t="s">
        <v>47</v>
      </c>
      <c r="C83" s="101">
        <f>SUM(C81:C82)</f>
        <v>172117</v>
      </c>
      <c r="D83" s="101">
        <v>186331.5</v>
      </c>
      <c r="E83" s="101">
        <f t="shared" si="11"/>
        <v>14214.5</v>
      </c>
      <c r="F83" s="169">
        <f t="shared" si="12"/>
        <v>8.2586263994840717E-2</v>
      </c>
    </row>
    <row r="84" spans="2:6">
      <c r="B84" s="170"/>
      <c r="C84" s="171"/>
      <c r="D84" s="171"/>
      <c r="E84" s="167"/>
      <c r="F84" s="172"/>
    </row>
    <row r="85" spans="2:6">
      <c r="B85" s="173" t="s">
        <v>54</v>
      </c>
      <c r="C85" s="161">
        <v>2022</v>
      </c>
      <c r="D85" s="161">
        <v>2023</v>
      </c>
      <c r="E85" s="161" t="s">
        <v>89</v>
      </c>
      <c r="F85" s="161" t="s">
        <v>88</v>
      </c>
    </row>
    <row r="86" spans="2:6">
      <c r="B86" s="149" t="s">
        <v>45</v>
      </c>
      <c r="C86" s="167">
        <v>58628</v>
      </c>
      <c r="D86" s="167">
        <v>71958</v>
      </c>
      <c r="E86" s="167">
        <f>D86-C86</f>
        <v>13330</v>
      </c>
      <c r="F86" s="174">
        <f>E86/C86</f>
        <v>0.22736576379886744</v>
      </c>
    </row>
    <row r="87" spans="2:6">
      <c r="B87" s="149" t="s">
        <v>46</v>
      </c>
      <c r="C87" s="167">
        <v>87545</v>
      </c>
      <c r="D87" s="167">
        <v>120909.5</v>
      </c>
      <c r="E87" s="167">
        <f t="shared" ref="E87:E88" si="13">D87-C87</f>
        <v>33364.5</v>
      </c>
      <c r="F87" s="174">
        <f t="shared" ref="F87:F88" si="14">E87/C87</f>
        <v>0.38111257067793708</v>
      </c>
    </row>
    <row r="88" spans="2:6">
      <c r="B88" s="149" t="s">
        <v>49</v>
      </c>
      <c r="C88" s="101">
        <v>146173</v>
      </c>
      <c r="D88" s="101">
        <v>192867.5</v>
      </c>
      <c r="E88" s="101">
        <f t="shared" si="13"/>
        <v>46694.5</v>
      </c>
      <c r="F88" s="175">
        <f t="shared" si="14"/>
        <v>0.31944681986413359</v>
      </c>
    </row>
    <row r="89" spans="2:6">
      <c r="B89" s="170"/>
      <c r="C89" s="171"/>
      <c r="D89" s="171"/>
      <c r="E89" s="167"/>
      <c r="F89" s="172"/>
    </row>
    <row r="90" spans="2:6">
      <c r="B90" s="121" t="s">
        <v>50</v>
      </c>
      <c r="C90" s="121">
        <v>2022</v>
      </c>
      <c r="D90" s="121">
        <v>2023</v>
      </c>
      <c r="E90" s="120" t="s">
        <v>89</v>
      </c>
      <c r="F90" s="120" t="s">
        <v>88</v>
      </c>
    </row>
    <row r="91" spans="2:6">
      <c r="B91" s="149" t="s">
        <v>45</v>
      </c>
      <c r="C91" s="167">
        <v>64311</v>
      </c>
      <c r="D91" s="167">
        <v>65398.75</v>
      </c>
      <c r="E91" s="167">
        <f>D91-C91</f>
        <v>1087.75</v>
      </c>
      <c r="F91" s="174">
        <f>E91/C91</f>
        <v>1.6913902753805724E-2</v>
      </c>
    </row>
    <row r="92" spans="2:6">
      <c r="B92" s="149" t="s">
        <v>46</v>
      </c>
      <c r="C92" s="167">
        <v>26996</v>
      </c>
      <c r="D92" s="167">
        <v>18576.75</v>
      </c>
      <c r="E92" s="167">
        <f t="shared" ref="E92:E93" si="15">D92-C92</f>
        <v>-8419.25</v>
      </c>
      <c r="F92" s="174">
        <f t="shared" ref="F92:F99" si="16">E92/C92</f>
        <v>-0.31187027707808562</v>
      </c>
    </row>
    <row r="93" spans="2:6">
      <c r="B93" s="149" t="s">
        <v>51</v>
      </c>
      <c r="C93" s="101">
        <v>91307</v>
      </c>
      <c r="D93" s="101">
        <v>83975.5</v>
      </c>
      <c r="E93" s="101">
        <f t="shared" si="15"/>
        <v>-7331.5</v>
      </c>
      <c r="F93" s="175">
        <f t="shared" si="16"/>
        <v>-8.0295048572398608E-2</v>
      </c>
    </row>
    <row r="94" spans="2:6">
      <c r="B94" s="149" t="s">
        <v>45</v>
      </c>
      <c r="C94" s="167">
        <v>65630</v>
      </c>
      <c r="D94" s="167">
        <v>64882.75</v>
      </c>
      <c r="E94" s="167">
        <f>D94-C94</f>
        <v>-747.25</v>
      </c>
      <c r="F94" s="174">
        <f t="shared" si="16"/>
        <v>-1.1385799177205546E-2</v>
      </c>
    </row>
    <row r="95" spans="2:6">
      <c r="B95" s="149" t="s">
        <v>46</v>
      </c>
      <c r="C95" s="167">
        <v>24793</v>
      </c>
      <c r="D95" s="167">
        <v>15897.75</v>
      </c>
      <c r="E95" s="167">
        <f t="shared" ref="E95:E97" si="17">D95-C95</f>
        <v>-8895.25</v>
      </c>
      <c r="F95" s="174">
        <f t="shared" si="16"/>
        <v>-0.35878070423103298</v>
      </c>
    </row>
    <row r="96" spans="2:6">
      <c r="B96" s="149" t="s">
        <v>52</v>
      </c>
      <c r="C96" s="101">
        <v>90423</v>
      </c>
      <c r="D96" s="101">
        <v>80780.5</v>
      </c>
      <c r="E96" s="101">
        <f t="shared" si="17"/>
        <v>-9642.5</v>
      </c>
      <c r="F96" s="175">
        <f t="shared" si="16"/>
        <v>-0.1066376917377216</v>
      </c>
    </row>
    <row r="97" spans="2:6">
      <c r="B97" s="149" t="s">
        <v>50</v>
      </c>
      <c r="C97" s="101">
        <v>181730</v>
      </c>
      <c r="D97" s="101">
        <v>164756</v>
      </c>
      <c r="E97" s="101">
        <f t="shared" si="17"/>
        <v>-16974</v>
      </c>
      <c r="F97" s="175">
        <f t="shared" si="16"/>
        <v>-9.3402300115556045E-2</v>
      </c>
    </row>
    <row r="98" spans="2:6">
      <c r="B98" s="176"/>
      <c r="C98" s="167"/>
      <c r="D98" s="167"/>
      <c r="E98" s="167"/>
      <c r="F98" s="174"/>
    </row>
    <row r="99" spans="2:6">
      <c r="B99" s="95" t="s">
        <v>20</v>
      </c>
      <c r="C99" s="177">
        <f>C83+C88+C97</f>
        <v>500020</v>
      </c>
      <c r="D99" s="177">
        <f t="shared" ref="D99:E99" si="18">D83+D88+D97</f>
        <v>543955</v>
      </c>
      <c r="E99" s="177">
        <f t="shared" si="18"/>
        <v>43935</v>
      </c>
      <c r="F99" s="178">
        <f t="shared" si="16"/>
        <v>8.7866485340586373E-2</v>
      </c>
    </row>
    <row r="100" spans="2:6">
      <c r="B100" s="82" t="s">
        <v>86</v>
      </c>
    </row>
    <row r="101" spans="2:6">
      <c r="B101" s="8"/>
    </row>
    <row r="102" spans="2:6">
      <c r="B102" s="8"/>
    </row>
    <row r="103" spans="2:6">
      <c r="B103" s="8"/>
    </row>
    <row r="104" spans="2:6">
      <c r="B104" s="8"/>
    </row>
    <row r="105" spans="2:6">
      <c r="B105" s="8"/>
    </row>
    <row r="106" spans="2:6">
      <c r="B106" s="8"/>
    </row>
    <row r="107" spans="2:6">
      <c r="B107" s="8"/>
    </row>
    <row r="108" spans="2:6">
      <c r="B108" s="8"/>
    </row>
    <row r="109" spans="2:6">
      <c r="B109" s="8"/>
    </row>
    <row r="110" spans="2:6">
      <c r="B110" s="8"/>
    </row>
    <row r="111" spans="2:6">
      <c r="B111" s="8"/>
    </row>
    <row r="112" spans="2:6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4">
      <c r="B129" s="8"/>
    </row>
    <row r="130" spans="2:4">
      <c r="B130" s="8"/>
    </row>
    <row r="131" spans="2:4">
      <c r="B131" s="8"/>
    </row>
    <row r="132" spans="2:4">
      <c r="B132" s="8"/>
    </row>
    <row r="133" spans="2:4">
      <c r="B133" s="8"/>
    </row>
    <row r="134" spans="2:4">
      <c r="B134" s="8"/>
    </row>
    <row r="135" spans="2:4">
      <c r="B135" s="8"/>
    </row>
    <row r="136" spans="2:4">
      <c r="B136" s="8"/>
    </row>
    <row r="137" spans="2:4">
      <c r="B137" s="8"/>
    </row>
    <row r="138" spans="2:4">
      <c r="B138" s="8"/>
    </row>
    <row r="139" spans="2:4">
      <c r="B139" s="8"/>
    </row>
    <row r="140" spans="2:4">
      <c r="B140" s="8"/>
    </row>
    <row r="141" spans="2:4">
      <c r="B141" s="8"/>
    </row>
    <row r="142" spans="2:4">
      <c r="B142" s="97" t="s">
        <v>56</v>
      </c>
    </row>
    <row r="143" spans="2:4" ht="22.5" customHeight="1">
      <c r="B143" s="121" t="s">
        <v>165</v>
      </c>
      <c r="C143" s="96">
        <v>2022</v>
      </c>
      <c r="D143" s="96">
        <v>2023</v>
      </c>
    </row>
    <row r="144" spans="2:4" ht="15">
      <c r="B144" s="149" t="s">
        <v>45</v>
      </c>
      <c r="C144" s="41">
        <v>64311</v>
      </c>
      <c r="D144" s="41">
        <v>65398.75</v>
      </c>
    </row>
    <row r="145" spans="2:4" ht="15">
      <c r="B145" s="149" t="s">
        <v>46</v>
      </c>
      <c r="C145" s="41">
        <v>26996</v>
      </c>
      <c r="D145" s="41">
        <v>18576.75</v>
      </c>
    </row>
    <row r="146" spans="2:4">
      <c r="B146" s="8"/>
    </row>
    <row r="147" spans="2:4">
      <c r="B147" s="8"/>
    </row>
    <row r="148" spans="2:4">
      <c r="B148" s="8"/>
    </row>
    <row r="149" spans="2:4">
      <c r="B149" s="8"/>
    </row>
    <row r="150" spans="2:4">
      <c r="B150" s="8"/>
    </row>
    <row r="151" spans="2:4">
      <c r="B151" s="8"/>
    </row>
    <row r="152" spans="2:4">
      <c r="B152" s="8"/>
    </row>
    <row r="153" spans="2:4">
      <c r="B153" s="8"/>
    </row>
    <row r="154" spans="2:4">
      <c r="B154" s="8"/>
    </row>
    <row r="155" spans="2:4">
      <c r="B155" s="8"/>
    </row>
    <row r="156" spans="2:4">
      <c r="B156" s="8"/>
    </row>
    <row r="157" spans="2:4">
      <c r="B157" s="8"/>
    </row>
    <row r="158" spans="2:4">
      <c r="B158" s="8"/>
    </row>
    <row r="159" spans="2:4">
      <c r="B159" s="8"/>
    </row>
    <row r="160" spans="2:4">
      <c r="B160" s="8"/>
    </row>
    <row r="161" spans="2:4">
      <c r="B161" s="8"/>
    </row>
    <row r="162" spans="2:4">
      <c r="B162" s="8"/>
    </row>
    <row r="163" spans="2:4">
      <c r="B163" s="8"/>
    </row>
    <row r="164" spans="2:4">
      <c r="B164" s="8"/>
    </row>
    <row r="165" spans="2:4">
      <c r="B165" s="8"/>
    </row>
    <row r="166" spans="2:4">
      <c r="B166" s="8"/>
    </row>
    <row r="167" spans="2:4">
      <c r="B167" s="8"/>
    </row>
    <row r="168" spans="2:4">
      <c r="B168" s="8"/>
    </row>
    <row r="169" spans="2:4">
      <c r="B169" s="97" t="s">
        <v>54</v>
      </c>
    </row>
    <row r="170" spans="2:4" ht="15">
      <c r="B170" s="199" t="s">
        <v>160</v>
      </c>
      <c r="C170" s="96">
        <v>2022</v>
      </c>
      <c r="D170" s="96">
        <v>2023</v>
      </c>
    </row>
    <row r="171" spans="2:4" ht="15">
      <c r="B171" s="200" t="s">
        <v>45</v>
      </c>
      <c r="C171" s="41">
        <v>65630</v>
      </c>
      <c r="D171" s="41">
        <v>64882.75</v>
      </c>
    </row>
    <row r="172" spans="2:4" ht="15">
      <c r="B172" s="200" t="s">
        <v>46</v>
      </c>
      <c r="C172" s="41">
        <v>24793</v>
      </c>
      <c r="D172" s="41">
        <v>15897.75</v>
      </c>
    </row>
    <row r="173" spans="2:4">
      <c r="B173" s="8"/>
    </row>
    <row r="174" spans="2:4">
      <c r="B174" s="8"/>
    </row>
    <row r="175" spans="2:4">
      <c r="B175" s="8"/>
    </row>
    <row r="176" spans="2:4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6">
      <c r="B193" s="8"/>
    </row>
    <row r="194" spans="2:6">
      <c r="B194" s="8"/>
    </row>
    <row r="195" spans="2:6">
      <c r="B195" s="8"/>
    </row>
    <row r="201" spans="2:6">
      <c r="B201" s="216" t="s">
        <v>132</v>
      </c>
      <c r="C201" s="216"/>
      <c r="D201" s="216"/>
      <c r="E201" s="216"/>
      <c r="F201" s="216"/>
    </row>
    <row r="202" spans="2:6">
      <c r="B202" s="179"/>
      <c r="C202" s="142"/>
      <c r="D202" s="142"/>
      <c r="E202" s="142"/>
      <c r="F202" s="142"/>
    </row>
    <row r="203" spans="2:6">
      <c r="B203" s="121" t="s">
        <v>69</v>
      </c>
      <c r="C203" s="120">
        <v>2022</v>
      </c>
      <c r="D203" s="120">
        <v>2023</v>
      </c>
      <c r="E203" s="122" t="s">
        <v>117</v>
      </c>
      <c r="F203" s="122" t="s">
        <v>114</v>
      </c>
    </row>
    <row r="204" spans="2:6">
      <c r="B204" s="148" t="s">
        <v>53</v>
      </c>
      <c r="C204" s="40">
        <v>172117</v>
      </c>
      <c r="D204" s="167">
        <v>186331.5</v>
      </c>
      <c r="E204" s="40">
        <f>D204-C204</f>
        <v>14214.5</v>
      </c>
      <c r="F204" s="134">
        <f>E204/C204</f>
        <v>8.2586263994840717E-2</v>
      </c>
    </row>
    <row r="205" spans="2:6">
      <c r="B205" s="148" t="s">
        <v>54</v>
      </c>
      <c r="C205" s="40">
        <v>146173</v>
      </c>
      <c r="D205" s="167">
        <v>192867.5</v>
      </c>
      <c r="E205" s="40">
        <f t="shared" ref="E205:E207" si="19">D205-C205</f>
        <v>46694.5</v>
      </c>
      <c r="F205" s="134">
        <f t="shared" ref="F205:F207" si="20">E205/C205</f>
        <v>0.31944681986413359</v>
      </c>
    </row>
    <row r="206" spans="2:6">
      <c r="B206" s="148" t="s">
        <v>55</v>
      </c>
      <c r="C206" s="40">
        <v>181730</v>
      </c>
      <c r="D206" s="167">
        <v>164756</v>
      </c>
      <c r="E206" s="40">
        <f t="shared" si="19"/>
        <v>-16974</v>
      </c>
      <c r="F206" s="134">
        <f t="shared" si="20"/>
        <v>-9.3402300115556045E-2</v>
      </c>
    </row>
    <row r="207" spans="2:6">
      <c r="B207" s="155" t="s">
        <v>20</v>
      </c>
      <c r="C207" s="164">
        <f>SUM(C204:C206)</f>
        <v>500020</v>
      </c>
      <c r="D207" s="164">
        <f>SUM(D204:D206)</f>
        <v>543955</v>
      </c>
      <c r="E207" s="164">
        <f t="shared" si="19"/>
        <v>43935</v>
      </c>
      <c r="F207" s="107">
        <f t="shared" si="20"/>
        <v>8.7866485340586373E-2</v>
      </c>
    </row>
    <row r="208" spans="2:6" ht="15">
      <c r="B208" s="83" t="s">
        <v>86</v>
      </c>
      <c r="C208"/>
      <c r="D208"/>
      <c r="E208"/>
      <c r="F208"/>
    </row>
  </sheetData>
  <mergeCells count="25">
    <mergeCell ref="B201:F201"/>
    <mergeCell ref="H5:H6"/>
    <mergeCell ref="B11:B12"/>
    <mergeCell ref="C11:C12"/>
    <mergeCell ref="D11:D12"/>
    <mergeCell ref="E11:E12"/>
    <mergeCell ref="F11:F12"/>
    <mergeCell ref="G11:G12"/>
    <mergeCell ref="H11:H12"/>
    <mergeCell ref="B5:B6"/>
    <mergeCell ref="C5:C6"/>
    <mergeCell ref="D5:D6"/>
    <mergeCell ref="E5:E6"/>
    <mergeCell ref="F5:F6"/>
    <mergeCell ref="G5:G6"/>
    <mergeCell ref="B79:F79"/>
    <mergeCell ref="B78:F78"/>
    <mergeCell ref="H17:H18"/>
    <mergeCell ref="B17:B18"/>
    <mergeCell ref="C17:C18"/>
    <mergeCell ref="D17:D18"/>
    <mergeCell ref="E17:E18"/>
    <mergeCell ref="F17:F18"/>
    <mergeCell ref="G17:G18"/>
    <mergeCell ref="A40:I40"/>
  </mergeCells>
  <pageMargins left="0.7" right="0.7" top="0.75" bottom="0.75" header="0.3" footer="0.3"/>
  <pageSetup scale="72" orientation="landscape" horizontalDpi="4294967293" verticalDpi="0" r:id="rId1"/>
  <rowBreaks count="5" manualBreakCount="5">
    <brk id="34" max="8" man="1"/>
    <brk id="71" max="16383" man="1"/>
    <brk id="119" max="16383" man="1"/>
    <brk id="166" max="8" man="1"/>
    <brk id="195" max="16383" man="1"/>
  </rowBreaks>
  <ignoredErrors>
    <ignoredError sqref="C83:C85 C89:C90 C207:D20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N65"/>
  <sheetViews>
    <sheetView view="pageBreakPreview" zoomScale="60" zoomScaleNormal="100" workbookViewId="0">
      <selection activeCell="A4" sqref="A4"/>
    </sheetView>
  </sheetViews>
  <sheetFormatPr baseColWidth="10" defaultRowHeight="15"/>
  <cols>
    <col min="2" max="2" width="19.5703125" customWidth="1"/>
    <col min="3" max="3" width="12.28515625" customWidth="1"/>
    <col min="4" max="4" width="11.140625" customWidth="1"/>
    <col min="5" max="5" width="10.7109375" customWidth="1"/>
    <col min="7" max="8" width="9" customWidth="1"/>
    <col min="9" max="9" width="9.140625" customWidth="1"/>
    <col min="10" max="10" width="9.28515625" customWidth="1"/>
    <col min="11" max="11" width="11.7109375" customWidth="1"/>
    <col min="12" max="12" width="7.5703125" customWidth="1"/>
    <col min="13" max="13" width="10.5703125" customWidth="1"/>
    <col min="14" max="14" width="14.28515625" customWidth="1"/>
  </cols>
  <sheetData>
    <row r="2" spans="2:14">
      <c r="B2" s="216" t="s">
        <v>31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2:14">
      <c r="B3" s="216" t="s">
        <v>141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2:14">
      <c r="B4" s="216" t="s">
        <v>142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6" spans="2:14" ht="26.25">
      <c r="B6" s="75" t="s">
        <v>100</v>
      </c>
      <c r="C6" s="75" t="s">
        <v>21</v>
      </c>
      <c r="D6" s="75" t="s">
        <v>22</v>
      </c>
      <c r="E6" s="75" t="s">
        <v>23</v>
      </c>
      <c r="F6" s="75" t="s">
        <v>24</v>
      </c>
      <c r="G6" s="75" t="s">
        <v>124</v>
      </c>
      <c r="H6" s="98" t="s">
        <v>143</v>
      </c>
      <c r="I6" s="98" t="s">
        <v>27</v>
      </c>
      <c r="J6" s="98" t="s">
        <v>28</v>
      </c>
      <c r="K6" s="98" t="s">
        <v>29</v>
      </c>
      <c r="L6" s="98" t="s">
        <v>30</v>
      </c>
      <c r="M6" s="98" t="s">
        <v>20</v>
      </c>
      <c r="N6" s="98" t="s">
        <v>74</v>
      </c>
    </row>
    <row r="7" spans="2:14" ht="24.75" customHeight="1">
      <c r="B7" s="99" t="s">
        <v>1</v>
      </c>
      <c r="C7" s="100">
        <v>0</v>
      </c>
      <c r="D7" s="100">
        <v>0</v>
      </c>
      <c r="E7" s="100">
        <v>0</v>
      </c>
      <c r="F7" s="100">
        <v>42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1">
        <f>SUM(C7:L7)</f>
        <v>42</v>
      </c>
      <c r="N7" s="102">
        <f>M7/$M$29</f>
        <v>3.0859662013225569E-2</v>
      </c>
    </row>
    <row r="8" spans="2:14" ht="21" customHeight="1">
      <c r="B8" s="99" t="s">
        <v>2</v>
      </c>
      <c r="C8" s="100">
        <v>0</v>
      </c>
      <c r="D8" s="100">
        <v>0</v>
      </c>
      <c r="E8" s="100">
        <v>1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1">
        <f t="shared" ref="M8:M28" si="0">SUM(C8:L8)</f>
        <v>1</v>
      </c>
      <c r="N8" s="102">
        <f t="shared" ref="N8:N28" si="1">M8/$M$29</f>
        <v>7.347538574577516E-4</v>
      </c>
    </row>
    <row r="9" spans="2:14">
      <c r="B9" s="99" t="s">
        <v>3</v>
      </c>
      <c r="C9" s="100">
        <v>0</v>
      </c>
      <c r="D9" s="100">
        <v>2</v>
      </c>
      <c r="E9" s="100">
        <v>5</v>
      </c>
      <c r="F9" s="100">
        <v>0</v>
      </c>
      <c r="G9" s="100">
        <v>0</v>
      </c>
      <c r="H9" s="100">
        <v>10</v>
      </c>
      <c r="I9" s="100">
        <v>5</v>
      </c>
      <c r="J9" s="100">
        <v>0</v>
      </c>
      <c r="K9" s="100">
        <v>0</v>
      </c>
      <c r="L9" s="100">
        <v>0</v>
      </c>
      <c r="M9" s="101">
        <f t="shared" si="0"/>
        <v>22</v>
      </c>
      <c r="N9" s="102">
        <f t="shared" si="1"/>
        <v>1.6164584864070537E-2</v>
      </c>
    </row>
    <row r="10" spans="2:14">
      <c r="B10" s="99" t="s">
        <v>4</v>
      </c>
      <c r="C10" s="100">
        <v>1</v>
      </c>
      <c r="D10" s="100">
        <v>9</v>
      </c>
      <c r="E10" s="100">
        <v>0</v>
      </c>
      <c r="F10" s="100">
        <v>0</v>
      </c>
      <c r="G10" s="100">
        <v>0</v>
      </c>
      <c r="H10" s="100">
        <v>5</v>
      </c>
      <c r="I10" s="100">
        <v>3</v>
      </c>
      <c r="J10" s="100">
        <v>0</v>
      </c>
      <c r="K10" s="100">
        <v>0</v>
      </c>
      <c r="L10" s="100">
        <v>0</v>
      </c>
      <c r="M10" s="101">
        <f t="shared" si="0"/>
        <v>18</v>
      </c>
      <c r="N10" s="102">
        <f t="shared" si="1"/>
        <v>1.3225569434239529E-2</v>
      </c>
    </row>
    <row r="11" spans="2:14" ht="21" customHeight="1">
      <c r="B11" s="99" t="s">
        <v>5</v>
      </c>
      <c r="C11" s="100">
        <v>14</v>
      </c>
      <c r="D11" s="100">
        <v>0</v>
      </c>
      <c r="E11" s="100">
        <v>9</v>
      </c>
      <c r="F11" s="100">
        <v>0</v>
      </c>
      <c r="G11" s="100">
        <v>2</v>
      </c>
      <c r="H11" s="100">
        <v>3</v>
      </c>
      <c r="I11" s="100">
        <v>3</v>
      </c>
      <c r="J11" s="100">
        <v>1</v>
      </c>
      <c r="K11" s="100">
        <v>0</v>
      </c>
      <c r="L11" s="100">
        <v>0</v>
      </c>
      <c r="M11" s="101">
        <f t="shared" si="0"/>
        <v>32</v>
      </c>
      <c r="N11" s="102">
        <f t="shared" si="1"/>
        <v>2.3512123438648051E-2</v>
      </c>
    </row>
    <row r="12" spans="2:14" ht="19.5" customHeight="1">
      <c r="B12" s="99" t="s">
        <v>121</v>
      </c>
      <c r="C12" s="100">
        <v>8</v>
      </c>
      <c r="D12" s="100">
        <v>0</v>
      </c>
      <c r="E12" s="100">
        <v>0</v>
      </c>
      <c r="F12" s="100">
        <v>0</v>
      </c>
      <c r="G12" s="100">
        <v>0</v>
      </c>
      <c r="H12" s="100">
        <v>1</v>
      </c>
      <c r="I12" s="100">
        <v>0</v>
      </c>
      <c r="J12" s="100">
        <v>0</v>
      </c>
      <c r="K12" s="100">
        <v>0</v>
      </c>
      <c r="L12" s="100">
        <v>0</v>
      </c>
      <c r="M12" s="101">
        <f t="shared" si="0"/>
        <v>9</v>
      </c>
      <c r="N12" s="102">
        <f t="shared" si="1"/>
        <v>6.6127847171197646E-3</v>
      </c>
    </row>
    <row r="13" spans="2:14">
      <c r="B13" s="99" t="s">
        <v>6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1">
        <f t="shared" si="0"/>
        <v>0</v>
      </c>
      <c r="N13" s="102">
        <f t="shared" si="1"/>
        <v>0</v>
      </c>
    </row>
    <row r="14" spans="2:14">
      <c r="B14" s="99" t="s">
        <v>7</v>
      </c>
      <c r="C14" s="100">
        <v>293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1">
        <f t="shared" si="0"/>
        <v>293</v>
      </c>
      <c r="N14" s="102">
        <f t="shared" si="1"/>
        <v>0.21528288023512124</v>
      </c>
    </row>
    <row r="15" spans="2:14">
      <c r="B15" s="99" t="s">
        <v>8</v>
      </c>
      <c r="C15" s="100">
        <v>0</v>
      </c>
      <c r="D15" s="100">
        <v>0</v>
      </c>
      <c r="E15" s="100">
        <v>75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1">
        <f t="shared" si="0"/>
        <v>75</v>
      </c>
      <c r="N15" s="102">
        <f t="shared" si="1"/>
        <v>5.5106539309331376E-2</v>
      </c>
    </row>
    <row r="16" spans="2:14" ht="18.75" customHeight="1">
      <c r="B16" s="99" t="s">
        <v>9</v>
      </c>
      <c r="C16" s="100">
        <v>2</v>
      </c>
      <c r="D16" s="100">
        <v>0</v>
      </c>
      <c r="E16" s="100">
        <v>0</v>
      </c>
      <c r="F16" s="100">
        <v>7</v>
      </c>
      <c r="G16" s="100">
        <v>0</v>
      </c>
      <c r="H16" s="100">
        <v>1</v>
      </c>
      <c r="I16" s="100">
        <v>1</v>
      </c>
      <c r="J16" s="100">
        <v>0</v>
      </c>
      <c r="K16" s="100">
        <v>0</v>
      </c>
      <c r="L16" s="100">
        <v>0</v>
      </c>
      <c r="M16" s="101">
        <f t="shared" si="0"/>
        <v>11</v>
      </c>
      <c r="N16" s="102">
        <f>M16/$M$29</f>
        <v>8.0822924320352683E-3</v>
      </c>
    </row>
    <row r="17" spans="2:14">
      <c r="B17" s="99" t="s">
        <v>123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30</v>
      </c>
      <c r="K17" s="100">
        <v>0</v>
      </c>
      <c r="L17" s="100">
        <v>0</v>
      </c>
      <c r="M17" s="101">
        <f t="shared" si="0"/>
        <v>30</v>
      </c>
      <c r="N17" s="102">
        <f t="shared" si="1"/>
        <v>2.2042615723732551E-2</v>
      </c>
    </row>
    <row r="18" spans="2:14">
      <c r="B18" s="99" t="s">
        <v>10</v>
      </c>
      <c r="C18" s="100">
        <v>0</v>
      </c>
      <c r="D18" s="100">
        <v>0</v>
      </c>
      <c r="E18" s="100">
        <v>0</v>
      </c>
      <c r="F18" s="100">
        <v>28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1">
        <f t="shared" si="0"/>
        <v>28</v>
      </c>
      <c r="N18" s="102">
        <f t="shared" si="1"/>
        <v>2.0573108008817047E-2</v>
      </c>
    </row>
    <row r="19" spans="2:14">
      <c r="B19" s="103" t="s">
        <v>11</v>
      </c>
      <c r="C19" s="100">
        <v>20</v>
      </c>
      <c r="D19" s="100">
        <v>2</v>
      </c>
      <c r="E19" s="100">
        <v>0</v>
      </c>
      <c r="F19" s="100">
        <v>0</v>
      </c>
      <c r="G19" s="100">
        <v>0</v>
      </c>
      <c r="H19" s="100">
        <v>3</v>
      </c>
      <c r="I19" s="100">
        <v>2</v>
      </c>
      <c r="J19" s="100">
        <v>0</v>
      </c>
      <c r="K19" s="100">
        <v>0</v>
      </c>
      <c r="L19" s="100">
        <v>0</v>
      </c>
      <c r="M19" s="101">
        <f t="shared" si="0"/>
        <v>27</v>
      </c>
      <c r="N19" s="102">
        <f t="shared" si="1"/>
        <v>1.9838354151359296E-2</v>
      </c>
    </row>
    <row r="20" spans="2:14">
      <c r="B20" s="103" t="s">
        <v>12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1">
        <f t="shared" si="0"/>
        <v>0</v>
      </c>
      <c r="N20" s="102">
        <f t="shared" si="1"/>
        <v>0</v>
      </c>
    </row>
    <row r="21" spans="2:14">
      <c r="B21" s="103" t="s">
        <v>13</v>
      </c>
      <c r="C21" s="100">
        <v>5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3</v>
      </c>
      <c r="L21" s="100">
        <v>0</v>
      </c>
      <c r="M21" s="101">
        <f t="shared" si="0"/>
        <v>8</v>
      </c>
      <c r="N21" s="102">
        <f t="shared" si="1"/>
        <v>5.8780308596620128E-3</v>
      </c>
    </row>
    <row r="22" spans="2:14">
      <c r="B22" s="103" t="s">
        <v>14</v>
      </c>
      <c r="C22" s="100">
        <v>85</v>
      </c>
      <c r="D22" s="100">
        <v>14</v>
      </c>
      <c r="E22" s="100">
        <v>0</v>
      </c>
      <c r="F22" s="100">
        <v>0</v>
      </c>
      <c r="G22" s="100">
        <v>0</v>
      </c>
      <c r="H22" s="100">
        <v>13</v>
      </c>
      <c r="I22" s="100">
        <v>11</v>
      </c>
      <c r="J22" s="100">
        <v>0</v>
      </c>
      <c r="K22" s="100">
        <v>0</v>
      </c>
      <c r="L22" s="100">
        <v>0</v>
      </c>
      <c r="M22" s="101">
        <f t="shared" si="0"/>
        <v>123</v>
      </c>
      <c r="N22" s="102">
        <f t="shared" si="1"/>
        <v>9.0374724467303449E-2</v>
      </c>
    </row>
    <row r="23" spans="2:14">
      <c r="B23" s="103" t="s">
        <v>15</v>
      </c>
      <c r="C23" s="100">
        <v>0</v>
      </c>
      <c r="D23" s="100">
        <v>8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1">
        <f t="shared" si="0"/>
        <v>8</v>
      </c>
      <c r="N23" s="102">
        <f t="shared" si="1"/>
        <v>5.8780308596620128E-3</v>
      </c>
    </row>
    <row r="24" spans="2:14">
      <c r="B24" s="99" t="s">
        <v>98</v>
      </c>
      <c r="C24" s="100">
        <v>288</v>
      </c>
      <c r="D24" s="100">
        <v>69</v>
      </c>
      <c r="E24" s="100">
        <v>94</v>
      </c>
      <c r="F24" s="100">
        <v>0</v>
      </c>
      <c r="G24" s="100">
        <v>0</v>
      </c>
      <c r="H24" s="100">
        <v>10</v>
      </c>
      <c r="I24" s="100">
        <v>11</v>
      </c>
      <c r="J24" s="100">
        <v>0</v>
      </c>
      <c r="K24" s="100">
        <v>0</v>
      </c>
      <c r="L24" s="100">
        <v>0</v>
      </c>
      <c r="M24" s="101">
        <f t="shared" si="0"/>
        <v>472</v>
      </c>
      <c r="N24" s="102">
        <f t="shared" si="1"/>
        <v>0.34680382072005878</v>
      </c>
    </row>
    <row r="25" spans="2:14" ht="16.5" customHeight="1">
      <c r="B25" s="99" t="s">
        <v>35</v>
      </c>
      <c r="C25" s="100">
        <v>0</v>
      </c>
      <c r="D25" s="100">
        <v>0</v>
      </c>
      <c r="E25" s="100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101">
        <f t="shared" si="0"/>
        <v>0</v>
      </c>
      <c r="N25" s="102">
        <f t="shared" si="1"/>
        <v>0</v>
      </c>
    </row>
    <row r="26" spans="2:14" ht="27" customHeight="1">
      <c r="B26" s="99" t="s">
        <v>36</v>
      </c>
      <c r="C26" s="100">
        <v>18</v>
      </c>
      <c r="D26" s="100">
        <v>2</v>
      </c>
      <c r="E26" s="100">
        <v>10</v>
      </c>
      <c r="F26" s="100">
        <v>0</v>
      </c>
      <c r="G26" s="100">
        <v>0</v>
      </c>
      <c r="H26" s="100">
        <v>7</v>
      </c>
      <c r="I26" s="100">
        <v>4</v>
      </c>
      <c r="J26" s="100">
        <v>0</v>
      </c>
      <c r="K26" s="100">
        <v>0</v>
      </c>
      <c r="L26" s="100">
        <v>0</v>
      </c>
      <c r="M26" s="101">
        <f t="shared" si="0"/>
        <v>41</v>
      </c>
      <c r="N26" s="102">
        <f t="shared" si="1"/>
        <v>3.0124908155767818E-2</v>
      </c>
    </row>
    <row r="27" spans="2:14" ht="18.75" customHeight="1">
      <c r="B27" s="104" t="s">
        <v>17</v>
      </c>
      <c r="C27" s="100">
        <v>3</v>
      </c>
      <c r="D27" s="100">
        <v>0</v>
      </c>
      <c r="E27" s="100">
        <v>0</v>
      </c>
      <c r="F27" s="100">
        <v>0</v>
      </c>
      <c r="G27" s="100">
        <v>0</v>
      </c>
      <c r="H27" s="100">
        <v>1</v>
      </c>
      <c r="I27" s="100">
        <v>0</v>
      </c>
      <c r="J27" s="100">
        <v>4</v>
      </c>
      <c r="K27" s="100">
        <v>0</v>
      </c>
      <c r="L27" s="100">
        <v>0</v>
      </c>
      <c r="M27" s="101">
        <f t="shared" si="0"/>
        <v>8</v>
      </c>
      <c r="N27" s="102">
        <f t="shared" si="1"/>
        <v>5.8780308596620128E-3</v>
      </c>
    </row>
    <row r="28" spans="2:14" ht="18.75" customHeight="1">
      <c r="B28" s="104" t="s">
        <v>18</v>
      </c>
      <c r="C28" s="100">
        <v>58</v>
      </c>
      <c r="D28" s="100">
        <v>0</v>
      </c>
      <c r="E28" s="100">
        <v>5</v>
      </c>
      <c r="F28" s="105">
        <v>0</v>
      </c>
      <c r="G28" s="100">
        <v>0</v>
      </c>
      <c r="H28" s="100">
        <v>2</v>
      </c>
      <c r="I28" s="100">
        <v>3</v>
      </c>
      <c r="J28" s="100">
        <v>0</v>
      </c>
      <c r="K28" s="100">
        <v>5</v>
      </c>
      <c r="L28" s="100">
        <v>40</v>
      </c>
      <c r="M28" s="101">
        <f t="shared" si="0"/>
        <v>113</v>
      </c>
      <c r="N28" s="102">
        <f t="shared" si="1"/>
        <v>8.3027185892725938E-2</v>
      </c>
    </row>
    <row r="29" spans="2:14">
      <c r="B29" s="106" t="s">
        <v>20</v>
      </c>
      <c r="C29" s="141">
        <f>SUM(C7:C28)</f>
        <v>795</v>
      </c>
      <c r="D29" s="141">
        <f t="shared" ref="D29:M29" si="2">SUM(D7:D28)</f>
        <v>106</v>
      </c>
      <c r="E29" s="141">
        <f t="shared" si="2"/>
        <v>199</v>
      </c>
      <c r="F29" s="141">
        <f t="shared" si="2"/>
        <v>77</v>
      </c>
      <c r="G29" s="141">
        <f t="shared" si="2"/>
        <v>2</v>
      </c>
      <c r="H29" s="141">
        <f t="shared" si="2"/>
        <v>56</v>
      </c>
      <c r="I29" s="141">
        <f t="shared" si="2"/>
        <v>43</v>
      </c>
      <c r="J29" s="141">
        <f t="shared" si="2"/>
        <v>35</v>
      </c>
      <c r="K29" s="141">
        <f t="shared" si="2"/>
        <v>8</v>
      </c>
      <c r="L29" s="141">
        <f t="shared" si="2"/>
        <v>40</v>
      </c>
      <c r="M29" s="141">
        <f t="shared" si="2"/>
        <v>1361</v>
      </c>
      <c r="N29" s="107">
        <f>M29/$M$29</f>
        <v>1</v>
      </c>
    </row>
    <row r="30" spans="2:14">
      <c r="B30" s="9" t="s">
        <v>86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3"/>
    </row>
    <row r="31" spans="2:1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mergeCells count="3">
    <mergeCell ref="B4:N4"/>
    <mergeCell ref="B3:N3"/>
    <mergeCell ref="B2:N2"/>
  </mergeCells>
  <pageMargins left="0.7" right="0.7" top="0.75" bottom="0.75" header="0.3" footer="0.3"/>
  <pageSetup paperSize="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316"/>
  <sheetViews>
    <sheetView view="pageBreakPreview" topLeftCell="A315" zoomScale="69" zoomScaleNormal="100" zoomScaleSheetLayoutView="69" workbookViewId="0">
      <selection activeCell="G342" sqref="G342"/>
    </sheetView>
  </sheetViews>
  <sheetFormatPr baseColWidth="10" defaultRowHeight="15"/>
  <cols>
    <col min="2" max="2" width="25.28515625" customWidth="1"/>
    <col min="3" max="3" width="27.5703125" customWidth="1"/>
    <col min="4" max="4" width="17.5703125" customWidth="1"/>
    <col min="5" max="5" width="18" customWidth="1"/>
    <col min="6" max="6" width="16.7109375" customWidth="1"/>
    <col min="7" max="7" width="14.5703125" customWidth="1"/>
    <col min="8" max="8" width="14.28515625" customWidth="1"/>
  </cols>
  <sheetData>
    <row r="3" spans="2:8">
      <c r="D3" s="29"/>
    </row>
    <row r="7" spans="2:8">
      <c r="B7" s="216" t="s">
        <v>31</v>
      </c>
      <c r="C7" s="216"/>
      <c r="D7" s="216"/>
      <c r="E7" s="216"/>
      <c r="F7" s="216"/>
      <c r="G7" s="216"/>
      <c r="H7" s="216"/>
    </row>
    <row r="8" spans="2:8">
      <c r="B8" s="216" t="s">
        <v>137</v>
      </c>
      <c r="C8" s="216"/>
      <c r="D8" s="216"/>
      <c r="E8" s="216"/>
      <c r="F8" s="216"/>
      <c r="G8" s="216"/>
      <c r="H8" s="216"/>
    </row>
    <row r="9" spans="2:8">
      <c r="B9" s="216" t="s">
        <v>129</v>
      </c>
      <c r="C9" s="216"/>
      <c r="D9" s="216"/>
      <c r="E9" s="216"/>
      <c r="F9" s="216"/>
      <c r="G9" s="216"/>
      <c r="H9" s="216"/>
    </row>
    <row r="10" spans="2:8">
      <c r="B10" s="225"/>
      <c r="C10" s="225"/>
      <c r="D10" s="225"/>
      <c r="E10" s="225"/>
      <c r="F10" s="225"/>
      <c r="G10" s="225"/>
      <c r="H10" s="225"/>
    </row>
    <row r="11" spans="2:8">
      <c r="B11" s="226" t="s">
        <v>101</v>
      </c>
      <c r="C11" s="226"/>
      <c r="D11" s="226"/>
      <c r="E11" s="226"/>
      <c r="F11" s="226"/>
      <c r="G11" s="226"/>
      <c r="H11" s="226"/>
    </row>
    <row r="12" spans="2:8" ht="27.75" customHeight="1">
      <c r="B12" s="180" t="s">
        <v>126</v>
      </c>
      <c r="C12" s="181" t="s">
        <v>34</v>
      </c>
      <c r="D12" s="182" t="s">
        <v>103</v>
      </c>
      <c r="E12" s="182" t="s">
        <v>104</v>
      </c>
      <c r="F12" s="182" t="s">
        <v>105</v>
      </c>
      <c r="G12" s="182" t="s">
        <v>106</v>
      </c>
      <c r="H12" s="182" t="s">
        <v>107</v>
      </c>
    </row>
    <row r="13" spans="2:8">
      <c r="B13" s="183" t="s">
        <v>41</v>
      </c>
      <c r="C13" s="184">
        <v>42</v>
      </c>
      <c r="D13" s="184">
        <v>33480</v>
      </c>
      <c r="E13" s="184">
        <v>159224</v>
      </c>
      <c r="F13" s="185">
        <f>SUM(D13:E13)</f>
        <v>192704</v>
      </c>
      <c r="G13" s="184">
        <v>58622</v>
      </c>
      <c r="H13" s="184">
        <v>52</v>
      </c>
    </row>
    <row r="14" spans="2:8">
      <c r="B14" s="183" t="s">
        <v>122</v>
      </c>
      <c r="C14" s="184">
        <v>28</v>
      </c>
      <c r="D14" s="184">
        <v>22782</v>
      </c>
      <c r="E14" s="184">
        <v>77214</v>
      </c>
      <c r="F14" s="185">
        <f t="shared" ref="F14:F20" si="0">SUM(D14:E14)</f>
        <v>99996</v>
      </c>
      <c r="G14" s="184">
        <v>36729</v>
      </c>
      <c r="H14" s="184">
        <v>139</v>
      </c>
    </row>
    <row r="15" spans="2:8">
      <c r="B15" s="183" t="s">
        <v>9</v>
      </c>
      <c r="C15" s="184">
        <v>7</v>
      </c>
      <c r="D15" s="184">
        <v>13620</v>
      </c>
      <c r="E15" s="184">
        <v>18881</v>
      </c>
      <c r="F15" s="185">
        <f t="shared" si="0"/>
        <v>32501</v>
      </c>
      <c r="G15" s="184">
        <v>9795</v>
      </c>
      <c r="H15" s="184">
        <v>4</v>
      </c>
    </row>
    <row r="16" spans="2:8">
      <c r="B16" s="183" t="s">
        <v>125</v>
      </c>
      <c r="C16" s="184">
        <v>0</v>
      </c>
      <c r="D16" s="184">
        <v>0</v>
      </c>
      <c r="E16" s="184">
        <v>0</v>
      </c>
      <c r="F16" s="185">
        <f t="shared" si="0"/>
        <v>0</v>
      </c>
      <c r="G16" s="184">
        <v>0</v>
      </c>
      <c r="H16" s="184">
        <v>0</v>
      </c>
    </row>
    <row r="17" spans="2:8">
      <c r="B17" s="183" t="s">
        <v>109</v>
      </c>
      <c r="C17" s="184">
        <v>0</v>
      </c>
      <c r="D17" s="184">
        <v>0</v>
      </c>
      <c r="E17" s="184">
        <v>0</v>
      </c>
      <c r="F17" s="185">
        <f t="shared" si="0"/>
        <v>0</v>
      </c>
      <c r="G17" s="184">
        <v>0</v>
      </c>
      <c r="H17" s="184">
        <v>0</v>
      </c>
    </row>
    <row r="18" spans="2:8">
      <c r="B18" s="183" t="s">
        <v>110</v>
      </c>
      <c r="C18" s="184">
        <v>38</v>
      </c>
      <c r="D18" s="184">
        <v>15427</v>
      </c>
      <c r="E18" s="184">
        <v>0</v>
      </c>
      <c r="F18" s="185">
        <f t="shared" si="0"/>
        <v>15427</v>
      </c>
      <c r="G18" s="184">
        <v>4126</v>
      </c>
      <c r="H18" s="184">
        <v>16484</v>
      </c>
    </row>
    <row r="19" spans="2:8">
      <c r="B19" s="183" t="s">
        <v>111</v>
      </c>
      <c r="C19" s="184">
        <v>0</v>
      </c>
      <c r="D19" s="184">
        <v>0</v>
      </c>
      <c r="E19" s="184">
        <v>0</v>
      </c>
      <c r="F19" s="185">
        <f t="shared" si="0"/>
        <v>0</v>
      </c>
      <c r="G19" s="184">
        <v>0</v>
      </c>
      <c r="H19" s="184">
        <v>0</v>
      </c>
    </row>
    <row r="20" spans="2:8">
      <c r="B20" s="163" t="s">
        <v>19</v>
      </c>
      <c r="C20" s="164">
        <f>SUM(C13:C19)</f>
        <v>115</v>
      </c>
      <c r="D20" s="164">
        <f>SUM(D13:D19)</f>
        <v>85309</v>
      </c>
      <c r="E20" s="164">
        <f>SUM(E13:E19)</f>
        <v>255319</v>
      </c>
      <c r="F20" s="164">
        <f t="shared" si="0"/>
        <v>340628</v>
      </c>
      <c r="G20" s="164">
        <f>SUM(G13:G19)</f>
        <v>109272</v>
      </c>
      <c r="H20" s="164">
        <f>SUM(H13:H19)</f>
        <v>16679</v>
      </c>
    </row>
    <row r="21" spans="2:8">
      <c r="B21" s="50" t="s">
        <v>86</v>
      </c>
    </row>
    <row r="22" spans="2:8">
      <c r="B22" s="222" t="s">
        <v>166</v>
      </c>
      <c r="C22" s="222"/>
      <c r="D22" s="222"/>
      <c r="E22" s="222"/>
      <c r="F22" s="222"/>
      <c r="G22" s="222"/>
      <c r="H22" s="222"/>
    </row>
    <row r="29" spans="2:8">
      <c r="B29" s="224" t="s">
        <v>163</v>
      </c>
      <c r="C29" s="224"/>
    </row>
    <row r="30" spans="2:8">
      <c r="B30" s="95" t="s">
        <v>40</v>
      </c>
      <c r="C30" s="95" t="s">
        <v>19</v>
      </c>
    </row>
    <row r="31" spans="2:8">
      <c r="B31" s="183" t="s">
        <v>41</v>
      </c>
      <c r="C31" s="196">
        <v>42</v>
      </c>
    </row>
    <row r="32" spans="2:8">
      <c r="B32" s="183" t="s">
        <v>10</v>
      </c>
      <c r="C32" s="184">
        <v>28</v>
      </c>
    </row>
    <row r="33" spans="2:3">
      <c r="B33" s="183" t="s">
        <v>9</v>
      </c>
      <c r="C33" s="184">
        <v>7</v>
      </c>
    </row>
    <row r="34" spans="2:3">
      <c r="B34" s="183" t="s">
        <v>108</v>
      </c>
      <c r="C34" s="184">
        <v>0</v>
      </c>
    </row>
    <row r="35" spans="2:3">
      <c r="B35" s="183" t="s">
        <v>18</v>
      </c>
      <c r="C35" s="184">
        <v>0</v>
      </c>
    </row>
    <row r="36" spans="2:3">
      <c r="B36" s="183" t="s">
        <v>112</v>
      </c>
      <c r="C36" s="184">
        <v>38</v>
      </c>
    </row>
    <row r="37" spans="2:3">
      <c r="B37" s="183" t="s">
        <v>111</v>
      </c>
      <c r="C37" s="184">
        <v>0</v>
      </c>
    </row>
    <row r="38" spans="2:3">
      <c r="B38" s="39" t="s">
        <v>19</v>
      </c>
      <c r="C38" s="177">
        <f>SUM(C31:C37)</f>
        <v>115</v>
      </c>
    </row>
    <row r="39" spans="2:3">
      <c r="B39" s="94" t="s">
        <v>86</v>
      </c>
    </row>
    <row r="53" spans="2:4">
      <c r="B53" s="230" t="s">
        <v>164</v>
      </c>
      <c r="C53" s="230"/>
    </row>
    <row r="54" spans="2:4" ht="15" customHeight="1">
      <c r="B54" s="229"/>
      <c r="C54" s="229"/>
      <c r="D54" s="31"/>
    </row>
    <row r="55" spans="2:4">
      <c r="B55" s="165"/>
      <c r="C55" s="165"/>
      <c r="D55" s="31"/>
    </row>
    <row r="56" spans="2:4">
      <c r="B56" s="95" t="s">
        <v>40</v>
      </c>
      <c r="C56" s="95" t="s">
        <v>19</v>
      </c>
    </row>
    <row r="57" spans="2:4">
      <c r="B57" s="183" t="s">
        <v>41</v>
      </c>
      <c r="C57" s="184">
        <v>192704</v>
      </c>
    </row>
    <row r="58" spans="2:4">
      <c r="B58" s="183" t="s">
        <v>10</v>
      </c>
      <c r="C58" s="184">
        <v>99996</v>
      </c>
    </row>
    <row r="59" spans="2:4">
      <c r="B59" s="183" t="s">
        <v>9</v>
      </c>
      <c r="C59" s="184">
        <v>32501</v>
      </c>
    </row>
    <row r="60" spans="2:4">
      <c r="B60" s="183" t="s">
        <v>108</v>
      </c>
      <c r="C60" s="184">
        <v>0</v>
      </c>
    </row>
    <row r="61" spans="2:4">
      <c r="B61" s="183" t="s">
        <v>18</v>
      </c>
      <c r="C61" s="184">
        <v>0</v>
      </c>
    </row>
    <row r="62" spans="2:4">
      <c r="B62" s="183" t="s">
        <v>112</v>
      </c>
      <c r="C62" s="184">
        <v>15427</v>
      </c>
    </row>
    <row r="63" spans="2:4">
      <c r="B63" s="183" t="s">
        <v>111</v>
      </c>
      <c r="C63" s="184">
        <v>0</v>
      </c>
    </row>
    <row r="64" spans="2:4">
      <c r="B64" s="95" t="s">
        <v>19</v>
      </c>
      <c r="C64" s="177">
        <v>340628</v>
      </c>
    </row>
    <row r="65" spans="2:4">
      <c r="B65" s="30" t="s">
        <v>86</v>
      </c>
    </row>
    <row r="66" spans="2:4" ht="14.25" customHeight="1">
      <c r="B66" s="30"/>
    </row>
    <row r="67" spans="2:4" ht="15" hidden="1" customHeight="1">
      <c r="D67" s="32"/>
    </row>
    <row r="68" spans="2:4" ht="15" hidden="1" customHeight="1">
      <c r="D68" s="32"/>
    </row>
    <row r="69" spans="2:4" ht="15" hidden="1" customHeight="1">
      <c r="D69" s="32"/>
    </row>
    <row r="70" spans="2:4" ht="15" hidden="1" customHeight="1">
      <c r="D70" s="32"/>
    </row>
    <row r="71" spans="2:4" ht="15" hidden="1" customHeight="1">
      <c r="D71" s="32"/>
    </row>
    <row r="72" spans="2:4" ht="15" hidden="1" customHeight="1">
      <c r="D72" s="32"/>
    </row>
    <row r="73" spans="2:4" ht="15" hidden="1" customHeight="1">
      <c r="D73" s="32"/>
    </row>
    <row r="74" spans="2:4" ht="15" hidden="1" customHeight="1">
      <c r="D74" s="32"/>
    </row>
    <row r="75" spans="2:4" ht="15" hidden="1" customHeight="1">
      <c r="D75" s="32"/>
    </row>
    <row r="76" spans="2:4" ht="15" hidden="1" customHeight="1">
      <c r="D76" s="32"/>
    </row>
    <row r="77" spans="2:4" ht="15" hidden="1" customHeight="1">
      <c r="D77" s="32"/>
    </row>
    <row r="78" spans="2:4" ht="15" hidden="1" customHeight="1">
      <c r="D78" s="32"/>
    </row>
    <row r="79" spans="2:4" ht="15" hidden="1" customHeight="1">
      <c r="D79" s="32"/>
    </row>
    <row r="80" spans="2:4" ht="15" hidden="1" customHeight="1">
      <c r="D80" s="32"/>
    </row>
    <row r="81" spans="1:7" ht="15" customHeight="1">
      <c r="D81" s="32"/>
    </row>
    <row r="82" spans="1:7">
      <c r="D82" s="32"/>
    </row>
    <row r="83" spans="1:7">
      <c r="D83" s="32"/>
    </row>
    <row r="84" spans="1:7">
      <c r="D84" s="32"/>
    </row>
    <row r="85" spans="1:7">
      <c r="D85" s="32"/>
    </row>
    <row r="87" spans="1:7">
      <c r="A87" s="216" t="s">
        <v>155</v>
      </c>
      <c r="B87" s="216"/>
      <c r="C87" s="216"/>
      <c r="D87" s="216"/>
      <c r="E87" s="216"/>
      <c r="F87" s="216"/>
      <c r="G87" s="216"/>
    </row>
    <row r="88" spans="1:7">
      <c r="D88" s="31"/>
    </row>
    <row r="89" spans="1:7" ht="30">
      <c r="B89" s="34" t="s">
        <v>102</v>
      </c>
      <c r="C89" s="35" t="s">
        <v>103</v>
      </c>
      <c r="D89" s="35" t="s">
        <v>104</v>
      </c>
      <c r="E89" s="35" t="s">
        <v>106</v>
      </c>
      <c r="F89" s="35" t="s">
        <v>107</v>
      </c>
    </row>
    <row r="90" spans="1:7">
      <c r="B90" s="36">
        <v>115</v>
      </c>
      <c r="C90" s="36">
        <v>85309</v>
      </c>
      <c r="D90" s="36">
        <v>255319</v>
      </c>
      <c r="E90" s="36">
        <v>109272</v>
      </c>
      <c r="F90" s="36">
        <v>16679</v>
      </c>
    </row>
    <row r="91" spans="1:7">
      <c r="B91" s="202" t="s">
        <v>86</v>
      </c>
    </row>
    <row r="110" spans="6:6">
      <c r="F110" s="33"/>
    </row>
    <row r="111" spans="6:6" ht="22.5" customHeight="1"/>
    <row r="112" spans="6:6" ht="15.75" customHeight="1"/>
    <row r="124" spans="2:6">
      <c r="B124" s="216" t="s">
        <v>154</v>
      </c>
      <c r="C124" s="216"/>
      <c r="D124" s="216"/>
      <c r="E124" s="216"/>
      <c r="F124" s="216"/>
    </row>
    <row r="125" spans="2:6">
      <c r="D125" s="32"/>
    </row>
    <row r="126" spans="2:6" ht="27.75" customHeight="1">
      <c r="B126" s="194" t="s">
        <v>40</v>
      </c>
      <c r="C126" s="187" t="s">
        <v>103</v>
      </c>
      <c r="D126" s="187" t="s">
        <v>104</v>
      </c>
      <c r="E126" s="187" t="s">
        <v>106</v>
      </c>
      <c r="F126" s="187" t="s">
        <v>107</v>
      </c>
    </row>
    <row r="127" spans="2:6">
      <c r="B127" s="195" t="s">
        <v>41</v>
      </c>
      <c r="C127" s="196">
        <v>33480</v>
      </c>
      <c r="D127" s="196">
        <v>159224</v>
      </c>
      <c r="E127" s="196">
        <v>58622</v>
      </c>
      <c r="F127" s="196">
        <v>52</v>
      </c>
    </row>
    <row r="128" spans="2:6">
      <c r="B128" s="183" t="s">
        <v>10</v>
      </c>
      <c r="C128" s="184">
        <v>22782</v>
      </c>
      <c r="D128" s="184">
        <v>77214</v>
      </c>
      <c r="E128" s="184">
        <v>36729</v>
      </c>
      <c r="F128" s="184">
        <v>139</v>
      </c>
    </row>
    <row r="129" spans="2:6">
      <c r="B129" s="183" t="s">
        <v>9</v>
      </c>
      <c r="C129" s="184">
        <v>13620</v>
      </c>
      <c r="D129" s="184">
        <v>18881</v>
      </c>
      <c r="E129" s="184">
        <v>9795</v>
      </c>
      <c r="F129" s="184">
        <v>4</v>
      </c>
    </row>
    <row r="130" spans="2:6">
      <c r="B130" s="183" t="s">
        <v>108</v>
      </c>
      <c r="C130" s="184">
        <v>0</v>
      </c>
      <c r="D130" s="197">
        <v>0</v>
      </c>
      <c r="E130" s="184">
        <v>0</v>
      </c>
      <c r="F130" s="184">
        <v>0</v>
      </c>
    </row>
    <row r="131" spans="2:6">
      <c r="B131" s="183" t="s">
        <v>109</v>
      </c>
      <c r="C131" s="184">
        <v>0</v>
      </c>
      <c r="D131" s="184">
        <v>0</v>
      </c>
      <c r="E131" s="184">
        <v>0</v>
      </c>
      <c r="F131" s="184">
        <v>0</v>
      </c>
    </row>
    <row r="132" spans="2:6">
      <c r="B132" s="183" t="s">
        <v>110</v>
      </c>
      <c r="C132" s="184">
        <v>15427</v>
      </c>
      <c r="D132" s="184">
        <v>0</v>
      </c>
      <c r="E132" s="184">
        <v>4126</v>
      </c>
      <c r="F132" s="184">
        <v>16484</v>
      </c>
    </row>
    <row r="133" spans="2:6">
      <c r="B133" s="183" t="s">
        <v>111</v>
      </c>
      <c r="C133" s="184">
        <v>0</v>
      </c>
      <c r="D133" s="184">
        <v>0</v>
      </c>
      <c r="E133" s="184">
        <v>0</v>
      </c>
      <c r="F133" s="184">
        <v>0</v>
      </c>
    </row>
    <row r="134" spans="2:6">
      <c r="B134" s="95" t="s">
        <v>19</v>
      </c>
      <c r="C134" s="177">
        <f>SUM(C127:C133)</f>
        <v>85309</v>
      </c>
      <c r="D134" s="177">
        <f t="shared" ref="D134:F134" si="1">SUM(D127:D133)</f>
        <v>255319</v>
      </c>
      <c r="E134" s="177">
        <f t="shared" si="1"/>
        <v>109272</v>
      </c>
      <c r="F134" s="177">
        <f t="shared" si="1"/>
        <v>16679</v>
      </c>
    </row>
    <row r="135" spans="2:6">
      <c r="B135" s="30" t="s">
        <v>86</v>
      </c>
    </row>
    <row r="170" spans="2:6">
      <c r="B170" s="216" t="s">
        <v>31</v>
      </c>
      <c r="C170" s="216"/>
      <c r="D170" s="216"/>
      <c r="E170" s="216"/>
      <c r="F170" s="216"/>
    </row>
    <row r="171" spans="2:6">
      <c r="B171" s="216" t="s">
        <v>137</v>
      </c>
      <c r="C171" s="216"/>
      <c r="D171" s="216"/>
      <c r="E171" s="216"/>
      <c r="F171" s="216"/>
    </row>
    <row r="172" spans="2:6">
      <c r="B172" s="216" t="s">
        <v>156</v>
      </c>
      <c r="C172" s="216"/>
      <c r="D172" s="216"/>
      <c r="E172" s="216"/>
      <c r="F172" s="216"/>
    </row>
    <row r="173" spans="2:6">
      <c r="B173" s="216" t="s">
        <v>133</v>
      </c>
      <c r="C173" s="216"/>
      <c r="D173" s="216"/>
      <c r="E173" s="216"/>
      <c r="F173" s="216"/>
    </row>
    <row r="175" spans="2:6">
      <c r="B175" s="95" t="s">
        <v>40</v>
      </c>
      <c r="C175" s="95">
        <v>2022</v>
      </c>
      <c r="D175" s="95">
        <v>2023</v>
      </c>
      <c r="E175" s="95" t="s">
        <v>113</v>
      </c>
      <c r="F175" s="95" t="s">
        <v>114</v>
      </c>
    </row>
    <row r="176" spans="2:6">
      <c r="B176" s="183" t="s">
        <v>41</v>
      </c>
      <c r="C176" s="184">
        <v>158827</v>
      </c>
      <c r="D176" s="40">
        <v>192704</v>
      </c>
      <c r="E176" s="40">
        <f>D176-C176</f>
        <v>33877</v>
      </c>
      <c r="F176" s="134">
        <f>E176/C176</f>
        <v>0.21329496873957199</v>
      </c>
    </row>
    <row r="177" spans="2:6">
      <c r="B177" s="183" t="s">
        <v>10</v>
      </c>
      <c r="C177" s="184">
        <v>46452</v>
      </c>
      <c r="D177" s="40">
        <v>99996</v>
      </c>
      <c r="E177" s="40">
        <f t="shared" ref="E177:E183" si="2">D177-C177</f>
        <v>53544</v>
      </c>
      <c r="F177" s="134">
        <f t="shared" ref="F177:F183" si="3">E177/C177</f>
        <v>1.1526737277189356</v>
      </c>
    </row>
    <row r="178" spans="2:6">
      <c r="B178" s="183" t="s">
        <v>9</v>
      </c>
      <c r="C178" s="184">
        <v>31318</v>
      </c>
      <c r="D178" s="40">
        <v>32501</v>
      </c>
      <c r="E178" s="40">
        <f t="shared" si="2"/>
        <v>1183</v>
      </c>
      <c r="F178" s="134">
        <f t="shared" si="3"/>
        <v>3.7773804202056324E-2</v>
      </c>
    </row>
    <row r="179" spans="2:6">
      <c r="B179" s="183" t="s">
        <v>108</v>
      </c>
      <c r="C179" s="184">
        <v>0</v>
      </c>
      <c r="D179" s="40">
        <v>0</v>
      </c>
      <c r="E179" s="40">
        <f t="shared" si="2"/>
        <v>0</v>
      </c>
      <c r="F179" s="134">
        <v>0</v>
      </c>
    </row>
    <row r="180" spans="2:6">
      <c r="B180" s="183" t="s">
        <v>18</v>
      </c>
      <c r="C180" s="184">
        <v>0</v>
      </c>
      <c r="D180" s="40">
        <v>0</v>
      </c>
      <c r="E180" s="40">
        <f t="shared" si="2"/>
        <v>0</v>
      </c>
      <c r="F180" s="134">
        <v>0</v>
      </c>
    </row>
    <row r="181" spans="2:6">
      <c r="B181" s="183" t="s">
        <v>112</v>
      </c>
      <c r="C181" s="184">
        <v>17315</v>
      </c>
      <c r="D181" s="40">
        <v>15427</v>
      </c>
      <c r="E181" s="40">
        <f t="shared" si="2"/>
        <v>-1888</v>
      </c>
      <c r="F181" s="134">
        <f t="shared" si="3"/>
        <v>-0.10903840600635287</v>
      </c>
    </row>
    <row r="182" spans="2:6">
      <c r="B182" s="183" t="s">
        <v>111</v>
      </c>
      <c r="C182" s="184">
        <v>0</v>
      </c>
      <c r="D182" s="40">
        <v>0</v>
      </c>
      <c r="E182" s="40">
        <f t="shared" si="2"/>
        <v>0</v>
      </c>
      <c r="F182" s="134">
        <v>0</v>
      </c>
    </row>
    <row r="183" spans="2:6">
      <c r="B183" s="38" t="s">
        <v>19</v>
      </c>
      <c r="C183" s="137">
        <f>SUM(C176:C182)</f>
        <v>253912</v>
      </c>
      <c r="D183" s="137">
        <f>SUM(D176:D182)</f>
        <v>340628</v>
      </c>
      <c r="E183" s="137">
        <f t="shared" si="2"/>
        <v>86716</v>
      </c>
      <c r="F183" s="138">
        <f t="shared" si="3"/>
        <v>0.34151989665710952</v>
      </c>
    </row>
    <row r="184" spans="2:6">
      <c r="B184" s="203" t="s">
        <v>86</v>
      </c>
    </row>
    <row r="185" spans="2:6" ht="27.6" customHeight="1">
      <c r="B185" s="223" t="s">
        <v>167</v>
      </c>
      <c r="C185" s="223"/>
      <c r="D185" s="223"/>
      <c r="E185" s="223"/>
      <c r="F185" s="223"/>
    </row>
    <row r="213" spans="2:6" ht="33.6" customHeight="1"/>
    <row r="215" spans="2:6">
      <c r="B215" s="216" t="s">
        <v>31</v>
      </c>
      <c r="C215" s="216"/>
      <c r="D215" s="216"/>
      <c r="E215" s="216"/>
      <c r="F215" s="216"/>
    </row>
    <row r="216" spans="2:6">
      <c r="B216" s="216" t="s">
        <v>158</v>
      </c>
      <c r="C216" s="216"/>
      <c r="D216" s="216"/>
      <c r="E216" s="216"/>
      <c r="F216" s="216"/>
    </row>
    <row r="217" spans="2:6">
      <c r="B217" s="216" t="s">
        <v>157</v>
      </c>
      <c r="C217" s="216"/>
      <c r="D217" s="216"/>
      <c r="E217" s="216"/>
      <c r="F217" s="216"/>
    </row>
    <row r="218" spans="2:6">
      <c r="B218" s="216" t="s">
        <v>133</v>
      </c>
      <c r="C218" s="216"/>
      <c r="D218" s="216"/>
      <c r="E218" s="216"/>
      <c r="F218" s="216"/>
    </row>
    <row r="219" spans="2:6">
      <c r="D219" s="31"/>
    </row>
    <row r="220" spans="2:6" ht="25.5">
      <c r="B220" s="95" t="s">
        <v>40</v>
      </c>
      <c r="C220" s="187">
        <v>2022</v>
      </c>
      <c r="D220" s="187">
        <v>2023</v>
      </c>
      <c r="E220" s="187" t="s">
        <v>37</v>
      </c>
      <c r="F220" s="187" t="s">
        <v>38</v>
      </c>
    </row>
    <row r="221" spans="2:6">
      <c r="B221" s="198" t="s">
        <v>41</v>
      </c>
      <c r="C221" s="188">
        <v>38</v>
      </c>
      <c r="D221" s="188">
        <v>42</v>
      </c>
      <c r="E221" s="189">
        <f>D221-C221</f>
        <v>4</v>
      </c>
      <c r="F221" s="190">
        <f>E221/C221</f>
        <v>0.10526315789473684</v>
      </c>
    </row>
    <row r="222" spans="2:6">
      <c r="B222" s="198" t="s">
        <v>9</v>
      </c>
      <c r="C222" s="188">
        <v>8</v>
      </c>
      <c r="D222" s="191">
        <v>7</v>
      </c>
      <c r="E222" s="189">
        <f t="shared" ref="E222:E228" si="4">D222-C222</f>
        <v>-1</v>
      </c>
      <c r="F222" s="190">
        <f t="shared" ref="F222:F228" si="5">E222/C222</f>
        <v>-0.125</v>
      </c>
    </row>
    <row r="223" spans="2:6">
      <c r="B223" s="198" t="s">
        <v>79</v>
      </c>
      <c r="C223" s="188">
        <v>0</v>
      </c>
      <c r="D223" s="188">
        <v>0</v>
      </c>
      <c r="E223" s="189">
        <f t="shared" si="4"/>
        <v>0</v>
      </c>
      <c r="F223" s="190">
        <v>0</v>
      </c>
    </row>
    <row r="224" spans="2:6">
      <c r="B224" s="198" t="s">
        <v>10</v>
      </c>
      <c r="C224" s="151">
        <v>20</v>
      </c>
      <c r="D224" s="151">
        <v>28</v>
      </c>
      <c r="E224" s="189">
        <f t="shared" si="4"/>
        <v>8</v>
      </c>
      <c r="F224" s="190">
        <f t="shared" si="5"/>
        <v>0.4</v>
      </c>
    </row>
    <row r="225" spans="2:6">
      <c r="B225" s="198" t="s">
        <v>85</v>
      </c>
      <c r="C225" s="188">
        <v>0</v>
      </c>
      <c r="D225" s="188">
        <v>0</v>
      </c>
      <c r="E225" s="189">
        <f t="shared" si="4"/>
        <v>0</v>
      </c>
      <c r="F225" s="190">
        <v>0</v>
      </c>
    </row>
    <row r="226" spans="2:6">
      <c r="B226" s="198" t="s">
        <v>80</v>
      </c>
      <c r="C226" s="188">
        <v>0</v>
      </c>
      <c r="D226" s="188">
        <v>0</v>
      </c>
      <c r="E226" s="189">
        <f t="shared" si="4"/>
        <v>0</v>
      </c>
      <c r="F226" s="190">
        <v>0</v>
      </c>
    </row>
    <row r="227" spans="2:6">
      <c r="B227" s="198" t="s">
        <v>42</v>
      </c>
      <c r="C227" s="188">
        <v>39</v>
      </c>
      <c r="D227" s="188">
        <v>38</v>
      </c>
      <c r="E227" s="189">
        <f t="shared" si="4"/>
        <v>-1</v>
      </c>
      <c r="F227" s="190">
        <f t="shared" si="5"/>
        <v>-2.564102564102564E-2</v>
      </c>
    </row>
    <row r="228" spans="2:6">
      <c r="B228" s="193" t="s">
        <v>20</v>
      </c>
      <c r="C228" s="137">
        <f>SUM(C221:C227)</f>
        <v>105</v>
      </c>
      <c r="D228" s="137">
        <f>SUM(D221:D227)</f>
        <v>115</v>
      </c>
      <c r="E228" s="137">
        <f t="shared" si="4"/>
        <v>10</v>
      </c>
      <c r="F228" s="138">
        <f t="shared" si="5"/>
        <v>9.5238095238095233E-2</v>
      </c>
    </row>
    <row r="229" spans="2:6">
      <c r="B229" s="203" t="s">
        <v>86</v>
      </c>
    </row>
    <row r="230" spans="2:6" ht="27.6" customHeight="1">
      <c r="B230" s="223" t="s">
        <v>168</v>
      </c>
      <c r="C230" s="223"/>
      <c r="D230" s="223"/>
      <c r="E230" s="223"/>
      <c r="F230" s="223"/>
    </row>
    <row r="260" spans="2:7">
      <c r="B260" s="216" t="s">
        <v>31</v>
      </c>
      <c r="C260" s="216"/>
      <c r="D260" s="216"/>
      <c r="E260" s="216"/>
      <c r="F260" s="216"/>
    </row>
    <row r="261" spans="2:7">
      <c r="B261" s="216" t="s">
        <v>137</v>
      </c>
      <c r="C261" s="216"/>
      <c r="D261" s="216"/>
      <c r="E261" s="216"/>
      <c r="F261" s="216"/>
    </row>
    <row r="262" spans="2:7">
      <c r="B262" s="216" t="s">
        <v>116</v>
      </c>
      <c r="C262" s="216"/>
      <c r="D262" s="216"/>
      <c r="E262" s="216"/>
      <c r="F262" s="216"/>
    </row>
    <row r="263" spans="2:7">
      <c r="B263" s="216" t="s">
        <v>134</v>
      </c>
      <c r="C263" s="216"/>
      <c r="D263" s="216"/>
      <c r="E263" s="216"/>
      <c r="F263" s="216"/>
    </row>
    <row r="265" spans="2:7" ht="25.5">
      <c r="B265" s="95" t="s">
        <v>100</v>
      </c>
      <c r="C265" s="187">
        <v>2019</v>
      </c>
      <c r="D265" s="187">
        <v>2023</v>
      </c>
      <c r="E265" s="187" t="s">
        <v>37</v>
      </c>
      <c r="F265" s="187" t="s">
        <v>38</v>
      </c>
    </row>
    <row r="266" spans="2:7">
      <c r="B266" s="198" t="s">
        <v>41</v>
      </c>
      <c r="C266" s="188">
        <v>144793</v>
      </c>
      <c r="D266" s="188">
        <v>192704</v>
      </c>
      <c r="E266" s="189">
        <f>D266-C266</f>
        <v>47911</v>
      </c>
      <c r="F266" s="190">
        <f>E266/C266</f>
        <v>0.33089306803505697</v>
      </c>
    </row>
    <row r="267" spans="2:7">
      <c r="B267" s="198" t="s">
        <v>9</v>
      </c>
      <c r="C267" s="188">
        <v>33552</v>
      </c>
      <c r="D267" s="191">
        <v>32501</v>
      </c>
      <c r="E267" s="189">
        <f t="shared" ref="E267:E273" si="6">D267-C267</f>
        <v>-1051</v>
      </c>
      <c r="F267" s="190">
        <f t="shared" ref="F267:F273" si="7">E267/C267</f>
        <v>-3.1324511206485453E-2</v>
      </c>
    </row>
    <row r="268" spans="2:7">
      <c r="B268" s="198" t="s">
        <v>17</v>
      </c>
      <c r="C268" s="188">
        <v>0</v>
      </c>
      <c r="D268" s="188">
        <v>0</v>
      </c>
      <c r="E268" s="189">
        <f t="shared" si="6"/>
        <v>0</v>
      </c>
      <c r="F268" s="190">
        <v>0</v>
      </c>
    </row>
    <row r="269" spans="2:7">
      <c r="B269" s="198" t="s">
        <v>122</v>
      </c>
      <c r="C269" s="151">
        <v>0</v>
      </c>
      <c r="D269" s="151">
        <v>99996</v>
      </c>
      <c r="E269" s="189">
        <f t="shared" si="6"/>
        <v>99996</v>
      </c>
      <c r="F269" s="190">
        <v>1</v>
      </c>
      <c r="G269" s="204" t="s">
        <v>169</v>
      </c>
    </row>
    <row r="270" spans="2:7">
      <c r="B270" s="198" t="s">
        <v>85</v>
      </c>
      <c r="C270" s="188">
        <v>0</v>
      </c>
      <c r="D270" s="188">
        <v>0</v>
      </c>
      <c r="E270" s="189">
        <f t="shared" si="6"/>
        <v>0</v>
      </c>
      <c r="F270" s="190">
        <v>0</v>
      </c>
    </row>
    <row r="271" spans="2:7">
      <c r="B271" s="198" t="s">
        <v>80</v>
      </c>
      <c r="C271" s="188">
        <v>0</v>
      </c>
      <c r="D271" s="188">
        <v>0</v>
      </c>
      <c r="E271" s="189">
        <f t="shared" si="6"/>
        <v>0</v>
      </c>
      <c r="F271" s="190">
        <v>0</v>
      </c>
    </row>
    <row r="272" spans="2:7">
      <c r="B272" s="198" t="s">
        <v>42</v>
      </c>
      <c r="C272" s="188">
        <v>17373</v>
      </c>
      <c r="D272" s="188">
        <v>15427</v>
      </c>
      <c r="E272" s="189">
        <f t="shared" si="6"/>
        <v>-1946</v>
      </c>
      <c r="F272" s="190">
        <f t="shared" si="7"/>
        <v>-0.11201289357048293</v>
      </c>
    </row>
    <row r="273" spans="2:6">
      <c r="B273" s="163" t="s">
        <v>20</v>
      </c>
      <c r="C273" s="164">
        <f>SUM(C266:C272)</f>
        <v>195718</v>
      </c>
      <c r="D273" s="164">
        <f>SUM(D266:D272)</f>
        <v>340628</v>
      </c>
      <c r="E273" s="164">
        <f t="shared" si="6"/>
        <v>144910</v>
      </c>
      <c r="F273" s="192">
        <f t="shared" si="7"/>
        <v>0.74040200696921077</v>
      </c>
    </row>
    <row r="274" spans="2:6">
      <c r="B274" s="30" t="s">
        <v>86</v>
      </c>
    </row>
    <row r="275" spans="2:6" ht="32.450000000000003" customHeight="1">
      <c r="B275" s="223" t="s">
        <v>170</v>
      </c>
      <c r="C275" s="223"/>
      <c r="D275" s="223"/>
      <c r="E275" s="223"/>
      <c r="F275" s="223"/>
    </row>
    <row r="301" spans="2:6">
      <c r="B301" s="216" t="s">
        <v>31</v>
      </c>
      <c r="C301" s="216"/>
      <c r="D301" s="216"/>
      <c r="E301" s="216"/>
      <c r="F301" s="216"/>
    </row>
    <row r="302" spans="2:6">
      <c r="B302" s="216" t="s">
        <v>138</v>
      </c>
      <c r="C302" s="216"/>
      <c r="D302" s="216"/>
      <c r="E302" s="216"/>
      <c r="F302" s="216"/>
    </row>
    <row r="303" spans="2:6">
      <c r="B303" s="216" t="s">
        <v>115</v>
      </c>
      <c r="C303" s="216"/>
      <c r="D303" s="216"/>
      <c r="E303" s="216"/>
      <c r="F303" s="216"/>
    </row>
    <row r="304" spans="2:6">
      <c r="B304" s="216" t="s">
        <v>134</v>
      </c>
      <c r="C304" s="216"/>
      <c r="D304" s="216"/>
      <c r="E304" s="216"/>
      <c r="F304" s="216"/>
    </row>
    <row r="305" spans="2:7">
      <c r="B305" s="186"/>
      <c r="C305" s="186"/>
      <c r="D305" s="142"/>
      <c r="E305" s="142"/>
      <c r="F305" s="142"/>
    </row>
    <row r="306" spans="2:7">
      <c r="B306" s="37" t="s">
        <v>100</v>
      </c>
      <c r="C306" s="37">
        <v>2019</v>
      </c>
      <c r="D306" s="37">
        <v>2023</v>
      </c>
      <c r="E306" s="37" t="s">
        <v>113</v>
      </c>
      <c r="F306" s="37" t="s">
        <v>114</v>
      </c>
    </row>
    <row r="307" spans="2:7">
      <c r="B307" s="183" t="s">
        <v>41</v>
      </c>
      <c r="C307" s="184">
        <v>40</v>
      </c>
      <c r="D307" s="116">
        <v>42</v>
      </c>
      <c r="E307" s="40">
        <f>D307-C307</f>
        <v>2</v>
      </c>
      <c r="F307" s="134">
        <f>E307/C307</f>
        <v>0.05</v>
      </c>
    </row>
    <row r="308" spans="2:7">
      <c r="B308" s="183" t="s">
        <v>10</v>
      </c>
      <c r="C308" s="184">
        <v>0</v>
      </c>
      <c r="D308" s="116">
        <v>28</v>
      </c>
      <c r="E308" s="40">
        <f t="shared" ref="E308:E314" si="8">D308-C308</f>
        <v>28</v>
      </c>
      <c r="F308" s="134">
        <v>1</v>
      </c>
      <c r="G308" s="204" t="s">
        <v>171</v>
      </c>
    </row>
    <row r="309" spans="2:7">
      <c r="B309" s="183" t="s">
        <v>9</v>
      </c>
      <c r="C309" s="184">
        <v>7</v>
      </c>
      <c r="D309" s="116">
        <v>7</v>
      </c>
      <c r="E309" s="40">
        <f t="shared" si="8"/>
        <v>0</v>
      </c>
      <c r="F309" s="134">
        <v>1</v>
      </c>
    </row>
    <row r="310" spans="2:7">
      <c r="B310" s="183" t="s">
        <v>108</v>
      </c>
      <c r="C310" s="184">
        <v>0</v>
      </c>
      <c r="D310" s="116">
        <v>0</v>
      </c>
      <c r="E310" s="40">
        <f t="shared" si="8"/>
        <v>0</v>
      </c>
      <c r="F310" s="134">
        <v>0</v>
      </c>
    </row>
    <row r="311" spans="2:7">
      <c r="B311" s="183" t="s">
        <v>18</v>
      </c>
      <c r="C311" s="184">
        <v>0</v>
      </c>
      <c r="D311" s="116">
        <v>0</v>
      </c>
      <c r="E311" s="40">
        <f t="shared" si="8"/>
        <v>0</v>
      </c>
      <c r="F311" s="134">
        <v>0</v>
      </c>
    </row>
    <row r="312" spans="2:7">
      <c r="B312" s="183" t="s">
        <v>112</v>
      </c>
      <c r="C312" s="184">
        <v>38</v>
      </c>
      <c r="D312" s="116">
        <v>38</v>
      </c>
      <c r="E312" s="40">
        <f t="shared" si="8"/>
        <v>0</v>
      </c>
      <c r="F312" s="134">
        <v>1</v>
      </c>
    </row>
    <row r="313" spans="2:7">
      <c r="B313" s="183" t="s">
        <v>111</v>
      </c>
      <c r="C313" s="184">
        <v>0</v>
      </c>
      <c r="D313" s="116">
        <v>0</v>
      </c>
      <c r="E313" s="40">
        <f t="shared" si="8"/>
        <v>0</v>
      </c>
      <c r="F313" s="134">
        <v>0</v>
      </c>
    </row>
    <row r="314" spans="2:7">
      <c r="B314" s="38" t="s">
        <v>19</v>
      </c>
      <c r="C314" s="137">
        <f>SUM(C307:C313)</f>
        <v>85</v>
      </c>
      <c r="D314" s="137">
        <f>SUM(D307:D313)</f>
        <v>115</v>
      </c>
      <c r="E314" s="137">
        <f t="shared" si="8"/>
        <v>30</v>
      </c>
      <c r="F314" s="138">
        <f t="shared" ref="F314" si="9">E314/C314</f>
        <v>0.35294117647058826</v>
      </c>
    </row>
    <row r="315" spans="2:7">
      <c r="B315" s="203" t="s">
        <v>86</v>
      </c>
    </row>
    <row r="316" spans="2:7">
      <c r="B316" s="223" t="s">
        <v>172</v>
      </c>
      <c r="C316" s="223"/>
      <c r="D316" s="223"/>
      <c r="E316" s="223"/>
      <c r="F316" s="223"/>
    </row>
  </sheetData>
  <mergeCells count="30">
    <mergeCell ref="B53:C54"/>
    <mergeCell ref="B7:H7"/>
    <mergeCell ref="B8:H8"/>
    <mergeCell ref="B9:H9"/>
    <mergeCell ref="B10:H10"/>
    <mergeCell ref="B11:H11"/>
    <mergeCell ref="B170:F170"/>
    <mergeCell ref="B171:F171"/>
    <mergeCell ref="B302:F302"/>
    <mergeCell ref="B303:F303"/>
    <mergeCell ref="B304:F304"/>
    <mergeCell ref="B217:F217"/>
    <mergeCell ref="B218:F218"/>
    <mergeCell ref="B301:F301"/>
    <mergeCell ref="B263:F263"/>
    <mergeCell ref="B22:H22"/>
    <mergeCell ref="B185:F185"/>
    <mergeCell ref="B230:F230"/>
    <mergeCell ref="B275:F275"/>
    <mergeCell ref="B316:F316"/>
    <mergeCell ref="B29:C29"/>
    <mergeCell ref="B260:F260"/>
    <mergeCell ref="B261:F261"/>
    <mergeCell ref="B262:F262"/>
    <mergeCell ref="A87:G87"/>
    <mergeCell ref="B172:F172"/>
    <mergeCell ref="B173:F173"/>
    <mergeCell ref="B215:F215"/>
    <mergeCell ref="B216:F216"/>
    <mergeCell ref="B124:F124"/>
  </mergeCells>
  <pageMargins left="0.7" right="0.7" top="0.75" bottom="0.75" header="0.3" footer="0.3"/>
  <pageSetup scale="68" orientation="landscape" horizontalDpi="4294967293" r:id="rId1"/>
  <rowBreaks count="7" manualBreakCount="7">
    <brk id="45" max="16383" man="1"/>
    <brk id="66" max="7" man="1"/>
    <brk id="117" max="16383" man="1"/>
    <brk id="162" max="7" man="1"/>
    <brk id="212" max="16383" man="1"/>
    <brk id="254" max="16383" man="1"/>
    <brk id="295" max="16383" man="1"/>
  </rowBreaks>
  <ignoredErrors>
    <ignoredError sqref="F13:F19 C183:D183 C314:D314 C228:D228 C273:D273" formulaRange="1"/>
    <ignoredError sqref="F2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189"/>
  <sheetViews>
    <sheetView view="pageBreakPreview" topLeftCell="A205" zoomScale="50" zoomScaleNormal="87" zoomScaleSheetLayoutView="50" workbookViewId="0">
      <selection activeCell="J221" sqref="J221"/>
    </sheetView>
  </sheetViews>
  <sheetFormatPr baseColWidth="10" defaultColWidth="10.85546875" defaultRowHeight="12.75"/>
  <cols>
    <col min="1" max="1" width="25.85546875" style="7" customWidth="1"/>
    <col min="2" max="2" width="12.7109375" style="7" customWidth="1"/>
    <col min="3" max="3" width="16.140625" style="7" customWidth="1"/>
    <col min="4" max="4" width="12.85546875" style="7" customWidth="1"/>
    <col min="5" max="5" width="15.5703125" style="7" customWidth="1"/>
    <col min="6" max="6" width="11.85546875" style="7" customWidth="1"/>
    <col min="7" max="7" width="11.42578125" style="7" customWidth="1"/>
    <col min="8" max="8" width="10.7109375" style="7" customWidth="1"/>
    <col min="9" max="9" width="13.28515625" style="7" customWidth="1"/>
    <col min="10" max="10" width="14" style="7" customWidth="1"/>
    <col min="11" max="11" width="12" style="7" customWidth="1"/>
    <col min="12" max="12" width="13" style="7" customWidth="1"/>
    <col min="13" max="13" width="10.5703125" style="7" customWidth="1"/>
    <col min="14" max="14" width="15.140625" style="7" customWidth="1"/>
    <col min="15" max="15" width="14" style="7" customWidth="1"/>
    <col min="16" max="16" width="11.28515625" style="7" customWidth="1"/>
    <col min="17" max="18" width="14" style="7" customWidth="1"/>
    <col min="19" max="19" width="13.42578125" style="7" customWidth="1"/>
    <col min="20" max="20" width="14.140625" style="7" bestFit="1" customWidth="1"/>
    <col min="21" max="16384" width="10.85546875" style="7"/>
  </cols>
  <sheetData>
    <row r="2" spans="1:20">
      <c r="A2" s="216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>
      <c r="A3" s="216" t="s">
        <v>137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>
      <c r="A4" s="216" t="s">
        <v>75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>
      <c r="A5" s="216" t="s">
        <v>135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7" spans="1:20" ht="25.5">
      <c r="A7" s="120" t="s">
        <v>56</v>
      </c>
      <c r="B7" s="121" t="s">
        <v>3</v>
      </c>
      <c r="C7" s="121" t="s">
        <v>2</v>
      </c>
      <c r="D7" s="121" t="s">
        <v>4</v>
      </c>
      <c r="E7" s="121" t="s">
        <v>5</v>
      </c>
      <c r="F7" s="121" t="s">
        <v>57</v>
      </c>
      <c r="G7" s="121" t="s">
        <v>7</v>
      </c>
      <c r="H7" s="121" t="s">
        <v>8</v>
      </c>
      <c r="I7" s="121" t="s">
        <v>9</v>
      </c>
      <c r="J7" s="120" t="s">
        <v>11</v>
      </c>
      <c r="K7" s="120" t="s">
        <v>12</v>
      </c>
      <c r="L7" s="120" t="s">
        <v>13</v>
      </c>
      <c r="M7" s="120" t="s">
        <v>58</v>
      </c>
      <c r="N7" s="120" t="s">
        <v>14</v>
      </c>
      <c r="O7" s="121" t="s">
        <v>15</v>
      </c>
      <c r="P7" s="121" t="s">
        <v>98</v>
      </c>
      <c r="Q7" s="121" t="s">
        <v>36</v>
      </c>
      <c r="R7" s="121" t="s">
        <v>17</v>
      </c>
      <c r="S7" s="121" t="s">
        <v>18</v>
      </c>
      <c r="T7" s="122" t="s">
        <v>20</v>
      </c>
    </row>
    <row r="8" spans="1:20">
      <c r="A8" s="110" t="s">
        <v>59</v>
      </c>
      <c r="B8" s="43">
        <v>0</v>
      </c>
      <c r="C8" s="43">
        <v>0</v>
      </c>
      <c r="D8" s="43">
        <v>4350</v>
      </c>
      <c r="E8" s="43">
        <v>16707</v>
      </c>
      <c r="F8" s="43">
        <v>0</v>
      </c>
      <c r="G8" s="43">
        <v>20154</v>
      </c>
      <c r="H8" s="43">
        <v>0</v>
      </c>
      <c r="I8" s="43">
        <v>20000</v>
      </c>
      <c r="J8" s="44">
        <v>690</v>
      </c>
      <c r="K8" s="44">
        <v>0</v>
      </c>
      <c r="L8" s="44">
        <v>38528</v>
      </c>
      <c r="M8" s="44">
        <v>0</v>
      </c>
      <c r="N8" s="44">
        <v>11192</v>
      </c>
      <c r="O8" s="43">
        <v>0</v>
      </c>
      <c r="P8" s="45">
        <v>274957</v>
      </c>
      <c r="Q8" s="43">
        <v>21874</v>
      </c>
      <c r="R8" s="43">
        <v>6</v>
      </c>
      <c r="S8" s="40">
        <v>162845</v>
      </c>
      <c r="T8" s="111">
        <f>SUM(B8:S8)</f>
        <v>571303</v>
      </c>
    </row>
    <row r="9" spans="1:20">
      <c r="A9" s="110" t="s">
        <v>60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1181079</v>
      </c>
      <c r="H9" s="43">
        <v>0</v>
      </c>
      <c r="I9" s="43">
        <v>0</v>
      </c>
      <c r="J9" s="44">
        <v>8</v>
      </c>
      <c r="K9" s="44">
        <v>0</v>
      </c>
      <c r="L9" s="44">
        <v>0</v>
      </c>
      <c r="M9" s="44">
        <v>0</v>
      </c>
      <c r="N9" s="44">
        <v>10133</v>
      </c>
      <c r="O9" s="43">
        <v>0</v>
      </c>
      <c r="P9" s="45">
        <v>467968</v>
      </c>
      <c r="Q9" s="43">
        <v>0</v>
      </c>
      <c r="R9" s="43">
        <v>0</v>
      </c>
      <c r="S9" s="43">
        <v>11500</v>
      </c>
      <c r="T9" s="111">
        <f t="shared" ref="T9:T11" si="0">SUM(B9:S9)</f>
        <v>1670688</v>
      </c>
    </row>
    <row r="10" spans="1:20">
      <c r="A10" s="110" t="s">
        <v>61</v>
      </c>
      <c r="B10" s="43">
        <v>76025</v>
      </c>
      <c r="C10" s="43">
        <v>0</v>
      </c>
      <c r="D10" s="43">
        <v>73306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4">
        <v>115136</v>
      </c>
      <c r="K10" s="44">
        <v>0</v>
      </c>
      <c r="L10" s="44">
        <v>0</v>
      </c>
      <c r="M10" s="44">
        <v>0</v>
      </c>
      <c r="N10" s="40">
        <v>224787</v>
      </c>
      <c r="O10" s="43">
        <v>469917</v>
      </c>
      <c r="P10" s="45">
        <v>1270133.3</v>
      </c>
      <c r="Q10" s="43">
        <v>0</v>
      </c>
      <c r="R10" s="43">
        <v>0</v>
      </c>
      <c r="S10" s="43">
        <v>0</v>
      </c>
      <c r="T10" s="111">
        <f t="shared" si="0"/>
        <v>2229304.2999999998</v>
      </c>
    </row>
    <row r="11" spans="1:20">
      <c r="A11" s="110" t="s">
        <v>62</v>
      </c>
      <c r="B11" s="43">
        <v>57761</v>
      </c>
      <c r="C11" s="43">
        <v>0</v>
      </c>
      <c r="D11" s="43">
        <v>0</v>
      </c>
      <c r="E11" s="43">
        <v>453130</v>
      </c>
      <c r="F11" s="43">
        <v>0</v>
      </c>
      <c r="G11" s="43">
        <v>0</v>
      </c>
      <c r="H11" s="43">
        <v>515274</v>
      </c>
      <c r="I11" s="43">
        <v>0</v>
      </c>
      <c r="J11" s="44">
        <v>0</v>
      </c>
      <c r="K11" s="44">
        <v>0</v>
      </c>
      <c r="L11" s="44">
        <v>0</v>
      </c>
      <c r="M11" s="44">
        <v>0</v>
      </c>
      <c r="N11" s="44"/>
      <c r="O11" s="43">
        <v>0</v>
      </c>
      <c r="P11" s="45">
        <v>1067551</v>
      </c>
      <c r="Q11" s="43">
        <v>83010</v>
      </c>
      <c r="R11" s="43">
        <v>0</v>
      </c>
      <c r="S11" s="43">
        <v>92062</v>
      </c>
      <c r="T11" s="111">
        <f t="shared" si="0"/>
        <v>2268788</v>
      </c>
    </row>
    <row r="12" spans="1:20">
      <c r="A12" s="112" t="s">
        <v>63</v>
      </c>
      <c r="B12" s="113">
        <f>SUM(B8:B11)</f>
        <v>133786</v>
      </c>
      <c r="C12" s="113">
        <f t="shared" ref="C12:T12" si="1">SUM(C8:C11)</f>
        <v>0</v>
      </c>
      <c r="D12" s="113">
        <f t="shared" si="1"/>
        <v>77656</v>
      </c>
      <c r="E12" s="113">
        <f t="shared" si="1"/>
        <v>469837</v>
      </c>
      <c r="F12" s="113">
        <f t="shared" si="1"/>
        <v>0</v>
      </c>
      <c r="G12" s="113">
        <f t="shared" si="1"/>
        <v>1201233</v>
      </c>
      <c r="H12" s="113">
        <f t="shared" si="1"/>
        <v>515274</v>
      </c>
      <c r="I12" s="113">
        <f t="shared" si="1"/>
        <v>20000</v>
      </c>
      <c r="J12" s="113">
        <f t="shared" si="1"/>
        <v>115834</v>
      </c>
      <c r="K12" s="113">
        <f t="shared" si="1"/>
        <v>0</v>
      </c>
      <c r="L12" s="113">
        <f t="shared" si="1"/>
        <v>38528</v>
      </c>
      <c r="M12" s="113">
        <f t="shared" si="1"/>
        <v>0</v>
      </c>
      <c r="N12" s="113">
        <f t="shared" si="1"/>
        <v>246112</v>
      </c>
      <c r="O12" s="113">
        <f t="shared" si="1"/>
        <v>469917</v>
      </c>
      <c r="P12" s="113">
        <f t="shared" si="1"/>
        <v>3080609.3</v>
      </c>
      <c r="Q12" s="113">
        <f t="shared" si="1"/>
        <v>104884</v>
      </c>
      <c r="R12" s="113">
        <f t="shared" si="1"/>
        <v>6</v>
      </c>
      <c r="S12" s="113">
        <f t="shared" si="1"/>
        <v>266407</v>
      </c>
      <c r="T12" s="113">
        <f t="shared" si="1"/>
        <v>6740083.2999999998</v>
      </c>
    </row>
    <row r="13" spans="1:20">
      <c r="A13" s="110"/>
      <c r="B13" s="114"/>
      <c r="C13" s="114"/>
      <c r="D13" s="114"/>
      <c r="E13" s="114"/>
      <c r="F13" s="114"/>
      <c r="G13" s="114"/>
      <c r="H13" s="114"/>
      <c r="I13" s="114"/>
      <c r="J13" s="115"/>
      <c r="K13" s="115"/>
      <c r="L13" s="115"/>
      <c r="M13" s="115"/>
      <c r="N13" s="115"/>
      <c r="O13" s="114"/>
      <c r="P13" s="114"/>
      <c r="Q13" s="114"/>
      <c r="R13" s="86"/>
      <c r="S13" s="86"/>
      <c r="T13" s="116"/>
    </row>
    <row r="14" spans="1:20" ht="25.5">
      <c r="A14" s="120" t="s">
        <v>54</v>
      </c>
      <c r="B14" s="121" t="s">
        <v>3</v>
      </c>
      <c r="C14" s="121" t="s">
        <v>2</v>
      </c>
      <c r="D14" s="121" t="s">
        <v>4</v>
      </c>
      <c r="E14" s="121" t="s">
        <v>5</v>
      </c>
      <c r="F14" s="121" t="s">
        <v>57</v>
      </c>
      <c r="G14" s="121" t="s">
        <v>7</v>
      </c>
      <c r="H14" s="121" t="s">
        <v>8</v>
      </c>
      <c r="I14" s="121" t="s">
        <v>9</v>
      </c>
      <c r="J14" s="120" t="s">
        <v>11</v>
      </c>
      <c r="K14" s="120" t="s">
        <v>12</v>
      </c>
      <c r="L14" s="120" t="s">
        <v>13</v>
      </c>
      <c r="M14" s="120" t="s">
        <v>58</v>
      </c>
      <c r="N14" s="120" t="s">
        <v>14</v>
      </c>
      <c r="O14" s="121" t="s">
        <v>15</v>
      </c>
      <c r="P14" s="121" t="s">
        <v>98</v>
      </c>
      <c r="Q14" s="121" t="s">
        <v>36</v>
      </c>
      <c r="R14" s="121" t="s">
        <v>17</v>
      </c>
      <c r="S14" s="121" t="s">
        <v>18</v>
      </c>
      <c r="T14" s="122" t="s">
        <v>20</v>
      </c>
    </row>
    <row r="15" spans="1:20">
      <c r="A15" s="110" t="s">
        <v>59</v>
      </c>
      <c r="B15" s="43">
        <v>0</v>
      </c>
      <c r="C15" s="43">
        <v>0</v>
      </c>
      <c r="D15" s="43">
        <v>0</v>
      </c>
      <c r="E15" s="43">
        <v>7396</v>
      </c>
      <c r="F15" s="43">
        <v>0</v>
      </c>
      <c r="G15" s="43">
        <v>0</v>
      </c>
      <c r="H15" s="43">
        <v>0</v>
      </c>
      <c r="I15" s="43">
        <v>0</v>
      </c>
      <c r="J15" s="44">
        <v>24041</v>
      </c>
      <c r="K15" s="44">
        <v>0</v>
      </c>
      <c r="L15" s="44">
        <v>0</v>
      </c>
      <c r="M15" s="44">
        <v>0</v>
      </c>
      <c r="N15" s="44">
        <v>18834</v>
      </c>
      <c r="O15" s="43">
        <v>0</v>
      </c>
      <c r="P15" s="43">
        <v>33457</v>
      </c>
      <c r="Q15" s="43">
        <v>48773</v>
      </c>
      <c r="R15" s="43">
        <v>0</v>
      </c>
      <c r="S15" s="46">
        <v>14856</v>
      </c>
      <c r="T15" s="111">
        <f>SUM(B15:S15)</f>
        <v>147357</v>
      </c>
    </row>
    <row r="16" spans="1:20">
      <c r="A16" s="110" t="s">
        <v>60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336707</v>
      </c>
      <c r="H16" s="43">
        <v>0</v>
      </c>
      <c r="I16" s="43">
        <v>0</v>
      </c>
      <c r="J16" s="44">
        <v>9165</v>
      </c>
      <c r="K16" s="44">
        <v>0</v>
      </c>
      <c r="L16" s="44">
        <v>0</v>
      </c>
      <c r="M16" s="44">
        <v>0</v>
      </c>
      <c r="N16" s="44">
        <v>20593</v>
      </c>
      <c r="O16" s="43">
        <v>0</v>
      </c>
      <c r="P16" s="43">
        <v>178406</v>
      </c>
      <c r="Q16" s="43">
        <v>0</v>
      </c>
      <c r="R16" s="46">
        <v>0</v>
      </c>
      <c r="S16" s="46">
        <v>92788</v>
      </c>
      <c r="T16" s="111">
        <f t="shared" ref="T16:T18" si="2">SUM(B16:S16)</f>
        <v>637659</v>
      </c>
    </row>
    <row r="17" spans="1:20">
      <c r="A17" s="110" t="s">
        <v>61</v>
      </c>
      <c r="B17" s="43">
        <v>0</v>
      </c>
      <c r="C17" s="43">
        <v>0</v>
      </c>
      <c r="D17" s="43">
        <v>103699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108235</v>
      </c>
      <c r="O17" s="43">
        <v>0</v>
      </c>
      <c r="P17" s="43">
        <v>97719</v>
      </c>
      <c r="Q17" s="43">
        <v>18460</v>
      </c>
      <c r="R17" s="46">
        <v>0</v>
      </c>
      <c r="S17" s="46">
        <v>0</v>
      </c>
      <c r="T17" s="111">
        <f t="shared" si="2"/>
        <v>328113</v>
      </c>
    </row>
    <row r="18" spans="1:20">
      <c r="A18" s="110" t="s">
        <v>62</v>
      </c>
      <c r="B18" s="43">
        <v>5495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228721</v>
      </c>
      <c r="I18" s="43">
        <v>7247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3">
        <v>0</v>
      </c>
      <c r="P18" s="43">
        <v>116177</v>
      </c>
      <c r="Q18" s="43">
        <v>56270</v>
      </c>
      <c r="R18" s="46">
        <v>0</v>
      </c>
      <c r="S18" s="46">
        <v>0</v>
      </c>
      <c r="T18" s="111">
        <f t="shared" si="2"/>
        <v>413910</v>
      </c>
    </row>
    <row r="19" spans="1:20">
      <c r="A19" s="112" t="s">
        <v>64</v>
      </c>
      <c r="B19" s="113">
        <f>SUM(B15:B18)</f>
        <v>5495</v>
      </c>
      <c r="C19" s="113">
        <f t="shared" ref="C19:T19" si="3">SUM(C15:C18)</f>
        <v>0</v>
      </c>
      <c r="D19" s="113">
        <f t="shared" si="3"/>
        <v>103699</v>
      </c>
      <c r="E19" s="113">
        <f t="shared" si="3"/>
        <v>7396</v>
      </c>
      <c r="F19" s="113">
        <f t="shared" si="3"/>
        <v>0</v>
      </c>
      <c r="G19" s="113">
        <f t="shared" si="3"/>
        <v>336707</v>
      </c>
      <c r="H19" s="113">
        <f t="shared" si="3"/>
        <v>228721</v>
      </c>
      <c r="I19" s="113">
        <f t="shared" si="3"/>
        <v>7247</v>
      </c>
      <c r="J19" s="113">
        <f t="shared" si="3"/>
        <v>33206</v>
      </c>
      <c r="K19" s="113">
        <f t="shared" si="3"/>
        <v>0</v>
      </c>
      <c r="L19" s="113">
        <f t="shared" si="3"/>
        <v>0</v>
      </c>
      <c r="M19" s="113">
        <f t="shared" si="3"/>
        <v>0</v>
      </c>
      <c r="N19" s="113">
        <f t="shared" si="3"/>
        <v>147662</v>
      </c>
      <c r="O19" s="113">
        <f t="shared" si="3"/>
        <v>0</v>
      </c>
      <c r="P19" s="113">
        <f t="shared" si="3"/>
        <v>425759</v>
      </c>
      <c r="Q19" s="113">
        <f t="shared" si="3"/>
        <v>123503</v>
      </c>
      <c r="R19" s="113">
        <f t="shared" si="3"/>
        <v>0</v>
      </c>
      <c r="S19" s="113">
        <f t="shared" si="3"/>
        <v>107644</v>
      </c>
      <c r="T19" s="113">
        <f t="shared" si="3"/>
        <v>1527039</v>
      </c>
    </row>
    <row r="20" spans="1:20">
      <c r="A20" s="110"/>
      <c r="B20" s="114"/>
      <c r="C20" s="114"/>
      <c r="D20" s="43"/>
      <c r="E20" s="114"/>
      <c r="F20" s="114"/>
      <c r="G20" s="43"/>
      <c r="H20" s="43"/>
      <c r="I20" s="43"/>
      <c r="J20" s="44"/>
      <c r="K20" s="44"/>
      <c r="L20" s="44"/>
      <c r="M20" s="44"/>
      <c r="N20" s="44"/>
      <c r="O20" s="114"/>
      <c r="P20" s="43"/>
      <c r="Q20" s="43"/>
      <c r="R20" s="86"/>
      <c r="S20" s="46"/>
      <c r="T20" s="116"/>
    </row>
    <row r="21" spans="1:20" ht="25.5">
      <c r="A21" s="120" t="s">
        <v>55</v>
      </c>
      <c r="B21" s="121" t="s">
        <v>3</v>
      </c>
      <c r="C21" s="121" t="s">
        <v>2</v>
      </c>
      <c r="D21" s="121" t="s">
        <v>4</v>
      </c>
      <c r="E21" s="121" t="s">
        <v>5</v>
      </c>
      <c r="F21" s="121" t="s">
        <v>57</v>
      </c>
      <c r="G21" s="121" t="s">
        <v>7</v>
      </c>
      <c r="H21" s="121" t="s">
        <v>8</v>
      </c>
      <c r="I21" s="121" t="s">
        <v>9</v>
      </c>
      <c r="J21" s="120" t="s">
        <v>11</v>
      </c>
      <c r="K21" s="120" t="s">
        <v>12</v>
      </c>
      <c r="L21" s="120" t="s">
        <v>13</v>
      </c>
      <c r="M21" s="120" t="s">
        <v>58</v>
      </c>
      <c r="N21" s="120" t="s">
        <v>14</v>
      </c>
      <c r="O21" s="121" t="s">
        <v>15</v>
      </c>
      <c r="P21" s="121" t="s">
        <v>98</v>
      </c>
      <c r="Q21" s="121" t="s">
        <v>36</v>
      </c>
      <c r="R21" s="121" t="s">
        <v>17</v>
      </c>
      <c r="S21" s="121" t="s">
        <v>18</v>
      </c>
      <c r="T21" s="122" t="s">
        <v>20</v>
      </c>
    </row>
    <row r="22" spans="1:20">
      <c r="A22" s="110" t="s">
        <v>51</v>
      </c>
      <c r="B22" s="44">
        <v>0</v>
      </c>
      <c r="C22" s="44">
        <v>0</v>
      </c>
      <c r="D22" s="47">
        <v>0</v>
      </c>
      <c r="E22" s="47">
        <v>0</v>
      </c>
      <c r="F22" s="47">
        <v>0</v>
      </c>
      <c r="G22" s="47">
        <v>679311</v>
      </c>
      <c r="H22" s="47">
        <v>0</v>
      </c>
      <c r="I22" s="47">
        <v>0</v>
      </c>
      <c r="J22" s="117">
        <v>0</v>
      </c>
      <c r="K22" s="47">
        <v>0</v>
      </c>
      <c r="L22" s="47">
        <v>0</v>
      </c>
      <c r="M22" s="47">
        <v>0</v>
      </c>
      <c r="N22" s="47">
        <v>589</v>
      </c>
      <c r="O22" s="47">
        <v>0</v>
      </c>
      <c r="P22" s="47">
        <v>37087</v>
      </c>
      <c r="Q22" s="44">
        <v>0</v>
      </c>
      <c r="R22" s="48">
        <v>0</v>
      </c>
      <c r="S22" s="44">
        <v>6479</v>
      </c>
      <c r="T22" s="111">
        <f>SUM(B22:S22)</f>
        <v>723466</v>
      </c>
    </row>
    <row r="23" spans="1:20">
      <c r="A23" s="110" t="s">
        <v>65</v>
      </c>
      <c r="B23" s="44">
        <v>0</v>
      </c>
      <c r="C23" s="44">
        <v>0</v>
      </c>
      <c r="D23" s="47">
        <v>0</v>
      </c>
      <c r="E23" s="47">
        <v>0</v>
      </c>
      <c r="F23" s="47">
        <v>0</v>
      </c>
      <c r="G23" s="47">
        <v>590314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3669</v>
      </c>
      <c r="O23" s="47">
        <v>0</v>
      </c>
      <c r="P23" s="47">
        <v>37629</v>
      </c>
      <c r="Q23" s="44">
        <v>0</v>
      </c>
      <c r="R23" s="48">
        <v>0</v>
      </c>
      <c r="S23" s="44">
        <v>2</v>
      </c>
      <c r="T23" s="111">
        <f>SUM(B23:S23)</f>
        <v>631614</v>
      </c>
    </row>
    <row r="24" spans="1:20">
      <c r="A24" s="112" t="s">
        <v>66</v>
      </c>
      <c r="B24" s="118">
        <f>SUM(B22:B23)</f>
        <v>0</v>
      </c>
      <c r="C24" s="118">
        <f t="shared" ref="C24:T24" si="4">SUM(C22:C23)</f>
        <v>0</v>
      </c>
      <c r="D24" s="118">
        <f t="shared" si="4"/>
        <v>0</v>
      </c>
      <c r="E24" s="118">
        <f t="shared" si="4"/>
        <v>0</v>
      </c>
      <c r="F24" s="118">
        <f t="shared" si="4"/>
        <v>0</v>
      </c>
      <c r="G24" s="118">
        <f t="shared" si="4"/>
        <v>1269625</v>
      </c>
      <c r="H24" s="118">
        <f t="shared" si="4"/>
        <v>0</v>
      </c>
      <c r="I24" s="118">
        <f t="shared" si="4"/>
        <v>0</v>
      </c>
      <c r="J24" s="118">
        <f>SUM(J23:J23)</f>
        <v>0</v>
      </c>
      <c r="K24" s="118">
        <f t="shared" si="4"/>
        <v>0</v>
      </c>
      <c r="L24" s="118">
        <f t="shared" si="4"/>
        <v>0</v>
      </c>
      <c r="M24" s="118">
        <f t="shared" si="4"/>
        <v>0</v>
      </c>
      <c r="N24" s="118">
        <f t="shared" si="4"/>
        <v>4258</v>
      </c>
      <c r="O24" s="118">
        <f t="shared" si="4"/>
        <v>0</v>
      </c>
      <c r="P24" s="118">
        <f t="shared" si="4"/>
        <v>74716</v>
      </c>
      <c r="Q24" s="118">
        <f t="shared" si="4"/>
        <v>0</v>
      </c>
      <c r="R24" s="118">
        <f t="shared" si="4"/>
        <v>0</v>
      </c>
      <c r="S24" s="118">
        <f t="shared" si="4"/>
        <v>6481</v>
      </c>
      <c r="T24" s="118">
        <f t="shared" si="4"/>
        <v>1355080</v>
      </c>
    </row>
    <row r="25" spans="1:20">
      <c r="A25" s="110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5"/>
      <c r="T25" s="111"/>
    </row>
    <row r="26" spans="1:20">
      <c r="A26" s="103" t="s">
        <v>67</v>
      </c>
      <c r="B26" s="140">
        <f>B12+B19+B24</f>
        <v>139281</v>
      </c>
      <c r="C26" s="140">
        <f t="shared" ref="C26:T26" si="5">C12+C19+C24</f>
        <v>0</v>
      </c>
      <c r="D26" s="140">
        <f t="shared" si="5"/>
        <v>181355</v>
      </c>
      <c r="E26" s="140">
        <f t="shared" si="5"/>
        <v>477233</v>
      </c>
      <c r="F26" s="140">
        <f t="shared" si="5"/>
        <v>0</v>
      </c>
      <c r="G26" s="140">
        <f t="shared" si="5"/>
        <v>2807565</v>
      </c>
      <c r="H26" s="140">
        <f t="shared" si="5"/>
        <v>743995</v>
      </c>
      <c r="I26" s="140">
        <f t="shared" si="5"/>
        <v>27247</v>
      </c>
      <c r="J26" s="140">
        <f t="shared" si="5"/>
        <v>149040</v>
      </c>
      <c r="K26" s="140">
        <f t="shared" si="5"/>
        <v>0</v>
      </c>
      <c r="L26" s="140">
        <f t="shared" si="5"/>
        <v>38528</v>
      </c>
      <c r="M26" s="140">
        <f t="shared" si="5"/>
        <v>0</v>
      </c>
      <c r="N26" s="140">
        <f t="shared" si="5"/>
        <v>398032</v>
      </c>
      <c r="O26" s="140">
        <f t="shared" si="5"/>
        <v>469917</v>
      </c>
      <c r="P26" s="140">
        <f t="shared" si="5"/>
        <v>3581084.3</v>
      </c>
      <c r="Q26" s="140">
        <f t="shared" si="5"/>
        <v>228387</v>
      </c>
      <c r="R26" s="140">
        <f t="shared" si="5"/>
        <v>6</v>
      </c>
      <c r="S26" s="140">
        <f t="shared" si="5"/>
        <v>380532</v>
      </c>
      <c r="T26" s="140">
        <f t="shared" si="5"/>
        <v>9622202.3000000007</v>
      </c>
    </row>
    <row r="27" spans="1:20">
      <c r="A27" s="6" t="s">
        <v>86</v>
      </c>
    </row>
    <row r="28" spans="1:20">
      <c r="A28" s="7" t="s">
        <v>99</v>
      </c>
    </row>
    <row r="33" spans="1:7">
      <c r="G33" s="139"/>
    </row>
    <row r="37" spans="1:7" ht="15">
      <c r="A37"/>
      <c r="B37"/>
      <c r="C37"/>
      <c r="D37"/>
      <c r="E37"/>
    </row>
    <row r="38" spans="1:7">
      <c r="A38" s="227" t="s">
        <v>153</v>
      </c>
      <c r="B38" s="227"/>
      <c r="C38" s="227"/>
      <c r="D38" s="227"/>
      <c r="E38" s="227"/>
    </row>
    <row r="39" spans="1:7">
      <c r="A39" s="216" t="s">
        <v>136</v>
      </c>
      <c r="B39" s="216"/>
      <c r="C39" s="216"/>
      <c r="D39" s="216"/>
      <c r="E39" s="216"/>
    </row>
    <row r="41" spans="1:7" ht="30" customHeight="1">
      <c r="A41" s="92" t="s">
        <v>56</v>
      </c>
      <c r="B41" s="92">
        <v>2022</v>
      </c>
      <c r="C41" s="92">
        <v>2023</v>
      </c>
      <c r="D41" s="92" t="s">
        <v>78</v>
      </c>
      <c r="E41" s="92" t="s">
        <v>90</v>
      </c>
    </row>
    <row r="42" spans="1:7">
      <c r="A42" s="123" t="s">
        <v>93</v>
      </c>
      <c r="B42" s="46">
        <v>671008</v>
      </c>
      <c r="C42" s="46">
        <v>571303</v>
      </c>
      <c r="D42" s="46">
        <f>C42-B42</f>
        <v>-99705</v>
      </c>
      <c r="E42" s="84">
        <f>D42/B42</f>
        <v>-0.14858988268396203</v>
      </c>
    </row>
    <row r="43" spans="1:7">
      <c r="A43" s="123" t="s">
        <v>91</v>
      </c>
      <c r="B43" s="46">
        <v>1408174</v>
      </c>
      <c r="C43" s="46">
        <v>1670688</v>
      </c>
      <c r="D43" s="46">
        <f t="shared" ref="D43:D46" si="6">C43-B43</f>
        <v>262514</v>
      </c>
      <c r="E43" s="84">
        <f t="shared" ref="E43:E46" si="7">D43/B43</f>
        <v>0.1864215643805382</v>
      </c>
    </row>
    <row r="44" spans="1:7">
      <c r="A44" s="123" t="s">
        <v>61</v>
      </c>
      <c r="B44" s="46">
        <v>1934506.38</v>
      </c>
      <c r="C44" s="46">
        <v>2229304.2999999998</v>
      </c>
      <c r="D44" s="46">
        <f t="shared" si="6"/>
        <v>294797.91999999993</v>
      </c>
      <c r="E44" s="84">
        <f t="shared" si="7"/>
        <v>0.15238922086160292</v>
      </c>
    </row>
    <row r="45" spans="1:7">
      <c r="A45" s="123" t="s">
        <v>62</v>
      </c>
      <c r="B45" s="46">
        <v>1947778.7</v>
      </c>
      <c r="C45" s="46">
        <v>2268788</v>
      </c>
      <c r="D45" s="46">
        <f t="shared" si="6"/>
        <v>321009.30000000005</v>
      </c>
      <c r="E45" s="84">
        <f t="shared" si="7"/>
        <v>0.1648078911634058</v>
      </c>
    </row>
    <row r="46" spans="1:7">
      <c r="A46" s="127" t="s">
        <v>63</v>
      </c>
      <c r="B46" s="124">
        <f>SUM(B42:B45)</f>
        <v>5961467.0800000001</v>
      </c>
      <c r="C46" s="124">
        <f>SUM(C42:C45)</f>
        <v>6740083.2999999998</v>
      </c>
      <c r="D46" s="125">
        <f t="shared" si="6"/>
        <v>778616.21999999974</v>
      </c>
      <c r="E46" s="126">
        <f t="shared" si="7"/>
        <v>0.13060815560185896</v>
      </c>
    </row>
    <row r="47" spans="1:7">
      <c r="A47" s="123"/>
      <c r="B47" s="86"/>
      <c r="C47" s="86"/>
      <c r="D47" s="46"/>
      <c r="E47" s="87"/>
    </row>
    <row r="48" spans="1:7" ht="26.25" customHeight="1">
      <c r="A48" s="92" t="s">
        <v>54</v>
      </c>
      <c r="B48" s="92">
        <v>2022</v>
      </c>
      <c r="C48" s="92">
        <v>2023</v>
      </c>
      <c r="D48" s="92" t="s">
        <v>78</v>
      </c>
      <c r="E48" s="92" t="s">
        <v>90</v>
      </c>
    </row>
    <row r="49" spans="1:6">
      <c r="A49" s="123" t="s">
        <v>92</v>
      </c>
      <c r="B49" s="46">
        <v>164467.45000000001</v>
      </c>
      <c r="C49" s="46">
        <v>147357</v>
      </c>
      <c r="D49" s="46">
        <f>C49-B49</f>
        <v>-17110.450000000012</v>
      </c>
      <c r="E49" s="84">
        <f>D49/B49</f>
        <v>-0.10403547936080976</v>
      </c>
    </row>
    <row r="50" spans="1:6">
      <c r="A50" s="123" t="s">
        <v>91</v>
      </c>
      <c r="B50" s="46">
        <v>595107</v>
      </c>
      <c r="C50" s="46">
        <v>637659</v>
      </c>
      <c r="D50" s="46">
        <f t="shared" ref="D50:D53" si="8">C50-B50</f>
        <v>42552</v>
      </c>
      <c r="E50" s="84">
        <f t="shared" ref="E50:E53" si="9">D50/B50</f>
        <v>7.1503107844471669E-2</v>
      </c>
    </row>
    <row r="51" spans="1:6">
      <c r="A51" s="123" t="s">
        <v>150</v>
      </c>
      <c r="B51" s="46">
        <v>179247</v>
      </c>
      <c r="C51" s="46">
        <v>328113</v>
      </c>
      <c r="D51" s="46">
        <f t="shared" si="8"/>
        <v>148866</v>
      </c>
      <c r="E51" s="84">
        <f t="shared" si="9"/>
        <v>0.83050762355855323</v>
      </c>
    </row>
    <row r="52" spans="1:6">
      <c r="A52" s="123" t="s">
        <v>149</v>
      </c>
      <c r="B52" s="46">
        <v>432818.63</v>
      </c>
      <c r="C52" s="46">
        <v>413910</v>
      </c>
      <c r="D52" s="46">
        <f t="shared" si="8"/>
        <v>-18908.630000000005</v>
      </c>
      <c r="E52" s="84">
        <f t="shared" si="9"/>
        <v>-4.3687190636872548E-2</v>
      </c>
    </row>
    <row r="53" spans="1:6">
      <c r="A53" s="127" t="s">
        <v>77</v>
      </c>
      <c r="B53" s="124">
        <f>SUM(B49:B52)</f>
        <v>1371640.08</v>
      </c>
      <c r="C53" s="124">
        <f>SUM(C49:C52)</f>
        <v>1527039</v>
      </c>
      <c r="D53" s="125">
        <f t="shared" si="8"/>
        <v>155398.91999999993</v>
      </c>
      <c r="E53" s="126">
        <f t="shared" si="9"/>
        <v>0.11329423969588284</v>
      </c>
    </row>
    <row r="54" spans="1:6">
      <c r="A54" s="123"/>
      <c r="B54" s="86"/>
      <c r="C54" s="86"/>
      <c r="D54" s="46"/>
      <c r="E54" s="87"/>
      <c r="F54" s="6"/>
    </row>
    <row r="55" spans="1:6" ht="24" customHeight="1">
      <c r="A55" s="92" t="s">
        <v>76</v>
      </c>
      <c r="B55" s="92">
        <v>2022</v>
      </c>
      <c r="C55" s="92">
        <v>2023</v>
      </c>
      <c r="D55" s="92" t="s">
        <v>78</v>
      </c>
      <c r="E55" s="92" t="s">
        <v>90</v>
      </c>
    </row>
    <row r="56" spans="1:6">
      <c r="A56" s="123" t="s">
        <v>51</v>
      </c>
      <c r="B56" s="88">
        <v>582473</v>
      </c>
      <c r="C56" s="88">
        <v>723466</v>
      </c>
      <c r="D56" s="46">
        <f>C56-B56</f>
        <v>140993</v>
      </c>
      <c r="E56" s="84">
        <f>D56/B56</f>
        <v>0.2420592885850503</v>
      </c>
    </row>
    <row r="57" spans="1:6">
      <c r="A57" s="123" t="s">
        <v>65</v>
      </c>
      <c r="B57" s="88">
        <v>804324</v>
      </c>
      <c r="C57" s="88">
        <v>631614</v>
      </c>
      <c r="D57" s="46">
        <f t="shared" ref="D57:D58" si="10">C57-B57</f>
        <v>-172710</v>
      </c>
      <c r="E57" s="84">
        <f t="shared" ref="E57:E58" si="11">D57/B57</f>
        <v>-0.21472690109955689</v>
      </c>
    </row>
    <row r="58" spans="1:6">
      <c r="A58" s="127" t="s">
        <v>76</v>
      </c>
      <c r="B58" s="89">
        <f>SUM(B56:B57)</f>
        <v>1386797</v>
      </c>
      <c r="C58" s="89">
        <f>SUM(C56:C57)</f>
        <v>1355080</v>
      </c>
      <c r="D58" s="125">
        <f t="shared" si="10"/>
        <v>-31717</v>
      </c>
      <c r="E58" s="126">
        <f t="shared" si="11"/>
        <v>-2.2870686913802091E-2</v>
      </c>
    </row>
    <row r="59" spans="1:6">
      <c r="A59" s="86"/>
      <c r="B59" s="90"/>
      <c r="C59" s="90"/>
      <c r="D59" s="46"/>
      <c r="E59" s="84"/>
    </row>
    <row r="60" spans="1:6">
      <c r="A60" s="85" t="s">
        <v>67</v>
      </c>
      <c r="B60" s="89">
        <f>B46+B53+B58</f>
        <v>8719904.1600000001</v>
      </c>
      <c r="C60" s="89">
        <f>C46+C53+C58</f>
        <v>9622202.3000000007</v>
      </c>
      <c r="D60" s="89">
        <f>C60-B60</f>
        <v>902298.1400000006</v>
      </c>
      <c r="E60" s="91">
        <f>D60/B60</f>
        <v>0.10347569462277216</v>
      </c>
    </row>
    <row r="61" spans="1:6">
      <c r="A61" s="8" t="s">
        <v>86</v>
      </c>
    </row>
    <row r="145" spans="1:5">
      <c r="E145" s="93"/>
    </row>
    <row r="146" spans="1:5" ht="15" customHeight="1">
      <c r="A146" s="227" t="s">
        <v>152</v>
      </c>
      <c r="B146" s="227"/>
      <c r="C146" s="227"/>
      <c r="D146" s="227"/>
      <c r="E146" s="227"/>
    </row>
    <row r="147" spans="1:5" ht="15" customHeight="1">
      <c r="A147" s="228" t="s">
        <v>151</v>
      </c>
      <c r="B147" s="228"/>
      <c r="C147" s="228"/>
      <c r="D147" s="228"/>
      <c r="E147" s="228"/>
    </row>
    <row r="148" spans="1:5">
      <c r="A148" s="122" t="s">
        <v>100</v>
      </c>
      <c r="B148" s="14">
        <v>2022</v>
      </c>
      <c r="C148" s="14">
        <v>2023</v>
      </c>
      <c r="D148" s="14" t="s">
        <v>117</v>
      </c>
      <c r="E148" s="14" t="s">
        <v>114</v>
      </c>
    </row>
    <row r="149" spans="1:5">
      <c r="A149" s="24" t="s">
        <v>2</v>
      </c>
      <c r="B149" s="40">
        <v>0</v>
      </c>
      <c r="C149" s="40">
        <v>0</v>
      </c>
      <c r="D149" s="40">
        <f>C149-B149</f>
        <v>0</v>
      </c>
      <c r="E149" s="134">
        <v>0</v>
      </c>
    </row>
    <row r="150" spans="1:5">
      <c r="A150" s="24" t="s">
        <v>3</v>
      </c>
      <c r="B150" s="40">
        <v>52191</v>
      </c>
      <c r="C150" s="40">
        <v>139281</v>
      </c>
      <c r="D150" s="40">
        <f t="shared" ref="D150:D167" si="12">C150-B150</f>
        <v>87090</v>
      </c>
      <c r="E150" s="134">
        <f t="shared" ref="E150:E167" si="13">D150/B150</f>
        <v>1.6686785077886992</v>
      </c>
    </row>
    <row r="151" spans="1:5">
      <c r="A151" s="24" t="s">
        <v>4</v>
      </c>
      <c r="B151" s="40">
        <v>89790</v>
      </c>
      <c r="C151" s="40">
        <v>181355</v>
      </c>
      <c r="D151" s="40">
        <f t="shared" si="12"/>
        <v>91565</v>
      </c>
      <c r="E151" s="134">
        <f t="shared" si="13"/>
        <v>1.0197683483684152</v>
      </c>
    </row>
    <row r="152" spans="1:5">
      <c r="A152" s="24" t="s">
        <v>5</v>
      </c>
      <c r="B152" s="40">
        <v>592847</v>
      </c>
      <c r="C152" s="40">
        <v>477233</v>
      </c>
      <c r="D152" s="40">
        <f t="shared" si="12"/>
        <v>-115614</v>
      </c>
      <c r="E152" s="134">
        <f t="shared" si="13"/>
        <v>-0.19501490266459981</v>
      </c>
    </row>
    <row r="153" spans="1:5">
      <c r="A153" s="24" t="s">
        <v>121</v>
      </c>
      <c r="B153" s="40">
        <v>0</v>
      </c>
      <c r="C153" s="40">
        <v>0</v>
      </c>
      <c r="D153" s="40">
        <f t="shared" si="12"/>
        <v>0</v>
      </c>
      <c r="E153" s="134">
        <v>0</v>
      </c>
    </row>
    <row r="154" spans="1:5">
      <c r="A154" s="24" t="s">
        <v>7</v>
      </c>
      <c r="B154" s="40">
        <v>2396652</v>
      </c>
      <c r="C154" s="40">
        <v>2807565</v>
      </c>
      <c r="D154" s="40">
        <f t="shared" si="12"/>
        <v>410913</v>
      </c>
      <c r="E154" s="134">
        <f t="shared" si="13"/>
        <v>0.17145292683293195</v>
      </c>
    </row>
    <row r="155" spans="1:5">
      <c r="A155" s="24" t="s">
        <v>8</v>
      </c>
      <c r="B155" s="40">
        <v>600807.88</v>
      </c>
      <c r="C155" s="40">
        <v>743995</v>
      </c>
      <c r="D155" s="40">
        <f t="shared" si="12"/>
        <v>143187.12</v>
      </c>
      <c r="E155" s="134">
        <f t="shared" si="13"/>
        <v>0.238324304268446</v>
      </c>
    </row>
    <row r="156" spans="1:5">
      <c r="A156" s="24" t="s">
        <v>9</v>
      </c>
      <c r="B156" s="40">
        <v>76136</v>
      </c>
      <c r="C156" s="40">
        <v>27247</v>
      </c>
      <c r="D156" s="40">
        <f t="shared" si="12"/>
        <v>-48889</v>
      </c>
      <c r="E156" s="134">
        <f t="shared" si="13"/>
        <v>-0.64212724598087634</v>
      </c>
    </row>
    <row r="157" spans="1:5">
      <c r="A157" s="24" t="s">
        <v>123</v>
      </c>
      <c r="B157" s="40">
        <v>0</v>
      </c>
      <c r="C157" s="40">
        <v>0</v>
      </c>
      <c r="D157" s="40">
        <f t="shared" si="12"/>
        <v>0</v>
      </c>
      <c r="E157" s="134">
        <v>0</v>
      </c>
    </row>
    <row r="158" spans="1:5">
      <c r="A158" s="28" t="s">
        <v>11</v>
      </c>
      <c r="B158" s="40">
        <v>209808</v>
      </c>
      <c r="C158" s="40">
        <v>149040</v>
      </c>
      <c r="D158" s="40">
        <f t="shared" si="12"/>
        <v>-60768</v>
      </c>
      <c r="E158" s="134">
        <f t="shared" si="13"/>
        <v>-0.28963623884694578</v>
      </c>
    </row>
    <row r="159" spans="1:5">
      <c r="A159" s="28" t="s">
        <v>12</v>
      </c>
      <c r="B159" s="40">
        <v>30593</v>
      </c>
      <c r="C159" s="40">
        <v>0</v>
      </c>
      <c r="D159" s="40">
        <f t="shared" si="12"/>
        <v>-30593</v>
      </c>
      <c r="E159" s="134">
        <f t="shared" si="13"/>
        <v>-1</v>
      </c>
    </row>
    <row r="160" spans="1:5">
      <c r="A160" s="28" t="s">
        <v>13</v>
      </c>
      <c r="B160" s="40">
        <v>62623</v>
      </c>
      <c r="C160" s="40">
        <v>38528</v>
      </c>
      <c r="D160" s="40">
        <f t="shared" si="12"/>
        <v>-24095</v>
      </c>
      <c r="E160" s="134">
        <f t="shared" si="13"/>
        <v>-0.38476278683550774</v>
      </c>
    </row>
    <row r="161" spans="1:5">
      <c r="A161" s="28" t="s">
        <v>14</v>
      </c>
      <c r="B161" s="40">
        <v>317162</v>
      </c>
      <c r="C161" s="40">
        <v>398032</v>
      </c>
      <c r="D161" s="40">
        <f t="shared" si="12"/>
        <v>80870</v>
      </c>
      <c r="E161" s="134">
        <f t="shared" si="13"/>
        <v>0.2549801048044848</v>
      </c>
    </row>
    <row r="162" spans="1:5">
      <c r="A162" s="28" t="s">
        <v>98</v>
      </c>
      <c r="B162" s="40">
        <v>3284925.53</v>
      </c>
      <c r="C162" s="40">
        <v>3581084.3</v>
      </c>
      <c r="D162" s="40">
        <f t="shared" si="12"/>
        <v>296158.77</v>
      </c>
      <c r="E162" s="134">
        <f t="shared" si="13"/>
        <v>9.0156920543644728E-2</v>
      </c>
    </row>
    <row r="163" spans="1:5">
      <c r="A163" s="28" t="s">
        <v>15</v>
      </c>
      <c r="B163" s="40">
        <v>548922</v>
      </c>
      <c r="C163" s="40">
        <v>469917</v>
      </c>
      <c r="D163" s="40">
        <f t="shared" si="12"/>
        <v>-79005</v>
      </c>
      <c r="E163" s="134">
        <f t="shared" si="13"/>
        <v>-0.14392755254844949</v>
      </c>
    </row>
    <row r="164" spans="1:5">
      <c r="A164" s="24" t="s">
        <v>36</v>
      </c>
      <c r="B164" s="40">
        <v>137108.75</v>
      </c>
      <c r="C164" s="40">
        <v>228387</v>
      </c>
      <c r="D164" s="40">
        <f t="shared" si="12"/>
        <v>91278.25</v>
      </c>
      <c r="E164" s="134">
        <f t="shared" si="13"/>
        <v>0.66573614010776117</v>
      </c>
    </row>
    <row r="165" spans="1:5">
      <c r="A165" s="135" t="s">
        <v>17</v>
      </c>
      <c r="B165" s="40">
        <v>2</v>
      </c>
      <c r="C165" s="40">
        <v>6</v>
      </c>
      <c r="D165" s="40">
        <f t="shared" si="12"/>
        <v>4</v>
      </c>
      <c r="E165" s="134">
        <f t="shared" si="13"/>
        <v>2</v>
      </c>
    </row>
    <row r="166" spans="1:5">
      <c r="A166" s="135" t="s">
        <v>18</v>
      </c>
      <c r="B166" s="40">
        <v>320336</v>
      </c>
      <c r="C166" s="40">
        <v>380532</v>
      </c>
      <c r="D166" s="40">
        <f t="shared" si="12"/>
        <v>60196</v>
      </c>
      <c r="E166" s="134">
        <f t="shared" si="13"/>
        <v>0.18791518905149593</v>
      </c>
    </row>
    <row r="167" spans="1:5">
      <c r="A167" s="136" t="s">
        <v>67</v>
      </c>
      <c r="B167" s="137">
        <f>SUM(B149:B166)</f>
        <v>8719904.1600000001</v>
      </c>
      <c r="C167" s="137">
        <f>SUM(C149:C166)</f>
        <v>9622202.3000000007</v>
      </c>
      <c r="D167" s="137">
        <f t="shared" si="12"/>
        <v>902298.1400000006</v>
      </c>
      <c r="E167" s="138">
        <f t="shared" si="13"/>
        <v>0.10347569462277216</v>
      </c>
    </row>
    <row r="168" spans="1:5">
      <c r="A168" s="82" t="s">
        <v>86</v>
      </c>
    </row>
    <row r="182" spans="1:5">
      <c r="A182" s="227" t="s">
        <v>162</v>
      </c>
      <c r="B182" s="227"/>
      <c r="C182" s="227"/>
      <c r="D182" s="227"/>
      <c r="E182" s="227"/>
    </row>
    <row r="183" spans="1:5" ht="15" customHeight="1">
      <c r="A183" s="108"/>
      <c r="B183" s="108"/>
      <c r="C183" s="108"/>
      <c r="D183" s="108"/>
      <c r="E183" s="108"/>
    </row>
    <row r="184" spans="1:5">
      <c r="A184" s="14" t="s">
        <v>118</v>
      </c>
      <c r="B184" s="14">
        <v>2022</v>
      </c>
      <c r="C184" s="14">
        <v>2023</v>
      </c>
      <c r="D184" s="14" t="s">
        <v>82</v>
      </c>
      <c r="E184" s="14" t="s">
        <v>83</v>
      </c>
    </row>
    <row r="185" spans="1:5">
      <c r="A185" s="130" t="s">
        <v>56</v>
      </c>
      <c r="B185" s="131">
        <v>5961467.0800000001</v>
      </c>
      <c r="C185" s="131">
        <v>6740083.2999999998</v>
      </c>
      <c r="D185" s="131">
        <f>C185-B185</f>
        <v>778616.21999999974</v>
      </c>
      <c r="E185" s="132">
        <f>D185/B185</f>
        <v>0.13060815560185896</v>
      </c>
    </row>
    <row r="186" spans="1:5">
      <c r="A186" s="130" t="s">
        <v>71</v>
      </c>
      <c r="B186" s="131">
        <v>1371640.08</v>
      </c>
      <c r="C186" s="131">
        <v>1527039</v>
      </c>
      <c r="D186" s="131">
        <f t="shared" ref="D186:D188" si="14">C186-B186</f>
        <v>155398.91999999993</v>
      </c>
      <c r="E186" s="132">
        <f t="shared" ref="E186:E188" si="15">D186/B186</f>
        <v>0.11329423969588284</v>
      </c>
    </row>
    <row r="187" spans="1:5">
      <c r="A187" s="130" t="s">
        <v>55</v>
      </c>
      <c r="B187" s="131">
        <v>1386797</v>
      </c>
      <c r="C187" s="131">
        <v>1355080</v>
      </c>
      <c r="D187" s="131">
        <f t="shared" si="14"/>
        <v>-31717</v>
      </c>
      <c r="E187" s="132">
        <f t="shared" si="15"/>
        <v>-2.2870686913802091E-2</v>
      </c>
    </row>
    <row r="188" spans="1:5">
      <c r="A188" s="133" t="s">
        <v>19</v>
      </c>
      <c r="B188" s="128">
        <f>SUM(B185:B187)</f>
        <v>8719904.1600000001</v>
      </c>
      <c r="C188" s="128">
        <f>SUM(C185:C187)</f>
        <v>9622202.3000000007</v>
      </c>
      <c r="D188" s="128">
        <f t="shared" si="14"/>
        <v>902298.1400000006</v>
      </c>
      <c r="E188" s="129">
        <f t="shared" si="15"/>
        <v>0.10347569462277216</v>
      </c>
    </row>
    <row r="189" spans="1:5">
      <c r="A189" s="6" t="s">
        <v>86</v>
      </c>
    </row>
  </sheetData>
  <mergeCells count="9">
    <mergeCell ref="A39:E39"/>
    <mergeCell ref="A182:E182"/>
    <mergeCell ref="A2:T2"/>
    <mergeCell ref="A38:E38"/>
    <mergeCell ref="A5:T5"/>
    <mergeCell ref="A4:T4"/>
    <mergeCell ref="A3:T3"/>
    <mergeCell ref="A146:E146"/>
    <mergeCell ref="A147:E147"/>
  </mergeCells>
  <pageMargins left="0.7" right="0.7" top="0.75" bottom="0.75" header="0.3" footer="0.3"/>
  <pageSetup scale="42" orientation="landscape" horizontalDpi="4294967293" verticalDpi="0" r:id="rId1"/>
  <rowBreaks count="2" manualBreakCount="2">
    <brk id="63" max="19" man="1"/>
    <brk id="138" max="16383" man="1"/>
  </rowBreaks>
  <ignoredErrors>
    <ignoredError sqref="B46:C46 B53:C53 B58:C58 B188:C188 B167:C167" formulaRange="1"/>
    <ignoredError sqref="J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COMPARATIVO EMB.</vt:lpstr>
      <vt:lpstr>EMBARCACIONES </vt:lpstr>
      <vt:lpstr>CONTENEDORES</vt:lpstr>
      <vt:lpstr>Representacion porct.</vt:lpstr>
      <vt:lpstr>CRUCEROS </vt:lpstr>
      <vt:lpstr>CARGAS</vt:lpstr>
      <vt:lpstr>CARGAS!Área_de_impresión</vt:lpstr>
      <vt:lpstr>'COMPARATIVO EMB.'!Área_de_impresión</vt:lpstr>
      <vt:lpstr>CONTENEDORES!Área_de_impresión</vt:lpstr>
      <vt:lpstr>'EMBARCACIONES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Lenovo</cp:lastModifiedBy>
  <cp:lastPrinted>2023-07-19T17:41:18Z</cp:lastPrinted>
  <dcterms:created xsi:type="dcterms:W3CDTF">2023-01-12T15:54:36Z</dcterms:created>
  <dcterms:modified xsi:type="dcterms:W3CDTF">2023-10-20T02:02:19Z</dcterms:modified>
</cp:coreProperties>
</file>