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xr:revisionPtr revIDLastSave="0" documentId="13_ncr:1_{BD9E8563-1EBF-4313-ACD2-DA5E9326E27A}" xr6:coauthVersionLast="47" xr6:coauthVersionMax="47" xr10:uidLastSave="{00000000-0000-0000-0000-000000000000}"/>
  <bookViews>
    <workbookView xWindow="-120" yWindow="-120" windowWidth="29040" windowHeight="15840" tabRatio="596" xr2:uid="{00000000-000D-0000-FFFF-FFFF00000000}"/>
  </bookViews>
  <sheets>
    <sheet name="Relación de Ingresos y Egresos" sheetId="1" r:id="rId1"/>
    <sheet name="Presup. Aprobado-Ejec OAI" sheetId="3" r:id="rId2"/>
  </sheets>
  <externalReferences>
    <externalReference r:id="rId3"/>
  </externalReferences>
  <definedNames>
    <definedName name="_xlnm.Print_Area" localSheetId="1">'Presup. Aprobado-Ejec OAI'!$A$1:$S$85</definedName>
    <definedName name="_xlnm.Print_Area" localSheetId="0">'Relación de Ingresos y Egresos'!$A$1:$F$550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10" i="3"/>
  <c r="H10" i="3"/>
  <c r="R10" i="3" s="1"/>
  <c r="I10" i="3"/>
  <c r="I80" i="3" s="1"/>
  <c r="J10" i="3"/>
  <c r="J80" i="3" s="1"/>
  <c r="K10" i="3"/>
  <c r="K80" i="3" s="1"/>
  <c r="L10" i="3"/>
  <c r="M10" i="3"/>
  <c r="N10" i="3"/>
  <c r="O10" i="3"/>
  <c r="P10" i="3"/>
  <c r="P80" i="3" s="1"/>
  <c r="Q10" i="3"/>
  <c r="R11" i="3"/>
  <c r="R12" i="3"/>
  <c r="R13" i="3"/>
  <c r="R14" i="3"/>
  <c r="R15" i="3"/>
  <c r="D16" i="3"/>
  <c r="E16" i="3"/>
  <c r="H16" i="3"/>
  <c r="H80" i="3" s="1"/>
  <c r="I16" i="3"/>
  <c r="J16" i="3"/>
  <c r="K16" i="3"/>
  <c r="L16" i="3"/>
  <c r="L80" i="3" s="1"/>
  <c r="M16" i="3"/>
  <c r="N16" i="3"/>
  <c r="O16" i="3"/>
  <c r="P16" i="3"/>
  <c r="Q16" i="3"/>
  <c r="R17" i="3"/>
  <c r="R18" i="3"/>
  <c r="R19" i="3"/>
  <c r="E20" i="3"/>
  <c r="R20" i="3"/>
  <c r="R21" i="3"/>
  <c r="R22" i="3"/>
  <c r="R23" i="3"/>
  <c r="R24" i="3"/>
  <c r="R25" i="3"/>
  <c r="D26" i="3"/>
  <c r="E26" i="3"/>
  <c r="H26" i="3"/>
  <c r="I26" i="3"/>
  <c r="J26" i="3"/>
  <c r="K26" i="3"/>
  <c r="L26" i="3"/>
  <c r="M26" i="3"/>
  <c r="M80" i="3" s="1"/>
  <c r="N26" i="3"/>
  <c r="O26" i="3"/>
  <c r="P26" i="3"/>
  <c r="Q26" i="3"/>
  <c r="R26" i="3"/>
  <c r="R27" i="3"/>
  <c r="E28" i="3"/>
  <c r="R28" i="3"/>
  <c r="R29" i="3"/>
  <c r="R30" i="3"/>
  <c r="E31" i="3"/>
  <c r="R31" i="3"/>
  <c r="R32" i="3"/>
  <c r="R33" i="3"/>
  <c r="R34" i="3"/>
  <c r="R35" i="3"/>
  <c r="D36" i="3"/>
  <c r="D80" i="3" s="1"/>
  <c r="E36" i="3"/>
  <c r="H36" i="3"/>
  <c r="I36" i="3"/>
  <c r="R36" i="3" s="1"/>
  <c r="J36" i="3"/>
  <c r="K36" i="3"/>
  <c r="L36" i="3"/>
  <c r="M36" i="3"/>
  <c r="N36" i="3"/>
  <c r="O36" i="3"/>
  <c r="P36" i="3"/>
  <c r="Q36" i="3"/>
  <c r="R37" i="3"/>
  <c r="R38" i="3"/>
  <c r="R39" i="3"/>
  <c r="R43" i="3"/>
  <c r="R44" i="3"/>
  <c r="R45" i="3"/>
  <c r="R46" i="3"/>
  <c r="R47" i="3"/>
  <c r="R48" i="3"/>
  <c r="R51" i="3"/>
  <c r="D52" i="3"/>
  <c r="H52" i="3"/>
  <c r="I52" i="3"/>
  <c r="J52" i="3"/>
  <c r="K52" i="3"/>
  <c r="R52" i="3" s="1"/>
  <c r="L52" i="3"/>
  <c r="M52" i="3"/>
  <c r="N52" i="3"/>
  <c r="N80" i="3" s="1"/>
  <c r="O52" i="3"/>
  <c r="O80" i="3" s="1"/>
  <c r="P52" i="3"/>
  <c r="Q52" i="3"/>
  <c r="R53" i="3"/>
  <c r="E54" i="3"/>
  <c r="E52" i="3" s="1"/>
  <c r="E80" i="3" s="1"/>
  <c r="R54" i="3"/>
  <c r="R55" i="3"/>
  <c r="R56" i="3"/>
  <c r="R57" i="3"/>
  <c r="R58" i="3"/>
  <c r="R59" i="3"/>
  <c r="R60" i="3"/>
  <c r="R61" i="3"/>
  <c r="D62" i="3"/>
  <c r="E62" i="3"/>
  <c r="H62" i="3"/>
  <c r="R62" i="3" s="1"/>
  <c r="I62" i="3"/>
  <c r="J62" i="3"/>
  <c r="L62" i="3"/>
  <c r="M62" i="3"/>
  <c r="N62" i="3"/>
  <c r="O62" i="3"/>
  <c r="P62" i="3"/>
  <c r="Q62" i="3"/>
  <c r="Q80" i="3" s="1"/>
  <c r="R63" i="3"/>
  <c r="R64" i="3"/>
  <c r="R65" i="3"/>
  <c r="R66" i="3"/>
  <c r="H67" i="3"/>
  <c r="R67" i="3"/>
  <c r="R68" i="3"/>
  <c r="R69" i="3"/>
  <c r="H70" i="3"/>
  <c r="R70" i="3"/>
  <c r="R71" i="3"/>
  <c r="R72" i="3"/>
  <c r="R73" i="3"/>
  <c r="R74" i="3"/>
  <c r="D75" i="3"/>
  <c r="E75" i="3"/>
  <c r="H75" i="3"/>
  <c r="I75" i="3"/>
  <c r="R75" i="3" s="1"/>
  <c r="J75" i="3"/>
  <c r="M75" i="3"/>
  <c r="R80" i="3" l="1"/>
  <c r="R16" i="3"/>
  <c r="A459" i="1"/>
</calcChain>
</file>

<file path=xl/sharedStrings.xml><?xml version="1.0" encoding="utf-8"?>
<sst xmlns="http://schemas.openxmlformats.org/spreadsheetml/2006/main" count="1183" uniqueCount="576">
  <si>
    <t>Fecha</t>
  </si>
  <si>
    <t>Autoridad Portuaria Dominicana</t>
  </si>
  <si>
    <t>Relación de Ingresos y Egresos</t>
  </si>
  <si>
    <t>Número</t>
  </si>
  <si>
    <t>Beneficiario</t>
  </si>
  <si>
    <t>Concepto</t>
  </si>
  <si>
    <t>Cuenta</t>
  </si>
  <si>
    <t>Monto</t>
  </si>
  <si>
    <t>SIND. NAC. TRABAJADORES Y EMPLEADOS DE APORDOM</t>
  </si>
  <si>
    <t>PAGO RETENCION A EMPLEADOS</t>
  </si>
  <si>
    <t>NOMINA</t>
  </si>
  <si>
    <t>ANYARLENE BERGES PEÑA</t>
  </si>
  <si>
    <t>DIETA CONSEJO ADM.</t>
  </si>
  <si>
    <t>INSTITUTO DE AUXILIOS Y VIVIENDA (INAVI)</t>
  </si>
  <si>
    <t>PRESTACIONES LABORALES</t>
  </si>
  <si>
    <t>JOHANNY MARIA CARREÑO PIMENTEL</t>
  </si>
  <si>
    <t>REPOSICION DE CAJA CHICA</t>
  </si>
  <si>
    <t>ASISTENCIA ECONOMICA</t>
  </si>
  <si>
    <t>CUENTA OPERACIONES No. 010-500107-4</t>
  </si>
  <si>
    <t>DEPOSITOS BANCARIOS</t>
  </si>
  <si>
    <t>FECHA</t>
  </si>
  <si>
    <t>REFERENCIA</t>
  </si>
  <si>
    <t>PUERTO</t>
  </si>
  <si>
    <t>VALOR RD $</t>
  </si>
  <si>
    <t>HAINA OCCIDENTAL</t>
  </si>
  <si>
    <t>MANZANILLO</t>
  </si>
  <si>
    <t>DEPOSITO</t>
  </si>
  <si>
    <t>OFICINA CENTRAL</t>
  </si>
  <si>
    <t>BOCA CHICA</t>
  </si>
  <si>
    <t>SUB TOTAL RD$</t>
  </si>
  <si>
    <t>RELACION TRANSFERENCIAS RECIBIDAS ACH</t>
  </si>
  <si>
    <t>TRANSFERENCIA</t>
  </si>
  <si>
    <t>ACH</t>
  </si>
  <si>
    <t>RELACION DEPOSITOS EN TRANSITOS</t>
  </si>
  <si>
    <t>CONCEPTO</t>
  </si>
  <si>
    <t>VALOR RD$</t>
  </si>
  <si>
    <t>CUENTA DOLAR No. 010-238720-6</t>
  </si>
  <si>
    <t>US/RD$</t>
  </si>
  <si>
    <t>VALOR US$</t>
  </si>
  <si>
    <t>TOTAL RD$</t>
  </si>
  <si>
    <t>SUB TOTAL</t>
  </si>
  <si>
    <t>PUERTO Luperón</t>
  </si>
  <si>
    <t>TOTAL GENERAL</t>
  </si>
  <si>
    <t>DEP. EN US</t>
  </si>
  <si>
    <t>DEP. EN RD$</t>
  </si>
  <si>
    <t>CUENTA NOMINA No. 010-500126-0</t>
  </si>
  <si>
    <t xml:space="preserve">LUPERON </t>
  </si>
  <si>
    <t xml:space="preserve">HAINA ORIENTAL </t>
  </si>
  <si>
    <t xml:space="preserve">LA CANA </t>
  </si>
  <si>
    <t>DEPOSITOS EN TRANSITOS</t>
  </si>
  <si>
    <t>CREDITO CUENTA CORRIENTE</t>
  </si>
  <si>
    <t>REF.</t>
  </si>
  <si>
    <t>*** ANULADO ***</t>
  </si>
  <si>
    <t>15 000,00</t>
  </si>
  <si>
    <t>SERVICIOS PRESTADOS</t>
  </si>
  <si>
    <t>30020007-13</t>
  </si>
  <si>
    <t>PUERTO La Romana</t>
  </si>
  <si>
    <t xml:space="preserve">      </t>
  </si>
  <si>
    <t>PUERTO PLATA</t>
  </si>
  <si>
    <t>BARAHONA</t>
  </si>
  <si>
    <t>SAN PEDRO DE MACORIS</t>
  </si>
  <si>
    <t>CALDERA BANI</t>
  </si>
  <si>
    <t>SANTA BARBARA</t>
  </si>
  <si>
    <t>000000007-1</t>
  </si>
  <si>
    <t xml:space="preserve">SUB-TOTAL </t>
  </si>
  <si>
    <t>RELACION DE PAGOS ACH</t>
  </si>
  <si>
    <t>VALOR</t>
  </si>
  <si>
    <t xml:space="preserve">LA ROMANA </t>
  </si>
  <si>
    <t/>
  </si>
  <si>
    <t>MILCIADES RODRIGUEZ LORENZO</t>
  </si>
  <si>
    <t>HONORARIOS PROFESIONALES</t>
  </si>
  <si>
    <t>820010227-3</t>
  </si>
  <si>
    <t>820030137-3</t>
  </si>
  <si>
    <t>034815015-1</t>
  </si>
  <si>
    <t>820020072-3</t>
  </si>
  <si>
    <t>20502659-13</t>
  </si>
  <si>
    <t>30020357-13</t>
  </si>
  <si>
    <t>820030287-3</t>
  </si>
  <si>
    <t>820010176-3</t>
  </si>
  <si>
    <t>820010403-3</t>
  </si>
  <si>
    <t>820010408-3</t>
  </si>
  <si>
    <t>820020071-3</t>
  </si>
  <si>
    <t>820030204-3</t>
  </si>
  <si>
    <t>820030207-3</t>
  </si>
  <si>
    <t>820030210-3</t>
  </si>
  <si>
    <t>20502661-13</t>
  </si>
  <si>
    <t>30020010-13</t>
  </si>
  <si>
    <t>820020055-3</t>
  </si>
  <si>
    <t>035144545-5</t>
  </si>
  <si>
    <t>820020121-3</t>
  </si>
  <si>
    <t>820030237-3</t>
  </si>
  <si>
    <t>820030240-3</t>
  </si>
  <si>
    <t>820030148-3</t>
  </si>
  <si>
    <t>820020167-3</t>
  </si>
  <si>
    <t>820020291-3</t>
  </si>
  <si>
    <t>820020294-3</t>
  </si>
  <si>
    <t>820020255-3</t>
  </si>
  <si>
    <t>18551026-9</t>
  </si>
  <si>
    <t>30030101-13</t>
  </si>
  <si>
    <t>30030104-13</t>
  </si>
  <si>
    <t>30030107-13</t>
  </si>
  <si>
    <t>30030110-13</t>
  </si>
  <si>
    <t>20502662-13</t>
  </si>
  <si>
    <t>820020610-3</t>
  </si>
  <si>
    <t>820020613-3</t>
  </si>
  <si>
    <t>000039204-05</t>
  </si>
  <si>
    <t>820010263-3</t>
  </si>
  <si>
    <t>820010266-3</t>
  </si>
  <si>
    <t>820010272-3</t>
  </si>
  <si>
    <t>820010275-3</t>
  </si>
  <si>
    <t>820020183-3</t>
  </si>
  <si>
    <t>820010244-2</t>
  </si>
  <si>
    <t>HAINA ORIENTAL</t>
  </si>
  <si>
    <t>820010247-2</t>
  </si>
  <si>
    <t>21108068-8</t>
  </si>
  <si>
    <t xml:space="preserve">SAN PEDRO </t>
  </si>
  <si>
    <t>113040293-8</t>
  </si>
  <si>
    <t>RELACION DEPOSITOS CREDITOS SUBSIDIO DE MATERNIDAD</t>
  </si>
  <si>
    <t>SUBSIDIO MATERNIDAD</t>
  </si>
  <si>
    <t>820020664-2</t>
  </si>
  <si>
    <t>30010072-13</t>
  </si>
  <si>
    <t>820020668-2</t>
  </si>
  <si>
    <t>SUB-TOTAL</t>
  </si>
  <si>
    <t>130110660-8</t>
  </si>
  <si>
    <t>840004246-1</t>
  </si>
  <si>
    <t>840016704-1</t>
  </si>
  <si>
    <t xml:space="preserve">OFICINA </t>
  </si>
  <si>
    <t>567779664-6</t>
  </si>
  <si>
    <t>310020085-5</t>
  </si>
  <si>
    <t>847253438-8</t>
  </si>
  <si>
    <t>567778111-6</t>
  </si>
  <si>
    <t>57901281-10</t>
  </si>
  <si>
    <t xml:space="preserve">AZUA </t>
  </si>
  <si>
    <t>21997192-2</t>
  </si>
  <si>
    <t>820030506-2</t>
  </si>
  <si>
    <t>820030509-2</t>
  </si>
  <si>
    <t>310020401-5</t>
  </si>
  <si>
    <t>860012850-6</t>
  </si>
  <si>
    <t>400030843-09</t>
  </si>
  <si>
    <t>130090772-08</t>
  </si>
  <si>
    <t>30090775-26</t>
  </si>
  <si>
    <t>576157827-6</t>
  </si>
  <si>
    <t>820020045-2</t>
  </si>
  <si>
    <t>820020048-2</t>
  </si>
  <si>
    <t>820020051-2</t>
  </si>
  <si>
    <t>310030166-5</t>
  </si>
  <si>
    <t>130040402-8</t>
  </si>
  <si>
    <t>876313954-1</t>
  </si>
  <si>
    <t>876385926-1</t>
  </si>
  <si>
    <t>820010008-2</t>
  </si>
  <si>
    <t>820010011-2</t>
  </si>
  <si>
    <t>21038342-6</t>
  </si>
  <si>
    <t>576156305-6</t>
  </si>
  <si>
    <t>21997193-2</t>
  </si>
  <si>
    <t>21997195-2</t>
  </si>
  <si>
    <t>000033062-02</t>
  </si>
  <si>
    <t>310060194-5</t>
  </si>
  <si>
    <t>884902921-1</t>
  </si>
  <si>
    <t>760080153-8</t>
  </si>
  <si>
    <t>87802554-20</t>
  </si>
  <si>
    <t>21038343-6</t>
  </si>
  <si>
    <t>567778671-6</t>
  </si>
  <si>
    <t>820010040-2</t>
  </si>
  <si>
    <t>820010043-2</t>
  </si>
  <si>
    <t>310020082-5</t>
  </si>
  <si>
    <t>60030151-10</t>
  </si>
  <si>
    <t>760030401-5</t>
  </si>
  <si>
    <t>898705635-6</t>
  </si>
  <si>
    <t>567776783-6</t>
  </si>
  <si>
    <t>820030049-02</t>
  </si>
  <si>
    <t>820030053-02</t>
  </si>
  <si>
    <t>820030056-02</t>
  </si>
  <si>
    <t>310030288-5</t>
  </si>
  <si>
    <t>310030291-5</t>
  </si>
  <si>
    <t>310030301-5</t>
  </si>
  <si>
    <t>400100338-9</t>
  </si>
  <si>
    <t>400100342-9</t>
  </si>
  <si>
    <t>400100345-1</t>
  </si>
  <si>
    <t>000100348-09</t>
  </si>
  <si>
    <t>400100351-9</t>
  </si>
  <si>
    <t>910006219-6</t>
  </si>
  <si>
    <t>910390694-1</t>
  </si>
  <si>
    <t>130010217-08</t>
  </si>
  <si>
    <t>567776940-6</t>
  </si>
  <si>
    <t>568213970-06</t>
  </si>
  <si>
    <t>566709871-06</t>
  </si>
  <si>
    <t>21038344-6</t>
  </si>
  <si>
    <t>567778758-6</t>
  </si>
  <si>
    <t>22723954-2</t>
  </si>
  <si>
    <t>22723955-2</t>
  </si>
  <si>
    <t>820010357-02</t>
  </si>
  <si>
    <t>564525857-6</t>
  </si>
  <si>
    <t>820010361-02</t>
  </si>
  <si>
    <t>310020407-5</t>
  </si>
  <si>
    <t>310020410-5</t>
  </si>
  <si>
    <t>929789581-6</t>
  </si>
  <si>
    <t>760060780-08</t>
  </si>
  <si>
    <t>567776243-6</t>
  </si>
  <si>
    <t>820020022-02</t>
  </si>
  <si>
    <t>820020025-02</t>
  </si>
  <si>
    <t>820020028-02</t>
  </si>
  <si>
    <t>310020057-5</t>
  </si>
  <si>
    <t>400090372-09</t>
  </si>
  <si>
    <t>40090376-09</t>
  </si>
  <si>
    <t>400090380-09</t>
  </si>
  <si>
    <t>50020484-10</t>
  </si>
  <si>
    <t>130090344-08</t>
  </si>
  <si>
    <t>567777962-6</t>
  </si>
  <si>
    <t>22723953-2</t>
  </si>
  <si>
    <t>22723957-2</t>
  </si>
  <si>
    <t>820030105-02</t>
  </si>
  <si>
    <t>310030117-05</t>
  </si>
  <si>
    <t>820030108-02</t>
  </si>
  <si>
    <t>130010293-08</t>
  </si>
  <si>
    <t>576158133-06</t>
  </si>
  <si>
    <t>820030023-02</t>
  </si>
  <si>
    <t>310060228-5</t>
  </si>
  <si>
    <t>310060231-5</t>
  </si>
  <si>
    <t>64373807-10</t>
  </si>
  <si>
    <t>130030309-8</t>
  </si>
  <si>
    <t>567761550-06</t>
  </si>
  <si>
    <t>820010092-02</t>
  </si>
  <si>
    <t>820010089-02</t>
  </si>
  <si>
    <t>820010095-02</t>
  </si>
  <si>
    <t>820010098-02</t>
  </si>
  <si>
    <t>310010282-5</t>
  </si>
  <si>
    <t>310010285-5</t>
  </si>
  <si>
    <t>310010291-5</t>
  </si>
  <si>
    <t>400050065-9</t>
  </si>
  <si>
    <t>10020465-20</t>
  </si>
  <si>
    <t>130070187-08</t>
  </si>
  <si>
    <t>567761836-06</t>
  </si>
  <si>
    <t>22723958-02</t>
  </si>
  <si>
    <t>820010259-2</t>
  </si>
  <si>
    <t>820010262-2</t>
  </si>
  <si>
    <t>21038347-06</t>
  </si>
  <si>
    <t>567761892-06</t>
  </si>
  <si>
    <t>22723961-02</t>
  </si>
  <si>
    <t>310070610-5</t>
  </si>
  <si>
    <t>310070613-5</t>
  </si>
  <si>
    <t>820020259-</t>
  </si>
  <si>
    <t>820010025-02</t>
  </si>
  <si>
    <t>820010028-02</t>
  </si>
  <si>
    <t>820010031-02</t>
  </si>
  <si>
    <t>567763998-6</t>
  </si>
  <si>
    <t>70060087-17</t>
  </si>
  <si>
    <t>130010043-08</t>
  </si>
  <si>
    <t>22723963-02</t>
  </si>
  <si>
    <t>730060318-09</t>
  </si>
  <si>
    <t>310070245-5</t>
  </si>
  <si>
    <t>130050563-08</t>
  </si>
  <si>
    <t>820020107-02</t>
  </si>
  <si>
    <t>820020110-02</t>
  </si>
  <si>
    <t>576213779-6</t>
  </si>
  <si>
    <t>310030225-05</t>
  </si>
  <si>
    <t>310030228-05</t>
  </si>
  <si>
    <t>130090406-08</t>
  </si>
  <si>
    <t>820020056-02</t>
  </si>
  <si>
    <t>820020060-02</t>
  </si>
  <si>
    <t>567762463-06</t>
  </si>
  <si>
    <t>21038346-06</t>
  </si>
  <si>
    <t>21038348-06</t>
  </si>
  <si>
    <t>310030743-05</t>
  </si>
  <si>
    <t>760060504-08</t>
  </si>
  <si>
    <t>820010087-02</t>
  </si>
  <si>
    <t>820010090-02</t>
  </si>
  <si>
    <t>820010093-02</t>
  </si>
  <si>
    <t>576183347-06</t>
  </si>
  <si>
    <t>310060115-05</t>
  </si>
  <si>
    <t>60060419-26</t>
  </si>
  <si>
    <t>760060423-08</t>
  </si>
  <si>
    <t>576157388-06</t>
  </si>
  <si>
    <t>22723966-02</t>
  </si>
  <si>
    <t>22723967-02</t>
  </si>
  <si>
    <t>820020380-02</t>
  </si>
  <si>
    <t>820020380-2</t>
  </si>
  <si>
    <t>22723965-02</t>
  </si>
  <si>
    <t>576157485-06</t>
  </si>
  <si>
    <t>22723968-02</t>
  </si>
  <si>
    <t>310060541-05</t>
  </si>
  <si>
    <t>00030886-12</t>
  </si>
  <si>
    <t>30070930-26</t>
  </si>
  <si>
    <t>130070934-08</t>
  </si>
  <si>
    <t>567776700-06</t>
  </si>
  <si>
    <t>820010079-2</t>
  </si>
  <si>
    <t>820010082-2</t>
  </si>
  <si>
    <t>820010086-2</t>
  </si>
  <si>
    <t>22723971-2</t>
  </si>
  <si>
    <t>22723969-2</t>
  </si>
  <si>
    <t>310030182-05</t>
  </si>
  <si>
    <t>310030185-05</t>
  </si>
  <si>
    <t>70060243-17</t>
  </si>
  <si>
    <t>310030545-05</t>
  </si>
  <si>
    <t>22874123-10</t>
  </si>
  <si>
    <t>00051333-12</t>
  </si>
  <si>
    <t>576180063-06</t>
  </si>
  <si>
    <t>820020105-2</t>
  </si>
  <si>
    <t>310060150-5</t>
  </si>
  <si>
    <t>22723973-2</t>
  </si>
  <si>
    <t>20020206-21</t>
  </si>
  <si>
    <t>760020453-08</t>
  </si>
  <si>
    <t>21038349-06</t>
  </si>
  <si>
    <t>567777347-06</t>
  </si>
  <si>
    <t>820010071-2</t>
  </si>
  <si>
    <t>820020074-2</t>
  </si>
  <si>
    <t>400070118-9</t>
  </si>
  <si>
    <t>400070121-9</t>
  </si>
  <si>
    <t>400070124-9</t>
  </si>
  <si>
    <t>400070127-9</t>
  </si>
  <si>
    <t>400070131-9</t>
  </si>
  <si>
    <t>400070134-9</t>
  </si>
  <si>
    <t>310010350-5</t>
  </si>
  <si>
    <t>310010353-5</t>
  </si>
  <si>
    <t>130050425-8</t>
  </si>
  <si>
    <t>610010563-5</t>
  </si>
  <si>
    <t>576181779-6</t>
  </si>
  <si>
    <t>29/92023</t>
  </si>
  <si>
    <t>820010119-2</t>
  </si>
  <si>
    <t>820010122-2</t>
  </si>
  <si>
    <t>129511402-1</t>
  </si>
  <si>
    <t>129543096-1</t>
  </si>
  <si>
    <t>310060221-5</t>
  </si>
  <si>
    <t>310060224-5</t>
  </si>
  <si>
    <t>000000006-1</t>
  </si>
  <si>
    <t>400010456-9</t>
  </si>
  <si>
    <t>22723974-2</t>
  </si>
  <si>
    <t>820020446-2</t>
  </si>
  <si>
    <t>90030481-6</t>
  </si>
  <si>
    <t>44714641-6</t>
  </si>
  <si>
    <t>34601581-6</t>
  </si>
  <si>
    <t>00050277-6</t>
  </si>
  <si>
    <t>CR CTA CORRIENTE</t>
  </si>
  <si>
    <t>SUB -TOTAL RD$</t>
  </si>
  <si>
    <t>00050133-12</t>
  </si>
  <si>
    <t>LA  ROMANA</t>
  </si>
  <si>
    <t>588352859-6</t>
  </si>
  <si>
    <t>310060544-5</t>
  </si>
  <si>
    <t>22723978-02</t>
  </si>
  <si>
    <t>130010062-08</t>
  </si>
  <si>
    <t xml:space="preserve">SAN PEDRO DE MACORIS </t>
  </si>
  <si>
    <t>576145791-6</t>
  </si>
  <si>
    <t>Al 30 de Septiembre 2023</t>
  </si>
  <si>
    <t>SUB-TOTAL NOMINA</t>
  </si>
  <si>
    <t>TOTAL GENERAL INGRESOS</t>
  </si>
  <si>
    <t>SUB-TOTAL OPERACIONES</t>
  </si>
  <si>
    <t>SUB-TOTAL DOLARES</t>
  </si>
  <si>
    <t>Relación de  Egresos al 30 de Septiembre 2023</t>
  </si>
  <si>
    <t>1/9/2023</t>
  </si>
  <si>
    <t>BIUNI DEL CARMEN TEJADA CUNILLERA</t>
  </si>
  <si>
    <t>MARIA LUZ SABINA PEÑA MORALES DE JOSE</t>
  </si>
  <si>
    <t>4/9/2023</t>
  </si>
  <si>
    <t>MELODYS MONTERO DE LA ROSA</t>
  </si>
  <si>
    <t>7/9/2023</t>
  </si>
  <si>
    <t>YARITZA ALTAGRACIA GENAO RODRIGUEZ</t>
  </si>
  <si>
    <t>8/9/2023</t>
  </si>
  <si>
    <t>NIKAURY MAYERLIN MARTE CASTILLO</t>
  </si>
  <si>
    <t>11/9/2023</t>
  </si>
  <si>
    <t>YUDY YSABEL CABREJA PIMENTEL</t>
  </si>
  <si>
    <t>VINANYEL LIZ MONTERO ENCARNACION</t>
  </si>
  <si>
    <t>12/9/2023</t>
  </si>
  <si>
    <t>ROBERTO ROSARIO BRITO</t>
  </si>
  <si>
    <t>14/9/2023</t>
  </si>
  <si>
    <t>MARIA NAZARET GARCIA</t>
  </si>
  <si>
    <t>FUNDACION APEC DE CREDITO EDUCATIVO, INC.</t>
  </si>
  <si>
    <t>YAFREISY JAQUEZ CASTILLO</t>
  </si>
  <si>
    <t>DANIEL INMACULADO URBAEZ FELIZ</t>
  </si>
  <si>
    <t>MARIBEL FELIZ CUEVAS</t>
  </si>
  <si>
    <t>18/9/2023</t>
  </si>
  <si>
    <t>HOMERO SAMUEL SMITH GUERRERO</t>
  </si>
  <si>
    <t>JOSE TOMAS ESCOTT TEJADA</t>
  </si>
  <si>
    <t>SIND. NAC. TRABAJADORES Y EMPLEADOS APORDOM</t>
  </si>
  <si>
    <t>ROSMAYLIN PIÑA RODRIGUEZ</t>
  </si>
  <si>
    <t>HEMILTON ARTURO PEREZ VARGAS</t>
  </si>
  <si>
    <t>RAMON MANUEL PEREZ VARGAS</t>
  </si>
  <si>
    <t>MERCEDES GREGORIA PEREZ DURAN</t>
  </si>
  <si>
    <t>CRISTINA LORELY VARGAS</t>
  </si>
  <si>
    <t>RAFAEL ANTONIO PAREDES CUEVAS</t>
  </si>
  <si>
    <t>RAFAEL ARTURO PAREDES CUEVAS</t>
  </si>
  <si>
    <t>RAFAEL ALBERTO PAREDES CUEVAS</t>
  </si>
  <si>
    <t>DALIA MARIA PAREDES CUEVAS</t>
  </si>
  <si>
    <t>FLOR SOLEDAD PAREDES CUEVAS</t>
  </si>
  <si>
    <t>LEIDY ALEXANDRA CRISPIN ARIAS</t>
  </si>
  <si>
    <t>NEYRA CRISPIN ARIAS</t>
  </si>
  <si>
    <t>CIPRIAN ANTONIO CRISPIN ARIAS</t>
  </si>
  <si>
    <t>JOSE ANTONIO NOVA SUERO</t>
  </si>
  <si>
    <t>ALEMILINSON NOVA SUERO</t>
  </si>
  <si>
    <t>ODALY SCARLING NOVA SUERO</t>
  </si>
  <si>
    <t>AMARILIS NOVA SUERO</t>
  </si>
  <si>
    <t>NELSON GUARIONEX GERMAN PEREZ</t>
  </si>
  <si>
    <t>MILCIADES GERMAN PEREZ</t>
  </si>
  <si>
    <t>LOURDES ARACELIS GERMAN PEREZ</t>
  </si>
  <si>
    <t>HECTOR OSVALDO GERMAN PEREZ</t>
  </si>
  <si>
    <t>JUAN MARIA DEL POZO SANCHEZ</t>
  </si>
  <si>
    <t>ALFONSO GOMEZ DIAZ</t>
  </si>
  <si>
    <t>RAYSA MARGARITA MEDINA FRIAS</t>
  </si>
  <si>
    <t>JUAN ACEVEDO</t>
  </si>
  <si>
    <t>DOLORES PULA DIAZ</t>
  </si>
  <si>
    <t>TOMAS FRIAS FLORES</t>
  </si>
  <si>
    <t>DIONICIO ARAUJO RAMIREZ</t>
  </si>
  <si>
    <t>FELIX ROJAS CAMILO</t>
  </si>
  <si>
    <t>DOMINGO SOSA LOPEZ</t>
  </si>
  <si>
    <t>ELADIO DIPRE MINIER</t>
  </si>
  <si>
    <t>19/9/2023</t>
  </si>
  <si>
    <t>ALONDRA SCARLATTA VARGAS DE BATISTA</t>
  </si>
  <si>
    <t>265985</t>
  </si>
  <si>
    <t>265986</t>
  </si>
  <si>
    <t>265987</t>
  </si>
  <si>
    <t>265988</t>
  </si>
  <si>
    <t>265989</t>
  </si>
  <si>
    <t>265990</t>
  </si>
  <si>
    <t>265991</t>
  </si>
  <si>
    <t>265992</t>
  </si>
  <si>
    <t>265993</t>
  </si>
  <si>
    <t>265994</t>
  </si>
  <si>
    <t>265995</t>
  </si>
  <si>
    <t>265996</t>
  </si>
  <si>
    <t>265997</t>
  </si>
  <si>
    <t>265998</t>
  </si>
  <si>
    <t>265999</t>
  </si>
  <si>
    <t>266000</t>
  </si>
  <si>
    <t>266001</t>
  </si>
  <si>
    <t>266002</t>
  </si>
  <si>
    <t>266003</t>
  </si>
  <si>
    <t>266004</t>
  </si>
  <si>
    <t>266005</t>
  </si>
  <si>
    <t>266006</t>
  </si>
  <si>
    <t>266007</t>
  </si>
  <si>
    <t>266008</t>
  </si>
  <si>
    <t>266009</t>
  </si>
  <si>
    <t>266010</t>
  </si>
  <si>
    <t>266011</t>
  </si>
  <si>
    <t>SEBASTIAN GONZALEZ RODRIGUEZ</t>
  </si>
  <si>
    <t>YONELY OZUNA ALCANTARA</t>
  </si>
  <si>
    <t>LUDWIKA SIBILIA REYNOSO</t>
  </si>
  <si>
    <t>ANDREA CORCINO ALBA</t>
  </si>
  <si>
    <t>MIGUEL OTAÑO ENCARNACION</t>
  </si>
  <si>
    <t>MARIELA VARGAS PERALTA</t>
  </si>
  <si>
    <t>FELIX ELIAN AVILA GARCIA</t>
  </si>
  <si>
    <t>AMAURY SANTANA NUÑEZ</t>
  </si>
  <si>
    <t>DARWIN OTONIEL MELLA SANTOS</t>
  </si>
  <si>
    <t>NELSON FRANCISCO PLASENCIA FERNANDEZ</t>
  </si>
  <si>
    <t>YAMIL ESTHER BAUTISTA DE OLEO</t>
  </si>
  <si>
    <t>HECTOR MANUEL CUEVAS CARABALLO</t>
  </si>
  <si>
    <t>MONICA ROSADO TAVAREZ DE ADAMES</t>
  </si>
  <si>
    <t>CIRILO PIÑA CABRERA</t>
  </si>
  <si>
    <t>DANIEL JOSUE FELIZ GARCIA</t>
  </si>
  <si>
    <t>HIPOLITO RIVERA</t>
  </si>
  <si>
    <t>RAMONA GARABITOS CARVAJAL</t>
  </si>
  <si>
    <t>ANGEL ANTONIO SANTANA MEJIA</t>
  </si>
  <si>
    <t>LUCY MARIBEL VIZCAINO ADAMES</t>
  </si>
  <si>
    <t>SATURNINA DUVAL RAMIREZ DE EUSEBIO</t>
  </si>
  <si>
    <t>JUAN FRANCISCO LUNA NUÑEZ</t>
  </si>
  <si>
    <t>DIONICIA VILLAFAÑA ALEJANDRO</t>
  </si>
  <si>
    <t>32 090,15</t>
  </si>
  <si>
    <t>60 862,22</t>
  </si>
  <si>
    <t>10 752,69</t>
  </si>
  <si>
    <t>503 462,90</t>
  </si>
  <si>
    <t>298 333,46</t>
  </si>
  <si>
    <t>130 802,56</t>
  </si>
  <si>
    <t>87 685,58</t>
  </si>
  <si>
    <t>37 145,23</t>
  </si>
  <si>
    <t>24 166,40</t>
  </si>
  <si>
    <t>11 344,09</t>
  </si>
  <si>
    <t>10 751,49</t>
  </si>
  <si>
    <t>174 778,18</t>
  </si>
  <si>
    <t>126 239,20</t>
  </si>
  <si>
    <t>30 730,56</t>
  </si>
  <si>
    <t>40 276,59</t>
  </si>
  <si>
    <t>9 500,00</t>
  </si>
  <si>
    <t>256 995,99</t>
  </si>
  <si>
    <t>30 089,17</t>
  </si>
  <si>
    <t>122 000,00</t>
  </si>
  <si>
    <t>12 190,96</t>
  </si>
  <si>
    <t>153 269,21</t>
  </si>
  <si>
    <t>465 035,26</t>
  </si>
  <si>
    <t>11 000,00</t>
  </si>
  <si>
    <t>46 425,00</t>
  </si>
  <si>
    <t>73 955,76</t>
  </si>
  <si>
    <t>Total de Cheques:  80</t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</si>
  <si>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</si>
  <si>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</si>
  <si>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</si>
  <si>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</si>
  <si>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 xml:space="preserve">                   -  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</si>
  <si>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</si>
  <si>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</si>
  <si>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</si>
  <si>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</si>
  <si>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</si>
  <si>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</si>
  <si>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</si>
  <si>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</si>
  <si>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</si>
  <si>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</si>
  <si>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</si>
  <si>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</si>
  <si>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</si>
  <si>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</si>
  <si>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</si>
  <si>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</si>
  <si>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</si>
  <si>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</si>
  <si>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</si>
  <si>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</si>
  <si>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</si>
  <si>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</si>
  <si>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</si>
  <si>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</si>
  <si>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</si>
  <si>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</si>
  <si>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</si>
  <si>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</si>
  <si>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</si>
  <si>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</si>
  <si>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</si>
  <si>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</si>
  <si>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</si>
  <si>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</si>
  <si>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</si>
  <si>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</si>
  <si>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</si>
  <si>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</si>
  <si>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</si>
  <si>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</si>
  <si>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</si>
  <si>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</si>
  <si>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</si>
  <si>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</si>
  <si>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</si>
  <si>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</si>
  <si>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</si>
  <si>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</si>
  <si>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</si>
  <si>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</si>
  <si>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</si>
  <si>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</si>
  <si>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</si>
  <si>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</si>
  <si>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</si>
  <si>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</si>
  <si>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</si>
  <si>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</si>
  <si>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</si>
  <si>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</si>
  <si>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</si>
  <si>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</si>
  <si>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</si>
  <si>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</si>
  <si>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</si>
  <si>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</si>
  <si>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</si>
  <si>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</si>
  <si>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</si>
  <si>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</si>
  <si>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</si>
  <si>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</si>
  <si>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</si>
  <si>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</si>
  <si>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</si>
  <si>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</si>
  <si>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</si>
  <si>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</si>
  <si>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</si>
  <si>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</si>
  <si>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</si>
  <si>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</si>
  <si>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</si>
  <si>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</si>
  <si>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</si>
  <si>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</si>
  <si>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</si>
  <si>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</si>
  <si>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</si>
  <si>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Gastos y Aplicaciones Financieras </t>
  </si>
  <si>
    <t xml:space="preserve">AUTORIDAD PORTUARIA DOMINICANA 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</si>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</sst>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  <numFmt numFmtId="166" formatCode="_(* #,##0_);_(* \(#,##0\);_(* &quot;-&quot;??_);_(@_)"/>
    <numFmt numFmtId="167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8">
    <xf numFmtId="0" fontId="0" fillId="0" borderId="0"/>
    <xf numFmtId="0" fontId="4" fillId="3" borderId="0">
      <alignment horizontal="left" vertical="top"/>
    </xf>
    <xf numFmtId="0" fontId="4" fillId="3" borderId="0">
      <alignment horizontal="right" vertical="top"/>
    </xf>
    <xf numFmtId="164" fontId="10" fillId="0" borderId="0" applyFont="0" applyFill="0" applyBorder="0" applyAlignment="0" applyProtection="0"/>
    <xf numFmtId="0" fontId="12" fillId="3" borderId="0">
      <alignment horizontal="left" vertical="top"/>
    </xf>
    <xf numFmtId="0" fontId="17" fillId="3" borderId="0">
      <alignment horizontal="left" vertical="top"/>
    </xf>
    <xf numFmtId="0" fontId="18" fillId="3" borderId="0">
      <alignment horizontal="right" vertical="top"/>
    </xf>
    <xf numFmtId="43" fontId="1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3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left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2" borderId="0" xfId="0" applyFont="1" applyFill="1"/>
    <xf numFmtId="0" fontId="13" fillId="2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21" fillId="2" borderId="0" xfId="0" applyFont="1" applyFill="1"/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4" fontId="8" fillId="2" borderId="5" xfId="0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wrapText="1"/>
    </xf>
    <xf numFmtId="0" fontId="23" fillId="0" borderId="0" xfId="0" applyFont="1"/>
    <xf numFmtId="0" fontId="24" fillId="2" borderId="0" xfId="0" applyFont="1" applyFill="1" applyAlignment="1">
      <alignment horizontal="left" vertical="center"/>
    </xf>
    <xf numFmtId="4" fontId="24" fillId="2" borderId="0" xfId="0" applyNumberFormat="1" applyFont="1" applyFill="1" applyAlignment="1">
      <alignment horizontal="left" vertical="center"/>
    </xf>
    <xf numFmtId="0" fontId="25" fillId="0" borderId="0" xfId="0" applyFont="1"/>
    <xf numFmtId="14" fontId="21" fillId="2" borderId="5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14" fontId="21" fillId="2" borderId="1" xfId="0" applyNumberFormat="1" applyFont="1" applyFill="1" applyBorder="1" applyAlignment="1">
      <alignment horizontal="center"/>
    </xf>
    <xf numFmtId="14" fontId="15" fillId="2" borderId="1" xfId="0" applyNumberFormat="1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14" fontId="15" fillId="2" borderId="1" xfId="0" applyNumberFormat="1" applyFont="1" applyFill="1" applyBorder="1" applyAlignment="1">
      <alignment horizontal="center"/>
    </xf>
    <xf numFmtId="14" fontId="15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14" fontId="21" fillId="2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14" fontId="15" fillId="2" borderId="5" xfId="0" applyNumberFormat="1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1" xfId="0" applyBorder="1"/>
    <xf numFmtId="0" fontId="8" fillId="2" borderId="22" xfId="0" applyFont="1" applyFill="1" applyBorder="1" applyAlignment="1">
      <alignment horizontal="center" wrapText="1"/>
    </xf>
    <xf numFmtId="0" fontId="0" fillId="0" borderId="23" xfId="0" applyBorder="1"/>
    <xf numFmtId="0" fontId="8" fillId="4" borderId="11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20" fillId="4" borderId="12" xfId="0" applyFont="1" applyFill="1" applyBorder="1" applyAlignment="1">
      <alignment horizontal="center" wrapText="1"/>
    </xf>
    <xf numFmtId="0" fontId="20" fillId="4" borderId="16" xfId="0" applyFont="1" applyFill="1" applyBorder="1" applyAlignment="1">
      <alignment horizontal="center" wrapText="1"/>
    </xf>
    <xf numFmtId="0" fontId="20" fillId="4" borderId="19" xfId="0" applyFont="1" applyFill="1" applyBorder="1" applyAlignment="1">
      <alignment horizontal="center" wrapText="1"/>
    </xf>
    <xf numFmtId="4" fontId="24" fillId="4" borderId="20" xfId="0" applyNumberFormat="1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4" fontId="24" fillId="4" borderId="20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2" fontId="21" fillId="0" borderId="1" xfId="0" applyNumberFormat="1" applyFont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2" fontId="25" fillId="0" borderId="0" xfId="0" applyNumberFormat="1" applyFont="1"/>
    <xf numFmtId="2" fontId="8" fillId="4" borderId="13" xfId="0" applyNumberFormat="1" applyFont="1" applyFill="1" applyBorder="1" applyAlignment="1">
      <alignment horizontal="right" wrapText="1"/>
    </xf>
    <xf numFmtId="2" fontId="8" fillId="2" borderId="7" xfId="0" applyNumberFormat="1" applyFont="1" applyFill="1" applyBorder="1" applyAlignment="1">
      <alignment horizontal="right" vertical="center" wrapText="1"/>
    </xf>
    <xf numFmtId="2" fontId="8" fillId="2" borderId="0" xfId="0" applyNumberFormat="1" applyFont="1" applyFill="1" applyAlignment="1">
      <alignment horizontal="right" vertical="center" wrapText="1"/>
    </xf>
    <xf numFmtId="2" fontId="8" fillId="4" borderId="13" xfId="0" applyNumberFormat="1" applyFont="1" applyFill="1" applyBorder="1" applyAlignment="1">
      <alignment horizontal="center" wrapText="1"/>
    </xf>
    <xf numFmtId="2" fontId="21" fillId="2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8" fillId="2" borderId="0" xfId="0" applyNumberFormat="1" applyFont="1" applyFill="1" applyAlignment="1">
      <alignment horizontal="center" vertical="center"/>
    </xf>
    <xf numFmtId="2" fontId="20" fillId="4" borderId="20" xfId="0" applyNumberFormat="1" applyFont="1" applyFill="1" applyBorder="1" applyAlignment="1">
      <alignment horizontal="center" wrapText="1"/>
    </xf>
    <xf numFmtId="2" fontId="15" fillId="2" borderId="5" xfId="0" applyNumberFormat="1" applyFont="1" applyFill="1" applyBorder="1" applyAlignment="1">
      <alignment horizontal="center" wrapText="1"/>
    </xf>
    <xf numFmtId="2" fontId="21" fillId="2" borderId="0" xfId="0" applyNumberFormat="1" applyFont="1" applyFill="1"/>
    <xf numFmtId="2" fontId="24" fillId="2" borderId="0" xfId="0" applyNumberFormat="1" applyFont="1" applyFill="1" applyAlignment="1">
      <alignment horizontal="left" vertical="center"/>
    </xf>
    <xf numFmtId="2" fontId="8" fillId="4" borderId="14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horizontal="center"/>
    </xf>
    <xf numFmtId="2" fontId="8" fillId="4" borderId="16" xfId="0" applyNumberFormat="1" applyFont="1" applyFill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2" fontId="15" fillId="2" borderId="0" xfId="0" applyNumberFormat="1" applyFont="1" applyFill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8" fillId="2" borderId="5" xfId="0" applyNumberFormat="1" applyFont="1" applyFill="1" applyBorder="1"/>
    <xf numFmtId="2" fontId="15" fillId="2" borderId="0" xfId="0" applyNumberFormat="1" applyFont="1" applyFill="1"/>
    <xf numFmtId="2" fontId="8" fillId="2" borderId="0" xfId="0" applyNumberFormat="1" applyFont="1" applyFill="1"/>
    <xf numFmtId="2" fontId="20" fillId="4" borderId="12" xfId="0" applyNumberFormat="1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wrapText="1"/>
    </xf>
    <xf numFmtId="2" fontId="8" fillId="2" borderId="0" xfId="0" applyNumberFormat="1" applyFont="1" applyFill="1" applyAlignment="1">
      <alignment wrapText="1"/>
    </xf>
    <xf numFmtId="2" fontId="21" fillId="2" borderId="5" xfId="0" applyNumberFormat="1" applyFont="1" applyFill="1" applyBorder="1" applyAlignment="1">
      <alignment horizontal="center" wrapText="1"/>
    </xf>
    <xf numFmtId="2" fontId="20" fillId="0" borderId="17" xfId="0" applyNumberFormat="1" applyFont="1" applyBorder="1"/>
    <xf numFmtId="2" fontId="13" fillId="2" borderId="0" xfId="0" applyNumberFormat="1" applyFont="1" applyFill="1"/>
    <xf numFmtId="2" fontId="23" fillId="0" borderId="0" xfId="0" applyNumberFormat="1" applyFont="1"/>
    <xf numFmtId="2" fontId="5" fillId="5" borderId="9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0" fontId="27" fillId="0" borderId="0" xfId="0" applyFont="1"/>
    <xf numFmtId="166" fontId="25" fillId="0" borderId="0" xfId="0" applyNumberFormat="1" applyFont="1"/>
    <xf numFmtId="0" fontId="25" fillId="0" borderId="0" xfId="0" applyFont="1" applyAlignment="1">
      <alignment horizontal="center" readingOrder="1"/>
    </xf>
    <xf numFmtId="0" fontId="25" fillId="0" borderId="0" xfId="0" applyFont="1" applyAlignment="1">
      <alignment wrapText="1"/>
    </xf>
    <xf numFmtId="166" fontId="28" fillId="0" borderId="0" xfId="0" applyNumberFormat="1" applyFont="1"/>
    <xf numFmtId="0" fontId="25" fillId="0" borderId="16" xfId="0" applyFont="1" applyBorder="1" applyAlignment="1">
      <alignment vertical="center" wrapText="1"/>
    </xf>
    <xf numFmtId="43" fontId="25" fillId="0" borderId="0" xfId="0" applyNumberFormat="1" applyFont="1"/>
    <xf numFmtId="43" fontId="25" fillId="0" borderId="0" xfId="0" applyNumberFormat="1" applyFont="1" applyAlignment="1">
      <alignment horizontal="center" readingOrder="1"/>
    </xf>
    <xf numFmtId="0" fontId="11" fillId="0" borderId="16" xfId="0" applyFont="1" applyBorder="1" applyAlignment="1">
      <alignment wrapText="1"/>
    </xf>
    <xf numFmtId="166" fontId="27" fillId="0" borderId="0" xfId="0" applyNumberFormat="1" applyFont="1"/>
    <xf numFmtId="43" fontId="25" fillId="0" borderId="0" xfId="7" applyFont="1"/>
    <xf numFmtId="166" fontId="0" fillId="0" borderId="0" xfId="0" applyNumberFormat="1"/>
    <xf numFmtId="166" fontId="29" fillId="6" borderId="0" xfId="7" applyNumberFormat="1" applyFont="1" applyFill="1" applyBorder="1" applyAlignment="1">
      <alignment horizontal="center" readingOrder="1"/>
    </xf>
    <xf numFmtId="166" fontId="29" fillId="6" borderId="24" xfId="7" applyNumberFormat="1" applyFont="1" applyFill="1" applyBorder="1" applyAlignment="1">
      <alignment horizontal="center" readingOrder="1"/>
    </xf>
    <xf numFmtId="0" fontId="30" fillId="6" borderId="24" xfId="0" applyFont="1" applyFill="1" applyBorder="1" applyAlignment="1">
      <alignment vertical="center" wrapText="1"/>
    </xf>
    <xf numFmtId="166" fontId="25" fillId="0" borderId="0" xfId="7" applyNumberFormat="1" applyFont="1"/>
    <xf numFmtId="166" fontId="25" fillId="0" borderId="0" xfId="7" applyNumberFormat="1" applyFont="1" applyAlignment="1">
      <alignment horizontal="center" readingOrder="1"/>
    </xf>
    <xf numFmtId="0" fontId="25" fillId="0" borderId="0" xfId="0" applyFont="1" applyAlignment="1">
      <alignment horizontal="left" wrapText="1"/>
    </xf>
    <xf numFmtId="166" fontId="25" fillId="0" borderId="0" xfId="0" applyNumberFormat="1" applyFont="1" applyAlignment="1">
      <alignment vertical="center"/>
    </xf>
    <xf numFmtId="166" fontId="11" fillId="0" borderId="0" xfId="0" applyNumberFormat="1" applyFont="1"/>
    <xf numFmtId="166" fontId="11" fillId="0" borderId="0" xfId="7" applyNumberFormat="1" applyFont="1" applyAlignment="1">
      <alignment horizontal="center" readingOrder="1"/>
    </xf>
    <xf numFmtId="0" fontId="11" fillId="0" borderId="0" xfId="0" applyFont="1" applyAlignment="1">
      <alignment horizontal="left" wrapText="1"/>
    </xf>
    <xf numFmtId="166" fontId="25" fillId="0" borderId="0" xfId="7" applyNumberFormat="1" applyFont="1" applyBorder="1"/>
    <xf numFmtId="166" fontId="25" fillId="0" borderId="0" xfId="7" applyNumberFormat="1" applyFont="1" applyFill="1" applyBorder="1" applyAlignment="1">
      <alignment horizontal="left" vertical="center" wrapText="1"/>
    </xf>
    <xf numFmtId="166" fontId="25" fillId="0" borderId="0" xfId="7" applyNumberFormat="1" applyFont="1" applyBorder="1" applyAlignment="1">
      <alignment horizontal="center" readingOrder="1"/>
    </xf>
    <xf numFmtId="166" fontId="11" fillId="0" borderId="0" xfId="7" applyNumberFormat="1" applyFont="1" applyBorder="1"/>
    <xf numFmtId="166" fontId="11" fillId="0" borderId="0" xfId="7" applyNumberFormat="1" applyFont="1" applyBorder="1" applyAlignment="1">
      <alignment vertical="center"/>
    </xf>
    <xf numFmtId="166" fontId="11" fillId="0" borderId="0" xfId="7" applyNumberFormat="1" applyFont="1" applyBorder="1" applyAlignment="1">
      <alignment horizontal="center" readingOrder="1"/>
    </xf>
    <xf numFmtId="166" fontId="25" fillId="0" borderId="0" xfId="7" applyNumberFormat="1" applyFont="1" applyBorder="1" applyAlignment="1">
      <alignment vertical="center"/>
    </xf>
    <xf numFmtId="166" fontId="11" fillId="0" borderId="0" xfId="0" applyNumberFormat="1" applyFont="1" applyAlignment="1">
      <alignment horizontal="center" readingOrder="1"/>
    </xf>
    <xf numFmtId="0" fontId="11" fillId="0" borderId="25" xfId="0" applyFont="1" applyBorder="1" applyAlignment="1">
      <alignment horizontal="left" wrapText="1"/>
    </xf>
    <xf numFmtId="166" fontId="11" fillId="0" borderId="0" xfId="7" applyNumberFormat="1" applyFont="1" applyFill="1" applyBorder="1" applyAlignment="1">
      <alignment horizontal="left" vertical="center" wrapText="1"/>
    </xf>
    <xf numFmtId="166" fontId="25" fillId="0" borderId="0" xfId="0" applyNumberFormat="1" applyFont="1" applyAlignment="1">
      <alignment horizontal="center" readingOrder="1"/>
    </xf>
    <xf numFmtId="166" fontId="11" fillId="0" borderId="0" xfId="0" applyNumberFormat="1" applyFont="1" applyAlignment="1">
      <alignment horizontal="center" vertical="center" readingOrder="1"/>
    </xf>
    <xf numFmtId="43" fontId="11" fillId="0" borderId="0" xfId="0" applyNumberFormat="1" applyFont="1" applyAlignment="1">
      <alignment horizontal="center" readingOrder="1"/>
    </xf>
    <xf numFmtId="166" fontId="25" fillId="0" borderId="0" xfId="7" applyNumberFormat="1" applyFont="1" applyBorder="1" applyAlignment="1">
      <alignment horizontal="center" vertical="center"/>
    </xf>
    <xf numFmtId="43" fontId="11" fillId="0" borderId="0" xfId="7" applyFont="1" applyBorder="1"/>
    <xf numFmtId="166" fontId="25" fillId="0" borderId="0" xfId="7" applyNumberFormat="1" applyFont="1" applyFill="1" applyBorder="1" applyAlignment="1">
      <alignment horizontal="left" wrapText="1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25" fillId="0" borderId="0" xfId="0" applyNumberFormat="1" applyFont="1" applyAlignment="1">
      <alignment horizontal="center" vertical="center" readingOrder="1"/>
    </xf>
    <xf numFmtId="0" fontId="25" fillId="0" borderId="0" xfId="0" applyFont="1" applyAlignment="1">
      <alignment horizontal="left" vertical="center" wrapText="1"/>
    </xf>
    <xf numFmtId="166" fontId="25" fillId="0" borderId="0" xfId="7" applyNumberFormat="1" applyFont="1" applyBorder="1" applyAlignment="1"/>
    <xf numFmtId="167" fontId="1" fillId="0" borderId="0" xfId="0" applyNumberFormat="1" applyFont="1"/>
    <xf numFmtId="167" fontId="11" fillId="0" borderId="0" xfId="0" applyNumberFormat="1" applyFont="1"/>
    <xf numFmtId="167" fontId="11" fillId="0" borderId="0" xfId="0" applyNumberFormat="1" applyFont="1" applyAlignment="1">
      <alignment horizontal="center" readingOrder="1"/>
    </xf>
    <xf numFmtId="0" fontId="5" fillId="0" borderId="0" xfId="0" applyFont="1"/>
    <xf numFmtId="0" fontId="31" fillId="7" borderId="0" xfId="0" applyFont="1" applyFill="1" applyAlignment="1">
      <alignment horizontal="center"/>
    </xf>
    <xf numFmtId="0" fontId="31" fillId="7" borderId="26" xfId="0" applyFont="1" applyFill="1" applyBorder="1" applyAlignment="1">
      <alignment horizontal="center"/>
    </xf>
    <xf numFmtId="0" fontId="29" fillId="7" borderId="27" xfId="0" applyFont="1" applyFill="1" applyBorder="1" applyAlignment="1">
      <alignment horizontal="center"/>
    </xf>
    <xf numFmtId="0" fontId="29" fillId="7" borderId="26" xfId="0" applyFont="1" applyFill="1" applyBorder="1" applyAlignment="1">
      <alignment horizontal="center"/>
    </xf>
    <xf numFmtId="166" fontId="29" fillId="7" borderId="27" xfId="0" applyNumberFormat="1" applyFont="1" applyFill="1" applyBorder="1" applyAlignment="1">
      <alignment horizontal="center"/>
    </xf>
    <xf numFmtId="0" fontId="31" fillId="7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top" wrapText="1" readingOrder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 readingOrder="1"/>
    </xf>
    <xf numFmtId="0" fontId="8" fillId="2" borderId="0" xfId="0" applyFont="1" applyFill="1" applyAlignment="1">
      <alignment horizontal="center" vertical="center"/>
    </xf>
    <xf numFmtId="0" fontId="8" fillId="2" borderId="2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right" wrapText="1"/>
    </xf>
    <xf numFmtId="0" fontId="24" fillId="4" borderId="18" xfId="0" applyFont="1" applyFill="1" applyBorder="1" applyAlignment="1">
      <alignment horizontal="left" vertical="center"/>
    </xf>
    <xf numFmtId="0" fontId="24" fillId="4" borderId="19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8" fillId="2" borderId="6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center"/>
    </xf>
    <xf numFmtId="0" fontId="26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165" fontId="26" fillId="0" borderId="2" xfId="0" applyNumberFormat="1" applyFont="1" applyBorder="1" applyAlignment="1">
      <alignment horizontal="center"/>
    </xf>
    <xf numFmtId="165" fontId="26" fillId="0" borderId="3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5" fontId="24" fillId="4" borderId="18" xfId="0" applyNumberFormat="1" applyFont="1" applyFill="1" applyBorder="1" applyAlignment="1">
      <alignment horizontal="left" vertical="top" wrapText="1"/>
    </xf>
    <xf numFmtId="165" fontId="24" fillId="4" borderId="19" xfId="0" applyNumberFormat="1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/>
    </xf>
    <xf numFmtId="0" fontId="31" fillId="7" borderId="32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center" vertical="center" wrapText="1" readingOrder="1"/>
    </xf>
    <xf numFmtId="0" fontId="33" fillId="0" borderId="0" xfId="0" applyFont="1" applyAlignment="1">
      <alignment horizontal="center" vertical="center" wrapText="1" readingOrder="1"/>
    </xf>
    <xf numFmtId="0" fontId="33" fillId="0" borderId="33" xfId="0" applyFont="1" applyBorder="1" applyAlignment="1">
      <alignment horizontal="center" vertical="top" wrapText="1" readingOrder="1"/>
    </xf>
    <xf numFmtId="0" fontId="33" fillId="0" borderId="0" xfId="0" applyFont="1" applyAlignment="1">
      <alignment horizontal="center" vertical="top" wrapText="1" readingOrder="1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9" fillId="8" borderId="29" xfId="0" applyFont="1" applyFill="1" applyBorder="1" applyAlignment="1">
      <alignment horizontal="center" vertical="center" wrapText="1"/>
    </xf>
    <xf numFmtId="43" fontId="29" fillId="8" borderId="29" xfId="7" applyFont="1" applyFill="1" applyBorder="1" applyAlignment="1">
      <alignment horizontal="center" vertical="center" wrapText="1" readingOrder="1"/>
    </xf>
    <xf numFmtId="43" fontId="29" fillId="8" borderId="28" xfId="7" applyFont="1" applyFill="1" applyBorder="1" applyAlignment="1">
      <alignment horizontal="center" vertical="center" wrapText="1" readingOrder="1"/>
    </xf>
    <xf numFmtId="43" fontId="29" fillId="8" borderId="29" xfId="7" applyFont="1" applyFill="1" applyBorder="1" applyAlignment="1">
      <alignment horizontal="center" vertical="center" wrapText="1"/>
    </xf>
    <xf numFmtId="43" fontId="29" fillId="8" borderId="28" xfId="7" applyFont="1" applyFill="1" applyBorder="1" applyAlignment="1">
      <alignment horizontal="center" vertical="center" wrapText="1"/>
    </xf>
  </cellXfs>
  <cellStyles count="8">
    <cellStyle name="Millares 2" xfId="7" xr:uid="{0D975F56-A23A-4F7D-9852-290A969DD3B4}"/>
    <cellStyle name="Moneda 2" xfId="3" xr:uid="{00000000-0005-0000-0000-000000000000}"/>
    <cellStyle name="Normal" xfId="0" builtinId="0"/>
    <cellStyle name="S0" xfId="4" xr:uid="{00000000-0005-0000-0000-000002000000}"/>
    <cellStyle name="S11" xfId="1" xr:uid="{00000000-0005-0000-0000-000003000000}"/>
    <cellStyle name="S12" xfId="2" xr:uid="{00000000-0005-0000-0000-000004000000}"/>
    <cellStyle name="S13" xfId="5" xr:uid="{00000000-0005-0000-0000-000005000000}"/>
    <cellStyle name="S1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</xdr:row>
      <xdr:rowOff>104775</xdr:rowOff>
    </xdr:from>
    <xdr:to>
      <xdr:col>2</xdr:col>
      <xdr:colOff>1985645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50" y="295275"/>
          <a:ext cx="1518920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1333500</xdr:colOff>
      <xdr:row>449</xdr:row>
      <xdr:rowOff>190500</xdr:rowOff>
    </xdr:from>
    <xdr:to>
      <xdr:col>3</xdr:col>
      <xdr:colOff>462230</xdr:colOff>
      <xdr:row>454</xdr:row>
      <xdr:rowOff>95739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9925" y="105889425"/>
          <a:ext cx="1519505" cy="895839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540</xdr:row>
      <xdr:rowOff>133350</xdr:rowOff>
    </xdr:from>
    <xdr:to>
      <xdr:col>4</xdr:col>
      <xdr:colOff>314325</xdr:colOff>
      <xdr:row>548</xdr:row>
      <xdr:rowOff>76200</xdr:rowOff>
    </xdr:to>
    <xdr:pic>
      <xdr:nvPicPr>
        <xdr:cNvPr id="13" name="Imagen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13976150"/>
          <a:ext cx="48577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423422</xdr:colOff>
      <xdr:row>80</xdr:row>
      <xdr:rowOff>343381</xdr:rowOff>
    </xdr:from>
    <xdr:to>
      <xdr:col>10</xdr:col>
      <xdr:colOff>546687</xdr:colOff>
      <xdr:row>82</xdr:row>
      <xdr:rowOff>1462848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C274EEA-8076-4BB5-9EB1-C91AC2168226}"/>
            </a:ext>
          </a:extLst>
        </xdr:cNvPr>
        <xdr:cNvGrpSpPr/>
      </xdr:nvGrpSpPr>
      <xdr:grpSpPr>
        <a:xfrm>
          <a:off x="7050101" y="20509167"/>
          <a:ext cx="7879336" cy="2589038"/>
          <a:chOff x="0" y="0"/>
          <a:chExt cx="5762625" cy="2028190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E481ACA7-2116-B508-F750-501C81266396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60F2DC41-6EE6-99B1-8C83-8691086E9A6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6" name="Imagen 5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8BE20DD6-21FB-154C-3833-4D1A42C1A1A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4" name="Imagen 3" descr="Texto&#10;&#10;Descripción generada automáticamente con confianza media">
            <a:extLst>
              <a:ext uri="{FF2B5EF4-FFF2-40B4-BE49-F238E27FC236}">
                <a16:creationId xmlns:a16="http://schemas.microsoft.com/office/drawing/2014/main" id="{5610188F-2E74-FAAA-A3F1-5B4E6FD9BF3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oneCellAnchor>
    <xdr:from>
      <xdr:col>2</xdr:col>
      <xdr:colOff>952501</xdr:colOff>
      <xdr:row>0</xdr:row>
      <xdr:rowOff>123265</xdr:rowOff>
    </xdr:from>
    <xdr:ext cx="2709861" cy="1295262"/>
    <xdr:pic>
      <xdr:nvPicPr>
        <xdr:cNvPr id="7" name="3 Imagen">
          <a:extLst>
            <a:ext uri="{FF2B5EF4-FFF2-40B4-BE49-F238E27FC236}">
              <a16:creationId xmlns:a16="http://schemas.microsoft.com/office/drawing/2014/main" id="{EC3A34DF-F33D-4DB5-A1DA-8C9E49607A75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123265"/>
          <a:ext cx="2709861" cy="12952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313245</xdr:colOff>
      <xdr:row>0</xdr:row>
      <xdr:rowOff>223950</xdr:rowOff>
    </xdr:from>
    <xdr:ext cx="1481213" cy="1082918"/>
    <xdr:pic>
      <xdr:nvPicPr>
        <xdr:cNvPr id="8" name="4 Imagen">
          <a:extLst>
            <a:ext uri="{FF2B5EF4-FFF2-40B4-BE49-F238E27FC236}">
              <a16:creationId xmlns:a16="http://schemas.microsoft.com/office/drawing/2014/main" id="{0E889848-AD17-4342-BD04-5ABEF5E0A64F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2505245" y="185850"/>
          <a:ext cx="1481213" cy="1082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70103\Downloads\Cheques%20emitidos%20%20septiembr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21">
          <cell r="H21" t="str">
            <v>265932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A540"/>
  <sheetViews>
    <sheetView tabSelected="1" view="pageBreakPreview" zoomScaleNormal="100" zoomScaleSheetLayoutView="100" workbookViewId="0">
      <selection activeCell="E543" sqref="E543"/>
    </sheetView>
  </sheetViews>
  <sheetFormatPr baseColWidth="10" defaultRowHeight="15" x14ac:dyDescent="0.25"/>
  <cols>
    <col min="1" max="1" width="13" customWidth="1"/>
    <col min="2" max="2" width="15.140625" customWidth="1"/>
    <col min="3" max="3" width="35.85546875" bestFit="1" customWidth="1"/>
    <col min="4" max="4" width="23.85546875" style="111" customWidth="1"/>
    <col min="5" max="5" width="20.42578125" customWidth="1"/>
    <col min="6" max="6" width="12.7109375" customWidth="1"/>
  </cols>
  <sheetData>
    <row r="7" spans="1:6" ht="21" x14ac:dyDescent="0.35">
      <c r="C7" s="1"/>
      <c r="D7" s="77"/>
    </row>
    <row r="8" spans="1:6" ht="15.75" customHeight="1" x14ac:dyDescent="0.25">
      <c r="A8" s="187" t="s">
        <v>1</v>
      </c>
      <c r="B8" s="187"/>
      <c r="C8" s="187"/>
      <c r="D8" s="187"/>
    </row>
    <row r="9" spans="1:6" ht="15.75" customHeight="1" x14ac:dyDescent="0.25">
      <c r="A9" s="187" t="s">
        <v>2</v>
      </c>
      <c r="B9" s="187"/>
      <c r="C9" s="187"/>
      <c r="D9" s="187"/>
    </row>
    <row r="10" spans="1:6" ht="15.75" customHeight="1" x14ac:dyDescent="0.25">
      <c r="A10" s="187" t="s">
        <v>341</v>
      </c>
      <c r="B10" s="187"/>
      <c r="C10" s="187"/>
      <c r="D10" s="187"/>
    </row>
    <row r="11" spans="1:6" ht="15.75" x14ac:dyDescent="0.25">
      <c r="A11" s="2"/>
      <c r="B11" s="41"/>
      <c r="C11" s="41"/>
      <c r="D11" s="78"/>
    </row>
    <row r="12" spans="1:6" ht="15.75" x14ac:dyDescent="0.25">
      <c r="A12" s="177" t="s">
        <v>18</v>
      </c>
      <c r="B12" s="177"/>
      <c r="C12" s="177"/>
      <c r="D12" s="177"/>
      <c r="E12" s="4"/>
      <c r="F12" s="5"/>
    </row>
    <row r="13" spans="1:6" ht="18.75" customHeight="1" thickBot="1" x14ac:dyDescent="0.3">
      <c r="A13" s="178" t="s">
        <v>19</v>
      </c>
      <c r="B13" s="178"/>
      <c r="C13" s="178"/>
      <c r="D13" s="178"/>
      <c r="E13" s="4"/>
      <c r="F13" s="5"/>
    </row>
    <row r="14" spans="1:6" ht="15.75" customHeight="1" thickBot="1" x14ac:dyDescent="0.3">
      <c r="A14" s="63" t="s">
        <v>20</v>
      </c>
      <c r="B14" s="64" t="s">
        <v>21</v>
      </c>
      <c r="C14" s="65" t="s">
        <v>22</v>
      </c>
      <c r="D14" s="79" t="s">
        <v>23</v>
      </c>
      <c r="E14" s="5"/>
      <c r="F14" s="5"/>
    </row>
    <row r="15" spans="1:6" ht="20.25" customHeight="1" x14ac:dyDescent="0.25">
      <c r="A15" s="42">
        <v>45173</v>
      </c>
      <c r="B15" s="43" t="s">
        <v>71</v>
      </c>
      <c r="C15" s="44" t="s">
        <v>24</v>
      </c>
      <c r="D15" s="74">
        <v>565</v>
      </c>
      <c r="E15" s="5"/>
      <c r="F15" s="5"/>
    </row>
    <row r="16" spans="1:6" ht="23.25" customHeight="1" x14ac:dyDescent="0.25">
      <c r="A16" s="45">
        <v>45174</v>
      </c>
      <c r="B16" s="43" t="s">
        <v>72</v>
      </c>
      <c r="C16" s="44" t="s">
        <v>24</v>
      </c>
      <c r="D16" s="75">
        <v>190</v>
      </c>
      <c r="E16" s="5"/>
      <c r="F16" s="5"/>
    </row>
    <row r="17" spans="1:6" x14ac:dyDescent="0.25">
      <c r="A17" s="45">
        <v>45175</v>
      </c>
      <c r="B17" s="43" t="s">
        <v>73</v>
      </c>
      <c r="C17" s="44" t="s">
        <v>27</v>
      </c>
      <c r="D17" s="75">
        <v>118000</v>
      </c>
      <c r="E17" s="5"/>
      <c r="F17" s="5"/>
    </row>
    <row r="18" spans="1:6" x14ac:dyDescent="0.25">
      <c r="A18" s="45">
        <v>45175</v>
      </c>
      <c r="B18" s="43" t="s">
        <v>74</v>
      </c>
      <c r="C18" s="44" t="s">
        <v>24</v>
      </c>
      <c r="D18" s="74">
        <v>520</v>
      </c>
      <c r="E18" s="5"/>
      <c r="F18" s="5"/>
    </row>
    <row r="19" spans="1:6" x14ac:dyDescent="0.25">
      <c r="A19" s="45">
        <v>45175</v>
      </c>
      <c r="B19" s="43" t="s">
        <v>75</v>
      </c>
      <c r="C19" s="44" t="s">
        <v>25</v>
      </c>
      <c r="D19" s="75">
        <v>27724</v>
      </c>
      <c r="E19" s="5"/>
      <c r="F19" s="5"/>
    </row>
    <row r="20" spans="1:6" x14ac:dyDescent="0.25">
      <c r="A20" s="45">
        <v>45175</v>
      </c>
      <c r="B20" s="43" t="s">
        <v>76</v>
      </c>
      <c r="C20" s="44" t="s">
        <v>25</v>
      </c>
      <c r="D20" s="75">
        <v>23027.68</v>
      </c>
      <c r="E20" s="5"/>
      <c r="F20" s="5"/>
    </row>
    <row r="21" spans="1:6" x14ac:dyDescent="0.25">
      <c r="A21" s="42">
        <v>45176</v>
      </c>
      <c r="B21" s="43" t="s">
        <v>77</v>
      </c>
      <c r="C21" s="44" t="s">
        <v>24</v>
      </c>
      <c r="D21" s="75">
        <v>750</v>
      </c>
      <c r="E21" s="5"/>
      <c r="F21" s="5"/>
    </row>
    <row r="22" spans="1:6" x14ac:dyDescent="0.25">
      <c r="A22" s="42">
        <v>45177</v>
      </c>
      <c r="B22" s="43" t="s">
        <v>78</v>
      </c>
      <c r="C22" s="44" t="s">
        <v>24</v>
      </c>
      <c r="D22" s="74">
        <v>1040</v>
      </c>
      <c r="E22" s="5"/>
      <c r="F22" s="5"/>
    </row>
    <row r="23" spans="1:6" x14ac:dyDescent="0.25">
      <c r="A23" s="42">
        <v>45180</v>
      </c>
      <c r="B23" s="43" t="s">
        <v>79</v>
      </c>
      <c r="C23" s="44" t="s">
        <v>24</v>
      </c>
      <c r="D23" s="74">
        <v>315</v>
      </c>
      <c r="E23" s="5"/>
      <c r="F23" s="5"/>
    </row>
    <row r="24" spans="1:6" x14ac:dyDescent="0.25">
      <c r="A24" s="42">
        <v>45180</v>
      </c>
      <c r="B24" s="43" t="s">
        <v>80</v>
      </c>
      <c r="C24" s="44" t="s">
        <v>24</v>
      </c>
      <c r="D24" s="74">
        <v>930</v>
      </c>
      <c r="E24" s="5"/>
      <c r="F24" s="5"/>
    </row>
    <row r="25" spans="1:6" x14ac:dyDescent="0.25">
      <c r="A25" s="42">
        <v>45181</v>
      </c>
      <c r="B25" s="43" t="s">
        <v>81</v>
      </c>
      <c r="C25" s="44" t="s">
        <v>24</v>
      </c>
      <c r="D25" s="75">
        <v>715</v>
      </c>
      <c r="E25" s="5"/>
      <c r="F25" s="5"/>
    </row>
    <row r="26" spans="1:6" x14ac:dyDescent="0.25">
      <c r="A26" s="42">
        <v>45182</v>
      </c>
      <c r="B26" s="43" t="s">
        <v>82</v>
      </c>
      <c r="C26" s="44" t="s">
        <v>24</v>
      </c>
      <c r="D26" s="75">
        <v>4725.5</v>
      </c>
      <c r="E26" s="5"/>
      <c r="F26" s="5"/>
    </row>
    <row r="27" spans="1:6" x14ac:dyDescent="0.25">
      <c r="A27" s="42">
        <v>45182</v>
      </c>
      <c r="B27" s="43" t="s">
        <v>83</v>
      </c>
      <c r="C27" s="44" t="s">
        <v>24</v>
      </c>
      <c r="D27" s="75">
        <v>13000</v>
      </c>
      <c r="E27" s="5"/>
      <c r="F27" s="5"/>
    </row>
    <row r="28" spans="1:6" x14ac:dyDescent="0.25">
      <c r="A28" s="42">
        <v>45182</v>
      </c>
      <c r="B28" s="43" t="s">
        <v>84</v>
      </c>
      <c r="C28" s="44" t="s">
        <v>24</v>
      </c>
      <c r="D28" s="75">
        <v>390</v>
      </c>
      <c r="E28" s="5"/>
      <c r="F28" s="5"/>
    </row>
    <row r="29" spans="1:6" x14ac:dyDescent="0.25">
      <c r="A29" s="42">
        <v>45183</v>
      </c>
      <c r="B29" s="43" t="s">
        <v>85</v>
      </c>
      <c r="C29" s="44" t="s">
        <v>25</v>
      </c>
      <c r="D29" s="75">
        <v>778470</v>
      </c>
      <c r="E29" s="5"/>
      <c r="F29" s="5"/>
    </row>
    <row r="30" spans="1:6" x14ac:dyDescent="0.25">
      <c r="A30" s="42">
        <v>45183</v>
      </c>
      <c r="B30" s="43" t="s">
        <v>55</v>
      </c>
      <c r="C30" s="44" t="s">
        <v>25</v>
      </c>
      <c r="D30" s="75">
        <v>17057.36</v>
      </c>
      <c r="E30" s="5"/>
      <c r="F30" s="5"/>
    </row>
    <row r="31" spans="1:6" x14ac:dyDescent="0.25">
      <c r="A31" s="42">
        <v>45183</v>
      </c>
      <c r="B31" s="43" t="s">
        <v>86</v>
      </c>
      <c r="C31" s="44" t="s">
        <v>25</v>
      </c>
      <c r="D31" s="75">
        <v>3927</v>
      </c>
      <c r="E31" s="5"/>
      <c r="F31" s="5"/>
    </row>
    <row r="32" spans="1:6" x14ac:dyDescent="0.25">
      <c r="A32" s="42">
        <v>45183</v>
      </c>
      <c r="B32" s="43" t="s">
        <v>87</v>
      </c>
      <c r="C32" s="44" t="s">
        <v>24</v>
      </c>
      <c r="D32" s="75">
        <v>445</v>
      </c>
      <c r="E32" s="6"/>
      <c r="F32" s="5"/>
    </row>
    <row r="33" spans="1:6" x14ac:dyDescent="0.25">
      <c r="A33" s="42">
        <v>45183</v>
      </c>
      <c r="B33" s="43" t="s">
        <v>88</v>
      </c>
      <c r="C33" s="44" t="s">
        <v>28</v>
      </c>
      <c r="D33" s="75">
        <v>29231.32</v>
      </c>
      <c r="E33" s="5"/>
      <c r="F33" s="5"/>
    </row>
    <row r="34" spans="1:6" x14ac:dyDescent="0.25">
      <c r="A34" s="42">
        <v>45183</v>
      </c>
      <c r="B34" s="43" t="s">
        <v>89</v>
      </c>
      <c r="C34" s="44" t="s">
        <v>24</v>
      </c>
      <c r="D34" s="75">
        <v>410</v>
      </c>
      <c r="E34" s="5"/>
      <c r="F34" s="5"/>
    </row>
    <row r="35" spans="1:6" x14ac:dyDescent="0.25">
      <c r="A35" s="42">
        <v>45187</v>
      </c>
      <c r="B35" s="43" t="s">
        <v>90</v>
      </c>
      <c r="C35" s="44" t="s">
        <v>24</v>
      </c>
      <c r="D35" s="75">
        <v>345</v>
      </c>
      <c r="E35" s="5"/>
      <c r="F35" s="5"/>
    </row>
    <row r="36" spans="1:6" x14ac:dyDescent="0.25">
      <c r="A36" s="42">
        <v>45187</v>
      </c>
      <c r="B36" s="43" t="s">
        <v>91</v>
      </c>
      <c r="C36" s="44" t="s">
        <v>24</v>
      </c>
      <c r="D36" s="75">
        <v>165</v>
      </c>
      <c r="E36" s="5"/>
      <c r="F36" s="5"/>
    </row>
    <row r="37" spans="1:6" x14ac:dyDescent="0.25">
      <c r="A37" s="42">
        <v>45188</v>
      </c>
      <c r="B37" s="43" t="s">
        <v>92</v>
      </c>
      <c r="C37" s="44" t="s">
        <v>24</v>
      </c>
      <c r="D37" s="75">
        <v>375</v>
      </c>
      <c r="E37" s="5"/>
      <c r="F37" s="5"/>
    </row>
    <row r="38" spans="1:6" x14ac:dyDescent="0.25">
      <c r="A38" s="42">
        <v>45189</v>
      </c>
      <c r="B38" s="43" t="s">
        <v>93</v>
      </c>
      <c r="C38" s="44" t="s">
        <v>24</v>
      </c>
      <c r="D38" s="75">
        <v>295</v>
      </c>
      <c r="E38" s="5"/>
      <c r="F38" s="5"/>
    </row>
    <row r="39" spans="1:6" x14ac:dyDescent="0.25">
      <c r="A39" s="42">
        <v>45190</v>
      </c>
      <c r="B39" s="43" t="s">
        <v>94</v>
      </c>
      <c r="C39" s="44" t="s">
        <v>24</v>
      </c>
      <c r="D39" s="75">
        <v>13000</v>
      </c>
      <c r="E39" s="5"/>
      <c r="F39" s="5"/>
    </row>
    <row r="40" spans="1:6" x14ac:dyDescent="0.25">
      <c r="A40" s="42">
        <v>45190</v>
      </c>
      <c r="B40" s="43" t="s">
        <v>95</v>
      </c>
      <c r="C40" s="44" t="s">
        <v>24</v>
      </c>
      <c r="D40" s="75">
        <v>195</v>
      </c>
      <c r="E40" s="5"/>
      <c r="F40" s="5"/>
    </row>
    <row r="41" spans="1:6" x14ac:dyDescent="0.25">
      <c r="A41" s="42">
        <v>45191</v>
      </c>
      <c r="B41" s="43" t="s">
        <v>96</v>
      </c>
      <c r="C41" s="44" t="s">
        <v>24</v>
      </c>
      <c r="D41" s="75">
        <v>725</v>
      </c>
      <c r="E41" s="6"/>
      <c r="F41" s="5"/>
    </row>
    <row r="42" spans="1:6" x14ac:dyDescent="0.25">
      <c r="A42" s="42">
        <v>45191</v>
      </c>
      <c r="B42" s="43" t="s">
        <v>97</v>
      </c>
      <c r="C42" s="44" t="s">
        <v>59</v>
      </c>
      <c r="D42" s="75">
        <v>10200</v>
      </c>
      <c r="E42" s="6"/>
      <c r="F42" s="5"/>
    </row>
    <row r="43" spans="1:6" x14ac:dyDescent="0.25">
      <c r="A43" s="42">
        <v>45194</v>
      </c>
      <c r="B43" s="43" t="s">
        <v>98</v>
      </c>
      <c r="C43" s="44" t="s">
        <v>25</v>
      </c>
      <c r="D43" s="75">
        <v>7722.5</v>
      </c>
      <c r="E43" s="6"/>
      <c r="F43" s="5"/>
    </row>
    <row r="44" spans="1:6" x14ac:dyDescent="0.25">
      <c r="A44" s="42">
        <v>45194</v>
      </c>
      <c r="B44" s="43" t="s">
        <v>99</v>
      </c>
      <c r="C44" s="44" t="s">
        <v>25</v>
      </c>
      <c r="D44" s="75">
        <v>14579.92</v>
      </c>
      <c r="E44" s="6"/>
      <c r="F44" s="5"/>
    </row>
    <row r="45" spans="1:6" x14ac:dyDescent="0.25">
      <c r="A45" s="42">
        <v>45194</v>
      </c>
      <c r="B45" s="43" t="s">
        <v>100</v>
      </c>
      <c r="C45" s="44" t="s">
        <v>25</v>
      </c>
      <c r="D45" s="75">
        <v>700</v>
      </c>
      <c r="E45" s="6"/>
      <c r="F45" s="5"/>
    </row>
    <row r="46" spans="1:6" x14ac:dyDescent="0.25">
      <c r="A46" s="42">
        <v>45194</v>
      </c>
      <c r="B46" s="43" t="s">
        <v>101</v>
      </c>
      <c r="C46" s="44" t="s">
        <v>25</v>
      </c>
      <c r="D46" s="75">
        <v>1722.92</v>
      </c>
      <c r="E46" s="5"/>
      <c r="F46" s="5"/>
    </row>
    <row r="47" spans="1:6" x14ac:dyDescent="0.25">
      <c r="A47" s="42">
        <v>45194</v>
      </c>
      <c r="B47" s="43" t="s">
        <v>102</v>
      </c>
      <c r="C47" s="44" t="s">
        <v>25</v>
      </c>
      <c r="D47" s="75">
        <v>16852</v>
      </c>
      <c r="E47" s="5"/>
      <c r="F47" s="5"/>
    </row>
    <row r="48" spans="1:6" x14ac:dyDescent="0.25">
      <c r="A48" s="42">
        <v>45194</v>
      </c>
      <c r="B48" s="43" t="s">
        <v>103</v>
      </c>
      <c r="C48" s="44" t="s">
        <v>24</v>
      </c>
      <c r="D48" s="75">
        <v>680</v>
      </c>
      <c r="E48" s="7"/>
      <c r="F48" s="5"/>
    </row>
    <row r="49" spans="1:6" x14ac:dyDescent="0.25">
      <c r="A49" s="42">
        <v>45194</v>
      </c>
      <c r="B49" s="43" t="s">
        <v>104</v>
      </c>
      <c r="C49" s="44" t="s">
        <v>24</v>
      </c>
      <c r="D49" s="75">
        <v>135</v>
      </c>
      <c r="E49" s="7"/>
      <c r="F49" s="5"/>
    </row>
    <row r="50" spans="1:6" x14ac:dyDescent="0.25">
      <c r="A50" s="42">
        <v>45194</v>
      </c>
      <c r="B50" s="43" t="s">
        <v>105</v>
      </c>
      <c r="C50" s="44" t="s">
        <v>28</v>
      </c>
      <c r="D50" s="75">
        <v>2022</v>
      </c>
      <c r="E50" s="7"/>
      <c r="F50" s="5"/>
    </row>
    <row r="51" spans="1:6" x14ac:dyDescent="0.25">
      <c r="A51" s="42">
        <v>45195</v>
      </c>
      <c r="B51" s="43" t="s">
        <v>106</v>
      </c>
      <c r="C51" s="44" t="s">
        <v>24</v>
      </c>
      <c r="D51" s="75">
        <v>455</v>
      </c>
      <c r="E51" s="5"/>
      <c r="F51" s="5"/>
    </row>
    <row r="52" spans="1:6" x14ac:dyDescent="0.25">
      <c r="A52" s="42">
        <v>45195</v>
      </c>
      <c r="B52" s="43" t="s">
        <v>107</v>
      </c>
      <c r="C52" s="44" t="s">
        <v>24</v>
      </c>
      <c r="D52" s="75">
        <v>13000</v>
      </c>
      <c r="E52" s="5"/>
      <c r="F52" s="5"/>
    </row>
    <row r="53" spans="1:6" x14ac:dyDescent="0.25">
      <c r="A53" s="42">
        <v>45196</v>
      </c>
      <c r="B53" s="43" t="s">
        <v>108</v>
      </c>
      <c r="C53" s="44" t="s">
        <v>24</v>
      </c>
      <c r="D53" s="75">
        <v>13000</v>
      </c>
      <c r="E53" s="5"/>
      <c r="F53" s="5"/>
    </row>
    <row r="54" spans="1:6" x14ac:dyDescent="0.25">
      <c r="A54" s="42">
        <v>45196</v>
      </c>
      <c r="B54" s="43" t="s">
        <v>109</v>
      </c>
      <c r="C54" s="44" t="s">
        <v>24</v>
      </c>
      <c r="D54" s="75">
        <v>660</v>
      </c>
      <c r="E54" s="5"/>
      <c r="F54" s="5"/>
    </row>
    <row r="55" spans="1:6" x14ac:dyDescent="0.25">
      <c r="A55" s="42">
        <v>45197</v>
      </c>
      <c r="B55" s="43" t="s">
        <v>110</v>
      </c>
      <c r="C55" s="44" t="s">
        <v>24</v>
      </c>
      <c r="D55" s="75">
        <v>405</v>
      </c>
      <c r="E55" s="5"/>
      <c r="F55" s="5"/>
    </row>
    <row r="56" spans="1:6" x14ac:dyDescent="0.25">
      <c r="A56" s="42">
        <v>45198</v>
      </c>
      <c r="B56" s="43" t="s">
        <v>111</v>
      </c>
      <c r="C56" s="44" t="s">
        <v>112</v>
      </c>
      <c r="D56" s="75">
        <v>13000</v>
      </c>
      <c r="E56" s="5"/>
      <c r="F56" s="5"/>
    </row>
    <row r="57" spans="1:6" ht="15.75" customHeight="1" x14ac:dyDescent="0.25">
      <c r="A57" s="42">
        <v>45198</v>
      </c>
      <c r="B57" s="43" t="s">
        <v>113</v>
      </c>
      <c r="C57" s="44" t="s">
        <v>112</v>
      </c>
      <c r="D57" s="75">
        <v>730</v>
      </c>
      <c r="E57" s="5"/>
      <c r="F57" s="5"/>
    </row>
    <row r="58" spans="1:6" x14ac:dyDescent="0.25">
      <c r="A58" s="42">
        <v>45198</v>
      </c>
      <c r="B58" s="43" t="s">
        <v>114</v>
      </c>
      <c r="C58" s="44" t="s">
        <v>115</v>
      </c>
      <c r="D58" s="75">
        <v>6000</v>
      </c>
      <c r="E58" s="5"/>
      <c r="F58" s="5"/>
    </row>
    <row r="59" spans="1:6" x14ac:dyDescent="0.25">
      <c r="A59" s="42">
        <v>45198</v>
      </c>
      <c r="B59" s="43" t="s">
        <v>116</v>
      </c>
      <c r="C59" s="44" t="s">
        <v>115</v>
      </c>
      <c r="D59" s="75">
        <v>6000</v>
      </c>
      <c r="E59" s="5"/>
      <c r="F59" s="5"/>
    </row>
    <row r="60" spans="1:6" ht="15.75" thickBot="1" x14ac:dyDescent="0.3">
      <c r="A60" s="175" t="s">
        <v>29</v>
      </c>
      <c r="B60" s="175"/>
      <c r="C60" s="175"/>
      <c r="D60" s="80">
        <v>1144397.2</v>
      </c>
      <c r="E60" s="5"/>
      <c r="F60" s="5"/>
    </row>
    <row r="61" spans="1:6" ht="15.75" thickTop="1" x14ac:dyDescent="0.25">
      <c r="A61" s="23"/>
      <c r="B61" s="23"/>
      <c r="C61" s="23"/>
      <c r="D61" s="81"/>
      <c r="E61" s="5"/>
      <c r="F61" s="5"/>
    </row>
    <row r="62" spans="1:6" x14ac:dyDescent="0.25">
      <c r="A62" s="23"/>
      <c r="B62" s="23"/>
      <c r="C62" s="23"/>
      <c r="D62" s="81"/>
      <c r="E62" s="5"/>
      <c r="F62" s="5"/>
    </row>
    <row r="63" spans="1:6" x14ac:dyDescent="0.25">
      <c r="A63" s="176" t="s">
        <v>18</v>
      </c>
      <c r="B63" s="176"/>
      <c r="C63" s="176"/>
      <c r="D63" s="176"/>
      <c r="E63" s="5"/>
      <c r="F63" s="5"/>
    </row>
    <row r="64" spans="1:6" ht="15.75" thickBot="1" x14ac:dyDescent="0.3">
      <c r="A64" s="170" t="s">
        <v>30</v>
      </c>
      <c r="B64" s="170"/>
      <c r="C64" s="170"/>
      <c r="D64" s="170"/>
      <c r="E64" s="5"/>
      <c r="F64" s="5"/>
    </row>
    <row r="65" spans="1:6" ht="15.75" thickBot="1" x14ac:dyDescent="0.3">
      <c r="A65" s="63" t="s">
        <v>20</v>
      </c>
      <c r="B65" s="64" t="s">
        <v>21</v>
      </c>
      <c r="C65" s="65" t="s">
        <v>31</v>
      </c>
      <c r="D65" s="82" t="s">
        <v>23</v>
      </c>
      <c r="E65" s="8"/>
      <c r="F65" s="5"/>
    </row>
    <row r="66" spans="1:6" x14ac:dyDescent="0.25">
      <c r="A66" s="46">
        <v>45174</v>
      </c>
      <c r="B66" s="47">
        <v>4524000010328</v>
      </c>
      <c r="C66" s="47" t="s">
        <v>32</v>
      </c>
      <c r="D66" s="83">
        <v>39557</v>
      </c>
      <c r="E66" s="8"/>
      <c r="F66" s="5"/>
    </row>
    <row r="67" spans="1:6" x14ac:dyDescent="0.25">
      <c r="A67" s="46">
        <v>45176</v>
      </c>
      <c r="B67" s="47">
        <v>4524000035511</v>
      </c>
      <c r="C67" s="47" t="s">
        <v>32</v>
      </c>
      <c r="D67" s="84">
        <v>41854.5</v>
      </c>
      <c r="E67" s="5"/>
      <c r="F67" s="5"/>
    </row>
    <row r="68" spans="1:6" x14ac:dyDescent="0.25">
      <c r="A68" s="46">
        <v>45187</v>
      </c>
      <c r="B68" s="47">
        <v>4524000014354</v>
      </c>
      <c r="C68" s="47" t="s">
        <v>32</v>
      </c>
      <c r="D68" s="84">
        <v>195378.85</v>
      </c>
      <c r="E68" s="5"/>
      <c r="F68" s="5"/>
    </row>
    <row r="69" spans="1:6" x14ac:dyDescent="0.25">
      <c r="A69" s="46">
        <v>45190</v>
      </c>
      <c r="B69" s="47">
        <v>4524000010440</v>
      </c>
      <c r="C69" s="47" t="s">
        <v>32</v>
      </c>
      <c r="D69" s="84">
        <v>2330656.94</v>
      </c>
      <c r="E69" s="5"/>
      <c r="F69" s="5"/>
    </row>
    <row r="70" spans="1:6" ht="15.75" customHeight="1" x14ac:dyDescent="0.25">
      <c r="A70" s="46">
        <v>45194</v>
      </c>
      <c r="B70" s="47">
        <v>4524000011699</v>
      </c>
      <c r="C70" s="47" t="s">
        <v>32</v>
      </c>
      <c r="D70" s="84">
        <v>418772</v>
      </c>
      <c r="E70" s="5"/>
      <c r="F70" s="5"/>
    </row>
    <row r="71" spans="1:6" ht="15.75" customHeight="1" x14ac:dyDescent="0.25">
      <c r="A71" s="46">
        <v>45194</v>
      </c>
      <c r="B71" s="47">
        <v>4524000017204</v>
      </c>
      <c r="C71" s="47" t="s">
        <v>32</v>
      </c>
      <c r="D71" s="84">
        <v>6578.7</v>
      </c>
      <c r="E71" s="5"/>
      <c r="F71" s="5"/>
    </row>
    <row r="72" spans="1:6" x14ac:dyDescent="0.25">
      <c r="A72" s="46">
        <v>45195</v>
      </c>
      <c r="B72" s="47">
        <v>4524000011187</v>
      </c>
      <c r="C72" s="47" t="s">
        <v>32</v>
      </c>
      <c r="D72" s="84">
        <v>5230.68</v>
      </c>
      <c r="E72" s="5"/>
      <c r="F72" s="5"/>
    </row>
    <row r="73" spans="1:6" x14ac:dyDescent="0.25">
      <c r="A73" s="46">
        <v>45195</v>
      </c>
      <c r="B73" s="47">
        <v>4524000011190</v>
      </c>
      <c r="C73" s="47" t="s">
        <v>32</v>
      </c>
      <c r="D73" s="84">
        <v>8645.7800000000007</v>
      </c>
      <c r="E73" s="3"/>
      <c r="F73" s="9"/>
    </row>
    <row r="74" spans="1:6" x14ac:dyDescent="0.25">
      <c r="A74" s="46">
        <v>45197</v>
      </c>
      <c r="B74" s="47">
        <v>4524000019015</v>
      </c>
      <c r="C74" s="47" t="s">
        <v>32</v>
      </c>
      <c r="D74" s="84">
        <v>1855</v>
      </c>
      <c r="E74" s="3"/>
      <c r="F74" s="9"/>
    </row>
    <row r="75" spans="1:6" x14ac:dyDescent="0.25">
      <c r="A75" s="46">
        <v>45197</v>
      </c>
      <c r="B75" s="47">
        <v>4524000019041</v>
      </c>
      <c r="C75" s="47" t="s">
        <v>32</v>
      </c>
      <c r="D75" s="84">
        <v>2864.4</v>
      </c>
      <c r="E75" s="3"/>
      <c r="F75" s="9"/>
    </row>
    <row r="76" spans="1:6" x14ac:dyDescent="0.25">
      <c r="A76" s="46">
        <v>45198</v>
      </c>
      <c r="B76" s="47">
        <v>4524000017213</v>
      </c>
      <c r="C76" s="47" t="s">
        <v>32</v>
      </c>
      <c r="D76" s="84">
        <v>3150</v>
      </c>
      <c r="E76" s="14"/>
      <c r="F76" s="9"/>
    </row>
    <row r="77" spans="1:6" ht="15.75" thickBot="1" x14ac:dyDescent="0.3">
      <c r="A77" s="175" t="s">
        <v>29</v>
      </c>
      <c r="B77" s="175"/>
      <c r="C77" s="175"/>
      <c r="D77" s="80">
        <v>3054543.85</v>
      </c>
      <c r="E77" s="5"/>
      <c r="F77" s="5"/>
    </row>
    <row r="78" spans="1:6" ht="15.75" thickTop="1" x14ac:dyDescent="0.25">
      <c r="A78" s="23"/>
      <c r="B78" s="23"/>
      <c r="C78" s="23"/>
      <c r="D78" s="81"/>
      <c r="E78" s="5"/>
      <c r="F78" s="5"/>
    </row>
    <row r="79" spans="1:6" ht="15.75" customHeight="1" x14ac:dyDescent="0.25">
      <c r="A79" s="23"/>
      <c r="B79" s="23"/>
      <c r="C79" s="23"/>
      <c r="D79" s="81"/>
      <c r="E79" s="5"/>
      <c r="F79" s="5"/>
    </row>
    <row r="80" spans="1:6" ht="15.75" customHeight="1" x14ac:dyDescent="0.25">
      <c r="A80" s="36"/>
      <c r="B80" s="36"/>
      <c r="C80" s="36"/>
      <c r="D80" s="85"/>
      <c r="E80" s="5"/>
      <c r="F80" s="5"/>
    </row>
    <row r="81" spans="1:6" x14ac:dyDescent="0.25">
      <c r="A81" s="176" t="s">
        <v>18</v>
      </c>
      <c r="B81" s="176"/>
      <c r="C81" s="176"/>
      <c r="D81" s="176"/>
      <c r="E81" s="5"/>
      <c r="F81" s="5"/>
    </row>
    <row r="82" spans="1:6" ht="15.75" thickBot="1" x14ac:dyDescent="0.3">
      <c r="A82" s="170" t="s">
        <v>117</v>
      </c>
      <c r="B82" s="170"/>
      <c r="C82" s="170"/>
      <c r="D82" s="170"/>
      <c r="E82" s="5"/>
      <c r="F82" s="5"/>
    </row>
    <row r="83" spans="1:6" ht="15.75" thickBot="1" x14ac:dyDescent="0.3">
      <c r="A83" s="66" t="s">
        <v>20</v>
      </c>
      <c r="B83" s="67" t="s">
        <v>21</v>
      </c>
      <c r="C83" s="66" t="s">
        <v>34</v>
      </c>
      <c r="D83" s="86" t="s">
        <v>35</v>
      </c>
      <c r="E83" s="5"/>
      <c r="F83" s="5"/>
    </row>
    <row r="84" spans="1:6" x14ac:dyDescent="0.25">
      <c r="A84" s="42">
        <v>45197</v>
      </c>
      <c r="B84" s="47">
        <v>4524000012643</v>
      </c>
      <c r="C84" s="47" t="s">
        <v>118</v>
      </c>
      <c r="D84" s="87">
        <v>607000</v>
      </c>
      <c r="E84" s="5"/>
      <c r="F84" s="5"/>
    </row>
    <row r="85" spans="1:6" ht="15.75" thickBot="1" x14ac:dyDescent="0.3">
      <c r="A85" s="175" t="s">
        <v>29</v>
      </c>
      <c r="B85" s="175"/>
      <c r="C85" s="175"/>
      <c r="D85" s="80">
        <v>607000</v>
      </c>
      <c r="E85" s="5"/>
      <c r="F85" s="5"/>
    </row>
    <row r="86" spans="1:6" ht="15.75" thickTop="1" x14ac:dyDescent="0.25">
      <c r="A86" s="25"/>
      <c r="B86" s="25"/>
      <c r="C86" s="25"/>
      <c r="D86" s="88"/>
      <c r="E86" s="5"/>
      <c r="F86" s="5"/>
    </row>
    <row r="87" spans="1:6" x14ac:dyDescent="0.25">
      <c r="A87" s="25"/>
      <c r="B87" s="25"/>
      <c r="C87" s="25"/>
      <c r="D87" s="88"/>
      <c r="E87" s="5"/>
      <c r="F87" s="5"/>
    </row>
    <row r="88" spans="1:6" x14ac:dyDescent="0.25">
      <c r="A88" s="25"/>
      <c r="B88" s="25"/>
      <c r="C88" s="25"/>
      <c r="D88" s="88"/>
      <c r="E88" s="5"/>
      <c r="F88" s="5"/>
    </row>
    <row r="89" spans="1:6" ht="15.75" customHeight="1" x14ac:dyDescent="0.25">
      <c r="A89" s="176" t="s">
        <v>18</v>
      </c>
      <c r="B89" s="176"/>
      <c r="C89" s="176"/>
      <c r="D89" s="176"/>
      <c r="E89" s="5"/>
      <c r="F89" s="5"/>
    </row>
    <row r="90" spans="1:6" ht="15.75" thickBot="1" x14ac:dyDescent="0.3">
      <c r="A90" s="170" t="s">
        <v>33</v>
      </c>
      <c r="B90" s="170"/>
      <c r="C90" s="170"/>
      <c r="D90" s="170"/>
      <c r="E90" s="5"/>
      <c r="F90" s="5"/>
    </row>
    <row r="91" spans="1:6" ht="15.75" thickBot="1" x14ac:dyDescent="0.3">
      <c r="A91" s="66" t="s">
        <v>20</v>
      </c>
      <c r="B91" s="67" t="s">
        <v>21</v>
      </c>
      <c r="C91" s="66" t="s">
        <v>34</v>
      </c>
      <c r="D91" s="86" t="s">
        <v>35</v>
      </c>
      <c r="E91" s="3"/>
      <c r="F91" s="5"/>
    </row>
    <row r="92" spans="1:6" x14ac:dyDescent="0.25">
      <c r="A92" s="26">
        <v>45198</v>
      </c>
      <c r="B92" s="27" t="s">
        <v>119</v>
      </c>
      <c r="C92" s="27" t="s">
        <v>26</v>
      </c>
      <c r="D92" s="76">
        <v>365</v>
      </c>
      <c r="E92" s="3"/>
      <c r="F92" s="5"/>
    </row>
    <row r="93" spans="1:6" x14ac:dyDescent="0.25">
      <c r="A93" s="26">
        <v>45198</v>
      </c>
      <c r="B93" s="27" t="s">
        <v>120</v>
      </c>
      <c r="C93" s="27" t="s">
        <v>26</v>
      </c>
      <c r="D93" s="76">
        <v>9975.68</v>
      </c>
      <c r="E93" s="3"/>
      <c r="F93" s="11"/>
    </row>
    <row r="94" spans="1:6" x14ac:dyDescent="0.25">
      <c r="A94" s="26">
        <v>45199</v>
      </c>
      <c r="B94" s="27" t="s">
        <v>121</v>
      </c>
      <c r="C94" s="27" t="s">
        <v>26</v>
      </c>
      <c r="D94" s="76">
        <v>90</v>
      </c>
      <c r="E94" s="3"/>
      <c r="F94" s="11"/>
    </row>
    <row r="95" spans="1:6" ht="15.75" thickBot="1" x14ac:dyDescent="0.3">
      <c r="A95" s="175" t="s">
        <v>29</v>
      </c>
      <c r="B95" s="175"/>
      <c r="C95" s="175"/>
      <c r="D95" s="80">
        <v>10430.68</v>
      </c>
      <c r="E95" s="5"/>
      <c r="F95" s="12"/>
    </row>
    <row r="96" spans="1:6" ht="15.75" thickTop="1" x14ac:dyDescent="0.25">
      <c r="A96" s="23"/>
      <c r="B96" s="23"/>
      <c r="C96" s="23"/>
      <c r="D96" s="81"/>
      <c r="E96" s="5"/>
      <c r="F96" s="11"/>
    </row>
    <row r="97" spans="1:6" ht="15.75" thickBot="1" x14ac:dyDescent="0.3">
      <c r="A97" s="23"/>
      <c r="B97" s="23"/>
      <c r="C97" s="23"/>
      <c r="D97" s="81"/>
      <c r="E97" s="5"/>
      <c r="F97" s="13"/>
    </row>
    <row r="98" spans="1:6" ht="16.5" thickBot="1" x14ac:dyDescent="0.3">
      <c r="A98" s="25"/>
      <c r="B98" s="172" t="s">
        <v>344</v>
      </c>
      <c r="C98" s="173"/>
      <c r="D98" s="68">
        <v>4816371.7300000004</v>
      </c>
      <c r="E98" s="5"/>
    </row>
    <row r="99" spans="1:6" ht="15.75" x14ac:dyDescent="0.25">
      <c r="A99" s="25"/>
      <c r="B99" s="25"/>
      <c r="C99" s="39"/>
      <c r="D99" s="89"/>
      <c r="E99" s="40"/>
      <c r="F99" s="5"/>
    </row>
    <row r="100" spans="1:6" ht="15.75" x14ac:dyDescent="0.25">
      <c r="A100" s="25"/>
      <c r="B100" s="25"/>
      <c r="C100" s="39"/>
      <c r="D100" s="89"/>
      <c r="E100" s="40"/>
      <c r="F100" s="5"/>
    </row>
    <row r="101" spans="1:6" x14ac:dyDescent="0.25">
      <c r="A101" s="25"/>
      <c r="B101" s="25"/>
      <c r="C101" s="25"/>
      <c r="D101" s="88"/>
      <c r="E101" s="10"/>
      <c r="F101" s="5"/>
    </row>
    <row r="102" spans="1:6" x14ac:dyDescent="0.25">
      <c r="A102" s="176" t="s">
        <v>36</v>
      </c>
      <c r="B102" s="176"/>
      <c r="C102" s="176"/>
      <c r="D102" s="176"/>
      <c r="E102" s="10"/>
      <c r="F102" s="5"/>
    </row>
    <row r="103" spans="1:6" x14ac:dyDescent="0.25">
      <c r="A103" s="176" t="s">
        <v>19</v>
      </c>
      <c r="B103" s="176"/>
      <c r="C103" s="176"/>
      <c r="D103" s="176"/>
      <c r="E103" s="10"/>
      <c r="F103" s="5"/>
    </row>
    <row r="104" spans="1:6" x14ac:dyDescent="0.25">
      <c r="A104" s="176" t="s">
        <v>37</v>
      </c>
      <c r="B104" s="176"/>
      <c r="C104" s="176"/>
      <c r="D104" s="176"/>
      <c r="E104" s="10"/>
      <c r="F104" s="5"/>
    </row>
    <row r="105" spans="1:6" ht="15.75" thickBot="1" x14ac:dyDescent="0.3">
      <c r="A105" s="170" t="s">
        <v>56</v>
      </c>
      <c r="B105" s="170"/>
      <c r="C105" s="170"/>
      <c r="D105" s="170"/>
      <c r="E105" s="14"/>
      <c r="F105" s="5"/>
    </row>
    <row r="106" spans="1:6" x14ac:dyDescent="0.25">
      <c r="A106" s="69" t="s">
        <v>21</v>
      </c>
      <c r="B106" s="69" t="s">
        <v>20</v>
      </c>
      <c r="C106" s="69" t="s">
        <v>38</v>
      </c>
      <c r="D106" s="90" t="s">
        <v>39</v>
      </c>
      <c r="E106" s="14"/>
      <c r="F106" s="5"/>
    </row>
    <row r="107" spans="1:6" x14ac:dyDescent="0.25">
      <c r="A107" s="19">
        <v>572041336</v>
      </c>
      <c r="B107" s="21">
        <v>45194</v>
      </c>
      <c r="C107" s="19">
        <v>60</v>
      </c>
      <c r="D107" s="91">
        <v>3414</v>
      </c>
      <c r="E107" s="5"/>
      <c r="F107" s="5"/>
    </row>
    <row r="108" spans="1:6" x14ac:dyDescent="0.25">
      <c r="A108" s="19">
        <v>572041338</v>
      </c>
      <c r="B108" s="21">
        <v>45194</v>
      </c>
      <c r="C108" s="19">
        <v>784</v>
      </c>
      <c r="D108" s="91">
        <v>44609.599999999999</v>
      </c>
      <c r="E108" s="5"/>
      <c r="F108" s="5"/>
    </row>
    <row r="109" spans="1:6" ht="15.75" thickBot="1" x14ac:dyDescent="0.3">
      <c r="A109" s="179" t="s">
        <v>40</v>
      </c>
      <c r="B109" s="179"/>
      <c r="C109" s="28">
        <v>844</v>
      </c>
      <c r="D109" s="92">
        <v>48023.6</v>
      </c>
      <c r="E109" s="5"/>
      <c r="F109" s="5"/>
    </row>
    <row r="110" spans="1:6" ht="15.75" thickTop="1" x14ac:dyDescent="0.25">
      <c r="A110" s="30"/>
      <c r="B110" s="30"/>
      <c r="C110" s="30"/>
      <c r="D110" s="93"/>
      <c r="E110" s="5"/>
      <c r="F110" s="5"/>
    </row>
    <row r="111" spans="1:6" x14ac:dyDescent="0.25">
      <c r="A111" s="30"/>
      <c r="B111" s="30"/>
      <c r="C111" s="30"/>
      <c r="D111" s="93"/>
      <c r="E111" s="5"/>
      <c r="F111" s="5"/>
    </row>
    <row r="112" spans="1:6" ht="15.75" thickBot="1" x14ac:dyDescent="0.3">
      <c r="A112" s="170" t="s">
        <v>41</v>
      </c>
      <c r="B112" s="170"/>
      <c r="C112" s="170"/>
      <c r="D112" s="170"/>
      <c r="E112" s="5"/>
      <c r="F112" s="5"/>
    </row>
    <row r="113" spans="1:6" ht="15.75" thickBot="1" x14ac:dyDescent="0.3">
      <c r="A113" s="63" t="s">
        <v>21</v>
      </c>
      <c r="B113" s="63" t="s">
        <v>20</v>
      </c>
      <c r="C113" s="63" t="s">
        <v>38</v>
      </c>
      <c r="D113" s="94" t="s">
        <v>39</v>
      </c>
      <c r="E113" s="5"/>
      <c r="F113" s="5"/>
    </row>
    <row r="114" spans="1:6" x14ac:dyDescent="0.25">
      <c r="A114" s="19">
        <v>568481021</v>
      </c>
      <c r="B114" s="21">
        <v>45174</v>
      </c>
      <c r="C114" s="19">
        <v>30</v>
      </c>
      <c r="D114" s="95">
        <v>1707.3</v>
      </c>
      <c r="E114" s="5"/>
      <c r="F114" s="5"/>
    </row>
    <row r="115" spans="1:6" x14ac:dyDescent="0.25">
      <c r="A115" s="19">
        <v>568536654</v>
      </c>
      <c r="B115" s="21">
        <v>45188</v>
      </c>
      <c r="C115" s="19">
        <v>40</v>
      </c>
      <c r="D115" s="95">
        <v>2276.8000000000002</v>
      </c>
      <c r="E115" s="5"/>
      <c r="F115" s="5"/>
    </row>
    <row r="116" spans="1:6" ht="15.75" thickBot="1" x14ac:dyDescent="0.3">
      <c r="A116" s="179" t="s">
        <v>40</v>
      </c>
      <c r="B116" s="179"/>
      <c r="C116" s="28">
        <v>70</v>
      </c>
      <c r="D116" s="92">
        <v>3984.1</v>
      </c>
      <c r="E116" s="5"/>
      <c r="F116" s="5"/>
    </row>
    <row r="117" spans="1:6" ht="15.75" thickTop="1" x14ac:dyDescent="0.25">
      <c r="A117" s="30"/>
      <c r="B117" s="30"/>
      <c r="C117" s="30"/>
      <c r="D117" s="96"/>
      <c r="E117" s="5"/>
      <c r="F117" s="5"/>
    </row>
    <row r="118" spans="1:6" x14ac:dyDescent="0.25">
      <c r="A118" s="30"/>
      <c r="B118" s="30"/>
      <c r="C118" s="30"/>
      <c r="D118" s="96"/>
      <c r="E118" s="5"/>
      <c r="F118" s="5"/>
    </row>
    <row r="119" spans="1:6" x14ac:dyDescent="0.25">
      <c r="A119" s="30"/>
      <c r="B119" s="190" t="s">
        <v>27</v>
      </c>
      <c r="C119" s="190"/>
      <c r="D119" s="96"/>
      <c r="E119" s="5"/>
      <c r="F119" s="5"/>
    </row>
    <row r="120" spans="1:6" x14ac:dyDescent="0.25">
      <c r="A120" s="70" t="s">
        <v>21</v>
      </c>
      <c r="B120" s="70" t="s">
        <v>20</v>
      </c>
      <c r="C120" s="70" t="s">
        <v>38</v>
      </c>
      <c r="D120" s="97" t="s">
        <v>39</v>
      </c>
      <c r="E120" s="5"/>
      <c r="F120" s="5"/>
    </row>
    <row r="121" spans="1:6" x14ac:dyDescent="0.25">
      <c r="A121" s="19">
        <v>30034844051</v>
      </c>
      <c r="B121" s="21">
        <v>45175</v>
      </c>
      <c r="C121" s="22">
        <v>299985</v>
      </c>
      <c r="D121" s="95">
        <v>17081145.899999999</v>
      </c>
      <c r="E121" s="5"/>
      <c r="F121" s="5"/>
    </row>
    <row r="122" spans="1:6" ht="23.25" customHeight="1" x14ac:dyDescent="0.25">
      <c r="A122" s="19">
        <v>30035506682</v>
      </c>
      <c r="B122" s="21">
        <v>45190</v>
      </c>
      <c r="C122" s="22">
        <v>36069</v>
      </c>
      <c r="D122" s="95">
        <v>2040363.26</v>
      </c>
      <c r="E122" s="5"/>
      <c r="F122" s="5"/>
    </row>
    <row r="123" spans="1:6" ht="23.25" customHeight="1" x14ac:dyDescent="0.25">
      <c r="A123" s="19">
        <v>30035756049</v>
      </c>
      <c r="B123" s="21">
        <v>45197</v>
      </c>
      <c r="C123" s="22">
        <v>20627</v>
      </c>
      <c r="D123" s="95">
        <v>1171219.5</v>
      </c>
      <c r="E123" s="5"/>
      <c r="F123" s="5"/>
    </row>
    <row r="124" spans="1:6" ht="15.75" thickBot="1" x14ac:dyDescent="0.3">
      <c r="A124" s="179" t="s">
        <v>122</v>
      </c>
      <c r="B124" s="179"/>
      <c r="C124" s="29">
        <v>356681</v>
      </c>
      <c r="D124" s="92">
        <v>20292728.66</v>
      </c>
      <c r="E124" s="5"/>
      <c r="F124" s="5"/>
    </row>
    <row r="125" spans="1:6" ht="23.25" customHeight="1" thickTop="1" x14ac:dyDescent="0.25">
      <c r="A125" s="30"/>
      <c r="B125" s="30"/>
      <c r="C125" s="30"/>
      <c r="D125" s="96"/>
      <c r="E125" s="5"/>
      <c r="F125" s="5"/>
    </row>
    <row r="126" spans="1:6" ht="23.25" customHeight="1" x14ac:dyDescent="0.25">
      <c r="A126" s="30"/>
      <c r="B126" s="30"/>
      <c r="C126" s="31"/>
      <c r="D126" s="96"/>
      <c r="E126" s="5"/>
      <c r="F126" s="5"/>
    </row>
    <row r="127" spans="1:6" ht="23.25" customHeight="1" x14ac:dyDescent="0.25">
      <c r="A127" s="30"/>
      <c r="B127" s="30"/>
      <c r="C127" s="180" t="s">
        <v>42</v>
      </c>
      <c r="D127" s="180"/>
      <c r="E127" s="5"/>
      <c r="F127" s="5"/>
    </row>
    <row r="128" spans="1:6" ht="23.25" customHeight="1" x14ac:dyDescent="0.25">
      <c r="A128" s="30"/>
      <c r="B128" s="30"/>
      <c r="C128" s="32" t="s">
        <v>43</v>
      </c>
      <c r="D128" s="98" t="s">
        <v>44</v>
      </c>
      <c r="E128" s="5"/>
      <c r="F128" s="5"/>
    </row>
    <row r="129" spans="1:6" x14ac:dyDescent="0.25">
      <c r="A129" s="30"/>
      <c r="B129" s="30"/>
      <c r="C129" s="33">
        <v>357595</v>
      </c>
      <c r="D129" s="99">
        <v>20344736.359999999</v>
      </c>
      <c r="E129" s="5"/>
      <c r="F129" s="5"/>
    </row>
    <row r="130" spans="1:6" x14ac:dyDescent="0.25">
      <c r="A130" s="30"/>
      <c r="B130" s="30"/>
      <c r="C130" s="30"/>
      <c r="D130" s="100" t="s">
        <v>57</v>
      </c>
      <c r="E130" s="5"/>
      <c r="F130" s="5"/>
    </row>
    <row r="131" spans="1:6" ht="15.75" thickBot="1" x14ac:dyDescent="0.3">
      <c r="A131" s="30"/>
      <c r="B131" s="30"/>
      <c r="C131" s="30"/>
      <c r="D131" s="100"/>
      <c r="E131" s="5"/>
      <c r="F131" s="5"/>
    </row>
    <row r="132" spans="1:6" ht="16.5" thickBot="1" x14ac:dyDescent="0.3">
      <c r="A132" s="30"/>
      <c r="B132" s="172" t="s">
        <v>345</v>
      </c>
      <c r="C132" s="173"/>
      <c r="D132" s="68">
        <v>20344736.359999999</v>
      </c>
      <c r="E132" s="5"/>
    </row>
    <row r="133" spans="1:6" ht="23.25" customHeight="1" x14ac:dyDescent="0.25">
      <c r="A133" s="25"/>
      <c r="B133" s="25"/>
      <c r="C133" s="25"/>
      <c r="D133" s="88"/>
      <c r="E133" s="5"/>
      <c r="F133" s="5"/>
    </row>
    <row r="134" spans="1:6" x14ac:dyDescent="0.25">
      <c r="A134" s="176" t="s">
        <v>45</v>
      </c>
      <c r="B134" s="176"/>
      <c r="C134" s="176"/>
      <c r="D134" s="176"/>
      <c r="E134" s="5"/>
      <c r="F134" s="5"/>
    </row>
    <row r="135" spans="1:6" ht="23.25" customHeight="1" thickBot="1" x14ac:dyDescent="0.3">
      <c r="A135" s="170" t="s">
        <v>19</v>
      </c>
      <c r="B135" s="170"/>
      <c r="C135" s="170"/>
      <c r="D135" s="170"/>
      <c r="E135" s="5"/>
      <c r="F135" s="5"/>
    </row>
    <row r="136" spans="1:6" ht="23.25" customHeight="1" thickBot="1" x14ac:dyDescent="0.3">
      <c r="A136" s="63" t="s">
        <v>20</v>
      </c>
      <c r="B136" s="64" t="s">
        <v>21</v>
      </c>
      <c r="C136" s="65" t="s">
        <v>22</v>
      </c>
      <c r="D136" s="82" t="s">
        <v>35</v>
      </c>
      <c r="E136" s="5"/>
      <c r="F136" s="5"/>
    </row>
    <row r="137" spans="1:6" x14ac:dyDescent="0.25">
      <c r="A137" s="46">
        <v>45170</v>
      </c>
      <c r="B137" s="48" t="s">
        <v>123</v>
      </c>
      <c r="C137" s="49" t="s">
        <v>60</v>
      </c>
      <c r="D137" s="75">
        <v>8966</v>
      </c>
      <c r="E137" s="5"/>
      <c r="F137" s="5"/>
    </row>
    <row r="138" spans="1:6" ht="23.25" customHeight="1" x14ac:dyDescent="0.25">
      <c r="A138" s="46">
        <v>45170</v>
      </c>
      <c r="B138" s="48" t="s">
        <v>124</v>
      </c>
      <c r="C138" s="49" t="s">
        <v>27</v>
      </c>
      <c r="D138" s="75">
        <v>1073144.54</v>
      </c>
      <c r="E138" s="5"/>
      <c r="F138" s="5"/>
    </row>
    <row r="139" spans="1:6" x14ac:dyDescent="0.25">
      <c r="A139" s="46">
        <v>45170</v>
      </c>
      <c r="B139" s="48" t="s">
        <v>125</v>
      </c>
      <c r="C139" s="49" t="s">
        <v>126</v>
      </c>
      <c r="D139" s="75">
        <v>3068955.48</v>
      </c>
      <c r="E139" s="5"/>
      <c r="F139" s="5"/>
    </row>
    <row r="140" spans="1:6" x14ac:dyDescent="0.25">
      <c r="A140" s="46">
        <v>45173</v>
      </c>
      <c r="B140" s="48" t="s">
        <v>127</v>
      </c>
      <c r="C140" s="49" t="s">
        <v>58</v>
      </c>
      <c r="D140" s="75">
        <v>45336</v>
      </c>
      <c r="E140" s="5"/>
      <c r="F140" s="5"/>
    </row>
    <row r="141" spans="1:6" x14ac:dyDescent="0.25">
      <c r="A141" s="46">
        <v>45173</v>
      </c>
      <c r="B141" s="48" t="s">
        <v>128</v>
      </c>
      <c r="C141" s="49" t="s">
        <v>28</v>
      </c>
      <c r="D141" s="75">
        <v>5038.5</v>
      </c>
      <c r="E141" s="5"/>
      <c r="F141" s="5"/>
    </row>
    <row r="142" spans="1:6" ht="23.25" customHeight="1" x14ac:dyDescent="0.25">
      <c r="A142" s="46">
        <v>45173</v>
      </c>
      <c r="B142" s="48" t="s">
        <v>129</v>
      </c>
      <c r="C142" s="49" t="s">
        <v>60</v>
      </c>
      <c r="D142" s="75">
        <v>900</v>
      </c>
      <c r="E142" s="5"/>
      <c r="F142" s="5"/>
    </row>
    <row r="143" spans="1:6" ht="23.25" customHeight="1" x14ac:dyDescent="0.25">
      <c r="A143" s="46">
        <v>45173</v>
      </c>
      <c r="B143" s="48" t="s">
        <v>130</v>
      </c>
      <c r="C143" s="49" t="s">
        <v>58</v>
      </c>
      <c r="D143" s="75">
        <v>1185</v>
      </c>
      <c r="E143" s="5"/>
      <c r="F143" s="5"/>
    </row>
    <row r="144" spans="1:6" x14ac:dyDescent="0.25">
      <c r="A144" s="46">
        <v>45173</v>
      </c>
      <c r="B144" s="48" t="s">
        <v>131</v>
      </c>
      <c r="C144" s="49" t="s">
        <v>132</v>
      </c>
      <c r="D144" s="75">
        <v>77741</v>
      </c>
      <c r="E144" s="5"/>
      <c r="F144" s="5"/>
    </row>
    <row r="145" spans="1:6" x14ac:dyDescent="0.25">
      <c r="A145" s="46">
        <v>45173</v>
      </c>
      <c r="B145" s="48" t="s">
        <v>133</v>
      </c>
      <c r="C145" s="49" t="s">
        <v>47</v>
      </c>
      <c r="D145" s="75">
        <v>28318996.59</v>
      </c>
      <c r="E145" s="5"/>
      <c r="F145" s="5"/>
    </row>
    <row r="146" spans="1:6" x14ac:dyDescent="0.25">
      <c r="A146" s="46">
        <v>45173</v>
      </c>
      <c r="B146" s="48" t="s">
        <v>134</v>
      </c>
      <c r="C146" s="49" t="s">
        <v>47</v>
      </c>
      <c r="D146" s="75">
        <v>14085</v>
      </c>
      <c r="E146" s="5"/>
      <c r="F146" s="5"/>
    </row>
    <row r="147" spans="1:6" x14ac:dyDescent="0.25">
      <c r="A147" s="46">
        <v>45173</v>
      </c>
      <c r="B147" s="48" t="s">
        <v>135</v>
      </c>
      <c r="C147" s="49" t="s">
        <v>47</v>
      </c>
      <c r="D147" s="75">
        <v>7802</v>
      </c>
      <c r="E147" s="5"/>
      <c r="F147" s="5"/>
    </row>
    <row r="148" spans="1:6" ht="16.5" customHeight="1" x14ac:dyDescent="0.25">
      <c r="A148" s="46">
        <v>45173</v>
      </c>
      <c r="B148" s="48" t="s">
        <v>136</v>
      </c>
      <c r="C148" s="49" t="s">
        <v>28</v>
      </c>
      <c r="D148" s="75">
        <v>550</v>
      </c>
      <c r="E148" s="5"/>
      <c r="F148" s="5"/>
    </row>
    <row r="149" spans="1:6" ht="14.25" customHeight="1" x14ac:dyDescent="0.25">
      <c r="A149" s="46">
        <v>45173</v>
      </c>
      <c r="B149" s="48" t="s">
        <v>137</v>
      </c>
      <c r="C149" s="49" t="s">
        <v>58</v>
      </c>
      <c r="D149" s="75">
        <v>17700</v>
      </c>
      <c r="E149" s="5"/>
      <c r="F149" s="5"/>
    </row>
    <row r="150" spans="1:6" ht="14.25" customHeight="1" x14ac:dyDescent="0.25">
      <c r="A150" s="46">
        <v>45173</v>
      </c>
      <c r="B150" s="48" t="s">
        <v>138</v>
      </c>
      <c r="C150" s="49" t="s">
        <v>59</v>
      </c>
      <c r="D150" s="75">
        <v>1150</v>
      </c>
      <c r="E150" s="5"/>
      <c r="F150" s="5"/>
    </row>
    <row r="151" spans="1:6" x14ac:dyDescent="0.25">
      <c r="A151" s="46">
        <v>45173</v>
      </c>
      <c r="B151" s="48" t="s">
        <v>139</v>
      </c>
      <c r="C151" s="49" t="s">
        <v>60</v>
      </c>
      <c r="D151" s="75">
        <v>17527</v>
      </c>
      <c r="E151" s="5"/>
      <c r="F151" s="5"/>
    </row>
    <row r="152" spans="1:6" x14ac:dyDescent="0.25">
      <c r="A152" s="46">
        <v>45173</v>
      </c>
      <c r="B152" s="48" t="s">
        <v>140</v>
      </c>
      <c r="C152" s="49" t="s">
        <v>48</v>
      </c>
      <c r="D152" s="75">
        <v>10327</v>
      </c>
      <c r="E152" s="5"/>
      <c r="F152" s="5"/>
    </row>
    <row r="153" spans="1:6" x14ac:dyDescent="0.25">
      <c r="A153" s="46">
        <v>45174</v>
      </c>
      <c r="B153" s="48" t="s">
        <v>141</v>
      </c>
      <c r="C153" s="49" t="s">
        <v>58</v>
      </c>
      <c r="D153" s="75">
        <v>152909</v>
      </c>
      <c r="E153" s="5"/>
      <c r="F153" s="5"/>
    </row>
    <row r="154" spans="1:6" x14ac:dyDescent="0.25">
      <c r="A154" s="46">
        <v>45174</v>
      </c>
      <c r="B154" s="48" t="s">
        <v>142</v>
      </c>
      <c r="C154" s="49" t="s">
        <v>47</v>
      </c>
      <c r="D154" s="75">
        <v>8335</v>
      </c>
      <c r="E154" s="5"/>
      <c r="F154" s="5"/>
    </row>
    <row r="155" spans="1:6" ht="16.5" customHeight="1" x14ac:dyDescent="0.25">
      <c r="A155" s="46">
        <v>45174</v>
      </c>
      <c r="B155" s="48" t="s">
        <v>143</v>
      </c>
      <c r="C155" s="49" t="s">
        <v>47</v>
      </c>
      <c r="D155" s="75">
        <v>13092</v>
      </c>
      <c r="E155" s="5"/>
      <c r="F155" s="5"/>
    </row>
    <row r="156" spans="1:6" ht="15" customHeight="1" x14ac:dyDescent="0.25">
      <c r="A156" s="46">
        <v>45174</v>
      </c>
      <c r="B156" s="48" t="s">
        <v>144</v>
      </c>
      <c r="C156" s="49" t="s">
        <v>47</v>
      </c>
      <c r="D156" s="75">
        <v>11506</v>
      </c>
      <c r="E156" s="5"/>
      <c r="F156" s="5"/>
    </row>
    <row r="157" spans="1:6" ht="12.75" customHeight="1" x14ac:dyDescent="0.25">
      <c r="A157" s="46">
        <v>45174</v>
      </c>
      <c r="B157" s="48" t="s">
        <v>145</v>
      </c>
      <c r="C157" s="49" t="s">
        <v>28</v>
      </c>
      <c r="D157" s="75">
        <v>675</v>
      </c>
      <c r="E157" s="5"/>
      <c r="F157" s="5"/>
    </row>
    <row r="158" spans="1:6" x14ac:dyDescent="0.25">
      <c r="A158" s="46">
        <v>45174</v>
      </c>
      <c r="B158" s="48" t="s">
        <v>146</v>
      </c>
      <c r="C158" s="49" t="s">
        <v>60</v>
      </c>
      <c r="D158" s="75">
        <v>540</v>
      </c>
      <c r="E158" s="5"/>
      <c r="F158" s="5"/>
    </row>
    <row r="159" spans="1:6" x14ac:dyDescent="0.25">
      <c r="A159" s="46">
        <v>45174</v>
      </c>
      <c r="B159" s="48" t="s">
        <v>147</v>
      </c>
      <c r="C159" s="49" t="s">
        <v>27</v>
      </c>
      <c r="D159" s="75">
        <v>800000</v>
      </c>
      <c r="E159" s="5"/>
      <c r="F159" s="5"/>
    </row>
    <row r="160" spans="1:6" x14ac:dyDescent="0.25">
      <c r="A160" s="46">
        <v>45174</v>
      </c>
      <c r="B160" s="48" t="s">
        <v>148</v>
      </c>
      <c r="C160" s="49" t="s">
        <v>27</v>
      </c>
      <c r="D160" s="75">
        <v>5418.72</v>
      </c>
      <c r="E160" s="5"/>
      <c r="F160" s="5"/>
    </row>
    <row r="161" spans="1:6" x14ac:dyDescent="0.25">
      <c r="A161" s="46">
        <v>45175</v>
      </c>
      <c r="B161" s="48" t="s">
        <v>149</v>
      </c>
      <c r="C161" s="49" t="s">
        <v>47</v>
      </c>
      <c r="D161" s="75">
        <v>11718</v>
      </c>
      <c r="E161" s="5"/>
      <c r="F161" s="5"/>
    </row>
    <row r="162" spans="1:6" x14ac:dyDescent="0.25">
      <c r="A162" s="46">
        <v>45175</v>
      </c>
      <c r="B162" s="48" t="s">
        <v>150</v>
      </c>
      <c r="C162" s="49" t="s">
        <v>47</v>
      </c>
      <c r="D162" s="75">
        <v>9779</v>
      </c>
      <c r="E162" s="5"/>
      <c r="F162" s="5"/>
    </row>
    <row r="163" spans="1:6" ht="15.75" customHeight="1" x14ac:dyDescent="0.25">
      <c r="A163" s="46">
        <v>45175</v>
      </c>
      <c r="B163" s="48" t="s">
        <v>151</v>
      </c>
      <c r="C163" s="49" t="s">
        <v>58</v>
      </c>
      <c r="D163" s="75">
        <v>412886.7</v>
      </c>
      <c r="E163" s="5"/>
      <c r="F163" s="5"/>
    </row>
    <row r="164" spans="1:6" ht="18.75" customHeight="1" x14ac:dyDescent="0.25">
      <c r="A164" s="46">
        <v>45175</v>
      </c>
      <c r="B164" s="48" t="s">
        <v>152</v>
      </c>
      <c r="C164" s="49" t="s">
        <v>58</v>
      </c>
      <c r="D164" s="75">
        <v>91617</v>
      </c>
      <c r="E164" s="5"/>
      <c r="F164" s="5"/>
    </row>
    <row r="165" spans="1:6" ht="15" customHeight="1" x14ac:dyDescent="0.25">
      <c r="A165" s="46">
        <v>45175</v>
      </c>
      <c r="B165" s="48" t="s">
        <v>153</v>
      </c>
      <c r="C165" s="49" t="s">
        <v>47</v>
      </c>
      <c r="D165" s="75">
        <v>2707463.86</v>
      </c>
      <c r="E165" s="5"/>
      <c r="F165" s="5"/>
    </row>
    <row r="166" spans="1:6" x14ac:dyDescent="0.25">
      <c r="A166" s="46">
        <v>45175</v>
      </c>
      <c r="B166" s="48" t="s">
        <v>154</v>
      </c>
      <c r="C166" s="50" t="s">
        <v>47</v>
      </c>
      <c r="D166" s="75">
        <v>224792</v>
      </c>
      <c r="E166" s="5"/>
      <c r="F166" s="5"/>
    </row>
    <row r="167" spans="1:6" ht="13.5" customHeight="1" x14ac:dyDescent="0.25">
      <c r="A167" s="46">
        <v>45175</v>
      </c>
      <c r="B167" s="48" t="s">
        <v>155</v>
      </c>
      <c r="C167" s="50" t="s">
        <v>47</v>
      </c>
      <c r="D167" s="75">
        <v>19902</v>
      </c>
      <c r="E167" s="5"/>
      <c r="F167" s="5"/>
    </row>
    <row r="168" spans="1:6" x14ac:dyDescent="0.25">
      <c r="A168" s="46">
        <v>45175</v>
      </c>
      <c r="B168" s="48" t="s">
        <v>156</v>
      </c>
      <c r="C168" s="50" t="s">
        <v>28</v>
      </c>
      <c r="D168" s="75">
        <v>200</v>
      </c>
      <c r="E168" s="5"/>
      <c r="F168" s="5"/>
    </row>
    <row r="169" spans="1:6" x14ac:dyDescent="0.25">
      <c r="A169" s="46">
        <v>45175</v>
      </c>
      <c r="B169" s="48" t="s">
        <v>157</v>
      </c>
      <c r="C169" s="50" t="s">
        <v>27</v>
      </c>
      <c r="D169" s="75">
        <v>10</v>
      </c>
      <c r="E169" s="5"/>
      <c r="F169" s="5"/>
    </row>
    <row r="170" spans="1:6" ht="15" customHeight="1" x14ac:dyDescent="0.25">
      <c r="A170" s="46">
        <v>45175</v>
      </c>
      <c r="B170" s="51" t="s">
        <v>158</v>
      </c>
      <c r="C170" s="49" t="s">
        <v>60</v>
      </c>
      <c r="D170" s="75">
        <v>665</v>
      </c>
      <c r="E170" s="5"/>
      <c r="F170" s="5"/>
    </row>
    <row r="171" spans="1:6" ht="15" customHeight="1" x14ac:dyDescent="0.25">
      <c r="A171" s="52">
        <v>45175</v>
      </c>
      <c r="B171" s="51" t="s">
        <v>159</v>
      </c>
      <c r="C171" s="49" t="s">
        <v>62</v>
      </c>
      <c r="D171" s="75">
        <v>22060</v>
      </c>
      <c r="E171" s="5"/>
      <c r="F171" s="5"/>
    </row>
    <row r="172" spans="1:6" x14ac:dyDescent="0.25">
      <c r="A172" s="52">
        <v>45176</v>
      </c>
      <c r="B172" s="51" t="s">
        <v>160</v>
      </c>
      <c r="C172" s="49" t="s">
        <v>58</v>
      </c>
      <c r="D172" s="75">
        <v>312948.98</v>
      </c>
      <c r="E172" s="5"/>
      <c r="F172" s="5"/>
    </row>
    <row r="173" spans="1:6" x14ac:dyDescent="0.25">
      <c r="A173" s="52">
        <v>45176</v>
      </c>
      <c r="B173" s="51" t="s">
        <v>161</v>
      </c>
      <c r="C173" s="49" t="s">
        <v>58</v>
      </c>
      <c r="D173" s="75">
        <v>77600</v>
      </c>
      <c r="E173" s="5"/>
      <c r="F173" s="5"/>
    </row>
    <row r="174" spans="1:6" ht="15.75" customHeight="1" x14ac:dyDescent="0.25">
      <c r="A174" s="52">
        <v>45176</v>
      </c>
      <c r="B174" s="51" t="s">
        <v>162</v>
      </c>
      <c r="C174" s="49" t="s">
        <v>47</v>
      </c>
      <c r="D174" s="75">
        <v>14815</v>
      </c>
      <c r="E174" s="5"/>
      <c r="F174" s="5"/>
    </row>
    <row r="175" spans="1:6" x14ac:dyDescent="0.25">
      <c r="A175" s="52">
        <v>45176</v>
      </c>
      <c r="B175" s="51" t="s">
        <v>163</v>
      </c>
      <c r="C175" s="49" t="s">
        <v>47</v>
      </c>
      <c r="D175" s="75">
        <v>9139</v>
      </c>
      <c r="E175" s="5"/>
      <c r="F175" s="5"/>
    </row>
    <row r="176" spans="1:6" x14ac:dyDescent="0.25">
      <c r="A176" s="52">
        <v>45176</v>
      </c>
      <c r="B176" s="51" t="s">
        <v>164</v>
      </c>
      <c r="C176" s="49" t="s">
        <v>28</v>
      </c>
      <c r="D176" s="75">
        <v>3770</v>
      </c>
      <c r="E176" s="5"/>
      <c r="F176" s="5"/>
    </row>
    <row r="177" spans="1:6" ht="18" customHeight="1" x14ac:dyDescent="0.25">
      <c r="A177" s="52">
        <v>45176</v>
      </c>
      <c r="B177" s="51" t="s">
        <v>128</v>
      </c>
      <c r="C177" s="49" t="s">
        <v>28</v>
      </c>
      <c r="D177" s="75">
        <v>26824.5</v>
      </c>
      <c r="E177" s="5"/>
      <c r="F177" s="5"/>
    </row>
    <row r="178" spans="1:6" ht="15" customHeight="1" x14ac:dyDescent="0.25">
      <c r="A178" s="52">
        <v>45176</v>
      </c>
      <c r="B178" s="51" t="s">
        <v>165</v>
      </c>
      <c r="C178" s="49" t="s">
        <v>132</v>
      </c>
      <c r="D178" s="75">
        <v>7375</v>
      </c>
      <c r="E178" s="5"/>
      <c r="F178" s="5"/>
    </row>
    <row r="179" spans="1:6" x14ac:dyDescent="0.25">
      <c r="A179" s="52">
        <v>45176</v>
      </c>
      <c r="B179" s="51" t="s">
        <v>166</v>
      </c>
      <c r="C179" s="49" t="s">
        <v>28</v>
      </c>
      <c r="D179" s="75">
        <v>550</v>
      </c>
      <c r="E179" s="5"/>
      <c r="F179" s="5"/>
    </row>
    <row r="180" spans="1:6" ht="17.25" customHeight="1" x14ac:dyDescent="0.25">
      <c r="A180" s="52">
        <v>45176</v>
      </c>
      <c r="B180" s="51" t="s">
        <v>167</v>
      </c>
      <c r="C180" s="49" t="s">
        <v>58</v>
      </c>
      <c r="D180" s="75">
        <v>116770.5</v>
      </c>
      <c r="E180" s="5"/>
      <c r="F180" s="5"/>
    </row>
    <row r="181" spans="1:6" x14ac:dyDescent="0.25">
      <c r="A181" s="52">
        <v>45177</v>
      </c>
      <c r="B181" s="51" t="s">
        <v>168</v>
      </c>
      <c r="C181" s="49" t="s">
        <v>58</v>
      </c>
      <c r="D181" s="75">
        <v>107241</v>
      </c>
      <c r="E181" s="5"/>
      <c r="F181" s="5"/>
    </row>
    <row r="182" spans="1:6" x14ac:dyDescent="0.25">
      <c r="A182" s="52">
        <v>45177</v>
      </c>
      <c r="B182" s="51" t="s">
        <v>169</v>
      </c>
      <c r="C182" s="51" t="s">
        <v>47</v>
      </c>
      <c r="D182" s="75">
        <v>1000</v>
      </c>
      <c r="E182" s="5"/>
      <c r="F182" s="5"/>
    </row>
    <row r="183" spans="1:6" x14ac:dyDescent="0.25">
      <c r="A183" s="52">
        <v>45177</v>
      </c>
      <c r="B183" s="51" t="s">
        <v>170</v>
      </c>
      <c r="C183" s="51" t="s">
        <v>47</v>
      </c>
      <c r="D183" s="75">
        <v>7880</v>
      </c>
      <c r="E183" s="5"/>
      <c r="F183" s="5"/>
    </row>
    <row r="184" spans="1:6" x14ac:dyDescent="0.25">
      <c r="A184" s="52">
        <v>45177</v>
      </c>
      <c r="B184" s="51" t="s">
        <v>171</v>
      </c>
      <c r="C184" s="49" t="s">
        <v>47</v>
      </c>
      <c r="D184" s="75">
        <v>12743</v>
      </c>
      <c r="E184" s="5"/>
      <c r="F184" s="5"/>
    </row>
    <row r="185" spans="1:6" ht="23.25" customHeight="1" x14ac:dyDescent="0.25">
      <c r="A185" s="52">
        <v>45177</v>
      </c>
      <c r="B185" s="51" t="s">
        <v>172</v>
      </c>
      <c r="C185" s="49" t="s">
        <v>28</v>
      </c>
      <c r="D185" s="75">
        <v>341243.5</v>
      </c>
      <c r="E185" s="5"/>
      <c r="F185" s="5"/>
    </row>
    <row r="186" spans="1:6" ht="23.25" customHeight="1" x14ac:dyDescent="0.25">
      <c r="A186" s="52">
        <v>45177</v>
      </c>
      <c r="B186" s="51" t="s">
        <v>173</v>
      </c>
      <c r="C186" s="49" t="s">
        <v>28</v>
      </c>
      <c r="D186" s="75">
        <v>56</v>
      </c>
      <c r="E186" s="5"/>
      <c r="F186" s="5"/>
    </row>
    <row r="187" spans="1:6" ht="23.25" customHeight="1" x14ac:dyDescent="0.25">
      <c r="A187" s="52">
        <v>45177</v>
      </c>
      <c r="B187" s="51" t="s">
        <v>174</v>
      </c>
      <c r="C187" s="49" t="s">
        <v>28</v>
      </c>
      <c r="D187" s="75">
        <v>550</v>
      </c>
      <c r="E187" s="5"/>
      <c r="F187" s="5"/>
    </row>
    <row r="188" spans="1:6" ht="23.25" customHeight="1" x14ac:dyDescent="0.25">
      <c r="A188" s="52">
        <v>45177</v>
      </c>
      <c r="B188" s="51" t="s">
        <v>175</v>
      </c>
      <c r="C188" s="49" t="s">
        <v>59</v>
      </c>
      <c r="D188" s="75">
        <v>600</v>
      </c>
      <c r="E188" s="5"/>
      <c r="F188" s="5"/>
    </row>
    <row r="189" spans="1:6" x14ac:dyDescent="0.25">
      <c r="A189" s="52">
        <v>45177</v>
      </c>
      <c r="B189" s="51" t="s">
        <v>176</v>
      </c>
      <c r="C189" s="49" t="s">
        <v>59</v>
      </c>
      <c r="D189" s="75">
        <v>1200</v>
      </c>
      <c r="E189" s="5"/>
      <c r="F189" s="5"/>
    </row>
    <row r="190" spans="1:6" x14ac:dyDescent="0.25">
      <c r="A190" s="52">
        <v>45177</v>
      </c>
      <c r="B190" s="51" t="s">
        <v>177</v>
      </c>
      <c r="C190" s="49" t="s">
        <v>27</v>
      </c>
      <c r="D190" s="75">
        <v>2863</v>
      </c>
      <c r="E190" s="5"/>
      <c r="F190" s="5"/>
    </row>
    <row r="191" spans="1:6" ht="23.25" customHeight="1" x14ac:dyDescent="0.25">
      <c r="A191" s="52">
        <v>45177</v>
      </c>
      <c r="B191" s="51" t="s">
        <v>178</v>
      </c>
      <c r="C191" s="49" t="s">
        <v>59</v>
      </c>
      <c r="D191" s="75">
        <v>1100</v>
      </c>
      <c r="E191" s="5"/>
      <c r="F191" s="5"/>
    </row>
    <row r="192" spans="1:6" x14ac:dyDescent="0.25">
      <c r="A192" s="52">
        <v>45177</v>
      </c>
      <c r="B192" s="51" t="s">
        <v>179</v>
      </c>
      <c r="C192" s="49" t="s">
        <v>59</v>
      </c>
      <c r="D192" s="75">
        <v>1150</v>
      </c>
      <c r="E192" s="5"/>
      <c r="F192" s="5"/>
    </row>
    <row r="193" spans="1:6" x14ac:dyDescent="0.25">
      <c r="A193" s="52">
        <v>45177</v>
      </c>
      <c r="B193" s="51" t="s">
        <v>180</v>
      </c>
      <c r="C193" s="49" t="s">
        <v>58</v>
      </c>
      <c r="D193" s="75">
        <v>50954.400000000001</v>
      </c>
      <c r="E193" s="5"/>
      <c r="F193" s="5"/>
    </row>
    <row r="194" spans="1:6" ht="23.25" customHeight="1" x14ac:dyDescent="0.25">
      <c r="A194" s="52">
        <v>45177</v>
      </c>
      <c r="B194" s="51" t="s">
        <v>181</v>
      </c>
      <c r="C194" s="49" t="s">
        <v>27</v>
      </c>
      <c r="D194" s="75">
        <v>1111</v>
      </c>
      <c r="E194" s="5"/>
      <c r="F194" s="5"/>
    </row>
    <row r="195" spans="1:6" ht="23.25" customHeight="1" x14ac:dyDescent="0.25">
      <c r="A195" s="52">
        <v>45177</v>
      </c>
      <c r="B195" s="51" t="s">
        <v>182</v>
      </c>
      <c r="C195" s="49" t="s">
        <v>60</v>
      </c>
      <c r="D195" s="75">
        <v>2130</v>
      </c>
      <c r="E195" s="5"/>
      <c r="F195" s="5"/>
    </row>
    <row r="196" spans="1:6" x14ac:dyDescent="0.25">
      <c r="A196" s="52">
        <v>45177</v>
      </c>
      <c r="B196" s="51" t="s">
        <v>183</v>
      </c>
      <c r="C196" s="49" t="s">
        <v>58</v>
      </c>
      <c r="D196" s="75">
        <v>20160</v>
      </c>
      <c r="E196" s="5"/>
      <c r="F196" s="5"/>
    </row>
    <row r="197" spans="1:6" x14ac:dyDescent="0.25">
      <c r="A197" s="52">
        <v>45180</v>
      </c>
      <c r="B197" s="51" t="s">
        <v>184</v>
      </c>
      <c r="C197" s="49" t="s">
        <v>58</v>
      </c>
      <c r="D197" s="75">
        <v>97662.6</v>
      </c>
      <c r="E197" s="5"/>
      <c r="F197" s="5"/>
    </row>
    <row r="198" spans="1:6" ht="23.25" customHeight="1" x14ac:dyDescent="0.25">
      <c r="A198" s="52">
        <v>45180</v>
      </c>
      <c r="B198" s="51" t="s">
        <v>185</v>
      </c>
      <c r="C198" s="49" t="s">
        <v>58</v>
      </c>
      <c r="D198" s="75">
        <v>44585.1</v>
      </c>
      <c r="E198" s="5"/>
      <c r="F198" s="5"/>
    </row>
    <row r="199" spans="1:6" ht="23.25" customHeight="1" x14ac:dyDescent="0.25">
      <c r="A199" s="52">
        <v>45180</v>
      </c>
      <c r="B199" s="51" t="s">
        <v>186</v>
      </c>
      <c r="C199" s="49" t="s">
        <v>58</v>
      </c>
      <c r="D199" s="75">
        <v>212310</v>
      </c>
      <c r="E199" s="5"/>
      <c r="F199" s="5"/>
    </row>
    <row r="200" spans="1:6" ht="23.25" customHeight="1" x14ac:dyDescent="0.25">
      <c r="A200" s="52">
        <v>45180</v>
      </c>
      <c r="B200" s="51" t="s">
        <v>187</v>
      </c>
      <c r="C200" s="49" t="s">
        <v>58</v>
      </c>
      <c r="D200" s="75">
        <v>19401</v>
      </c>
      <c r="E200" s="5"/>
      <c r="F200" s="5"/>
    </row>
    <row r="201" spans="1:6" ht="23.25" customHeight="1" x14ac:dyDescent="0.25">
      <c r="A201" s="52">
        <v>45180</v>
      </c>
      <c r="B201" s="51" t="s">
        <v>188</v>
      </c>
      <c r="C201" s="49" t="s">
        <v>47</v>
      </c>
      <c r="D201" s="75">
        <v>247294.33</v>
      </c>
      <c r="E201" s="5"/>
      <c r="F201" s="5"/>
    </row>
    <row r="202" spans="1:6" x14ac:dyDescent="0.25">
      <c r="A202" s="52">
        <v>45180</v>
      </c>
      <c r="B202" s="51" t="s">
        <v>189</v>
      </c>
      <c r="C202" s="49" t="s">
        <v>47</v>
      </c>
      <c r="D202" s="75">
        <v>5602473.4100000001</v>
      </c>
      <c r="E202" s="5"/>
      <c r="F202" s="5"/>
    </row>
    <row r="203" spans="1:6" x14ac:dyDescent="0.25">
      <c r="A203" s="52">
        <v>45180</v>
      </c>
      <c r="B203" s="51" t="s">
        <v>190</v>
      </c>
      <c r="C203" s="49" t="s">
        <v>47</v>
      </c>
      <c r="D203" s="75">
        <v>13402</v>
      </c>
      <c r="E203" s="5"/>
      <c r="F203" s="5"/>
    </row>
    <row r="204" spans="1:6" x14ac:dyDescent="0.25">
      <c r="A204" s="52">
        <v>45180</v>
      </c>
      <c r="B204" s="51" t="s">
        <v>191</v>
      </c>
      <c r="C204" s="49" t="s">
        <v>58</v>
      </c>
      <c r="D204" s="75">
        <v>46708.2</v>
      </c>
      <c r="E204" s="5"/>
      <c r="F204" s="5"/>
    </row>
    <row r="205" spans="1:6" x14ac:dyDescent="0.25">
      <c r="A205" s="52">
        <v>45180</v>
      </c>
      <c r="B205" s="51" t="s">
        <v>192</v>
      </c>
      <c r="C205" s="49" t="s">
        <v>47</v>
      </c>
      <c r="D205" s="75">
        <v>7194</v>
      </c>
      <c r="E205" s="5"/>
      <c r="F205" s="5"/>
    </row>
    <row r="206" spans="1:6" x14ac:dyDescent="0.25">
      <c r="A206" s="52">
        <v>45180</v>
      </c>
      <c r="B206" s="51" t="s">
        <v>193</v>
      </c>
      <c r="C206" s="49" t="s">
        <v>28</v>
      </c>
      <c r="D206" s="75">
        <v>7573</v>
      </c>
      <c r="E206" s="5"/>
      <c r="F206" s="5"/>
    </row>
    <row r="207" spans="1:6" x14ac:dyDescent="0.25">
      <c r="A207" s="52">
        <v>45180</v>
      </c>
      <c r="B207" s="51" t="s">
        <v>194</v>
      </c>
      <c r="C207" s="49" t="s">
        <v>28</v>
      </c>
      <c r="D207" s="75">
        <v>975</v>
      </c>
      <c r="E207" s="5"/>
      <c r="F207" s="5"/>
    </row>
    <row r="208" spans="1:6" ht="23.25" customHeight="1" x14ac:dyDescent="0.25">
      <c r="A208" s="52">
        <v>45180</v>
      </c>
      <c r="B208" s="51" t="s">
        <v>195</v>
      </c>
      <c r="C208" s="49" t="s">
        <v>58</v>
      </c>
      <c r="D208" s="75">
        <v>65816.100000000006</v>
      </c>
      <c r="E208" s="5"/>
      <c r="F208" s="5"/>
    </row>
    <row r="209" spans="1:6" ht="23.25" customHeight="1" x14ac:dyDescent="0.25">
      <c r="A209" s="52">
        <v>45180</v>
      </c>
      <c r="B209" s="51" t="s">
        <v>196</v>
      </c>
      <c r="C209" s="49" t="s">
        <v>60</v>
      </c>
      <c r="D209" s="75">
        <v>2155</v>
      </c>
      <c r="E209" s="5"/>
      <c r="F209" s="5"/>
    </row>
    <row r="210" spans="1:6" ht="23.25" customHeight="1" x14ac:dyDescent="0.25">
      <c r="A210" s="52">
        <v>45181</v>
      </c>
      <c r="B210" s="51" t="s">
        <v>197</v>
      </c>
      <c r="C210" s="49" t="s">
        <v>58</v>
      </c>
      <c r="D210" s="75">
        <v>135300</v>
      </c>
      <c r="E210" s="5"/>
      <c r="F210" s="5"/>
    </row>
    <row r="211" spans="1:6" ht="23.25" customHeight="1" x14ac:dyDescent="0.25">
      <c r="A211" s="52">
        <v>45181</v>
      </c>
      <c r="B211" s="51" t="s">
        <v>198</v>
      </c>
      <c r="C211" s="49" t="s">
        <v>47</v>
      </c>
      <c r="D211" s="75">
        <v>7403</v>
      </c>
      <c r="E211" s="5"/>
      <c r="F211" s="5"/>
    </row>
    <row r="212" spans="1:6" ht="23.25" customHeight="1" x14ac:dyDescent="0.25">
      <c r="A212" s="52">
        <v>45181</v>
      </c>
      <c r="B212" s="51" t="s">
        <v>199</v>
      </c>
      <c r="C212" s="49" t="s">
        <v>47</v>
      </c>
      <c r="D212" s="75">
        <v>10190</v>
      </c>
      <c r="E212" s="5"/>
      <c r="F212" s="5"/>
    </row>
    <row r="213" spans="1:6" ht="23.25" customHeight="1" x14ac:dyDescent="0.25">
      <c r="A213" s="52">
        <v>45181</v>
      </c>
      <c r="B213" s="51" t="s">
        <v>200</v>
      </c>
      <c r="C213" s="49" t="s">
        <v>47</v>
      </c>
      <c r="D213" s="75">
        <v>10692</v>
      </c>
      <c r="E213" s="5"/>
      <c r="F213" s="5"/>
    </row>
    <row r="214" spans="1:6" ht="23.25" customHeight="1" x14ac:dyDescent="0.25">
      <c r="A214" s="52">
        <v>45181</v>
      </c>
      <c r="B214" s="51" t="s">
        <v>201</v>
      </c>
      <c r="C214" s="49" t="s">
        <v>28</v>
      </c>
      <c r="D214" s="75">
        <v>17301</v>
      </c>
      <c r="E214" s="5"/>
      <c r="F214" s="5"/>
    </row>
    <row r="215" spans="1:6" x14ac:dyDescent="0.25">
      <c r="A215" s="52">
        <v>45181</v>
      </c>
      <c r="B215" s="51" t="s">
        <v>202</v>
      </c>
      <c r="C215" s="49" t="s">
        <v>59</v>
      </c>
      <c r="D215" s="75">
        <v>800</v>
      </c>
      <c r="E215" s="5"/>
      <c r="F215" s="5"/>
    </row>
    <row r="216" spans="1:6" x14ac:dyDescent="0.25">
      <c r="A216" s="52">
        <v>45181</v>
      </c>
      <c r="B216" s="51" t="s">
        <v>203</v>
      </c>
      <c r="C216" s="49" t="s">
        <v>59</v>
      </c>
      <c r="D216" s="75">
        <v>600</v>
      </c>
      <c r="E216" s="5"/>
      <c r="F216" s="5"/>
    </row>
    <row r="217" spans="1:6" x14ac:dyDescent="0.25">
      <c r="A217" s="52">
        <v>45181</v>
      </c>
      <c r="B217" s="51" t="s">
        <v>204</v>
      </c>
      <c r="C217" s="49" t="s">
        <v>59</v>
      </c>
      <c r="D217" s="75">
        <v>750</v>
      </c>
      <c r="E217" s="5"/>
      <c r="F217" s="5"/>
    </row>
    <row r="218" spans="1:6" x14ac:dyDescent="0.25">
      <c r="A218" s="52">
        <v>45181</v>
      </c>
      <c r="B218" s="51" t="s">
        <v>205</v>
      </c>
      <c r="C218" s="49" t="s">
        <v>132</v>
      </c>
      <c r="D218" s="75">
        <v>76728.160000000003</v>
      </c>
      <c r="E218" s="5"/>
      <c r="F218" s="5"/>
    </row>
    <row r="219" spans="1:6" x14ac:dyDescent="0.25">
      <c r="A219" s="52">
        <v>45181</v>
      </c>
      <c r="B219" s="51" t="s">
        <v>206</v>
      </c>
      <c r="C219" s="49" t="s">
        <v>60</v>
      </c>
      <c r="D219" s="75">
        <v>605</v>
      </c>
      <c r="E219" s="5"/>
      <c r="F219" s="5"/>
    </row>
    <row r="220" spans="1:6" x14ac:dyDescent="0.25">
      <c r="A220" s="52">
        <v>45182</v>
      </c>
      <c r="B220" s="51" t="s">
        <v>207</v>
      </c>
      <c r="C220" s="49" t="s">
        <v>58</v>
      </c>
      <c r="D220" s="75">
        <v>133879</v>
      </c>
      <c r="E220" s="5"/>
      <c r="F220" s="5"/>
    </row>
    <row r="221" spans="1:6" x14ac:dyDescent="0.25">
      <c r="A221" s="52">
        <v>45182</v>
      </c>
      <c r="B221" s="51" t="s">
        <v>208</v>
      </c>
      <c r="C221" s="49" t="s">
        <v>47</v>
      </c>
      <c r="D221" s="75">
        <v>727857.63</v>
      </c>
      <c r="E221" s="5"/>
      <c r="F221" s="5"/>
    </row>
    <row r="222" spans="1:6" x14ac:dyDescent="0.25">
      <c r="A222" s="52">
        <v>45182</v>
      </c>
      <c r="B222" s="51" t="s">
        <v>209</v>
      </c>
      <c r="C222" s="49" t="s">
        <v>47</v>
      </c>
      <c r="D222" s="75">
        <v>1163536.8999999999</v>
      </c>
      <c r="E222" s="5"/>
      <c r="F222" s="5"/>
    </row>
    <row r="223" spans="1:6" ht="23.25" customHeight="1" x14ac:dyDescent="0.25">
      <c r="A223" s="52">
        <v>45182</v>
      </c>
      <c r="B223" s="51" t="s">
        <v>210</v>
      </c>
      <c r="C223" s="49" t="s">
        <v>47</v>
      </c>
      <c r="D223" s="75">
        <v>10921</v>
      </c>
      <c r="E223" s="5"/>
      <c r="F223" s="5"/>
    </row>
    <row r="224" spans="1:6" ht="23.25" customHeight="1" x14ac:dyDescent="0.25">
      <c r="A224" s="52">
        <v>45182</v>
      </c>
      <c r="B224" s="51" t="s">
        <v>211</v>
      </c>
      <c r="C224" s="49" t="s">
        <v>28</v>
      </c>
      <c r="D224" s="75">
        <v>7250.5</v>
      </c>
      <c r="E224" s="5"/>
      <c r="F224" s="5"/>
    </row>
    <row r="225" spans="1:6" ht="23.25" customHeight="1" x14ac:dyDescent="0.25">
      <c r="A225" s="52">
        <v>45182</v>
      </c>
      <c r="B225" s="51" t="s">
        <v>212</v>
      </c>
      <c r="C225" s="49" t="s">
        <v>47</v>
      </c>
      <c r="D225" s="75">
        <v>9116</v>
      </c>
      <c r="E225" s="5"/>
      <c r="F225" s="5"/>
    </row>
    <row r="226" spans="1:6" ht="23.25" customHeight="1" x14ac:dyDescent="0.25">
      <c r="A226" s="52">
        <v>45182</v>
      </c>
      <c r="B226" s="51" t="s">
        <v>213</v>
      </c>
      <c r="C226" s="49" t="s">
        <v>60</v>
      </c>
      <c r="D226" s="75">
        <v>17415</v>
      </c>
      <c r="E226" s="5"/>
      <c r="F226" s="5"/>
    </row>
    <row r="227" spans="1:6" x14ac:dyDescent="0.25">
      <c r="A227" s="52">
        <v>45183</v>
      </c>
      <c r="B227" s="51" t="s">
        <v>214</v>
      </c>
      <c r="C227" s="49" t="s">
        <v>58</v>
      </c>
      <c r="D227" s="75">
        <v>51619</v>
      </c>
      <c r="E227" s="5"/>
      <c r="F227" s="5"/>
    </row>
    <row r="228" spans="1:6" x14ac:dyDescent="0.25">
      <c r="A228" s="52">
        <v>45183</v>
      </c>
      <c r="B228" s="51" t="s">
        <v>210</v>
      </c>
      <c r="C228" s="51" t="s">
        <v>47</v>
      </c>
      <c r="D228" s="75">
        <v>7145</v>
      </c>
      <c r="E228" s="5"/>
      <c r="F228" s="5"/>
    </row>
    <row r="229" spans="1:6" x14ac:dyDescent="0.25">
      <c r="A229" s="52">
        <v>45183</v>
      </c>
      <c r="B229" s="51" t="s">
        <v>215</v>
      </c>
      <c r="C229" s="51" t="s">
        <v>47</v>
      </c>
      <c r="D229" s="75">
        <v>11924</v>
      </c>
      <c r="E229" s="5"/>
      <c r="F229" s="5"/>
    </row>
    <row r="230" spans="1:6" x14ac:dyDescent="0.25">
      <c r="A230" s="52">
        <v>45183</v>
      </c>
      <c r="B230" s="51" t="s">
        <v>216</v>
      </c>
      <c r="C230" s="49" t="s">
        <v>28</v>
      </c>
      <c r="D230" s="75">
        <v>112406</v>
      </c>
      <c r="E230" s="5"/>
      <c r="F230" s="5"/>
    </row>
    <row r="231" spans="1:6" x14ac:dyDescent="0.25">
      <c r="A231" s="52">
        <v>45183</v>
      </c>
      <c r="B231" s="51" t="s">
        <v>217</v>
      </c>
      <c r="C231" s="49" t="s">
        <v>28</v>
      </c>
      <c r="D231" s="75">
        <v>1250</v>
      </c>
      <c r="E231" s="5"/>
      <c r="F231" s="5"/>
    </row>
    <row r="232" spans="1:6" x14ac:dyDescent="0.25">
      <c r="A232" s="52">
        <v>45183</v>
      </c>
      <c r="B232" s="51" t="s">
        <v>218</v>
      </c>
      <c r="C232" s="49" t="s">
        <v>132</v>
      </c>
      <c r="D232" s="75">
        <v>1820.48</v>
      </c>
      <c r="E232" s="5"/>
      <c r="F232" s="5"/>
    </row>
    <row r="233" spans="1:6" ht="23.25" customHeight="1" x14ac:dyDescent="0.25">
      <c r="A233" s="52">
        <v>45183</v>
      </c>
      <c r="B233" s="51" t="s">
        <v>219</v>
      </c>
      <c r="C233" s="49" t="s">
        <v>60</v>
      </c>
      <c r="D233" s="75">
        <v>4233</v>
      </c>
      <c r="E233" s="5"/>
      <c r="F233" s="5"/>
    </row>
    <row r="234" spans="1:6" x14ac:dyDescent="0.25">
      <c r="A234" s="52">
        <v>45184</v>
      </c>
      <c r="B234" s="51" t="s">
        <v>220</v>
      </c>
      <c r="C234" s="49" t="s">
        <v>58</v>
      </c>
      <c r="D234" s="75">
        <v>66584</v>
      </c>
      <c r="E234" s="5"/>
      <c r="F234" s="5"/>
    </row>
    <row r="235" spans="1:6" x14ac:dyDescent="0.25">
      <c r="A235" s="52">
        <v>45184</v>
      </c>
      <c r="B235" s="51" t="s">
        <v>221</v>
      </c>
      <c r="C235" s="49" t="s">
        <v>47</v>
      </c>
      <c r="D235" s="75">
        <v>1000</v>
      </c>
      <c r="E235" s="5"/>
      <c r="F235" s="5"/>
    </row>
    <row r="236" spans="1:6" ht="23.25" customHeight="1" x14ac:dyDescent="0.25">
      <c r="A236" s="52">
        <v>45184</v>
      </c>
      <c r="B236" s="51" t="s">
        <v>222</v>
      </c>
      <c r="C236" s="49" t="s">
        <v>47</v>
      </c>
      <c r="D236" s="75">
        <v>1000</v>
      </c>
      <c r="E236" s="5"/>
      <c r="F236" s="5"/>
    </row>
    <row r="237" spans="1:6" ht="23.25" customHeight="1" x14ac:dyDescent="0.25">
      <c r="A237" s="52">
        <v>45184</v>
      </c>
      <c r="B237" s="51" t="s">
        <v>223</v>
      </c>
      <c r="C237" s="49" t="s">
        <v>47</v>
      </c>
      <c r="D237" s="75">
        <v>10584</v>
      </c>
      <c r="E237" s="5"/>
      <c r="F237" s="5"/>
    </row>
    <row r="238" spans="1:6" ht="23.25" customHeight="1" x14ac:dyDescent="0.25">
      <c r="A238" s="52">
        <v>45184</v>
      </c>
      <c r="B238" s="51" t="s">
        <v>224</v>
      </c>
      <c r="C238" s="49" t="s">
        <v>47</v>
      </c>
      <c r="D238" s="75">
        <v>7381</v>
      </c>
      <c r="E238" s="5"/>
      <c r="F238" s="5"/>
    </row>
    <row r="239" spans="1:6" ht="23.25" customHeight="1" x14ac:dyDescent="0.25">
      <c r="A239" s="52">
        <v>45184</v>
      </c>
      <c r="B239" s="51" t="s">
        <v>225</v>
      </c>
      <c r="C239" s="49" t="s">
        <v>28</v>
      </c>
      <c r="D239" s="75">
        <v>10097.5</v>
      </c>
      <c r="E239" s="5"/>
      <c r="F239" s="5"/>
    </row>
    <row r="240" spans="1:6" x14ac:dyDescent="0.25">
      <c r="A240" s="52">
        <v>45184</v>
      </c>
      <c r="B240" s="51" t="s">
        <v>226</v>
      </c>
      <c r="C240" s="49" t="s">
        <v>28</v>
      </c>
      <c r="D240" s="75">
        <v>5.39</v>
      </c>
      <c r="E240" s="5"/>
      <c r="F240" s="5"/>
    </row>
    <row r="241" spans="1:6" ht="23.25" customHeight="1" x14ac:dyDescent="0.25">
      <c r="A241" s="52">
        <v>45184</v>
      </c>
      <c r="B241" s="51" t="s">
        <v>227</v>
      </c>
      <c r="C241" s="49" t="s">
        <v>28</v>
      </c>
      <c r="D241" s="75">
        <v>0.12</v>
      </c>
      <c r="E241" s="5"/>
      <c r="F241" s="5"/>
    </row>
    <row r="242" spans="1:6" ht="23.25" customHeight="1" x14ac:dyDescent="0.25">
      <c r="A242" s="52">
        <v>45184</v>
      </c>
      <c r="B242" s="51" t="s">
        <v>227</v>
      </c>
      <c r="C242" s="49" t="s">
        <v>28</v>
      </c>
      <c r="D242" s="75">
        <v>0.01</v>
      </c>
      <c r="E242" s="5"/>
      <c r="F242" s="5"/>
    </row>
    <row r="243" spans="1:6" x14ac:dyDescent="0.25">
      <c r="A243" s="52">
        <v>45184</v>
      </c>
      <c r="B243" s="51" t="s">
        <v>228</v>
      </c>
      <c r="C243" s="49" t="s">
        <v>59</v>
      </c>
      <c r="D243" s="75">
        <v>630</v>
      </c>
      <c r="E243" s="5"/>
      <c r="F243" s="5"/>
    </row>
    <row r="244" spans="1:6" x14ac:dyDescent="0.25">
      <c r="A244" s="52">
        <v>45184</v>
      </c>
      <c r="B244" s="51" t="s">
        <v>229</v>
      </c>
      <c r="C244" s="49" t="s">
        <v>62</v>
      </c>
      <c r="D244" s="75">
        <v>5930</v>
      </c>
      <c r="E244" s="5"/>
      <c r="F244" s="5"/>
    </row>
    <row r="245" spans="1:6" x14ac:dyDescent="0.25">
      <c r="A245" s="52">
        <v>45184</v>
      </c>
      <c r="B245" s="51" t="s">
        <v>230</v>
      </c>
      <c r="C245" s="49" t="s">
        <v>60</v>
      </c>
      <c r="D245" s="75">
        <v>850</v>
      </c>
      <c r="E245" s="5"/>
      <c r="F245" s="5"/>
    </row>
    <row r="246" spans="1:6" x14ac:dyDescent="0.25">
      <c r="A246" s="52">
        <v>45187</v>
      </c>
      <c r="B246" s="51" t="s">
        <v>231</v>
      </c>
      <c r="C246" s="49" t="s">
        <v>58</v>
      </c>
      <c r="D246" s="75">
        <v>37343</v>
      </c>
      <c r="E246" s="5"/>
      <c r="F246" s="5"/>
    </row>
    <row r="247" spans="1:6" x14ac:dyDescent="0.25">
      <c r="A247" s="52">
        <v>45187</v>
      </c>
      <c r="B247" s="51" t="s">
        <v>232</v>
      </c>
      <c r="C247" s="49" t="s">
        <v>47</v>
      </c>
      <c r="D247" s="75">
        <v>461967.3</v>
      </c>
      <c r="E247" s="5"/>
      <c r="F247" s="5"/>
    </row>
    <row r="248" spans="1:6" x14ac:dyDescent="0.25">
      <c r="A248" s="52">
        <v>45187</v>
      </c>
      <c r="B248" s="51" t="s">
        <v>233</v>
      </c>
      <c r="C248" s="49" t="s">
        <v>47</v>
      </c>
      <c r="D248" s="75">
        <v>11640</v>
      </c>
      <c r="E248" s="5"/>
      <c r="F248" s="5"/>
    </row>
    <row r="249" spans="1:6" x14ac:dyDescent="0.25">
      <c r="A249" s="52">
        <v>45187</v>
      </c>
      <c r="B249" s="51" t="s">
        <v>234</v>
      </c>
      <c r="C249" s="49" t="s">
        <v>47</v>
      </c>
      <c r="D249" s="75">
        <v>7539</v>
      </c>
      <c r="E249" s="5"/>
      <c r="F249" s="5"/>
    </row>
    <row r="250" spans="1:6" ht="23.25" customHeight="1" x14ac:dyDescent="0.25">
      <c r="A250" s="52">
        <v>45187</v>
      </c>
      <c r="B250" s="51" t="s">
        <v>235</v>
      </c>
      <c r="C250" s="49" t="s">
        <v>58</v>
      </c>
      <c r="D250" s="75">
        <v>5002</v>
      </c>
      <c r="E250" s="5"/>
      <c r="F250" s="5"/>
    </row>
    <row r="251" spans="1:6" x14ac:dyDescent="0.25">
      <c r="A251" s="52">
        <v>45187</v>
      </c>
      <c r="B251" s="51" t="s">
        <v>236</v>
      </c>
      <c r="C251" s="49" t="s">
        <v>58</v>
      </c>
      <c r="D251" s="75">
        <v>10635</v>
      </c>
      <c r="E251" s="5"/>
      <c r="F251" s="5"/>
    </row>
    <row r="252" spans="1:6" x14ac:dyDescent="0.25">
      <c r="A252" s="53">
        <v>45187</v>
      </c>
      <c r="B252" s="51" t="s">
        <v>237</v>
      </c>
      <c r="C252" s="49" t="s">
        <v>47</v>
      </c>
      <c r="D252" s="75">
        <v>419900.64</v>
      </c>
      <c r="E252" s="5"/>
      <c r="F252" s="5"/>
    </row>
    <row r="253" spans="1:6" x14ac:dyDescent="0.25">
      <c r="A253" s="53">
        <v>45187</v>
      </c>
      <c r="B253" s="51" t="s">
        <v>238</v>
      </c>
      <c r="C253" s="49" t="s">
        <v>28</v>
      </c>
      <c r="D253" s="75">
        <v>0.34</v>
      </c>
      <c r="E253" s="5"/>
      <c r="F253" s="5"/>
    </row>
    <row r="254" spans="1:6" ht="23.25" customHeight="1" x14ac:dyDescent="0.25">
      <c r="A254" s="53">
        <v>45187</v>
      </c>
      <c r="B254" s="51" t="s">
        <v>239</v>
      </c>
      <c r="C254" s="49" t="s">
        <v>28</v>
      </c>
      <c r="D254" s="75">
        <v>1025</v>
      </c>
      <c r="E254" s="5"/>
      <c r="F254" s="5"/>
    </row>
    <row r="255" spans="1:6" ht="23.25" customHeight="1" x14ac:dyDescent="0.25">
      <c r="A255" s="53">
        <v>45187</v>
      </c>
      <c r="B255" s="51" t="s">
        <v>240</v>
      </c>
      <c r="C255" s="49" t="s">
        <v>28</v>
      </c>
      <c r="D255" s="75">
        <v>400</v>
      </c>
      <c r="E255" s="5"/>
      <c r="F255" s="5"/>
    </row>
    <row r="256" spans="1:6" ht="23.25" customHeight="1" x14ac:dyDescent="0.25">
      <c r="A256" s="53">
        <v>45188</v>
      </c>
      <c r="B256" s="51" t="s">
        <v>241</v>
      </c>
      <c r="C256" s="49" t="s">
        <v>47</v>
      </c>
      <c r="D256" s="75">
        <v>13527</v>
      </c>
      <c r="E256" s="5"/>
      <c r="F256" s="5"/>
    </row>
    <row r="257" spans="1:6" ht="23.25" customHeight="1" x14ac:dyDescent="0.25">
      <c r="A257" s="53">
        <v>45188</v>
      </c>
      <c r="B257" s="51" t="s">
        <v>242</v>
      </c>
      <c r="C257" s="49" t="s">
        <v>47</v>
      </c>
      <c r="D257" s="75">
        <v>10075</v>
      </c>
      <c r="E257" s="5"/>
      <c r="F257" s="5"/>
    </row>
    <row r="258" spans="1:6" ht="23.25" customHeight="1" x14ac:dyDescent="0.25">
      <c r="A258" s="53">
        <v>45188</v>
      </c>
      <c r="B258" s="51" t="s">
        <v>243</v>
      </c>
      <c r="C258" s="49" t="s">
        <v>47</v>
      </c>
      <c r="D258" s="75">
        <v>7488</v>
      </c>
      <c r="E258" s="5"/>
      <c r="F258" s="5"/>
    </row>
    <row r="259" spans="1:6" ht="23.25" customHeight="1" x14ac:dyDescent="0.25">
      <c r="A259" s="53">
        <v>45188</v>
      </c>
      <c r="B259" s="51" t="s">
        <v>244</v>
      </c>
      <c r="C259" s="49" t="s">
        <v>58</v>
      </c>
      <c r="D259" s="75">
        <v>105565</v>
      </c>
      <c r="E259" s="5"/>
      <c r="F259" s="5"/>
    </row>
    <row r="260" spans="1:6" x14ac:dyDescent="0.25">
      <c r="A260" s="53">
        <v>45188</v>
      </c>
      <c r="B260" s="51" t="s">
        <v>245</v>
      </c>
      <c r="C260" s="49" t="s">
        <v>46</v>
      </c>
      <c r="D260" s="75">
        <v>2528</v>
      </c>
      <c r="E260" s="5"/>
      <c r="F260" s="5"/>
    </row>
    <row r="261" spans="1:6" x14ac:dyDescent="0.25">
      <c r="A261" s="53">
        <v>45188</v>
      </c>
      <c r="B261" s="51" t="s">
        <v>246</v>
      </c>
      <c r="C261" s="49" t="s">
        <v>60</v>
      </c>
      <c r="D261" s="75">
        <v>2906</v>
      </c>
      <c r="E261" s="5"/>
      <c r="F261" s="5"/>
    </row>
    <row r="262" spans="1:6" x14ac:dyDescent="0.25">
      <c r="A262" s="53">
        <v>45188</v>
      </c>
      <c r="B262" s="51" t="s">
        <v>247</v>
      </c>
      <c r="C262" s="49" t="s">
        <v>47</v>
      </c>
      <c r="D262" s="75">
        <v>9984601.0700000003</v>
      </c>
      <c r="E262" s="5"/>
      <c r="F262" s="5"/>
    </row>
    <row r="263" spans="1:6" x14ac:dyDescent="0.25">
      <c r="A263" s="52">
        <v>45188</v>
      </c>
      <c r="B263" s="51" t="s">
        <v>248</v>
      </c>
      <c r="C263" s="49" t="s">
        <v>59</v>
      </c>
      <c r="D263" s="75">
        <v>3000</v>
      </c>
      <c r="E263" s="5"/>
      <c r="F263" s="5"/>
    </row>
    <row r="264" spans="1:6" x14ac:dyDescent="0.25">
      <c r="A264" s="52">
        <v>45188</v>
      </c>
      <c r="B264" s="51" t="s">
        <v>249</v>
      </c>
      <c r="C264" s="49" t="s">
        <v>28</v>
      </c>
      <c r="D264" s="75">
        <v>1031</v>
      </c>
      <c r="E264" s="5"/>
      <c r="F264" s="5"/>
    </row>
    <row r="265" spans="1:6" ht="23.25" customHeight="1" x14ac:dyDescent="0.25">
      <c r="A265" s="52">
        <v>45188</v>
      </c>
      <c r="B265" s="49" t="s">
        <v>250</v>
      </c>
      <c r="C265" s="49" t="s">
        <v>60</v>
      </c>
      <c r="D265" s="75">
        <v>8150</v>
      </c>
      <c r="E265" s="5"/>
      <c r="F265" s="5"/>
    </row>
    <row r="266" spans="1:6" x14ac:dyDescent="0.25">
      <c r="A266" s="52">
        <v>45189</v>
      </c>
      <c r="B266" s="51" t="s">
        <v>251</v>
      </c>
      <c r="C266" s="49" t="s">
        <v>47</v>
      </c>
      <c r="D266" s="75">
        <v>11714</v>
      </c>
      <c r="E266" s="5"/>
      <c r="F266" s="5"/>
    </row>
    <row r="267" spans="1:6" ht="23.25" customHeight="1" x14ac:dyDescent="0.25">
      <c r="A267" s="52">
        <v>45189</v>
      </c>
      <c r="B267" s="51" t="s">
        <v>252</v>
      </c>
      <c r="C267" s="49" t="s">
        <v>47</v>
      </c>
      <c r="D267" s="75">
        <v>7518</v>
      </c>
      <c r="E267" s="5"/>
      <c r="F267" s="5"/>
    </row>
    <row r="268" spans="1:6" ht="23.25" customHeight="1" x14ac:dyDescent="0.25">
      <c r="A268" s="52">
        <v>45189</v>
      </c>
      <c r="B268" s="51" t="s">
        <v>253</v>
      </c>
      <c r="C268" s="49" t="s">
        <v>58</v>
      </c>
      <c r="D268" s="75">
        <v>130764</v>
      </c>
      <c r="E268" s="5"/>
      <c r="F268" s="5"/>
    </row>
    <row r="269" spans="1:6" ht="23.25" customHeight="1" x14ac:dyDescent="0.25">
      <c r="A269" s="52">
        <v>45189</v>
      </c>
      <c r="B269" s="51" t="s">
        <v>63</v>
      </c>
      <c r="C269" s="49" t="s">
        <v>27</v>
      </c>
      <c r="D269" s="75">
        <v>19954.349999999999</v>
      </c>
      <c r="E269" s="5"/>
      <c r="F269" s="5"/>
    </row>
    <row r="270" spans="1:6" ht="23.25" customHeight="1" x14ac:dyDescent="0.25">
      <c r="A270" s="52">
        <v>45189</v>
      </c>
      <c r="B270" s="51" t="s">
        <v>254</v>
      </c>
      <c r="C270" s="49" t="s">
        <v>28</v>
      </c>
      <c r="D270" s="75">
        <v>750</v>
      </c>
      <c r="E270" s="5"/>
      <c r="F270" s="5"/>
    </row>
    <row r="271" spans="1:6" x14ac:dyDescent="0.25">
      <c r="A271" s="52">
        <v>45189</v>
      </c>
      <c r="B271" s="51" t="s">
        <v>255</v>
      </c>
      <c r="C271" s="49" t="s">
        <v>28</v>
      </c>
      <c r="D271" s="75">
        <v>16400</v>
      </c>
      <c r="E271" s="5"/>
      <c r="F271" s="5"/>
    </row>
    <row r="272" spans="1:6" ht="23.25" customHeight="1" x14ac:dyDescent="0.25">
      <c r="A272" s="52">
        <v>45189</v>
      </c>
      <c r="B272" s="51" t="s">
        <v>256</v>
      </c>
      <c r="C272" s="49" t="s">
        <v>60</v>
      </c>
      <c r="D272" s="75">
        <v>6365</v>
      </c>
      <c r="E272" s="5"/>
      <c r="F272" s="5"/>
    </row>
    <row r="273" spans="1:6" ht="23.25" customHeight="1" x14ac:dyDescent="0.25">
      <c r="A273" s="52">
        <v>45189</v>
      </c>
      <c r="B273" s="51" t="s">
        <v>257</v>
      </c>
      <c r="C273" s="49" t="s">
        <v>47</v>
      </c>
      <c r="D273" s="75">
        <v>12815</v>
      </c>
      <c r="E273" s="5"/>
      <c r="F273" s="5"/>
    </row>
    <row r="274" spans="1:6" ht="23.25" customHeight="1" x14ac:dyDescent="0.25">
      <c r="A274" s="52">
        <v>45189</v>
      </c>
      <c r="B274" s="51" t="s">
        <v>258</v>
      </c>
      <c r="C274" s="49" t="s">
        <v>47</v>
      </c>
      <c r="D274" s="75">
        <v>7810</v>
      </c>
      <c r="E274" s="5"/>
      <c r="F274" s="5"/>
    </row>
    <row r="275" spans="1:6" ht="23.25" customHeight="1" x14ac:dyDescent="0.25">
      <c r="A275" s="52">
        <v>45189</v>
      </c>
      <c r="B275" s="51" t="s">
        <v>259</v>
      </c>
      <c r="C275" s="49" t="s">
        <v>58</v>
      </c>
      <c r="D275" s="75">
        <v>81328</v>
      </c>
      <c r="E275" s="5"/>
      <c r="F275" s="5"/>
    </row>
    <row r="276" spans="1:6" ht="23.25" customHeight="1" x14ac:dyDescent="0.25">
      <c r="A276" s="52">
        <v>45189</v>
      </c>
      <c r="B276" s="51" t="s">
        <v>260</v>
      </c>
      <c r="C276" s="49" t="s">
        <v>58</v>
      </c>
      <c r="D276" s="75">
        <v>3298</v>
      </c>
      <c r="E276" s="5"/>
      <c r="F276" s="5"/>
    </row>
    <row r="277" spans="1:6" ht="23.25" customHeight="1" x14ac:dyDescent="0.25">
      <c r="A277" s="52">
        <v>45189</v>
      </c>
      <c r="B277" s="51" t="s">
        <v>261</v>
      </c>
      <c r="C277" s="49" t="s">
        <v>58</v>
      </c>
      <c r="D277" s="75">
        <v>983684.5</v>
      </c>
      <c r="E277" s="5"/>
      <c r="F277" s="5"/>
    </row>
    <row r="278" spans="1:6" ht="23.25" customHeight="1" x14ac:dyDescent="0.25">
      <c r="A278" s="52">
        <v>45190</v>
      </c>
      <c r="B278" s="51" t="s">
        <v>262</v>
      </c>
      <c r="C278" s="49" t="s">
        <v>28</v>
      </c>
      <c r="D278" s="75">
        <v>0.36</v>
      </c>
      <c r="E278" s="5"/>
      <c r="F278" s="5"/>
    </row>
    <row r="279" spans="1:6" ht="23.25" customHeight="1" x14ac:dyDescent="0.25">
      <c r="A279" s="52">
        <v>45190</v>
      </c>
      <c r="B279" s="51" t="s">
        <v>262</v>
      </c>
      <c r="C279" s="49" t="s">
        <v>28</v>
      </c>
      <c r="D279" s="75">
        <v>25</v>
      </c>
      <c r="E279" s="5"/>
      <c r="F279" s="5"/>
    </row>
    <row r="280" spans="1:6" x14ac:dyDescent="0.25">
      <c r="A280" s="52">
        <v>45190</v>
      </c>
      <c r="B280" s="51" t="s">
        <v>263</v>
      </c>
      <c r="C280" s="49" t="s">
        <v>60</v>
      </c>
      <c r="D280" s="75">
        <v>18410</v>
      </c>
      <c r="E280" s="5"/>
      <c r="F280" s="5"/>
    </row>
    <row r="281" spans="1:6" x14ac:dyDescent="0.25">
      <c r="A281" s="52">
        <v>45191</v>
      </c>
      <c r="B281" s="51" t="s">
        <v>264</v>
      </c>
      <c r="C281" s="49" t="s">
        <v>47</v>
      </c>
      <c r="D281" s="75">
        <v>8355</v>
      </c>
      <c r="E281" s="5"/>
      <c r="F281" s="5"/>
    </row>
    <row r="282" spans="1:6" ht="23.25" customHeight="1" x14ac:dyDescent="0.25">
      <c r="A282" s="52">
        <v>45191</v>
      </c>
      <c r="B282" s="51" t="s">
        <v>265</v>
      </c>
      <c r="C282" s="49" t="s">
        <v>47</v>
      </c>
      <c r="D282" s="75">
        <v>12973</v>
      </c>
      <c r="E282" s="5"/>
      <c r="F282" s="5"/>
    </row>
    <row r="283" spans="1:6" ht="23.25" customHeight="1" x14ac:dyDescent="0.25">
      <c r="A283" s="52">
        <v>45191</v>
      </c>
      <c r="B283" s="51" t="s">
        <v>266</v>
      </c>
      <c r="C283" s="49" t="s">
        <v>47</v>
      </c>
      <c r="D283" s="75">
        <v>1000</v>
      </c>
      <c r="E283" s="5"/>
      <c r="F283" s="5"/>
    </row>
    <row r="284" spans="1:6" x14ac:dyDescent="0.25">
      <c r="A284" s="52">
        <v>45191</v>
      </c>
      <c r="B284" s="51" t="s">
        <v>267</v>
      </c>
      <c r="C284" s="49" t="s">
        <v>58</v>
      </c>
      <c r="D284" s="75">
        <v>172846</v>
      </c>
      <c r="E284" s="5"/>
      <c r="F284" s="5"/>
    </row>
    <row r="285" spans="1:6" ht="23.25" customHeight="1" x14ac:dyDescent="0.25">
      <c r="A285" s="52">
        <v>45191</v>
      </c>
      <c r="B285" s="51" t="s">
        <v>268</v>
      </c>
      <c r="C285" s="49" t="s">
        <v>28</v>
      </c>
      <c r="D285" s="75">
        <v>825</v>
      </c>
      <c r="E285" s="5"/>
      <c r="F285" s="5"/>
    </row>
    <row r="286" spans="1:6" ht="23.25" customHeight="1" x14ac:dyDescent="0.25">
      <c r="A286" s="52">
        <v>45191</v>
      </c>
      <c r="B286" s="51" t="s">
        <v>269</v>
      </c>
      <c r="C286" s="49" t="s">
        <v>48</v>
      </c>
      <c r="D286" s="75">
        <v>3381</v>
      </c>
      <c r="E286" s="5"/>
      <c r="F286" s="5"/>
    </row>
    <row r="287" spans="1:6" x14ac:dyDescent="0.25">
      <c r="A287" s="52">
        <v>45191</v>
      </c>
      <c r="B287" s="51" t="s">
        <v>270</v>
      </c>
      <c r="C287" s="49" t="s">
        <v>60</v>
      </c>
      <c r="D287" s="75">
        <v>1509</v>
      </c>
      <c r="E287" s="5"/>
      <c r="F287" s="5"/>
    </row>
    <row r="288" spans="1:6" x14ac:dyDescent="0.25">
      <c r="A288" s="52">
        <v>45194</v>
      </c>
      <c r="B288" s="51" t="s">
        <v>271</v>
      </c>
      <c r="C288" s="49" t="s">
        <v>58</v>
      </c>
      <c r="D288" s="75">
        <v>70671</v>
      </c>
      <c r="E288" s="5"/>
      <c r="F288" s="5"/>
    </row>
    <row r="289" spans="1:6" ht="23.25" customHeight="1" x14ac:dyDescent="0.25">
      <c r="A289" s="52">
        <v>45194</v>
      </c>
      <c r="B289" s="51" t="s">
        <v>272</v>
      </c>
      <c r="C289" s="49" t="s">
        <v>47</v>
      </c>
      <c r="D289" s="75">
        <v>572731</v>
      </c>
      <c r="E289" s="5"/>
      <c r="F289" s="5"/>
    </row>
    <row r="290" spans="1:6" x14ac:dyDescent="0.25">
      <c r="A290" s="52">
        <v>45194</v>
      </c>
      <c r="B290" s="51" t="s">
        <v>273</v>
      </c>
      <c r="C290" s="49" t="s">
        <v>47</v>
      </c>
      <c r="D290" s="75">
        <v>286206.23</v>
      </c>
      <c r="E290" s="5"/>
      <c r="F290" s="5"/>
    </row>
    <row r="291" spans="1:6" ht="23.25" customHeight="1" x14ac:dyDescent="0.25">
      <c r="A291" s="52">
        <v>45194</v>
      </c>
      <c r="B291" s="51" t="s">
        <v>274</v>
      </c>
      <c r="C291" s="49" t="s">
        <v>47</v>
      </c>
      <c r="D291" s="75">
        <v>7690</v>
      </c>
      <c r="E291" s="5"/>
      <c r="F291" s="5"/>
    </row>
    <row r="292" spans="1:6" x14ac:dyDescent="0.25">
      <c r="A292" s="52">
        <v>45194</v>
      </c>
      <c r="B292" s="51" t="s">
        <v>275</v>
      </c>
      <c r="C292" s="49" t="s">
        <v>47</v>
      </c>
      <c r="D292" s="75">
        <v>13062</v>
      </c>
      <c r="E292" s="5"/>
      <c r="F292" s="5"/>
    </row>
    <row r="293" spans="1:6" x14ac:dyDescent="0.25">
      <c r="A293" s="52">
        <v>45194</v>
      </c>
      <c r="B293" s="51" t="s">
        <v>276</v>
      </c>
      <c r="C293" s="49" t="s">
        <v>47</v>
      </c>
      <c r="D293" s="75">
        <v>2815.83</v>
      </c>
      <c r="E293" s="5"/>
      <c r="F293" s="5"/>
    </row>
    <row r="294" spans="1:6" x14ac:dyDescent="0.25">
      <c r="A294" s="52">
        <v>45194</v>
      </c>
      <c r="B294" s="51" t="s">
        <v>277</v>
      </c>
      <c r="C294" s="49" t="s">
        <v>58</v>
      </c>
      <c r="D294" s="75">
        <v>13618</v>
      </c>
      <c r="E294" s="5"/>
      <c r="F294" s="5"/>
    </row>
    <row r="295" spans="1:6" x14ac:dyDescent="0.25">
      <c r="A295" s="52">
        <v>45194</v>
      </c>
      <c r="B295" s="51" t="s">
        <v>278</v>
      </c>
      <c r="C295" s="49" t="s">
        <v>47</v>
      </c>
      <c r="D295" s="75">
        <v>1305609.3700000001</v>
      </c>
      <c r="E295" s="5"/>
      <c r="F295" s="5"/>
    </row>
    <row r="296" spans="1:6" x14ac:dyDescent="0.25">
      <c r="A296" s="52">
        <v>45194</v>
      </c>
      <c r="B296" s="51" t="s">
        <v>279</v>
      </c>
      <c r="C296" s="49" t="s">
        <v>28</v>
      </c>
      <c r="D296" s="75">
        <v>1061.5</v>
      </c>
      <c r="E296" s="5"/>
      <c r="F296" s="5"/>
    </row>
    <row r="297" spans="1:6" x14ac:dyDescent="0.25">
      <c r="A297" s="52">
        <v>45194</v>
      </c>
      <c r="B297" s="51" t="s">
        <v>262</v>
      </c>
      <c r="C297" s="49" t="s">
        <v>28</v>
      </c>
      <c r="D297" s="75">
        <v>90763.91</v>
      </c>
      <c r="E297" s="5"/>
      <c r="F297" s="5"/>
    </row>
    <row r="298" spans="1:6" x14ac:dyDescent="0.25">
      <c r="A298" s="52">
        <v>45194</v>
      </c>
      <c r="B298" s="51" t="s">
        <v>280</v>
      </c>
      <c r="C298" s="49" t="s">
        <v>67</v>
      </c>
      <c r="D298" s="75">
        <v>10697.29</v>
      </c>
      <c r="E298" s="5"/>
      <c r="F298" s="5"/>
    </row>
    <row r="299" spans="1:6" x14ac:dyDescent="0.25">
      <c r="A299" s="52">
        <v>45194</v>
      </c>
      <c r="B299" s="51" t="s">
        <v>281</v>
      </c>
      <c r="C299" s="49" t="s">
        <v>48</v>
      </c>
      <c r="D299" s="75">
        <v>18777</v>
      </c>
      <c r="E299" s="5"/>
      <c r="F299" s="5"/>
    </row>
    <row r="300" spans="1:6" x14ac:dyDescent="0.25">
      <c r="A300" s="52">
        <v>45194</v>
      </c>
      <c r="B300" s="51" t="s">
        <v>282</v>
      </c>
      <c r="C300" s="49" t="s">
        <v>60</v>
      </c>
      <c r="D300" s="75">
        <v>3718</v>
      </c>
      <c r="E300" s="5"/>
      <c r="F300" s="5"/>
    </row>
    <row r="301" spans="1:6" x14ac:dyDescent="0.25">
      <c r="A301" s="52">
        <v>45195</v>
      </c>
      <c r="B301" s="51" t="s">
        <v>283</v>
      </c>
      <c r="C301" s="49" t="s">
        <v>58</v>
      </c>
      <c r="D301" s="75">
        <v>63770</v>
      </c>
      <c r="E301" s="5"/>
      <c r="F301" s="5"/>
    </row>
    <row r="302" spans="1:6" x14ac:dyDescent="0.25">
      <c r="A302" s="52">
        <v>45195</v>
      </c>
      <c r="B302" s="51" t="s">
        <v>284</v>
      </c>
      <c r="C302" s="49" t="s">
        <v>47</v>
      </c>
      <c r="D302" s="75">
        <v>6075</v>
      </c>
      <c r="E302" s="5"/>
      <c r="F302" s="5"/>
    </row>
    <row r="303" spans="1:6" x14ac:dyDescent="0.25">
      <c r="A303" s="52">
        <v>45195</v>
      </c>
      <c r="B303" s="48" t="s">
        <v>285</v>
      </c>
      <c r="C303" s="48" t="s">
        <v>47</v>
      </c>
      <c r="D303" s="75">
        <v>8500</v>
      </c>
      <c r="E303" s="5"/>
      <c r="F303" s="5"/>
    </row>
    <row r="304" spans="1:6" x14ac:dyDescent="0.25">
      <c r="A304" s="52">
        <v>45195</v>
      </c>
      <c r="B304" s="48" t="s">
        <v>286</v>
      </c>
      <c r="C304" s="48" t="s">
        <v>47</v>
      </c>
      <c r="D304" s="75">
        <v>9270</v>
      </c>
      <c r="E304" s="5"/>
      <c r="F304" s="5"/>
    </row>
    <row r="305" spans="1:6" x14ac:dyDescent="0.25">
      <c r="A305" s="52">
        <v>45195</v>
      </c>
      <c r="B305" s="48" t="s">
        <v>287</v>
      </c>
      <c r="C305" s="48" t="s">
        <v>47</v>
      </c>
      <c r="D305" s="75">
        <v>2310245.1800000002</v>
      </c>
      <c r="E305" s="5"/>
      <c r="F305" s="5"/>
    </row>
    <row r="306" spans="1:6" x14ac:dyDescent="0.25">
      <c r="A306" s="52">
        <v>45195</v>
      </c>
      <c r="B306" s="48" t="s">
        <v>288</v>
      </c>
      <c r="C306" s="48" t="s">
        <v>47</v>
      </c>
      <c r="D306" s="75">
        <v>5427037</v>
      </c>
      <c r="E306" s="5"/>
      <c r="F306" s="5"/>
    </row>
    <row r="307" spans="1:6" x14ac:dyDescent="0.25">
      <c r="A307" s="52">
        <v>45195</v>
      </c>
      <c r="B307" s="48" t="s">
        <v>289</v>
      </c>
      <c r="C307" s="48" t="s">
        <v>28</v>
      </c>
      <c r="D307" s="75">
        <v>2.78</v>
      </c>
      <c r="E307" s="5"/>
      <c r="F307" s="5"/>
    </row>
    <row r="308" spans="1:6" x14ac:dyDescent="0.25">
      <c r="A308" s="52">
        <v>45195</v>
      </c>
      <c r="B308" s="48" t="s">
        <v>290</v>
      </c>
      <c r="C308" s="49" t="s">
        <v>28</v>
      </c>
      <c r="D308" s="75">
        <v>1600</v>
      </c>
      <c r="E308" s="5"/>
      <c r="F308" s="5"/>
    </row>
    <row r="309" spans="1:6" x14ac:dyDescent="0.25">
      <c r="A309" s="52">
        <v>45195</v>
      </c>
      <c r="B309" s="51" t="s">
        <v>291</v>
      </c>
      <c r="C309" s="49" t="s">
        <v>46</v>
      </c>
      <c r="D309" s="75">
        <v>105164</v>
      </c>
      <c r="E309" s="5"/>
      <c r="F309" s="5"/>
    </row>
    <row r="310" spans="1:6" x14ac:dyDescent="0.25">
      <c r="A310" s="52">
        <v>45195</v>
      </c>
      <c r="B310" s="51" t="s">
        <v>292</v>
      </c>
      <c r="C310" s="49" t="s">
        <v>28</v>
      </c>
      <c r="D310" s="75">
        <v>225</v>
      </c>
      <c r="E310" s="5"/>
      <c r="F310" s="5"/>
    </row>
    <row r="311" spans="1:6" x14ac:dyDescent="0.25">
      <c r="A311" s="52">
        <v>45195</v>
      </c>
      <c r="B311" s="48" t="s">
        <v>293</v>
      </c>
      <c r="C311" s="48" t="s">
        <v>132</v>
      </c>
      <c r="D311" s="75">
        <v>63907</v>
      </c>
      <c r="E311" s="5"/>
      <c r="F311" s="5"/>
    </row>
    <row r="312" spans="1:6" x14ac:dyDescent="0.25">
      <c r="A312" s="52">
        <v>45195</v>
      </c>
      <c r="B312" s="51" t="s">
        <v>294</v>
      </c>
      <c r="C312" s="49" t="s">
        <v>67</v>
      </c>
      <c r="D312" s="75">
        <v>3855</v>
      </c>
      <c r="E312" s="5"/>
      <c r="F312" s="5"/>
    </row>
    <row r="313" spans="1:6" x14ac:dyDescent="0.25">
      <c r="A313" s="52">
        <v>45196</v>
      </c>
      <c r="B313" s="51" t="s">
        <v>295</v>
      </c>
      <c r="C313" s="49" t="s">
        <v>58</v>
      </c>
      <c r="D313" s="75">
        <v>128313</v>
      </c>
      <c r="E313" s="5"/>
      <c r="F313" s="5"/>
    </row>
    <row r="314" spans="1:6" x14ac:dyDescent="0.25">
      <c r="A314" s="52">
        <v>45196</v>
      </c>
      <c r="B314" s="51" t="s">
        <v>296</v>
      </c>
      <c r="C314" s="49" t="s">
        <v>47</v>
      </c>
      <c r="D314" s="75">
        <v>11725</v>
      </c>
      <c r="E314" s="5"/>
      <c r="F314" s="5"/>
    </row>
    <row r="315" spans="1:6" x14ac:dyDescent="0.25">
      <c r="A315" s="52">
        <v>45196</v>
      </c>
      <c r="B315" s="48" t="s">
        <v>296</v>
      </c>
      <c r="C315" s="48" t="s">
        <v>47</v>
      </c>
      <c r="D315" s="75">
        <v>7235</v>
      </c>
      <c r="E315" s="5"/>
      <c r="F315" s="5"/>
    </row>
    <row r="316" spans="1:6" x14ac:dyDescent="0.25">
      <c r="A316" s="52">
        <v>45196</v>
      </c>
      <c r="B316" s="48" t="s">
        <v>297</v>
      </c>
      <c r="C316" s="48" t="s">
        <v>28</v>
      </c>
      <c r="D316" s="75">
        <v>1125</v>
      </c>
      <c r="E316" s="5"/>
      <c r="F316" s="5"/>
    </row>
    <row r="317" spans="1:6" x14ac:dyDescent="0.25">
      <c r="A317" s="52">
        <v>45196</v>
      </c>
      <c r="B317" s="48" t="s">
        <v>298</v>
      </c>
      <c r="C317" s="48" t="s">
        <v>47</v>
      </c>
      <c r="D317" s="75">
        <v>190000.03</v>
      </c>
      <c r="E317" s="5"/>
      <c r="F317" s="5"/>
    </row>
    <row r="318" spans="1:6" x14ac:dyDescent="0.25">
      <c r="A318" s="52">
        <v>45196</v>
      </c>
      <c r="B318" s="48" t="s">
        <v>299</v>
      </c>
      <c r="C318" s="48" t="s">
        <v>61</v>
      </c>
      <c r="D318" s="75">
        <v>11080</v>
      </c>
      <c r="E318" s="5"/>
      <c r="F318" s="5"/>
    </row>
    <row r="319" spans="1:6" x14ac:dyDescent="0.25">
      <c r="A319" s="52">
        <v>45196</v>
      </c>
      <c r="B319" s="48" t="s">
        <v>300</v>
      </c>
      <c r="C319" s="48" t="s">
        <v>60</v>
      </c>
      <c r="D319" s="75">
        <v>515</v>
      </c>
      <c r="E319" s="5"/>
      <c r="F319" s="5"/>
    </row>
    <row r="320" spans="1:6" x14ac:dyDescent="0.25">
      <c r="A320" s="52">
        <v>45197</v>
      </c>
      <c r="B320" s="48" t="s">
        <v>301</v>
      </c>
      <c r="C320" s="48" t="s">
        <v>58</v>
      </c>
      <c r="D320" s="75">
        <v>468511.59</v>
      </c>
      <c r="E320" s="5"/>
      <c r="F320" s="5"/>
    </row>
    <row r="321" spans="1:6" x14ac:dyDescent="0.25">
      <c r="A321" s="52">
        <v>45197</v>
      </c>
      <c r="B321" s="48" t="s">
        <v>302</v>
      </c>
      <c r="C321" s="48" t="s">
        <v>58</v>
      </c>
      <c r="D321" s="75">
        <v>116903</v>
      </c>
      <c r="E321" s="5"/>
      <c r="F321" s="5"/>
    </row>
    <row r="322" spans="1:6" x14ac:dyDescent="0.25">
      <c r="A322" s="52">
        <v>45197</v>
      </c>
      <c r="B322" s="48" t="s">
        <v>303</v>
      </c>
      <c r="C322" s="48" t="s">
        <v>47</v>
      </c>
      <c r="D322" s="75">
        <v>7453</v>
      </c>
      <c r="E322" s="5"/>
      <c r="F322" s="5"/>
    </row>
    <row r="323" spans="1:6" x14ac:dyDescent="0.25">
      <c r="A323" s="52">
        <v>45197</v>
      </c>
      <c r="B323" s="48" t="s">
        <v>304</v>
      </c>
      <c r="C323" s="48" t="s">
        <v>47</v>
      </c>
      <c r="D323" s="75">
        <v>13561</v>
      </c>
      <c r="E323" s="5"/>
      <c r="F323" s="5"/>
    </row>
    <row r="324" spans="1:6" x14ac:dyDescent="0.25">
      <c r="A324" s="52">
        <v>45197</v>
      </c>
      <c r="B324" s="48" t="s">
        <v>305</v>
      </c>
      <c r="C324" s="48" t="s">
        <v>59</v>
      </c>
      <c r="D324" s="75">
        <v>1200</v>
      </c>
      <c r="E324" s="5"/>
      <c r="F324" s="5"/>
    </row>
    <row r="325" spans="1:6" x14ac:dyDescent="0.25">
      <c r="A325" s="52">
        <v>45197</v>
      </c>
      <c r="B325" s="48" t="s">
        <v>306</v>
      </c>
      <c r="C325" s="48" t="s">
        <v>59</v>
      </c>
      <c r="D325" s="75">
        <v>1100</v>
      </c>
      <c r="E325" s="5"/>
      <c r="F325" s="5"/>
    </row>
    <row r="326" spans="1:6" x14ac:dyDescent="0.25">
      <c r="A326" s="52">
        <v>45197</v>
      </c>
      <c r="B326" s="48" t="s">
        <v>307</v>
      </c>
      <c r="C326" s="48" t="s">
        <v>59</v>
      </c>
      <c r="D326" s="75">
        <v>500</v>
      </c>
      <c r="E326" s="5"/>
      <c r="F326" s="5"/>
    </row>
    <row r="327" spans="1:6" x14ac:dyDescent="0.25">
      <c r="A327" s="52">
        <v>45197</v>
      </c>
      <c r="B327" s="48" t="s">
        <v>308</v>
      </c>
      <c r="C327" s="48" t="s">
        <v>59</v>
      </c>
      <c r="D327" s="75">
        <v>16973</v>
      </c>
      <c r="E327" s="5"/>
      <c r="F327" s="5"/>
    </row>
    <row r="328" spans="1:6" x14ac:dyDescent="0.25">
      <c r="A328" s="52">
        <v>45197</v>
      </c>
      <c r="B328" s="48" t="s">
        <v>309</v>
      </c>
      <c r="C328" s="48" t="s">
        <v>59</v>
      </c>
      <c r="D328" s="75">
        <v>250</v>
      </c>
      <c r="E328" s="5"/>
      <c r="F328" s="5"/>
    </row>
    <row r="329" spans="1:6" x14ac:dyDescent="0.25">
      <c r="A329" s="52">
        <v>45197</v>
      </c>
      <c r="B329" s="48" t="s">
        <v>310</v>
      </c>
      <c r="C329" s="48" t="s">
        <v>59</v>
      </c>
      <c r="D329" s="75">
        <v>350</v>
      </c>
      <c r="E329" s="5"/>
      <c r="F329" s="5"/>
    </row>
    <row r="330" spans="1:6" x14ac:dyDescent="0.25">
      <c r="A330" s="52">
        <v>45197</v>
      </c>
      <c r="B330" s="48" t="s">
        <v>311</v>
      </c>
      <c r="C330" s="48" t="s">
        <v>28</v>
      </c>
      <c r="D330" s="75">
        <v>3450</v>
      </c>
      <c r="E330" s="5"/>
      <c r="F330" s="5"/>
    </row>
    <row r="331" spans="1:6" x14ac:dyDescent="0.25">
      <c r="A331" s="52">
        <v>45197</v>
      </c>
      <c r="B331" s="48" t="s">
        <v>312</v>
      </c>
      <c r="C331" s="48" t="s">
        <v>28</v>
      </c>
      <c r="D331" s="75">
        <v>93812</v>
      </c>
      <c r="E331" s="5"/>
      <c r="F331" s="5"/>
    </row>
    <row r="332" spans="1:6" x14ac:dyDescent="0.25">
      <c r="A332" s="52">
        <v>45197</v>
      </c>
      <c r="B332" s="48" t="s">
        <v>313</v>
      </c>
      <c r="C332" s="48" t="s">
        <v>60</v>
      </c>
      <c r="D332" s="75">
        <v>962</v>
      </c>
      <c r="E332" s="5"/>
      <c r="F332" s="5"/>
    </row>
    <row r="333" spans="1:6" x14ac:dyDescent="0.25">
      <c r="A333" s="52">
        <v>45197</v>
      </c>
      <c r="B333" s="48" t="s">
        <v>314</v>
      </c>
      <c r="C333" s="48" t="s">
        <v>28</v>
      </c>
      <c r="D333" s="75">
        <v>0.5</v>
      </c>
      <c r="E333" s="5"/>
      <c r="F333" s="5"/>
    </row>
    <row r="334" spans="1:6" x14ac:dyDescent="0.25">
      <c r="A334" s="52">
        <v>45198</v>
      </c>
      <c r="B334" s="48" t="s">
        <v>315</v>
      </c>
      <c r="C334" s="48" t="s">
        <v>58</v>
      </c>
      <c r="D334" s="75">
        <v>35483</v>
      </c>
      <c r="E334" s="5"/>
      <c r="F334" s="5"/>
    </row>
    <row r="335" spans="1:6" x14ac:dyDescent="0.25">
      <c r="A335" s="48" t="s">
        <v>316</v>
      </c>
      <c r="B335" s="48" t="s">
        <v>317</v>
      </c>
      <c r="C335" s="48" t="s">
        <v>47</v>
      </c>
      <c r="D335" s="75">
        <v>12118</v>
      </c>
      <c r="E335" s="5"/>
      <c r="F335" s="5"/>
    </row>
    <row r="336" spans="1:6" x14ac:dyDescent="0.25">
      <c r="A336" s="52">
        <v>45198</v>
      </c>
      <c r="B336" s="48" t="s">
        <v>318</v>
      </c>
      <c r="C336" s="48" t="s">
        <v>47</v>
      </c>
      <c r="D336" s="75">
        <v>6870</v>
      </c>
      <c r="E336" s="5"/>
      <c r="F336" s="5"/>
    </row>
    <row r="337" spans="1:6" x14ac:dyDescent="0.25">
      <c r="A337" s="52">
        <v>45198</v>
      </c>
      <c r="B337" s="48" t="s">
        <v>319</v>
      </c>
      <c r="C337" s="48" t="s">
        <v>27</v>
      </c>
      <c r="D337" s="75">
        <v>1101520.5</v>
      </c>
      <c r="E337" s="5"/>
      <c r="F337" s="5"/>
    </row>
    <row r="338" spans="1:6" x14ac:dyDescent="0.25">
      <c r="A338" s="52">
        <v>45198</v>
      </c>
      <c r="B338" s="48" t="s">
        <v>320</v>
      </c>
      <c r="C338" s="48" t="s">
        <v>27</v>
      </c>
      <c r="D338" s="75">
        <v>5511315.29</v>
      </c>
      <c r="E338" s="5"/>
      <c r="F338" s="5"/>
    </row>
    <row r="339" spans="1:6" x14ac:dyDescent="0.25">
      <c r="A339" s="52">
        <v>45198</v>
      </c>
      <c r="B339" s="48" t="s">
        <v>321</v>
      </c>
      <c r="C339" s="48" t="s">
        <v>28</v>
      </c>
      <c r="D339" s="75">
        <v>6673.43</v>
      </c>
      <c r="E339" s="5"/>
      <c r="F339" s="5"/>
    </row>
    <row r="340" spans="1:6" x14ac:dyDescent="0.25">
      <c r="A340" s="52">
        <v>45198</v>
      </c>
      <c r="B340" s="48" t="s">
        <v>322</v>
      </c>
      <c r="C340" s="48" t="s">
        <v>28</v>
      </c>
      <c r="D340" s="75">
        <v>4775</v>
      </c>
      <c r="E340" s="5"/>
      <c r="F340" s="5"/>
    </row>
    <row r="341" spans="1:6" x14ac:dyDescent="0.25">
      <c r="A341" s="52">
        <v>45198</v>
      </c>
      <c r="B341" s="48" t="s">
        <v>323</v>
      </c>
      <c r="C341" s="48" t="s">
        <v>27</v>
      </c>
      <c r="D341" s="75">
        <v>19954.349999999999</v>
      </c>
      <c r="E341" s="5"/>
      <c r="F341" s="5"/>
    </row>
    <row r="342" spans="1:6" x14ac:dyDescent="0.25">
      <c r="A342" s="52">
        <v>45198</v>
      </c>
      <c r="B342" s="48" t="s">
        <v>324</v>
      </c>
      <c r="C342" s="48" t="s">
        <v>59</v>
      </c>
      <c r="D342" s="75">
        <v>540</v>
      </c>
      <c r="E342" s="5"/>
      <c r="F342" s="5"/>
    </row>
    <row r="343" spans="1:6" x14ac:dyDescent="0.25">
      <c r="A343" s="52">
        <v>45198</v>
      </c>
      <c r="B343" s="48" t="s">
        <v>317</v>
      </c>
      <c r="C343" s="48" t="s">
        <v>47</v>
      </c>
      <c r="D343" s="75">
        <v>49000</v>
      </c>
      <c r="E343" s="5"/>
      <c r="F343" s="5"/>
    </row>
    <row r="344" spans="1:6" x14ac:dyDescent="0.25">
      <c r="A344" s="52">
        <v>45198</v>
      </c>
      <c r="B344" s="48" t="s">
        <v>325</v>
      </c>
      <c r="C344" s="48" t="s">
        <v>47</v>
      </c>
      <c r="D344" s="75">
        <v>6575</v>
      </c>
      <c r="E344" s="5"/>
      <c r="F344" s="5"/>
    </row>
    <row r="345" spans="1:6" x14ac:dyDescent="0.25">
      <c r="A345" s="52">
        <v>45198</v>
      </c>
      <c r="B345" s="48" t="s">
        <v>326</v>
      </c>
      <c r="C345" s="48" t="s">
        <v>47</v>
      </c>
      <c r="D345" s="75">
        <v>11078</v>
      </c>
      <c r="E345" s="5"/>
      <c r="F345" s="5"/>
    </row>
    <row r="346" spans="1:6" x14ac:dyDescent="0.25">
      <c r="A346" s="52">
        <v>45198</v>
      </c>
      <c r="B346" s="48" t="s">
        <v>327</v>
      </c>
      <c r="C346" s="48" t="s">
        <v>58</v>
      </c>
      <c r="D346" s="75">
        <v>14861.7</v>
      </c>
      <c r="E346" s="5"/>
      <c r="F346" s="5"/>
    </row>
    <row r="347" spans="1:6" x14ac:dyDescent="0.25">
      <c r="A347" s="52">
        <v>45198</v>
      </c>
      <c r="B347" s="48" t="s">
        <v>328</v>
      </c>
      <c r="C347" s="48" t="s">
        <v>58</v>
      </c>
      <c r="D347" s="75">
        <v>16984.8</v>
      </c>
      <c r="E347" s="5"/>
      <c r="F347" s="5"/>
    </row>
    <row r="348" spans="1:6" x14ac:dyDescent="0.25">
      <c r="A348" s="52">
        <v>45198</v>
      </c>
      <c r="B348" s="48" t="s">
        <v>329</v>
      </c>
      <c r="C348" s="48" t="s">
        <v>58</v>
      </c>
      <c r="D348" s="75">
        <v>42462</v>
      </c>
      <c r="E348" s="16"/>
      <c r="F348" s="15"/>
    </row>
    <row r="349" spans="1:6" x14ac:dyDescent="0.25">
      <c r="A349" s="52">
        <v>45198</v>
      </c>
      <c r="B349" s="48" t="s">
        <v>330</v>
      </c>
      <c r="C349" s="48" t="s">
        <v>58</v>
      </c>
      <c r="D349" s="75">
        <v>36092.699999999997</v>
      </c>
      <c r="E349" s="16"/>
      <c r="F349" s="15"/>
    </row>
    <row r="350" spans="1:6" ht="15.75" thickBot="1" x14ac:dyDescent="0.3">
      <c r="A350" s="175" t="s">
        <v>29</v>
      </c>
      <c r="B350" s="175"/>
      <c r="C350" s="175"/>
      <c r="D350" s="80">
        <v>78221546.239999995</v>
      </c>
      <c r="E350" s="16"/>
      <c r="F350" s="15"/>
    </row>
    <row r="351" spans="1:6" ht="15.75" thickTop="1" x14ac:dyDescent="0.25">
      <c r="A351" s="24"/>
      <c r="B351" s="34"/>
      <c r="C351" s="35"/>
      <c r="D351" s="101"/>
      <c r="E351" s="16"/>
      <c r="F351" s="15"/>
    </row>
    <row r="352" spans="1:6" x14ac:dyDescent="0.25">
      <c r="A352" s="24"/>
      <c r="B352" s="34"/>
      <c r="C352" s="35"/>
      <c r="D352" s="101"/>
      <c r="E352" s="16"/>
      <c r="F352" s="15"/>
    </row>
    <row r="353" spans="1:6" x14ac:dyDescent="0.25">
      <c r="A353" s="169" t="s">
        <v>45</v>
      </c>
      <c r="B353" s="169"/>
      <c r="C353" s="169"/>
      <c r="D353" s="169"/>
      <c r="E353" s="16"/>
      <c r="F353" s="15"/>
    </row>
    <row r="354" spans="1:6" ht="15.75" thickBot="1" x14ac:dyDescent="0.3">
      <c r="A354" s="170" t="s">
        <v>50</v>
      </c>
      <c r="B354" s="170"/>
      <c r="C354" s="170"/>
      <c r="D354" s="170"/>
      <c r="E354" s="16"/>
      <c r="F354" s="15"/>
    </row>
    <row r="355" spans="1:6" ht="15.75" thickBot="1" x14ac:dyDescent="0.3">
      <c r="A355" s="65" t="s">
        <v>20</v>
      </c>
      <c r="B355" s="65" t="s">
        <v>51</v>
      </c>
      <c r="C355" s="65" t="s">
        <v>34</v>
      </c>
      <c r="D355" s="102" t="s">
        <v>35</v>
      </c>
      <c r="E355" s="16"/>
      <c r="F355" s="15"/>
    </row>
    <row r="356" spans="1:6" x14ac:dyDescent="0.25">
      <c r="A356" s="46">
        <v>45176</v>
      </c>
      <c r="B356" s="51">
        <v>202230034905160</v>
      </c>
      <c r="C356" s="54" t="s">
        <v>331</v>
      </c>
      <c r="D356" s="83">
        <v>110800</v>
      </c>
      <c r="E356" s="16"/>
      <c r="F356" s="15"/>
    </row>
    <row r="357" spans="1:6" x14ac:dyDescent="0.25">
      <c r="A357" s="46">
        <v>45184</v>
      </c>
      <c r="B357" s="51">
        <v>202230035228549</v>
      </c>
      <c r="C357" s="54" t="s">
        <v>331</v>
      </c>
      <c r="D357" s="83">
        <v>1560438.36</v>
      </c>
      <c r="E357" s="16"/>
      <c r="F357" s="15"/>
    </row>
    <row r="358" spans="1:6" x14ac:dyDescent="0.25">
      <c r="A358" s="46">
        <v>45190</v>
      </c>
      <c r="B358" s="51">
        <v>202230035484946</v>
      </c>
      <c r="C358" s="54" t="s">
        <v>331</v>
      </c>
      <c r="D358" s="83">
        <v>65005.61</v>
      </c>
      <c r="E358" s="16"/>
      <c r="F358" s="15"/>
    </row>
    <row r="359" spans="1:6" x14ac:dyDescent="0.25">
      <c r="A359" s="46">
        <v>45194</v>
      </c>
      <c r="B359" s="51">
        <v>202230035617841</v>
      </c>
      <c r="C359" s="54" t="s">
        <v>331</v>
      </c>
      <c r="D359" s="83">
        <v>7990707.4800000004</v>
      </c>
      <c r="E359" s="16"/>
      <c r="F359" s="15"/>
    </row>
    <row r="360" spans="1:6" x14ac:dyDescent="0.25">
      <c r="A360" s="46">
        <v>45194</v>
      </c>
      <c r="B360" s="51">
        <v>202230035617891</v>
      </c>
      <c r="C360" s="54" t="s">
        <v>331</v>
      </c>
      <c r="D360" s="83">
        <v>8243.64</v>
      </c>
      <c r="E360" s="16"/>
      <c r="F360" s="15"/>
    </row>
    <row r="361" spans="1:6" x14ac:dyDescent="0.25">
      <c r="A361" s="55">
        <v>45196</v>
      </c>
      <c r="B361" s="56">
        <v>202230035703612</v>
      </c>
      <c r="C361" s="54" t="s">
        <v>331</v>
      </c>
      <c r="D361" s="83">
        <v>45000</v>
      </c>
      <c r="E361" s="16"/>
      <c r="F361" s="15"/>
    </row>
    <row r="362" spans="1:6" x14ac:dyDescent="0.25">
      <c r="A362" s="55">
        <v>45198</v>
      </c>
      <c r="B362" s="56">
        <v>202230035855749</v>
      </c>
      <c r="C362" s="54" t="s">
        <v>331</v>
      </c>
      <c r="D362" s="83">
        <v>143820</v>
      </c>
      <c r="E362" s="16"/>
      <c r="F362" s="15"/>
    </row>
    <row r="363" spans="1:6" ht="15.75" thickBot="1" x14ac:dyDescent="0.3">
      <c r="A363" s="171" t="s">
        <v>64</v>
      </c>
      <c r="B363" s="171"/>
      <c r="C363" s="171"/>
      <c r="D363" s="103">
        <v>9924015.0899999999</v>
      </c>
      <c r="E363" s="16"/>
      <c r="F363" s="15"/>
    </row>
    <row r="364" spans="1:6" ht="15.75" thickTop="1" x14ac:dyDescent="0.25">
      <c r="A364" s="37"/>
      <c r="B364" s="37"/>
      <c r="C364" s="37"/>
      <c r="D364" s="104"/>
      <c r="E364" s="16"/>
      <c r="F364" s="15"/>
    </row>
    <row r="365" spans="1:6" x14ac:dyDescent="0.25">
      <c r="A365" s="169" t="s">
        <v>45</v>
      </c>
      <c r="B365" s="169"/>
      <c r="C365" s="169"/>
      <c r="D365" s="169"/>
      <c r="E365" s="5"/>
      <c r="F365" s="5"/>
    </row>
    <row r="366" spans="1:6" ht="15.75" thickBot="1" x14ac:dyDescent="0.3">
      <c r="A366" s="170" t="s">
        <v>65</v>
      </c>
      <c r="B366" s="170"/>
      <c r="C366" s="170"/>
      <c r="D366" s="170"/>
      <c r="E366" s="5"/>
      <c r="F366" s="5"/>
    </row>
    <row r="367" spans="1:6" ht="15.75" thickBot="1" x14ac:dyDescent="0.3">
      <c r="A367" s="63" t="s">
        <v>20</v>
      </c>
      <c r="B367" s="64" t="s">
        <v>21</v>
      </c>
      <c r="C367" s="64" t="s">
        <v>34</v>
      </c>
      <c r="D367" s="82" t="s">
        <v>35</v>
      </c>
    </row>
    <row r="368" spans="1:6" x14ac:dyDescent="0.25">
      <c r="A368" s="57">
        <v>45173</v>
      </c>
      <c r="B368" s="58">
        <v>4524000018312</v>
      </c>
      <c r="C368" s="59" t="s">
        <v>32</v>
      </c>
      <c r="D368" s="105">
        <v>1704</v>
      </c>
    </row>
    <row r="369" spans="1:6" x14ac:dyDescent="0.25">
      <c r="A369" s="57">
        <v>45173</v>
      </c>
      <c r="B369" s="58">
        <v>4524000039583</v>
      </c>
      <c r="C369" s="59" t="s">
        <v>32</v>
      </c>
      <c r="D369" s="105">
        <v>1925.76</v>
      </c>
    </row>
    <row r="370" spans="1:6" x14ac:dyDescent="0.25">
      <c r="A370" s="46">
        <v>45175</v>
      </c>
      <c r="B370" s="51">
        <v>4524000018574</v>
      </c>
      <c r="C370" s="59" t="s">
        <v>32</v>
      </c>
      <c r="D370" s="83">
        <v>3279859.29</v>
      </c>
    </row>
    <row r="371" spans="1:6" x14ac:dyDescent="0.25">
      <c r="A371" s="46">
        <v>45175</v>
      </c>
      <c r="B371" s="51">
        <v>4524000000009</v>
      </c>
      <c r="C371" s="59" t="s">
        <v>32</v>
      </c>
      <c r="D371" s="83">
        <v>19902</v>
      </c>
    </row>
    <row r="372" spans="1:6" x14ac:dyDescent="0.25">
      <c r="A372" s="46">
        <v>45175</v>
      </c>
      <c r="B372" s="51">
        <v>4524000038732</v>
      </c>
      <c r="C372" s="59" t="s">
        <v>32</v>
      </c>
      <c r="D372" s="83">
        <v>500599</v>
      </c>
    </row>
    <row r="373" spans="1:6" x14ac:dyDescent="0.25">
      <c r="A373" s="46">
        <v>45176</v>
      </c>
      <c r="B373" s="51">
        <v>4524000018410</v>
      </c>
      <c r="C373" s="59" t="s">
        <v>32</v>
      </c>
      <c r="D373" s="83">
        <v>2318.3000000000002</v>
      </c>
    </row>
    <row r="374" spans="1:6" x14ac:dyDescent="0.25">
      <c r="A374" s="46">
        <v>45176</v>
      </c>
      <c r="B374" s="51">
        <v>4524000018479</v>
      </c>
      <c r="C374" s="59" t="s">
        <v>32</v>
      </c>
      <c r="D374" s="83">
        <v>3410.4</v>
      </c>
    </row>
    <row r="375" spans="1:6" x14ac:dyDescent="0.25">
      <c r="A375" s="46">
        <v>45176</v>
      </c>
      <c r="B375" s="51">
        <v>4524000037029</v>
      </c>
      <c r="C375" s="59" t="s">
        <v>32</v>
      </c>
      <c r="D375" s="83">
        <v>332400</v>
      </c>
    </row>
    <row r="376" spans="1:6" x14ac:dyDescent="0.25">
      <c r="A376" s="46">
        <v>45176</v>
      </c>
      <c r="B376" s="51">
        <v>4524000037032</v>
      </c>
      <c r="C376" s="59" t="s">
        <v>32</v>
      </c>
      <c r="D376" s="75">
        <v>8750</v>
      </c>
    </row>
    <row r="377" spans="1:6" ht="17.25" customHeight="1" x14ac:dyDescent="0.25">
      <c r="A377" s="46">
        <v>45177</v>
      </c>
      <c r="B377" s="51">
        <v>4524000019724</v>
      </c>
      <c r="C377" s="59" t="s">
        <v>32</v>
      </c>
      <c r="D377" s="75">
        <v>7100</v>
      </c>
    </row>
    <row r="378" spans="1:6" x14ac:dyDescent="0.25">
      <c r="A378" s="46">
        <v>45177</v>
      </c>
      <c r="B378" s="51">
        <v>4524000019752</v>
      </c>
      <c r="C378" s="59" t="s">
        <v>32</v>
      </c>
      <c r="D378" s="75">
        <v>6883.98</v>
      </c>
    </row>
    <row r="379" spans="1:6" ht="15.75" customHeight="1" x14ac:dyDescent="0.25">
      <c r="A379" s="46">
        <v>45177</v>
      </c>
      <c r="B379" s="51">
        <v>4524000036195</v>
      </c>
      <c r="C379" s="59" t="s">
        <v>32</v>
      </c>
      <c r="D379" s="75">
        <v>108278.1</v>
      </c>
      <c r="E379" s="5"/>
      <c r="F379" s="5"/>
    </row>
    <row r="380" spans="1:6" ht="18" customHeight="1" x14ac:dyDescent="0.25">
      <c r="A380" s="46">
        <v>45177</v>
      </c>
      <c r="B380" s="51">
        <v>4524000036209</v>
      </c>
      <c r="C380" s="59" t="s">
        <v>32</v>
      </c>
      <c r="D380" s="75">
        <v>14346</v>
      </c>
      <c r="E380" s="5"/>
      <c r="F380" s="5"/>
    </row>
    <row r="381" spans="1:6" ht="15.75" customHeight="1" x14ac:dyDescent="0.25">
      <c r="A381" s="46">
        <v>45177</v>
      </c>
      <c r="B381" s="51">
        <v>4524000038072</v>
      </c>
      <c r="C381" s="59" t="s">
        <v>32</v>
      </c>
      <c r="D381" s="75">
        <v>3911965.62</v>
      </c>
      <c r="E381" s="5"/>
      <c r="F381" s="5"/>
    </row>
    <row r="382" spans="1:6" ht="15.75" customHeight="1" x14ac:dyDescent="0.25">
      <c r="A382" s="46">
        <v>45177</v>
      </c>
      <c r="B382" s="51">
        <v>4524000038715</v>
      </c>
      <c r="C382" s="59" t="s">
        <v>32</v>
      </c>
      <c r="D382" s="75">
        <v>9714.6</v>
      </c>
      <c r="E382" s="5"/>
      <c r="F382" s="5"/>
    </row>
    <row r="383" spans="1:6" ht="15" customHeight="1" x14ac:dyDescent="0.25">
      <c r="A383" s="46">
        <v>45177</v>
      </c>
      <c r="B383" s="51">
        <v>4524000038718</v>
      </c>
      <c r="C383" s="59" t="s">
        <v>32</v>
      </c>
      <c r="D383" s="75">
        <v>900</v>
      </c>
      <c r="E383" s="5"/>
      <c r="F383" s="5"/>
    </row>
    <row r="384" spans="1:6" ht="13.5" customHeight="1" x14ac:dyDescent="0.25">
      <c r="A384" s="46">
        <v>45180</v>
      </c>
      <c r="B384" s="51">
        <v>4524000013121</v>
      </c>
      <c r="C384" s="59" t="s">
        <v>32</v>
      </c>
      <c r="D384" s="75">
        <v>7887</v>
      </c>
      <c r="E384" s="17"/>
      <c r="F384" s="17"/>
    </row>
    <row r="385" spans="1:6" ht="13.5" customHeight="1" x14ac:dyDescent="0.25">
      <c r="A385" s="46">
        <v>45180</v>
      </c>
      <c r="B385" s="51">
        <v>4524000013125</v>
      </c>
      <c r="C385" s="59" t="s">
        <v>32</v>
      </c>
      <c r="D385" s="75">
        <v>33240</v>
      </c>
      <c r="E385" s="5"/>
      <c r="F385" s="5"/>
    </row>
    <row r="386" spans="1:6" ht="14.25" customHeight="1" x14ac:dyDescent="0.25">
      <c r="A386" s="46">
        <v>45180</v>
      </c>
      <c r="B386" s="51">
        <v>4524000013239</v>
      </c>
      <c r="C386" s="59" t="s">
        <v>32</v>
      </c>
      <c r="D386" s="75">
        <v>16808</v>
      </c>
      <c r="E386" s="5"/>
      <c r="F386" s="5"/>
    </row>
    <row r="387" spans="1:6" ht="12" customHeight="1" x14ac:dyDescent="0.25">
      <c r="A387" s="46">
        <v>45180</v>
      </c>
      <c r="B387" s="51">
        <v>4524000000008</v>
      </c>
      <c r="C387" s="59" t="s">
        <v>32</v>
      </c>
      <c r="D387" s="75">
        <v>19902</v>
      </c>
    </row>
    <row r="388" spans="1:6" ht="13.5" customHeight="1" x14ac:dyDescent="0.25">
      <c r="A388" s="46">
        <v>45181</v>
      </c>
      <c r="B388" s="51">
        <v>4524000011095</v>
      </c>
      <c r="C388" s="59" t="s">
        <v>32</v>
      </c>
      <c r="D388" s="75">
        <v>568784</v>
      </c>
    </row>
    <row r="389" spans="1:6" ht="15" customHeight="1" x14ac:dyDescent="0.25">
      <c r="A389" s="46">
        <v>45181</v>
      </c>
      <c r="B389" s="51">
        <v>4524000019070</v>
      </c>
      <c r="C389" s="59" t="s">
        <v>32</v>
      </c>
      <c r="D389" s="75">
        <v>1916</v>
      </c>
    </row>
    <row r="390" spans="1:6" x14ac:dyDescent="0.25">
      <c r="A390" s="46">
        <v>45181</v>
      </c>
      <c r="B390" s="51">
        <v>4524000019117</v>
      </c>
      <c r="C390" s="59" t="s">
        <v>32</v>
      </c>
      <c r="D390" s="75">
        <v>321320</v>
      </c>
    </row>
    <row r="391" spans="1:6" ht="15" customHeight="1" x14ac:dyDescent="0.25">
      <c r="A391" s="46">
        <v>45181</v>
      </c>
      <c r="B391" s="51">
        <v>4524000019176</v>
      </c>
      <c r="C391" s="59" t="s">
        <v>32</v>
      </c>
      <c r="D391" s="75">
        <v>6805</v>
      </c>
    </row>
    <row r="392" spans="1:6" ht="12" customHeight="1" x14ac:dyDescent="0.25">
      <c r="A392" s="46">
        <v>45181</v>
      </c>
      <c r="B392" s="51">
        <v>4524000031427</v>
      </c>
      <c r="C392" s="59" t="s">
        <v>32</v>
      </c>
      <c r="D392" s="75">
        <v>954462.06</v>
      </c>
    </row>
    <row r="393" spans="1:6" x14ac:dyDescent="0.25">
      <c r="A393" s="46">
        <v>45181</v>
      </c>
      <c r="B393" s="51">
        <v>4524000017167</v>
      </c>
      <c r="C393" s="59" t="s">
        <v>32</v>
      </c>
      <c r="D393" s="75">
        <v>218025.4</v>
      </c>
    </row>
    <row r="394" spans="1:6" ht="12.75" customHeight="1" x14ac:dyDescent="0.25">
      <c r="A394" s="46">
        <v>45183</v>
      </c>
      <c r="B394" s="51">
        <v>4524000019562</v>
      </c>
      <c r="C394" s="59" t="s">
        <v>32</v>
      </c>
      <c r="D394" s="75">
        <v>321320</v>
      </c>
    </row>
    <row r="395" spans="1:6" ht="15.75" customHeight="1" x14ac:dyDescent="0.25">
      <c r="A395" s="46">
        <v>45183</v>
      </c>
      <c r="B395" s="51">
        <v>4524000000007</v>
      </c>
      <c r="C395" s="59" t="s">
        <v>32</v>
      </c>
      <c r="D395" s="75">
        <v>59863.05</v>
      </c>
    </row>
    <row r="396" spans="1:6" ht="14.25" customHeight="1" x14ac:dyDescent="0.25">
      <c r="A396" s="46">
        <v>45184</v>
      </c>
      <c r="B396" s="51">
        <v>4524000010423</v>
      </c>
      <c r="C396" s="59" t="s">
        <v>32</v>
      </c>
      <c r="D396" s="75">
        <v>709404.77</v>
      </c>
    </row>
    <row r="397" spans="1:6" x14ac:dyDescent="0.25">
      <c r="A397" s="46">
        <v>45184</v>
      </c>
      <c r="B397" s="51">
        <v>4524000014342</v>
      </c>
      <c r="C397" s="59" t="s">
        <v>32</v>
      </c>
      <c r="D397" s="75">
        <v>3107.64</v>
      </c>
    </row>
    <row r="398" spans="1:6" ht="15" customHeight="1" x14ac:dyDescent="0.25">
      <c r="A398" s="46">
        <v>45184</v>
      </c>
      <c r="B398" s="51">
        <v>4524000014434</v>
      </c>
      <c r="C398" s="59" t="s">
        <v>32</v>
      </c>
      <c r="D398" s="75">
        <v>321320</v>
      </c>
    </row>
    <row r="399" spans="1:6" ht="13.5" customHeight="1" x14ac:dyDescent="0.25">
      <c r="A399" s="46">
        <v>45187</v>
      </c>
      <c r="B399" s="51">
        <v>4524000018359</v>
      </c>
      <c r="C399" s="59" t="s">
        <v>32</v>
      </c>
      <c r="D399" s="75">
        <v>801337.3</v>
      </c>
    </row>
    <row r="400" spans="1:6" x14ac:dyDescent="0.25">
      <c r="A400" s="46">
        <v>45187</v>
      </c>
      <c r="B400" s="51">
        <v>4524000018373</v>
      </c>
      <c r="C400" s="59" t="s">
        <v>32</v>
      </c>
      <c r="D400" s="75">
        <v>110800</v>
      </c>
    </row>
    <row r="401" spans="1:5" x14ac:dyDescent="0.25">
      <c r="A401" s="46">
        <v>45187</v>
      </c>
      <c r="B401" s="51">
        <v>4524000018520</v>
      </c>
      <c r="C401" s="59" t="s">
        <v>32</v>
      </c>
      <c r="D401" s="75">
        <v>24979</v>
      </c>
    </row>
    <row r="402" spans="1:5" ht="19.5" customHeight="1" x14ac:dyDescent="0.25">
      <c r="A402" s="46">
        <v>45187</v>
      </c>
      <c r="B402" s="51">
        <v>4524000018714</v>
      </c>
      <c r="C402" s="59" t="s">
        <v>32</v>
      </c>
      <c r="D402" s="75">
        <v>321320</v>
      </c>
    </row>
    <row r="403" spans="1:5" ht="21" customHeight="1" x14ac:dyDescent="0.25">
      <c r="A403" s="46">
        <v>45187</v>
      </c>
      <c r="B403" s="51">
        <v>4524000018722</v>
      </c>
      <c r="C403" s="59" t="s">
        <v>32</v>
      </c>
      <c r="D403" s="75">
        <v>110800</v>
      </c>
      <c r="E403" s="62"/>
    </row>
    <row r="404" spans="1:5" ht="18.75" customHeight="1" x14ac:dyDescent="0.25">
      <c r="A404" s="46">
        <v>45187</v>
      </c>
      <c r="B404" s="51">
        <v>4524000018778</v>
      </c>
      <c r="C404" s="59" t="s">
        <v>32</v>
      </c>
      <c r="D404" s="75">
        <v>4266</v>
      </c>
    </row>
    <row r="405" spans="1:5" ht="19.5" customHeight="1" x14ac:dyDescent="0.25">
      <c r="A405" s="46">
        <v>45187</v>
      </c>
      <c r="B405" s="51">
        <v>4524000018782</v>
      </c>
      <c r="C405" s="59" t="s">
        <v>32</v>
      </c>
      <c r="D405" s="75">
        <v>4263</v>
      </c>
    </row>
    <row r="406" spans="1:5" ht="17.25" customHeight="1" x14ac:dyDescent="0.25">
      <c r="A406" s="46">
        <v>45188</v>
      </c>
      <c r="B406" s="51">
        <v>4524000039622</v>
      </c>
      <c r="C406" s="59" t="s">
        <v>32</v>
      </c>
      <c r="D406" s="75">
        <v>21519</v>
      </c>
    </row>
    <row r="407" spans="1:5" x14ac:dyDescent="0.25">
      <c r="A407" s="46">
        <v>45189</v>
      </c>
      <c r="B407" s="51">
        <v>4524000010630</v>
      </c>
      <c r="C407" s="59" t="s">
        <v>32</v>
      </c>
      <c r="D407" s="75">
        <v>134732</v>
      </c>
    </row>
    <row r="408" spans="1:5" x14ac:dyDescent="0.25">
      <c r="A408" s="46">
        <v>45189</v>
      </c>
      <c r="B408" s="49">
        <v>4524000037316</v>
      </c>
      <c r="C408" s="61" t="s">
        <v>32</v>
      </c>
      <c r="D408" s="75">
        <v>59863.05</v>
      </c>
    </row>
    <row r="409" spans="1:5" ht="19.5" customHeight="1" x14ac:dyDescent="0.25">
      <c r="A409" s="46">
        <v>45190</v>
      </c>
      <c r="B409" s="51">
        <v>4524000035697</v>
      </c>
      <c r="C409" s="59" t="s">
        <v>32</v>
      </c>
      <c r="D409" s="75">
        <v>59863.05</v>
      </c>
    </row>
    <row r="410" spans="1:5" ht="15.75" customHeight="1" x14ac:dyDescent="0.25">
      <c r="A410" s="46">
        <v>45190</v>
      </c>
      <c r="B410" s="51">
        <v>4524000038251</v>
      </c>
      <c r="C410" s="59" t="s">
        <v>32</v>
      </c>
      <c r="D410" s="75">
        <v>13471</v>
      </c>
    </row>
    <row r="411" spans="1:5" ht="22.5" customHeight="1" x14ac:dyDescent="0.25">
      <c r="A411" s="46">
        <v>45191</v>
      </c>
      <c r="B411" s="51">
        <v>4524000036598</v>
      </c>
      <c r="C411" s="59" t="s">
        <v>32</v>
      </c>
      <c r="D411" s="75">
        <v>10161.75</v>
      </c>
    </row>
    <row r="412" spans="1:5" x14ac:dyDescent="0.25">
      <c r="A412" s="46">
        <v>45191</v>
      </c>
      <c r="B412" s="51">
        <v>4524000038027</v>
      </c>
      <c r="C412" s="59" t="s">
        <v>32</v>
      </c>
      <c r="D412" s="75">
        <v>5399670.1200000001</v>
      </c>
    </row>
    <row r="413" spans="1:5" ht="24" customHeight="1" x14ac:dyDescent="0.25">
      <c r="A413" s="46">
        <v>45194</v>
      </c>
      <c r="B413" s="51">
        <v>4524000011629</v>
      </c>
      <c r="C413" s="59" t="s">
        <v>32</v>
      </c>
      <c r="D413" s="75">
        <v>1912635.36</v>
      </c>
    </row>
    <row r="414" spans="1:5" ht="25.5" customHeight="1" x14ac:dyDescent="0.25">
      <c r="A414" s="46">
        <v>45194</v>
      </c>
      <c r="B414" s="51">
        <v>4524000015922</v>
      </c>
      <c r="C414" s="59" t="s">
        <v>32</v>
      </c>
      <c r="D414" s="75">
        <v>347669.72</v>
      </c>
    </row>
    <row r="415" spans="1:5" ht="21" customHeight="1" x14ac:dyDescent="0.25">
      <c r="A415" s="46">
        <v>45194</v>
      </c>
      <c r="B415" s="51">
        <v>4524000017152</v>
      </c>
      <c r="C415" s="59" t="s">
        <v>32</v>
      </c>
      <c r="D415" s="75">
        <v>48415</v>
      </c>
    </row>
    <row r="416" spans="1:5" ht="20.25" customHeight="1" x14ac:dyDescent="0.25">
      <c r="A416" s="46">
        <v>45194</v>
      </c>
      <c r="B416" s="51">
        <v>4524000038748</v>
      </c>
      <c r="C416" s="59" t="s">
        <v>32</v>
      </c>
      <c r="D416" s="75">
        <v>4840.75</v>
      </c>
    </row>
    <row r="417" spans="1:4" ht="21" customHeight="1" x14ac:dyDescent="0.25">
      <c r="A417" s="46">
        <v>45194</v>
      </c>
      <c r="B417" s="51">
        <v>4524000039200</v>
      </c>
      <c r="C417" s="59" t="s">
        <v>32</v>
      </c>
      <c r="D417" s="75">
        <v>138</v>
      </c>
    </row>
    <row r="418" spans="1:4" ht="17.25" customHeight="1" x14ac:dyDescent="0.25">
      <c r="A418" s="46">
        <v>45196</v>
      </c>
      <c r="B418" s="51">
        <v>4524000031268</v>
      </c>
      <c r="C418" s="59" t="s">
        <v>32</v>
      </c>
      <c r="D418" s="75">
        <v>39908.699999999997</v>
      </c>
    </row>
    <row r="419" spans="1:4" ht="20.25" customHeight="1" x14ac:dyDescent="0.25">
      <c r="A419" s="46">
        <v>45197</v>
      </c>
      <c r="B419" s="51">
        <v>4524000032900</v>
      </c>
      <c r="C419" s="59" t="s">
        <v>32</v>
      </c>
      <c r="D419" s="75">
        <v>59863.35</v>
      </c>
    </row>
    <row r="420" spans="1:4" ht="21" customHeight="1" x14ac:dyDescent="0.25">
      <c r="A420" s="46">
        <v>45197</v>
      </c>
      <c r="B420" s="51">
        <v>4524000038506</v>
      </c>
      <c r="C420" s="59" t="s">
        <v>32</v>
      </c>
      <c r="D420" s="75">
        <v>1710</v>
      </c>
    </row>
    <row r="421" spans="1:4" ht="18" customHeight="1" x14ac:dyDescent="0.25">
      <c r="A421" s="46">
        <v>45198</v>
      </c>
      <c r="B421" s="51">
        <v>4524000010468</v>
      </c>
      <c r="C421" s="59" t="s">
        <v>32</v>
      </c>
      <c r="D421" s="75">
        <v>1461728.28</v>
      </c>
    </row>
    <row r="422" spans="1:4" ht="21" customHeight="1" x14ac:dyDescent="0.25">
      <c r="A422" s="46">
        <v>45198</v>
      </c>
      <c r="B422" s="51">
        <v>4524000012151</v>
      </c>
      <c r="C422" s="59" t="s">
        <v>32</v>
      </c>
      <c r="D422" s="75">
        <v>629727</v>
      </c>
    </row>
    <row r="423" spans="1:4" ht="18.75" customHeight="1" x14ac:dyDescent="0.25">
      <c r="A423" s="46">
        <v>45198</v>
      </c>
      <c r="B423" s="51">
        <v>4524000038294</v>
      </c>
      <c r="C423" s="59" t="s">
        <v>32</v>
      </c>
      <c r="D423" s="75">
        <v>7634295.3300000001</v>
      </c>
    </row>
    <row r="424" spans="1:4" ht="21.75" customHeight="1" x14ac:dyDescent="0.25">
      <c r="A424" s="46">
        <v>45198</v>
      </c>
      <c r="B424" s="51">
        <v>4524000039306</v>
      </c>
      <c r="C424" s="59" t="s">
        <v>32</v>
      </c>
      <c r="D424" s="75">
        <v>15374.5</v>
      </c>
    </row>
    <row r="425" spans="1:4" ht="45.75" customHeight="1" thickBot="1" x14ac:dyDescent="0.3">
      <c r="A425" s="171" t="s">
        <v>332</v>
      </c>
      <c r="B425" s="171"/>
      <c r="C425" s="171"/>
      <c r="D425" s="103">
        <v>31007573.23</v>
      </c>
    </row>
    <row r="426" spans="1:4" ht="33" customHeight="1" thickTop="1" x14ac:dyDescent="0.25">
      <c r="A426" s="25"/>
      <c r="B426" s="25"/>
      <c r="C426" s="25"/>
      <c r="D426" s="88"/>
    </row>
    <row r="427" spans="1:4" ht="17.25" customHeight="1" x14ac:dyDescent="0.25">
      <c r="A427" s="25"/>
      <c r="B427" s="25"/>
      <c r="C427" s="25"/>
      <c r="D427" s="88"/>
    </row>
    <row r="428" spans="1:4" ht="18.75" customHeight="1" x14ac:dyDescent="0.25">
      <c r="A428" s="25"/>
      <c r="B428" s="25"/>
      <c r="C428" s="25"/>
      <c r="D428" s="88"/>
    </row>
    <row r="429" spans="1:4" ht="23.25" customHeight="1" x14ac:dyDescent="0.25">
      <c r="A429" s="169" t="s">
        <v>45</v>
      </c>
      <c r="B429" s="169"/>
      <c r="C429" s="169"/>
      <c r="D429" s="169"/>
    </row>
    <row r="430" spans="1:4" ht="23.25" customHeight="1" thickBot="1" x14ac:dyDescent="0.3">
      <c r="A430" s="170" t="s">
        <v>49</v>
      </c>
      <c r="B430" s="170"/>
      <c r="C430" s="170"/>
      <c r="D430" s="170"/>
    </row>
    <row r="431" spans="1:4" ht="27" customHeight="1" thickBot="1" x14ac:dyDescent="0.3">
      <c r="A431" s="63" t="s">
        <v>20</v>
      </c>
      <c r="B431" s="64" t="s">
        <v>21</v>
      </c>
      <c r="C431" s="65" t="s">
        <v>22</v>
      </c>
      <c r="D431" s="82" t="s">
        <v>66</v>
      </c>
    </row>
    <row r="432" spans="1:4" ht="17.25" customHeight="1" x14ac:dyDescent="0.25">
      <c r="A432" s="57">
        <v>45195</v>
      </c>
      <c r="B432" s="58" t="s">
        <v>333</v>
      </c>
      <c r="C432" s="47" t="s">
        <v>334</v>
      </c>
      <c r="D432" s="105">
        <v>3583.66</v>
      </c>
    </row>
    <row r="433" spans="1:5" ht="20.25" customHeight="1" x14ac:dyDescent="0.25">
      <c r="A433" s="55">
        <v>45198</v>
      </c>
      <c r="B433" s="56" t="s">
        <v>335</v>
      </c>
      <c r="C433" s="56" t="s">
        <v>58</v>
      </c>
      <c r="D433" s="83">
        <v>105376</v>
      </c>
    </row>
    <row r="434" spans="1:5" x14ac:dyDescent="0.25">
      <c r="A434" s="55">
        <v>45198</v>
      </c>
      <c r="B434" s="56" t="s">
        <v>336</v>
      </c>
      <c r="C434" s="56" t="s">
        <v>28</v>
      </c>
      <c r="D434" s="83">
        <v>1425</v>
      </c>
    </row>
    <row r="435" spans="1:5" ht="23.25" customHeight="1" x14ac:dyDescent="0.25">
      <c r="A435" s="55">
        <v>45198</v>
      </c>
      <c r="B435" s="56" t="s">
        <v>336</v>
      </c>
      <c r="C435" s="56" t="s">
        <v>28</v>
      </c>
      <c r="D435" s="83">
        <v>0.1</v>
      </c>
    </row>
    <row r="436" spans="1:5" ht="23.25" customHeight="1" x14ac:dyDescent="0.25">
      <c r="A436" s="55">
        <v>45198</v>
      </c>
      <c r="B436" s="56" t="s">
        <v>337</v>
      </c>
      <c r="C436" s="56" t="s">
        <v>47</v>
      </c>
      <c r="D436" s="83">
        <v>15179302.439999999</v>
      </c>
    </row>
    <row r="437" spans="1:5" ht="23.25" customHeight="1" x14ac:dyDescent="0.25">
      <c r="A437" s="55">
        <v>45198</v>
      </c>
      <c r="B437" s="56" t="s">
        <v>338</v>
      </c>
      <c r="C437" s="56" t="s">
        <v>339</v>
      </c>
      <c r="D437" s="83">
        <v>915</v>
      </c>
    </row>
    <row r="438" spans="1:5" ht="23.25" customHeight="1" x14ac:dyDescent="0.25">
      <c r="A438" s="55">
        <v>45199</v>
      </c>
      <c r="B438" s="56" t="s">
        <v>340</v>
      </c>
      <c r="C438" s="56" t="s">
        <v>58</v>
      </c>
      <c r="D438" s="83">
        <v>35748</v>
      </c>
    </row>
    <row r="439" spans="1:5" ht="15.75" thickBot="1" x14ac:dyDescent="0.3">
      <c r="A439" s="171" t="s">
        <v>332</v>
      </c>
      <c r="B439" s="171"/>
      <c r="C439" s="171"/>
      <c r="D439" s="106">
        <v>15326350.199999999</v>
      </c>
    </row>
    <row r="440" spans="1:5" ht="15.75" thickTop="1" x14ac:dyDescent="0.25">
      <c r="A440" s="25"/>
      <c r="B440" s="25"/>
      <c r="C440" s="25"/>
      <c r="D440" s="88"/>
    </row>
    <row r="441" spans="1:5" ht="15.75" thickBot="1" x14ac:dyDescent="0.3">
      <c r="A441" s="25"/>
      <c r="B441" s="25"/>
      <c r="C441" s="25"/>
      <c r="D441" s="88"/>
    </row>
    <row r="442" spans="1:5" ht="16.5" thickBot="1" x14ac:dyDescent="0.3">
      <c r="A442" s="38"/>
      <c r="B442" s="188" t="s">
        <v>342</v>
      </c>
      <c r="C442" s="189"/>
      <c r="D442" s="71">
        <v>134479484.75999999</v>
      </c>
    </row>
    <row r="443" spans="1:5" x14ac:dyDescent="0.25">
      <c r="A443" s="38"/>
      <c r="B443" s="38"/>
      <c r="C443" s="5"/>
      <c r="D443" s="107"/>
      <c r="E443" s="5"/>
    </row>
    <row r="444" spans="1:5" x14ac:dyDescent="0.25">
      <c r="A444" s="38"/>
      <c r="B444" s="38"/>
      <c r="C444" s="5"/>
      <c r="D444" s="107"/>
      <c r="E444" s="5"/>
    </row>
    <row r="445" spans="1:5" x14ac:dyDescent="0.25">
      <c r="A445" s="38"/>
      <c r="B445" s="38"/>
      <c r="C445" s="5"/>
      <c r="D445" s="107"/>
      <c r="E445" s="5"/>
    </row>
    <row r="446" spans="1:5" ht="18" customHeight="1" thickBot="1" x14ac:dyDescent="0.3">
      <c r="A446" s="38"/>
      <c r="B446" s="38"/>
      <c r="C446" s="5"/>
      <c r="D446" s="107"/>
      <c r="E446" s="5"/>
    </row>
    <row r="447" spans="1:5" ht="18" customHeight="1" thickBot="1" x14ac:dyDescent="0.3">
      <c r="A447" s="38"/>
      <c r="B447" s="172" t="s">
        <v>343</v>
      </c>
      <c r="C447" s="173"/>
      <c r="D447" s="71">
        <v>159640592.84999999</v>
      </c>
    </row>
    <row r="448" spans="1:5" ht="18" customHeight="1" x14ac:dyDescent="0.25">
      <c r="A448" s="38"/>
      <c r="B448" s="38"/>
      <c r="C448" s="38"/>
      <c r="D448" s="108"/>
    </row>
    <row r="449" spans="1:6" ht="18" customHeight="1" x14ac:dyDescent="0.25">
      <c r="A449" s="38"/>
      <c r="B449" s="38"/>
      <c r="C449" s="38"/>
      <c r="D449" s="108"/>
    </row>
    <row r="450" spans="1:6" ht="18" customHeight="1" x14ac:dyDescent="0.25">
      <c r="A450" s="38"/>
      <c r="B450" s="38"/>
      <c r="C450" s="38"/>
      <c r="D450" s="108"/>
    </row>
    <row r="451" spans="1:6" ht="15" customHeight="1" x14ac:dyDescent="0.25">
      <c r="A451" s="38"/>
      <c r="B451" s="38"/>
      <c r="C451" s="38"/>
      <c r="D451" s="108"/>
    </row>
    <row r="452" spans="1:6" ht="15" customHeight="1" x14ac:dyDescent="0.25">
      <c r="A452" s="38"/>
      <c r="B452" s="38"/>
      <c r="C452" s="38"/>
      <c r="D452" s="108"/>
    </row>
    <row r="453" spans="1:6" ht="15" customHeight="1" x14ac:dyDescent="0.25">
      <c r="A453" s="38"/>
      <c r="B453" s="38"/>
      <c r="C453" s="38"/>
      <c r="D453" s="108"/>
    </row>
    <row r="454" spans="1:6" ht="15" customHeight="1" x14ac:dyDescent="0.25">
      <c r="A454" s="38"/>
      <c r="B454" s="38"/>
      <c r="C454" s="38"/>
      <c r="D454" s="108"/>
    </row>
    <row r="455" spans="1:6" ht="15" customHeight="1" x14ac:dyDescent="0.25">
      <c r="A455" s="38"/>
      <c r="B455" s="38"/>
      <c r="C455" s="38"/>
      <c r="D455" s="108" t="s">
        <v>68</v>
      </c>
    </row>
    <row r="456" spans="1:6" ht="15" customHeight="1" x14ac:dyDescent="0.25">
      <c r="A456" s="174" t="s">
        <v>346</v>
      </c>
      <c r="B456" s="174"/>
      <c r="C456" s="174"/>
      <c r="D456" s="174"/>
      <c r="E456" s="174"/>
      <c r="F456" s="174"/>
    </row>
    <row r="457" spans="1:6" ht="15" customHeight="1" x14ac:dyDescent="0.25">
      <c r="A457" s="38"/>
      <c r="B457" s="38"/>
      <c r="C457" s="38"/>
      <c r="D457" s="108"/>
    </row>
    <row r="458" spans="1:6" ht="15" customHeight="1" x14ac:dyDescent="0.25">
      <c r="A458" s="72" t="s">
        <v>3</v>
      </c>
      <c r="B458" s="72" t="s">
        <v>0</v>
      </c>
      <c r="C458" s="72" t="s">
        <v>4</v>
      </c>
      <c r="D458" s="109" t="s">
        <v>5</v>
      </c>
      <c r="E458" s="72" t="s">
        <v>6</v>
      </c>
      <c r="F458" s="72" t="s">
        <v>7</v>
      </c>
    </row>
    <row r="459" spans="1:6" ht="15" customHeight="1" x14ac:dyDescent="0.25">
      <c r="A459" s="18" t="str">
        <f>[1]Hoja1!$H$21</f>
        <v>265932</v>
      </c>
      <c r="B459" s="18" t="s">
        <v>347</v>
      </c>
      <c r="C459" s="60" t="s">
        <v>15</v>
      </c>
      <c r="D459" s="110" t="s">
        <v>16</v>
      </c>
      <c r="E459" s="18" t="s">
        <v>10</v>
      </c>
      <c r="F459" s="18">
        <v>125000</v>
      </c>
    </row>
    <row r="460" spans="1:6" ht="15" customHeight="1" x14ac:dyDescent="0.25">
      <c r="A460" s="18">
        <v>265933</v>
      </c>
      <c r="B460" s="18" t="s">
        <v>347</v>
      </c>
      <c r="C460" s="60" t="s">
        <v>348</v>
      </c>
      <c r="D460" s="110" t="s">
        <v>14</v>
      </c>
      <c r="E460" s="18" t="s">
        <v>10</v>
      </c>
      <c r="F460" s="18">
        <v>1235062.08</v>
      </c>
    </row>
    <row r="461" spans="1:6" ht="15" customHeight="1" x14ac:dyDescent="0.25">
      <c r="A461" s="18">
        <v>265934</v>
      </c>
      <c r="B461" s="18" t="s">
        <v>347</v>
      </c>
      <c r="C461" s="60" t="s">
        <v>349</v>
      </c>
      <c r="D461" s="110" t="s">
        <v>17</v>
      </c>
      <c r="E461" s="18" t="s">
        <v>10</v>
      </c>
      <c r="F461" s="18">
        <v>123606.88</v>
      </c>
    </row>
    <row r="462" spans="1:6" ht="15" customHeight="1" x14ac:dyDescent="0.25">
      <c r="A462" s="18">
        <v>265935</v>
      </c>
      <c r="B462" s="18" t="s">
        <v>350</v>
      </c>
      <c r="C462" s="60" t="s">
        <v>351</v>
      </c>
      <c r="D462" s="110" t="s">
        <v>16</v>
      </c>
      <c r="E462" s="18" t="s">
        <v>10</v>
      </c>
      <c r="F462" s="18">
        <v>12029.99</v>
      </c>
    </row>
    <row r="463" spans="1:6" ht="15" customHeight="1" x14ac:dyDescent="0.25">
      <c r="A463" s="18">
        <v>265936</v>
      </c>
      <c r="B463" s="18" t="s">
        <v>352</v>
      </c>
      <c r="C463" s="60" t="s">
        <v>353</v>
      </c>
      <c r="D463" s="110" t="s">
        <v>16</v>
      </c>
      <c r="E463" s="18" t="s">
        <v>10</v>
      </c>
      <c r="F463" s="18">
        <v>130885</v>
      </c>
    </row>
    <row r="464" spans="1:6" ht="15" customHeight="1" x14ac:dyDescent="0.25">
      <c r="A464" s="18">
        <v>265937</v>
      </c>
      <c r="B464" s="18" t="s">
        <v>354</v>
      </c>
      <c r="C464" s="60" t="s">
        <v>355</v>
      </c>
      <c r="D464" s="110" t="s">
        <v>16</v>
      </c>
      <c r="E464" s="18" t="s">
        <v>10</v>
      </c>
      <c r="F464" s="18">
        <v>16814.96</v>
      </c>
    </row>
    <row r="465" spans="1:6" ht="15" customHeight="1" x14ac:dyDescent="0.25">
      <c r="A465" s="18">
        <v>265938</v>
      </c>
      <c r="B465" s="18" t="s">
        <v>356</v>
      </c>
      <c r="C465" s="60" t="s">
        <v>357</v>
      </c>
      <c r="D465" s="110" t="s">
        <v>16</v>
      </c>
      <c r="E465" s="18" t="s">
        <v>10</v>
      </c>
      <c r="F465" s="18">
        <v>15049.49</v>
      </c>
    </row>
    <row r="466" spans="1:6" ht="15" customHeight="1" x14ac:dyDescent="0.25">
      <c r="A466" s="18">
        <v>265939</v>
      </c>
      <c r="B466" s="18" t="s">
        <v>356</v>
      </c>
      <c r="C466" s="60" t="s">
        <v>358</v>
      </c>
      <c r="D466" s="110" t="s">
        <v>16</v>
      </c>
      <c r="E466" s="18" t="s">
        <v>10</v>
      </c>
      <c r="F466" s="18">
        <v>22065.24</v>
      </c>
    </row>
    <row r="467" spans="1:6" ht="15" customHeight="1" x14ac:dyDescent="0.25">
      <c r="A467" s="18">
        <v>265940</v>
      </c>
      <c r="B467" s="18" t="s">
        <v>359</v>
      </c>
      <c r="C467" s="60" t="s">
        <v>360</v>
      </c>
      <c r="D467" s="110" t="s">
        <v>14</v>
      </c>
      <c r="E467" s="18" t="s">
        <v>10</v>
      </c>
      <c r="F467" s="18">
        <v>601655.48</v>
      </c>
    </row>
    <row r="468" spans="1:6" ht="15" customHeight="1" x14ac:dyDescent="0.25">
      <c r="A468" s="18">
        <v>265941</v>
      </c>
      <c r="B468" s="18" t="s">
        <v>361</v>
      </c>
      <c r="C468" s="60" t="s">
        <v>362</v>
      </c>
      <c r="D468" s="110" t="s">
        <v>16</v>
      </c>
      <c r="E468" s="18" t="s">
        <v>10</v>
      </c>
      <c r="F468" s="18">
        <v>19093.62</v>
      </c>
    </row>
    <row r="469" spans="1:6" ht="15" customHeight="1" x14ac:dyDescent="0.25">
      <c r="A469" s="18">
        <v>265942</v>
      </c>
      <c r="B469" s="18" t="s">
        <v>361</v>
      </c>
      <c r="C469" s="60" t="s">
        <v>363</v>
      </c>
      <c r="D469" s="110" t="s">
        <v>9</v>
      </c>
      <c r="E469" s="18" t="s">
        <v>10</v>
      </c>
      <c r="F469" s="18">
        <v>103580.2</v>
      </c>
    </row>
    <row r="470" spans="1:6" ht="15" customHeight="1" x14ac:dyDescent="0.25">
      <c r="A470" s="18">
        <v>265943</v>
      </c>
      <c r="B470" s="18" t="s">
        <v>361</v>
      </c>
      <c r="C470" s="60" t="s">
        <v>364</v>
      </c>
      <c r="D470" s="110" t="s">
        <v>14</v>
      </c>
      <c r="E470" s="18" t="s">
        <v>10</v>
      </c>
      <c r="F470" s="18">
        <v>493280.85</v>
      </c>
    </row>
    <row r="471" spans="1:6" ht="15" customHeight="1" x14ac:dyDescent="0.25">
      <c r="A471" s="18">
        <v>265944</v>
      </c>
      <c r="B471" s="18" t="s">
        <v>361</v>
      </c>
      <c r="C471" s="60" t="s">
        <v>69</v>
      </c>
      <c r="D471" s="110" t="s">
        <v>14</v>
      </c>
      <c r="E471" s="18" t="s">
        <v>10</v>
      </c>
      <c r="F471" s="18">
        <v>480817.26</v>
      </c>
    </row>
    <row r="472" spans="1:6" ht="15" customHeight="1" x14ac:dyDescent="0.25">
      <c r="A472" s="18">
        <v>265945</v>
      </c>
      <c r="B472" s="18" t="s">
        <v>361</v>
      </c>
      <c r="C472" s="60" t="s">
        <v>365</v>
      </c>
      <c r="D472" s="110" t="s">
        <v>14</v>
      </c>
      <c r="E472" s="18" t="s">
        <v>10</v>
      </c>
      <c r="F472" s="18">
        <v>81718.649999999994</v>
      </c>
    </row>
    <row r="473" spans="1:6" ht="15" customHeight="1" x14ac:dyDescent="0.25">
      <c r="A473" s="18">
        <v>265946</v>
      </c>
      <c r="B473" s="18" t="s">
        <v>361</v>
      </c>
      <c r="C473" s="60" t="s">
        <v>366</v>
      </c>
      <c r="D473" s="110" t="s">
        <v>14</v>
      </c>
      <c r="E473" s="18" t="s">
        <v>10</v>
      </c>
      <c r="F473" s="18">
        <v>61266.03</v>
      </c>
    </row>
    <row r="474" spans="1:6" ht="15" customHeight="1" x14ac:dyDescent="0.25">
      <c r="A474" s="18">
        <v>265947</v>
      </c>
      <c r="B474" s="18" t="s">
        <v>367</v>
      </c>
      <c r="C474" s="60" t="s">
        <v>368</v>
      </c>
      <c r="D474" s="110" t="s">
        <v>70</v>
      </c>
      <c r="E474" s="18" t="s">
        <v>10</v>
      </c>
      <c r="F474" s="18">
        <v>66112.5</v>
      </c>
    </row>
    <row r="475" spans="1:6" ht="15" customHeight="1" x14ac:dyDescent="0.25">
      <c r="A475" s="18">
        <v>265948</v>
      </c>
      <c r="B475" s="18" t="s">
        <v>367</v>
      </c>
      <c r="C475" s="60" t="s">
        <v>369</v>
      </c>
      <c r="D475" s="110" t="s">
        <v>70</v>
      </c>
      <c r="E475" s="18" t="s">
        <v>10</v>
      </c>
      <c r="F475" s="18">
        <v>91500</v>
      </c>
    </row>
    <row r="476" spans="1:6" ht="15" customHeight="1" x14ac:dyDescent="0.25">
      <c r="A476" s="18">
        <v>265949</v>
      </c>
      <c r="B476" s="18" t="s">
        <v>367</v>
      </c>
      <c r="C476" s="60" t="s">
        <v>369</v>
      </c>
      <c r="D476" s="110" t="s">
        <v>70</v>
      </c>
      <c r="E476" s="18" t="s">
        <v>10</v>
      </c>
      <c r="F476" s="18">
        <v>42475</v>
      </c>
    </row>
    <row r="477" spans="1:6" ht="15" customHeight="1" x14ac:dyDescent="0.25">
      <c r="A477" s="18">
        <v>265950</v>
      </c>
      <c r="B477" s="18" t="s">
        <v>367</v>
      </c>
      <c r="C477" s="60" t="s">
        <v>11</v>
      </c>
      <c r="D477" s="110" t="s">
        <v>12</v>
      </c>
      <c r="E477" s="18" t="s">
        <v>10</v>
      </c>
      <c r="F477" s="18">
        <v>15000</v>
      </c>
    </row>
    <row r="478" spans="1:6" ht="15" customHeight="1" x14ac:dyDescent="0.25">
      <c r="A478" s="18">
        <v>265951</v>
      </c>
      <c r="B478" s="18" t="s">
        <v>367</v>
      </c>
      <c r="C478" s="60" t="s">
        <v>370</v>
      </c>
      <c r="D478" s="110" t="s">
        <v>9</v>
      </c>
      <c r="E478" s="18" t="s">
        <v>10</v>
      </c>
      <c r="F478" s="18">
        <v>11500</v>
      </c>
    </row>
    <row r="479" spans="1:6" ht="15" customHeight="1" x14ac:dyDescent="0.25">
      <c r="A479" s="18">
        <v>265952</v>
      </c>
      <c r="B479" s="18" t="s">
        <v>367</v>
      </c>
      <c r="C479" s="60" t="s">
        <v>13</v>
      </c>
      <c r="D479" s="110" t="s">
        <v>9</v>
      </c>
      <c r="E479" s="18" t="s">
        <v>10</v>
      </c>
      <c r="F479" s="18">
        <v>46325</v>
      </c>
    </row>
    <row r="480" spans="1:6" ht="15" customHeight="1" x14ac:dyDescent="0.25">
      <c r="A480" s="18">
        <v>265953</v>
      </c>
      <c r="B480" s="18" t="s">
        <v>367</v>
      </c>
      <c r="C480" s="60" t="s">
        <v>371</v>
      </c>
      <c r="D480" s="110" t="s">
        <v>17</v>
      </c>
      <c r="E480" s="18" t="s">
        <v>10</v>
      </c>
      <c r="F480" s="18">
        <v>4735.88</v>
      </c>
    </row>
    <row r="481" spans="1:6" ht="15" customHeight="1" x14ac:dyDescent="0.25">
      <c r="A481" s="18">
        <v>265954</v>
      </c>
      <c r="B481" s="18" t="s">
        <v>367</v>
      </c>
      <c r="C481" s="60" t="s">
        <v>372</v>
      </c>
      <c r="D481" s="110" t="s">
        <v>17</v>
      </c>
      <c r="E481" s="18" t="s">
        <v>10</v>
      </c>
      <c r="F481" s="18">
        <v>10540.78</v>
      </c>
    </row>
    <row r="482" spans="1:6" ht="15" customHeight="1" x14ac:dyDescent="0.25">
      <c r="A482" s="18">
        <v>265955</v>
      </c>
      <c r="B482" s="18" t="s">
        <v>367</v>
      </c>
      <c r="C482" s="60" t="s">
        <v>373</v>
      </c>
      <c r="D482" s="110" t="s">
        <v>17</v>
      </c>
      <c r="E482" s="18" t="s">
        <v>10</v>
      </c>
      <c r="F482" s="18">
        <v>10540.79</v>
      </c>
    </row>
    <row r="483" spans="1:6" ht="15" customHeight="1" x14ac:dyDescent="0.25">
      <c r="A483" s="18">
        <v>265956</v>
      </c>
      <c r="B483" s="18" t="s">
        <v>367</v>
      </c>
      <c r="C483" s="60" t="s">
        <v>374</v>
      </c>
      <c r="D483" s="110" t="s">
        <v>17</v>
      </c>
      <c r="E483" s="18" t="s">
        <v>10</v>
      </c>
      <c r="F483" s="18">
        <v>10540.78</v>
      </c>
    </row>
    <row r="484" spans="1:6" ht="15" customHeight="1" x14ac:dyDescent="0.25">
      <c r="A484" s="18">
        <v>265957</v>
      </c>
      <c r="B484" s="18" t="s">
        <v>367</v>
      </c>
      <c r="C484" s="60" t="s">
        <v>375</v>
      </c>
      <c r="D484" s="110" t="s">
        <v>17</v>
      </c>
      <c r="E484" s="18" t="s">
        <v>10</v>
      </c>
      <c r="F484" s="18">
        <v>10540.79</v>
      </c>
    </row>
    <row r="485" spans="1:6" ht="15" customHeight="1" x14ac:dyDescent="0.25">
      <c r="A485" s="18">
        <v>265958</v>
      </c>
      <c r="B485" s="18" t="s">
        <v>367</v>
      </c>
      <c r="C485" s="60" t="s">
        <v>376</v>
      </c>
      <c r="D485" s="110" t="s">
        <v>17</v>
      </c>
      <c r="E485" s="18" t="s">
        <v>10</v>
      </c>
      <c r="F485" s="18">
        <v>18668.310000000001</v>
      </c>
    </row>
    <row r="486" spans="1:6" ht="15" customHeight="1" x14ac:dyDescent="0.25">
      <c r="A486" s="18">
        <v>265959</v>
      </c>
      <c r="B486" s="18" t="s">
        <v>367</v>
      </c>
      <c r="C486" s="60" t="s">
        <v>377</v>
      </c>
      <c r="D486" s="110" t="s">
        <v>17</v>
      </c>
      <c r="E486" s="18" t="s">
        <v>10</v>
      </c>
      <c r="F486" s="18">
        <v>18668.310000000001</v>
      </c>
    </row>
    <row r="487" spans="1:6" ht="15" customHeight="1" x14ac:dyDescent="0.25">
      <c r="A487" s="18">
        <v>265960</v>
      </c>
      <c r="B487" s="18" t="s">
        <v>367</v>
      </c>
      <c r="C487" s="60" t="s">
        <v>378</v>
      </c>
      <c r="D487" s="110" t="s">
        <v>17</v>
      </c>
      <c r="E487" s="18" t="s">
        <v>10</v>
      </c>
      <c r="F487" s="18">
        <v>18668.310000000001</v>
      </c>
    </row>
    <row r="488" spans="1:6" ht="15" customHeight="1" x14ac:dyDescent="0.25">
      <c r="A488" s="18">
        <v>265961</v>
      </c>
      <c r="B488" s="18" t="s">
        <v>367</v>
      </c>
      <c r="C488" s="60" t="s">
        <v>379</v>
      </c>
      <c r="D488" s="110" t="s">
        <v>17</v>
      </c>
      <c r="E488" s="18" t="s">
        <v>10</v>
      </c>
      <c r="F488" s="18">
        <v>18668.310000000001</v>
      </c>
    </row>
    <row r="489" spans="1:6" ht="15" customHeight="1" x14ac:dyDescent="0.25">
      <c r="A489" s="18">
        <v>265962</v>
      </c>
      <c r="B489" s="18" t="s">
        <v>367</v>
      </c>
      <c r="C489" s="60" t="s">
        <v>380</v>
      </c>
      <c r="D489" s="110" t="s">
        <v>17</v>
      </c>
      <c r="E489" s="18" t="s">
        <v>10</v>
      </c>
      <c r="F489" s="18">
        <v>18668.310000000001</v>
      </c>
    </row>
    <row r="490" spans="1:6" ht="15" customHeight="1" x14ac:dyDescent="0.25">
      <c r="A490" s="18">
        <v>265963</v>
      </c>
      <c r="B490" s="18" t="s">
        <v>367</v>
      </c>
      <c r="C490" s="60" t="s">
        <v>381</v>
      </c>
      <c r="D490" s="110" t="s">
        <v>17</v>
      </c>
      <c r="E490" s="18" t="s">
        <v>10</v>
      </c>
      <c r="F490" s="18">
        <v>43548.74</v>
      </c>
    </row>
    <row r="491" spans="1:6" ht="15" customHeight="1" x14ac:dyDescent="0.25">
      <c r="A491" s="18">
        <v>265964</v>
      </c>
      <c r="B491" s="18" t="s">
        <v>367</v>
      </c>
      <c r="C491" s="60" t="s">
        <v>382</v>
      </c>
      <c r="D491" s="110" t="s">
        <v>17</v>
      </c>
      <c r="E491" s="18" t="s">
        <v>10</v>
      </c>
      <c r="F491" s="18">
        <v>43548.74</v>
      </c>
    </row>
    <row r="492" spans="1:6" ht="15" customHeight="1" x14ac:dyDescent="0.25">
      <c r="A492" s="18">
        <v>265965</v>
      </c>
      <c r="B492" s="18" t="s">
        <v>367</v>
      </c>
      <c r="C492" s="60" t="s">
        <v>383</v>
      </c>
      <c r="D492" s="110" t="s">
        <v>17</v>
      </c>
      <c r="E492" s="18" t="s">
        <v>10</v>
      </c>
      <c r="F492" s="18">
        <v>43548.73</v>
      </c>
    </row>
    <row r="493" spans="1:6" ht="15" customHeight="1" x14ac:dyDescent="0.25">
      <c r="A493" s="18">
        <v>265966</v>
      </c>
      <c r="B493" s="18" t="s">
        <v>367</v>
      </c>
      <c r="C493" s="60" t="s">
        <v>384</v>
      </c>
      <c r="D493" s="110" t="s">
        <v>17</v>
      </c>
      <c r="E493" s="18" t="s">
        <v>10</v>
      </c>
      <c r="F493" s="18">
        <v>20004.400000000001</v>
      </c>
    </row>
    <row r="494" spans="1:6" ht="15" customHeight="1" x14ac:dyDescent="0.25">
      <c r="A494" s="18">
        <v>265967</v>
      </c>
      <c r="B494" s="18" t="s">
        <v>367</v>
      </c>
      <c r="C494" s="60" t="s">
        <v>385</v>
      </c>
      <c r="D494" s="110" t="s">
        <v>17</v>
      </c>
      <c r="E494" s="18" t="s">
        <v>10</v>
      </c>
      <c r="F494" s="18">
        <v>20004.400000000001</v>
      </c>
    </row>
    <row r="495" spans="1:6" ht="15" customHeight="1" x14ac:dyDescent="0.25">
      <c r="A495" s="18">
        <v>265968</v>
      </c>
      <c r="B495" s="18" t="s">
        <v>367</v>
      </c>
      <c r="C495" s="60" t="s">
        <v>386</v>
      </c>
      <c r="D495" s="110" t="s">
        <v>17</v>
      </c>
      <c r="E495" s="18" t="s">
        <v>10</v>
      </c>
      <c r="F495" s="18">
        <v>20004.41</v>
      </c>
    </row>
    <row r="496" spans="1:6" ht="15" customHeight="1" x14ac:dyDescent="0.25">
      <c r="A496" s="18">
        <v>265969</v>
      </c>
      <c r="B496" s="18" t="s">
        <v>367</v>
      </c>
      <c r="C496" s="60" t="s">
        <v>387</v>
      </c>
      <c r="D496" s="110" t="s">
        <v>17</v>
      </c>
      <c r="E496" s="18" t="s">
        <v>10</v>
      </c>
      <c r="F496" s="18">
        <v>20004.400000000001</v>
      </c>
    </row>
    <row r="497" spans="1:10" ht="15" customHeight="1" x14ac:dyDescent="0.25">
      <c r="A497" s="18">
        <v>265970</v>
      </c>
      <c r="B497" s="18" t="s">
        <v>367</v>
      </c>
      <c r="C497" s="60" t="s">
        <v>388</v>
      </c>
      <c r="D497" s="110" t="s">
        <v>17</v>
      </c>
      <c r="E497" s="18" t="s">
        <v>10</v>
      </c>
      <c r="F497" s="18">
        <v>18139.75</v>
      </c>
    </row>
    <row r="498" spans="1:10" ht="15" customHeight="1" x14ac:dyDescent="0.25">
      <c r="A498" s="18">
        <v>265971</v>
      </c>
      <c r="B498" s="18" t="s">
        <v>367</v>
      </c>
      <c r="C498" s="60" t="s">
        <v>389</v>
      </c>
      <c r="D498" s="110" t="s">
        <v>17</v>
      </c>
      <c r="E498" s="18" t="s">
        <v>10</v>
      </c>
      <c r="F498" s="18">
        <v>18139.75</v>
      </c>
    </row>
    <row r="499" spans="1:10" ht="15" customHeight="1" x14ac:dyDescent="0.25">
      <c r="A499" s="18">
        <v>265972</v>
      </c>
      <c r="B499" s="18" t="s">
        <v>367</v>
      </c>
      <c r="C499" s="60" t="s">
        <v>390</v>
      </c>
      <c r="D499" s="110" t="s">
        <v>17</v>
      </c>
      <c r="E499" s="18" t="s">
        <v>10</v>
      </c>
      <c r="F499" s="18">
        <v>18139.75</v>
      </c>
      <c r="J499" t="s">
        <v>68</v>
      </c>
    </row>
    <row r="500" spans="1:10" ht="15" customHeight="1" x14ac:dyDescent="0.25">
      <c r="A500" s="18">
        <v>265973</v>
      </c>
      <c r="B500" s="18" t="s">
        <v>367</v>
      </c>
      <c r="C500" s="60" t="s">
        <v>391</v>
      </c>
      <c r="D500" s="110" t="s">
        <v>17</v>
      </c>
      <c r="E500" s="18" t="s">
        <v>10</v>
      </c>
      <c r="F500" s="18">
        <v>18139.740000000002</v>
      </c>
    </row>
    <row r="501" spans="1:10" ht="15" customHeight="1" x14ac:dyDescent="0.25">
      <c r="A501" s="18">
        <v>265974</v>
      </c>
      <c r="B501" s="18" t="s">
        <v>367</v>
      </c>
      <c r="C501" s="60" t="s">
        <v>392</v>
      </c>
      <c r="D501" s="110" t="s">
        <v>14</v>
      </c>
      <c r="E501" s="18" t="s">
        <v>10</v>
      </c>
      <c r="F501" s="18">
        <v>261275.87</v>
      </c>
    </row>
    <row r="502" spans="1:10" ht="15" customHeight="1" x14ac:dyDescent="0.25">
      <c r="A502" s="18">
        <v>265975</v>
      </c>
      <c r="B502" s="18" t="s">
        <v>367</v>
      </c>
      <c r="C502" s="60" t="s">
        <v>393</v>
      </c>
      <c r="D502" s="110" t="s">
        <v>14</v>
      </c>
      <c r="E502" s="18" t="s">
        <v>10</v>
      </c>
      <c r="F502" s="18">
        <v>337104.62</v>
      </c>
    </row>
    <row r="503" spans="1:10" ht="15" customHeight="1" x14ac:dyDescent="0.25">
      <c r="A503" s="18">
        <v>265976</v>
      </c>
      <c r="B503" s="18" t="s">
        <v>367</v>
      </c>
      <c r="C503" s="60" t="s">
        <v>394</v>
      </c>
      <c r="D503" s="110" t="s">
        <v>14</v>
      </c>
      <c r="E503" s="18" t="s">
        <v>10</v>
      </c>
      <c r="F503" s="18">
        <v>229588.99</v>
      </c>
    </row>
    <row r="504" spans="1:10" ht="15" customHeight="1" x14ac:dyDescent="0.25">
      <c r="A504" s="18">
        <v>265977</v>
      </c>
      <c r="B504" s="18" t="s">
        <v>367</v>
      </c>
      <c r="C504" s="60" t="s">
        <v>395</v>
      </c>
      <c r="D504" s="110" t="s">
        <v>14</v>
      </c>
      <c r="E504" s="18" t="s">
        <v>10</v>
      </c>
      <c r="F504" s="18">
        <v>26874.720000000001</v>
      </c>
    </row>
    <row r="505" spans="1:10" ht="15" customHeight="1" x14ac:dyDescent="0.25">
      <c r="A505" s="18">
        <v>265978</v>
      </c>
      <c r="B505" s="18" t="s">
        <v>367</v>
      </c>
      <c r="C505" s="60" t="s">
        <v>396</v>
      </c>
      <c r="D505" s="110" t="s">
        <v>14</v>
      </c>
      <c r="E505" s="18" t="s">
        <v>10</v>
      </c>
      <c r="F505" s="18">
        <v>39017.24</v>
      </c>
    </row>
    <row r="506" spans="1:10" ht="15" customHeight="1" x14ac:dyDescent="0.25">
      <c r="A506" s="18">
        <v>265979</v>
      </c>
      <c r="B506" s="18" t="s">
        <v>367</v>
      </c>
      <c r="C506" s="60" t="s">
        <v>397</v>
      </c>
      <c r="D506" s="110" t="s">
        <v>14</v>
      </c>
      <c r="E506" s="18" t="s">
        <v>10</v>
      </c>
      <c r="F506" s="18">
        <v>74891.86</v>
      </c>
    </row>
    <row r="507" spans="1:10" ht="15" customHeight="1" x14ac:dyDescent="0.25">
      <c r="A507" s="18">
        <v>265980</v>
      </c>
      <c r="B507" s="18" t="s">
        <v>367</v>
      </c>
      <c r="C507" s="60" t="s">
        <v>398</v>
      </c>
      <c r="D507" s="110" t="s">
        <v>14</v>
      </c>
      <c r="E507" s="18" t="s">
        <v>10</v>
      </c>
      <c r="F507" s="18">
        <v>6462.22</v>
      </c>
    </row>
    <row r="508" spans="1:10" ht="15" customHeight="1" x14ac:dyDescent="0.25">
      <c r="A508" s="18">
        <v>265981</v>
      </c>
      <c r="B508" s="18" t="s">
        <v>367</v>
      </c>
      <c r="C508" s="60" t="s">
        <v>399</v>
      </c>
      <c r="D508" s="110" t="s">
        <v>14</v>
      </c>
      <c r="E508" s="18" t="s">
        <v>10</v>
      </c>
      <c r="F508" s="18">
        <v>20685.09</v>
      </c>
    </row>
    <row r="509" spans="1:10" ht="15" customHeight="1" x14ac:dyDescent="0.25">
      <c r="A509" s="18">
        <v>265982</v>
      </c>
      <c r="B509" s="18" t="s">
        <v>367</v>
      </c>
      <c r="C509" s="60" t="s">
        <v>400</v>
      </c>
      <c r="D509" s="110" t="s">
        <v>14</v>
      </c>
      <c r="E509" s="18" t="s">
        <v>10</v>
      </c>
      <c r="F509" s="18">
        <v>25149.73</v>
      </c>
    </row>
    <row r="510" spans="1:10" ht="15" customHeight="1" x14ac:dyDescent="0.25">
      <c r="A510" s="18">
        <v>265983</v>
      </c>
      <c r="B510" s="18" t="s">
        <v>367</v>
      </c>
      <c r="C510" s="60" t="s">
        <v>401</v>
      </c>
      <c r="D510" s="110" t="s">
        <v>14</v>
      </c>
      <c r="E510" s="18" t="s">
        <v>10</v>
      </c>
      <c r="F510" s="18">
        <v>29268.44</v>
      </c>
    </row>
    <row r="511" spans="1:10" ht="15" customHeight="1" x14ac:dyDescent="0.25">
      <c r="A511" s="18">
        <v>265984</v>
      </c>
      <c r="B511" s="18" t="s">
        <v>402</v>
      </c>
      <c r="C511" s="60" t="s">
        <v>403</v>
      </c>
      <c r="D511" s="110" t="s">
        <v>14</v>
      </c>
      <c r="E511" s="18" t="s">
        <v>10</v>
      </c>
      <c r="F511" s="18">
        <v>107967.9</v>
      </c>
    </row>
    <row r="512" spans="1:10" ht="15" customHeight="1" x14ac:dyDescent="0.25">
      <c r="A512" s="18" t="s">
        <v>404</v>
      </c>
      <c r="B512" s="20">
        <v>45188</v>
      </c>
      <c r="C512" s="73" t="s">
        <v>431</v>
      </c>
      <c r="D512" s="110" t="s">
        <v>14</v>
      </c>
      <c r="E512" s="18" t="s">
        <v>10</v>
      </c>
      <c r="F512" s="18" t="s">
        <v>453</v>
      </c>
    </row>
    <row r="513" spans="1:6" ht="15" customHeight="1" x14ac:dyDescent="0.25">
      <c r="A513" s="18" t="s">
        <v>405</v>
      </c>
      <c r="B513" s="20">
        <v>45188</v>
      </c>
      <c r="C513" s="73" t="s">
        <v>432</v>
      </c>
      <c r="D513" s="110" t="s">
        <v>14</v>
      </c>
      <c r="E513" s="18" t="s">
        <v>10</v>
      </c>
      <c r="F513" s="18" t="s">
        <v>454</v>
      </c>
    </row>
    <row r="514" spans="1:6" ht="15" customHeight="1" x14ac:dyDescent="0.25">
      <c r="A514" s="18" t="s">
        <v>406</v>
      </c>
      <c r="B514" s="20">
        <v>45188</v>
      </c>
      <c r="C514" s="73" t="s">
        <v>433</v>
      </c>
      <c r="D514" s="110" t="s">
        <v>14</v>
      </c>
      <c r="E514" s="18" t="s">
        <v>10</v>
      </c>
      <c r="F514" s="18" t="s">
        <v>455</v>
      </c>
    </row>
    <row r="515" spans="1:6" ht="15" customHeight="1" x14ac:dyDescent="0.25">
      <c r="A515" s="18" t="s">
        <v>407</v>
      </c>
      <c r="B515" s="20">
        <v>45188</v>
      </c>
      <c r="C515" s="73" t="s">
        <v>434</v>
      </c>
      <c r="D515" s="110" t="s">
        <v>14</v>
      </c>
      <c r="E515" s="18" t="s">
        <v>10</v>
      </c>
      <c r="F515" s="18" t="s">
        <v>456</v>
      </c>
    </row>
    <row r="516" spans="1:6" ht="15" customHeight="1" x14ac:dyDescent="0.25">
      <c r="A516" s="18" t="s">
        <v>408</v>
      </c>
      <c r="B516" s="20">
        <v>45188</v>
      </c>
      <c r="C516" s="73" t="s">
        <v>435</v>
      </c>
      <c r="D516" s="110" t="s">
        <v>14</v>
      </c>
      <c r="E516" s="18" t="s">
        <v>10</v>
      </c>
      <c r="F516" s="18" t="s">
        <v>457</v>
      </c>
    </row>
    <row r="517" spans="1:6" ht="15" customHeight="1" x14ac:dyDescent="0.25">
      <c r="A517" s="18" t="s">
        <v>409</v>
      </c>
      <c r="B517" s="20">
        <v>45188</v>
      </c>
      <c r="C517" s="73" t="s">
        <v>52</v>
      </c>
      <c r="D517" s="110" t="s">
        <v>14</v>
      </c>
      <c r="E517" s="18" t="s">
        <v>10</v>
      </c>
      <c r="F517" s="18">
        <v>0</v>
      </c>
    </row>
    <row r="518" spans="1:6" ht="15" customHeight="1" x14ac:dyDescent="0.25">
      <c r="A518" s="18" t="s">
        <v>410</v>
      </c>
      <c r="B518" s="20">
        <v>45188</v>
      </c>
      <c r="C518" s="73" t="s">
        <v>436</v>
      </c>
      <c r="D518" s="110" t="s">
        <v>14</v>
      </c>
      <c r="E518" s="18" t="s">
        <v>10</v>
      </c>
      <c r="F518" s="18" t="s">
        <v>458</v>
      </c>
    </row>
    <row r="519" spans="1:6" ht="15" customHeight="1" x14ac:dyDescent="0.25">
      <c r="A519" s="18" t="s">
        <v>411</v>
      </c>
      <c r="B519" s="20">
        <v>45188</v>
      </c>
      <c r="C519" s="73" t="s">
        <v>437</v>
      </c>
      <c r="D519" s="110" t="s">
        <v>14</v>
      </c>
      <c r="E519" s="18" t="s">
        <v>10</v>
      </c>
      <c r="F519" s="18" t="s">
        <v>459</v>
      </c>
    </row>
    <row r="520" spans="1:6" ht="15" customHeight="1" x14ac:dyDescent="0.25">
      <c r="A520" s="18" t="s">
        <v>412</v>
      </c>
      <c r="B520" s="20">
        <v>45188</v>
      </c>
      <c r="C520" s="73" t="s">
        <v>438</v>
      </c>
      <c r="D520" s="110" t="s">
        <v>14</v>
      </c>
      <c r="E520" s="18" t="s">
        <v>10</v>
      </c>
      <c r="F520" s="18" t="s">
        <v>460</v>
      </c>
    </row>
    <row r="521" spans="1:6" ht="15" customHeight="1" x14ac:dyDescent="0.25">
      <c r="A521" s="18" t="s">
        <v>413</v>
      </c>
      <c r="B521" s="20">
        <v>45188</v>
      </c>
      <c r="C521" s="73" t="s">
        <v>439</v>
      </c>
      <c r="D521" s="110" t="s">
        <v>14</v>
      </c>
      <c r="E521" s="18" t="s">
        <v>10</v>
      </c>
      <c r="F521" s="18" t="s">
        <v>461</v>
      </c>
    </row>
    <row r="522" spans="1:6" ht="15" customHeight="1" x14ac:dyDescent="0.25">
      <c r="A522" s="18" t="s">
        <v>414</v>
      </c>
      <c r="B522" s="20">
        <v>45188</v>
      </c>
      <c r="C522" s="73" t="s">
        <v>440</v>
      </c>
      <c r="D522" s="110" t="s">
        <v>14</v>
      </c>
      <c r="E522" s="18" t="s">
        <v>10</v>
      </c>
      <c r="F522" s="18" t="s">
        <v>462</v>
      </c>
    </row>
    <row r="523" spans="1:6" ht="15" customHeight="1" x14ac:dyDescent="0.25">
      <c r="A523" s="18" t="s">
        <v>415</v>
      </c>
      <c r="B523" s="20">
        <v>45188</v>
      </c>
      <c r="C523" s="73" t="s">
        <v>441</v>
      </c>
      <c r="D523" s="110" t="s">
        <v>14</v>
      </c>
      <c r="E523" s="18" t="s">
        <v>10</v>
      </c>
      <c r="F523" s="18" t="s">
        <v>463</v>
      </c>
    </row>
    <row r="524" spans="1:6" ht="15" customHeight="1" x14ac:dyDescent="0.25">
      <c r="A524" s="18" t="s">
        <v>416</v>
      </c>
      <c r="B524" s="20">
        <v>45188</v>
      </c>
      <c r="C524" s="73" t="s">
        <v>442</v>
      </c>
      <c r="D524" s="110" t="s">
        <v>14</v>
      </c>
      <c r="E524" s="18" t="s">
        <v>10</v>
      </c>
      <c r="F524" s="18" t="s">
        <v>464</v>
      </c>
    </row>
    <row r="525" spans="1:6" ht="15" customHeight="1" x14ac:dyDescent="0.25">
      <c r="A525" s="18" t="s">
        <v>417</v>
      </c>
      <c r="B525" s="20">
        <v>45190</v>
      </c>
      <c r="C525" s="73" t="s">
        <v>443</v>
      </c>
      <c r="D525" s="110" t="s">
        <v>16</v>
      </c>
      <c r="E525" s="18" t="s">
        <v>10</v>
      </c>
      <c r="F525" s="18" t="s">
        <v>465</v>
      </c>
    </row>
    <row r="526" spans="1:6" ht="15" customHeight="1" x14ac:dyDescent="0.25">
      <c r="A526" s="18" t="s">
        <v>418</v>
      </c>
      <c r="B526" s="20">
        <v>45191</v>
      </c>
      <c r="C526" s="73" t="s">
        <v>444</v>
      </c>
      <c r="D526" s="110" t="s">
        <v>14</v>
      </c>
      <c r="E526" s="18" t="s">
        <v>10</v>
      </c>
      <c r="F526" s="18" t="s">
        <v>466</v>
      </c>
    </row>
    <row r="527" spans="1:6" ht="15" customHeight="1" x14ac:dyDescent="0.25">
      <c r="A527" s="18" t="s">
        <v>419</v>
      </c>
      <c r="B527" s="20">
        <v>45191</v>
      </c>
      <c r="C527" s="73" t="s">
        <v>445</v>
      </c>
      <c r="D527" s="110" t="s">
        <v>17</v>
      </c>
      <c r="E527" s="18" t="s">
        <v>10</v>
      </c>
      <c r="F527" s="18" t="s">
        <v>467</v>
      </c>
    </row>
    <row r="528" spans="1:6" ht="15" customHeight="1" x14ac:dyDescent="0.25">
      <c r="A528" s="18" t="s">
        <v>420</v>
      </c>
      <c r="B528" s="20">
        <v>45191</v>
      </c>
      <c r="C528" s="73" t="s">
        <v>446</v>
      </c>
      <c r="D528" s="110" t="s">
        <v>54</v>
      </c>
      <c r="E528" s="18" t="s">
        <v>10</v>
      </c>
      <c r="F528" s="18" t="s">
        <v>468</v>
      </c>
    </row>
    <row r="529" spans="1:27" ht="15" customHeight="1" x14ac:dyDescent="0.25">
      <c r="A529" s="18" t="s">
        <v>421</v>
      </c>
      <c r="B529" s="20">
        <v>45194</v>
      </c>
      <c r="C529" s="73" t="s">
        <v>447</v>
      </c>
      <c r="D529" s="110" t="s">
        <v>14</v>
      </c>
      <c r="E529" s="18" t="s">
        <v>10</v>
      </c>
      <c r="F529" s="18" t="s">
        <v>469</v>
      </c>
    </row>
    <row r="530" spans="1:27" ht="15" customHeight="1" x14ac:dyDescent="0.25">
      <c r="A530" s="18" t="s">
        <v>422</v>
      </c>
      <c r="B530" s="20">
        <v>45194</v>
      </c>
      <c r="C530" s="73" t="s">
        <v>448</v>
      </c>
      <c r="D530" s="110" t="s">
        <v>14</v>
      </c>
      <c r="E530" s="18" t="s">
        <v>10</v>
      </c>
      <c r="F530" s="18" t="s">
        <v>470</v>
      </c>
      <c r="O530" t="s">
        <v>68</v>
      </c>
    </row>
    <row r="531" spans="1:27" x14ac:dyDescent="0.25">
      <c r="A531" s="18" t="s">
        <v>423</v>
      </c>
      <c r="B531" s="20">
        <v>45195</v>
      </c>
      <c r="C531" s="73" t="s">
        <v>11</v>
      </c>
      <c r="D531" s="110" t="s">
        <v>12</v>
      </c>
      <c r="E531" s="18" t="s">
        <v>10</v>
      </c>
      <c r="F531" s="18" t="s">
        <v>53</v>
      </c>
    </row>
    <row r="532" spans="1:27" x14ac:dyDescent="0.25">
      <c r="A532" s="18" t="s">
        <v>424</v>
      </c>
      <c r="B532" s="20">
        <v>45196</v>
      </c>
      <c r="C532" s="73" t="s">
        <v>15</v>
      </c>
      <c r="D532" s="110" t="s">
        <v>16</v>
      </c>
      <c r="E532" s="18" t="s">
        <v>10</v>
      </c>
      <c r="F532" s="18" t="s">
        <v>471</v>
      </c>
    </row>
    <row r="533" spans="1:27" x14ac:dyDescent="0.25">
      <c r="A533" s="18" t="s">
        <v>425</v>
      </c>
      <c r="B533" s="20">
        <v>45198</v>
      </c>
      <c r="C533" s="73" t="s">
        <v>449</v>
      </c>
      <c r="D533" s="110" t="s">
        <v>17</v>
      </c>
      <c r="E533" s="18" t="s">
        <v>10</v>
      </c>
      <c r="F533" s="18" t="s">
        <v>472</v>
      </c>
    </row>
    <row r="534" spans="1:27" x14ac:dyDescent="0.25">
      <c r="A534" s="18" t="s">
        <v>426</v>
      </c>
      <c r="B534" s="20">
        <v>45198</v>
      </c>
      <c r="C534" s="73" t="s">
        <v>450</v>
      </c>
      <c r="D534" s="110" t="s">
        <v>17</v>
      </c>
      <c r="E534" s="18" t="s">
        <v>10</v>
      </c>
      <c r="F534" s="18" t="s">
        <v>473</v>
      </c>
    </row>
    <row r="535" spans="1:27" x14ac:dyDescent="0.25">
      <c r="A535" s="18" t="s">
        <v>427</v>
      </c>
      <c r="B535" s="20">
        <v>45198</v>
      </c>
      <c r="C535" s="73" t="s">
        <v>451</v>
      </c>
      <c r="D535" s="110" t="s">
        <v>14</v>
      </c>
      <c r="E535" s="18" t="s">
        <v>10</v>
      </c>
      <c r="F535" s="18" t="s">
        <v>474</v>
      </c>
    </row>
    <row r="536" spans="1:27" x14ac:dyDescent="0.25">
      <c r="A536" s="18" t="s">
        <v>428</v>
      </c>
      <c r="B536" s="20">
        <v>45198</v>
      </c>
      <c r="C536" s="73" t="s">
        <v>8</v>
      </c>
      <c r="D536" s="110" t="s">
        <v>9</v>
      </c>
      <c r="E536" s="18" t="s">
        <v>10</v>
      </c>
      <c r="F536" s="18" t="s">
        <v>475</v>
      </c>
    </row>
    <row r="537" spans="1:27" x14ac:dyDescent="0.25">
      <c r="A537" s="18" t="s">
        <v>429</v>
      </c>
      <c r="B537" s="20">
        <v>45198</v>
      </c>
      <c r="C537" s="73" t="s">
        <v>13</v>
      </c>
      <c r="D537" s="110" t="s">
        <v>9</v>
      </c>
      <c r="E537" s="18" t="s">
        <v>10</v>
      </c>
      <c r="F537" s="18" t="s">
        <v>476</v>
      </c>
    </row>
    <row r="538" spans="1:27" x14ac:dyDescent="0.25">
      <c r="A538" s="18" t="s">
        <v>430</v>
      </c>
      <c r="B538" s="20">
        <v>45198</v>
      </c>
      <c r="C538" s="73" t="s">
        <v>452</v>
      </c>
      <c r="D538" s="110" t="s">
        <v>17</v>
      </c>
      <c r="E538" s="18" t="s">
        <v>10</v>
      </c>
      <c r="F538" s="18" t="s">
        <v>477</v>
      </c>
    </row>
    <row r="539" spans="1:27" ht="18.75" customHeight="1" x14ac:dyDescent="0.3">
      <c r="A539" s="181" t="s">
        <v>478</v>
      </c>
      <c r="B539" s="182"/>
      <c r="C539" s="183"/>
      <c r="D539" s="184">
        <v>8151470.9400000004</v>
      </c>
      <c r="E539" s="185"/>
      <c r="F539" s="186"/>
      <c r="Q539" t="s">
        <v>68</v>
      </c>
      <c r="AA539">
        <v>8151470.9400000004</v>
      </c>
    </row>
    <row r="540" spans="1:27" x14ac:dyDescent="0.25">
      <c r="AA540" t="s">
        <v>68</v>
      </c>
    </row>
  </sheetData>
  <mergeCells count="44">
    <mergeCell ref="A539:C539"/>
    <mergeCell ref="D539:F539"/>
    <mergeCell ref="A8:D8"/>
    <mergeCell ref="A9:D9"/>
    <mergeCell ref="A10:D10"/>
    <mergeCell ref="B442:C442"/>
    <mergeCell ref="B98:C98"/>
    <mergeCell ref="B132:C132"/>
    <mergeCell ref="A134:D134"/>
    <mergeCell ref="A135:D135"/>
    <mergeCell ref="A350:C350"/>
    <mergeCell ref="A353:D353"/>
    <mergeCell ref="A354:D354"/>
    <mergeCell ref="A112:D112"/>
    <mergeCell ref="A116:B116"/>
    <mergeCell ref="B119:C119"/>
    <mergeCell ref="A60:C60"/>
    <mergeCell ref="A63:D63"/>
    <mergeCell ref="A64:D64"/>
    <mergeCell ref="A77:C77"/>
    <mergeCell ref="A12:D12"/>
    <mergeCell ref="A13:D13"/>
    <mergeCell ref="A82:D82"/>
    <mergeCell ref="A81:D81"/>
    <mergeCell ref="A85:C85"/>
    <mergeCell ref="A89:D89"/>
    <mergeCell ref="A90:D90"/>
    <mergeCell ref="A95:C95"/>
    <mergeCell ref="A363:C363"/>
    <mergeCell ref="A365:D365"/>
    <mergeCell ref="A366:D366"/>
    <mergeCell ref="A425:C425"/>
    <mergeCell ref="A124:B124"/>
    <mergeCell ref="C127:D127"/>
    <mergeCell ref="A102:D102"/>
    <mergeCell ref="A103:D103"/>
    <mergeCell ref="A104:D104"/>
    <mergeCell ref="A105:D105"/>
    <mergeCell ref="A109:B109"/>
    <mergeCell ref="A429:D429"/>
    <mergeCell ref="A430:D430"/>
    <mergeCell ref="A439:C439"/>
    <mergeCell ref="B447:C447"/>
    <mergeCell ref="A456:F456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  <rowBreaks count="4" manualBreakCount="4">
    <brk id="351" max="5" man="1"/>
    <brk id="402" max="5" man="1"/>
    <brk id="427" max="5" man="1"/>
    <brk id="449" max="5" man="1"/>
  </rowBreaks>
  <ignoredErrors>
    <ignoredError sqref="A512:A514 A515:A525 A526:A533 A534:A53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126B-DB21-428E-98E6-31DC60FB4658}">
  <dimension ref="C1:T85"/>
  <sheetViews>
    <sheetView showGridLines="0" view="pageBreakPreview" topLeftCell="C1" zoomScale="70" zoomScaleNormal="85" zoomScaleSheetLayoutView="70" workbookViewId="0">
      <pane xSplit="1" topLeftCell="E1" activePane="topRight" state="frozen"/>
      <selection activeCell="C1" sqref="C1"/>
      <selection pane="topRight" activeCell="M83" sqref="M83"/>
    </sheetView>
  </sheetViews>
  <sheetFormatPr baseColWidth="10" defaultColWidth="11.42578125" defaultRowHeight="21" x14ac:dyDescent="0.35"/>
  <cols>
    <col min="1" max="2" width="0" hidden="1" customWidth="1"/>
    <col min="3" max="3" width="65.7109375" style="115" customWidth="1"/>
    <col min="4" max="4" width="33.7109375" style="114" bestFit="1" customWidth="1"/>
    <col min="5" max="5" width="23.28515625" style="41" customWidth="1"/>
    <col min="6" max="6" width="25.28515625" style="41" customWidth="1"/>
    <col min="7" max="7" width="19" style="41" customWidth="1"/>
    <col min="8" max="8" width="18" style="41" bestFit="1" customWidth="1"/>
    <col min="9" max="9" width="15.140625" style="41" customWidth="1"/>
    <col min="10" max="10" width="15.7109375" style="113" customWidth="1"/>
    <col min="11" max="11" width="15" style="41" customWidth="1"/>
    <col min="12" max="12" width="15.5703125" style="41" customWidth="1"/>
    <col min="13" max="13" width="14.42578125" style="41" customWidth="1"/>
    <col min="14" max="14" width="14.5703125" style="41" customWidth="1"/>
    <col min="15" max="15" width="13.28515625" style="41" customWidth="1"/>
    <col min="16" max="17" width="14.42578125" style="112" bestFit="1" customWidth="1"/>
    <col min="18" max="18" width="18.85546875" style="112" bestFit="1" customWidth="1"/>
    <col min="19" max="19" width="1.7109375" style="112" customWidth="1"/>
    <col min="20" max="20" width="12.5703125" bestFit="1" customWidth="1"/>
  </cols>
  <sheetData>
    <row r="1" spans="3:20" ht="28.5" customHeight="1" x14ac:dyDescent="0.25">
      <c r="C1" s="194" t="s">
        <v>575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68"/>
    </row>
    <row r="2" spans="3:20" ht="21.75" customHeight="1" x14ac:dyDescent="0.25">
      <c r="C2" s="196" t="s">
        <v>574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66"/>
    </row>
    <row r="3" spans="3:20" ht="15" customHeight="1" x14ac:dyDescent="0.25">
      <c r="C3" s="198">
        <v>2023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67"/>
    </row>
    <row r="4" spans="3:20" ht="27" customHeight="1" x14ac:dyDescent="0.25">
      <c r="C4" s="196" t="s">
        <v>573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66"/>
    </row>
    <row r="5" spans="3:20" ht="21.75" customHeight="1" x14ac:dyDescent="0.25">
      <c r="C5" s="197" t="s">
        <v>572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66"/>
    </row>
    <row r="6" spans="3:20" ht="9.75" customHeight="1" x14ac:dyDescent="0.35"/>
    <row r="7" spans="3:20" s="159" customFormat="1" ht="25.5" customHeight="1" x14ac:dyDescent="0.25">
      <c r="C7" s="200" t="s">
        <v>571</v>
      </c>
      <c r="D7" s="201" t="s">
        <v>570</v>
      </c>
      <c r="E7" s="203" t="s">
        <v>569</v>
      </c>
      <c r="F7" s="191" t="s">
        <v>568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3"/>
      <c r="S7" s="165"/>
    </row>
    <row r="8" spans="3:20" s="159" customFormat="1" x14ac:dyDescent="0.35">
      <c r="C8" s="200"/>
      <c r="D8" s="202"/>
      <c r="E8" s="204"/>
      <c r="F8" s="163" t="s">
        <v>567</v>
      </c>
      <c r="G8" s="163" t="s">
        <v>566</v>
      </c>
      <c r="H8" s="163" t="s">
        <v>565</v>
      </c>
      <c r="I8" s="163" t="s">
        <v>564</v>
      </c>
      <c r="J8" s="164" t="s">
        <v>563</v>
      </c>
      <c r="K8" s="163" t="s">
        <v>562</v>
      </c>
      <c r="L8" s="162" t="s">
        <v>561</v>
      </c>
      <c r="M8" s="163" t="s">
        <v>560</v>
      </c>
      <c r="N8" s="163" t="s">
        <v>559</v>
      </c>
      <c r="O8" s="163" t="s">
        <v>558</v>
      </c>
      <c r="P8" s="163" t="s">
        <v>557</v>
      </c>
      <c r="Q8" s="162" t="s">
        <v>556</v>
      </c>
      <c r="R8" s="161" t="s">
        <v>555</v>
      </c>
      <c r="S8" s="160"/>
    </row>
    <row r="9" spans="3:20" s="41" customFormat="1" x14ac:dyDescent="0.35">
      <c r="C9" s="142" t="s">
        <v>554</v>
      </c>
      <c r="D9" s="158"/>
      <c r="E9" s="157"/>
      <c r="F9" s="157"/>
      <c r="G9" s="157"/>
      <c r="H9" s="157"/>
      <c r="I9" s="157"/>
      <c r="J9" s="131"/>
      <c r="K9" s="157"/>
      <c r="L9" s="157"/>
      <c r="M9" s="157"/>
      <c r="N9" s="157"/>
      <c r="O9" s="157"/>
      <c r="P9" s="157"/>
      <c r="Q9" s="157"/>
      <c r="R9" s="156"/>
      <c r="S9" s="156"/>
    </row>
    <row r="10" spans="3:20" ht="15.75" x14ac:dyDescent="0.25">
      <c r="C10" s="133" t="s">
        <v>553</v>
      </c>
      <c r="D10" s="141">
        <f>D11+D12+D13+D14+D15</f>
        <v>1004582136</v>
      </c>
      <c r="E10" s="131">
        <f>SUM(E11:E15)</f>
        <v>996354480.53999996</v>
      </c>
      <c r="F10" s="148">
        <v>52801084.469999999</v>
      </c>
      <c r="G10" s="137">
        <v>75030854.480000004</v>
      </c>
      <c r="H10" s="137">
        <f t="shared" ref="H10:Q10" si="0">SUM(H11:H15)</f>
        <v>74039076</v>
      </c>
      <c r="I10" s="137">
        <f t="shared" si="0"/>
        <v>68654157.149999991</v>
      </c>
      <c r="J10" s="137">
        <f t="shared" si="0"/>
        <v>71053255.890000001</v>
      </c>
      <c r="K10" s="137">
        <f t="shared" si="0"/>
        <v>79545655.219999999</v>
      </c>
      <c r="L10" s="137">
        <f t="shared" si="0"/>
        <v>102597800.47999999</v>
      </c>
      <c r="M10" s="137">
        <f t="shared" si="0"/>
        <v>77106934</v>
      </c>
      <c r="N10" s="137">
        <f t="shared" si="0"/>
        <v>79549487.349999994</v>
      </c>
      <c r="O10" s="131">
        <f t="shared" si="0"/>
        <v>0</v>
      </c>
      <c r="P10" s="131">
        <f t="shared" si="0"/>
        <v>0</v>
      </c>
      <c r="Q10" s="131">
        <f t="shared" si="0"/>
        <v>0</v>
      </c>
      <c r="R10" s="137">
        <f t="shared" ref="R10:R39" si="1">SUM(F10:Q10)</f>
        <v>680378305.03999996</v>
      </c>
      <c r="S10" s="137"/>
      <c r="T10" s="123"/>
    </row>
    <row r="11" spans="3:20" ht="22.5" customHeight="1" x14ac:dyDescent="0.25">
      <c r="C11" s="129" t="s">
        <v>552</v>
      </c>
      <c r="D11" s="144">
        <v>712476876</v>
      </c>
      <c r="E11" s="144">
        <v>742691870.53999996</v>
      </c>
      <c r="F11" s="134">
        <v>52786084.469999999</v>
      </c>
      <c r="G11" s="134">
        <v>60225164.200000003</v>
      </c>
      <c r="H11" s="135">
        <v>60822966.270000003</v>
      </c>
      <c r="I11" s="134">
        <v>56802692.869999997</v>
      </c>
      <c r="J11" s="135">
        <v>55809616.339999996</v>
      </c>
      <c r="K11" s="140">
        <v>61224747.670000002</v>
      </c>
      <c r="L11" s="134">
        <v>67762675.729999989</v>
      </c>
      <c r="M11" s="134">
        <v>61622703</v>
      </c>
      <c r="N11" s="134">
        <v>66826266.380000003</v>
      </c>
      <c r="O11" s="134"/>
      <c r="P11" s="134"/>
      <c r="Q11" s="134"/>
      <c r="R11" s="134">
        <f t="shared" si="1"/>
        <v>543882916.92999995</v>
      </c>
      <c r="S11" s="134"/>
      <c r="T11" s="123"/>
    </row>
    <row r="12" spans="3:20" ht="22.5" customHeight="1" x14ac:dyDescent="0.25">
      <c r="C12" s="129" t="s">
        <v>551</v>
      </c>
      <c r="D12" s="144">
        <v>19033500</v>
      </c>
      <c r="E12" s="144">
        <v>27033500</v>
      </c>
      <c r="F12" s="134"/>
      <c r="G12" s="134">
        <v>3000000</v>
      </c>
      <c r="H12" s="135">
        <v>1500000</v>
      </c>
      <c r="I12" s="134">
        <v>50000</v>
      </c>
      <c r="J12" s="135">
        <v>3190000</v>
      </c>
      <c r="K12" s="140">
        <v>6140000</v>
      </c>
      <c r="L12" s="134">
        <v>3000000</v>
      </c>
      <c r="M12" s="134">
        <v>3120000</v>
      </c>
      <c r="N12" s="134">
        <v>60000</v>
      </c>
      <c r="O12" s="134"/>
      <c r="P12" s="134"/>
      <c r="Q12" s="134"/>
      <c r="R12" s="134">
        <f t="shared" si="1"/>
        <v>20060000</v>
      </c>
      <c r="S12" s="134"/>
      <c r="T12" s="123"/>
    </row>
    <row r="13" spans="3:20" ht="22.5" customHeight="1" x14ac:dyDescent="0.25">
      <c r="C13" s="129" t="s">
        <v>550</v>
      </c>
      <c r="D13" s="144">
        <v>7734457</v>
      </c>
      <c r="E13" s="144">
        <v>2234457</v>
      </c>
      <c r="F13" s="134">
        <v>15000</v>
      </c>
      <c r="G13" s="134">
        <v>235000</v>
      </c>
      <c r="H13" s="135">
        <v>140000</v>
      </c>
      <c r="I13" s="134">
        <v>45000</v>
      </c>
      <c r="J13" s="135">
        <v>155000</v>
      </c>
      <c r="K13" s="140">
        <v>125000</v>
      </c>
      <c r="L13" s="134">
        <v>230000</v>
      </c>
      <c r="M13" s="134">
        <v>140000</v>
      </c>
      <c r="N13" s="134">
        <v>393979.78</v>
      </c>
      <c r="O13" s="134"/>
      <c r="P13" s="134"/>
      <c r="Q13" s="134"/>
      <c r="R13" s="134">
        <f t="shared" si="1"/>
        <v>1478979.78</v>
      </c>
      <c r="S13" s="134"/>
      <c r="T13" s="123"/>
    </row>
    <row r="14" spans="3:20" ht="22.5" customHeight="1" x14ac:dyDescent="0.25">
      <c r="C14" s="129" t="s">
        <v>549</v>
      </c>
      <c r="D14" s="144">
        <v>132186684</v>
      </c>
      <c r="E14" s="144">
        <v>114166684</v>
      </c>
      <c r="F14" s="134"/>
      <c r="G14" s="134"/>
      <c r="H14" s="150"/>
      <c r="I14" s="134"/>
      <c r="J14" s="135"/>
      <c r="K14" s="140"/>
      <c r="L14" s="134">
        <v>7630000</v>
      </c>
      <c r="M14" s="134" t="s">
        <v>483</v>
      </c>
      <c r="N14" s="134">
        <v>0</v>
      </c>
      <c r="O14" s="134"/>
      <c r="P14" s="134"/>
      <c r="Q14" s="134"/>
      <c r="R14" s="134">
        <f t="shared" si="1"/>
        <v>7630000</v>
      </c>
      <c r="S14" s="134"/>
      <c r="T14" s="123"/>
    </row>
    <row r="15" spans="3:20" ht="22.5" customHeight="1" x14ac:dyDescent="0.25">
      <c r="C15" s="129" t="s">
        <v>548</v>
      </c>
      <c r="D15" s="144">
        <v>133150619</v>
      </c>
      <c r="E15" s="144">
        <v>110227969</v>
      </c>
      <c r="F15" s="134"/>
      <c r="G15" s="134">
        <v>11570690.279999999</v>
      </c>
      <c r="H15" s="135">
        <v>11576109.73</v>
      </c>
      <c r="I15" s="134">
        <v>11756464.279999999</v>
      </c>
      <c r="J15" s="135">
        <v>11898639.550000001</v>
      </c>
      <c r="K15" s="140">
        <v>12055907.550000001</v>
      </c>
      <c r="L15" s="140">
        <v>23975124.75</v>
      </c>
      <c r="M15" s="134">
        <v>12224231</v>
      </c>
      <c r="N15" s="134">
        <v>12269241.189999999</v>
      </c>
      <c r="O15" s="134"/>
      <c r="P15" s="134"/>
      <c r="Q15" s="134"/>
      <c r="R15" s="134">
        <f t="shared" si="1"/>
        <v>107326408.33</v>
      </c>
      <c r="S15" s="134"/>
      <c r="T15" s="123"/>
    </row>
    <row r="16" spans="3:20" ht="19.5" customHeight="1" x14ac:dyDescent="0.25">
      <c r="C16" s="133" t="s">
        <v>547</v>
      </c>
      <c r="D16" s="141">
        <f>D17+D18+D19+D20+D21+D22+D23+D24+D25</f>
        <v>249903648</v>
      </c>
      <c r="E16" s="131">
        <f>+E17+E18+E19+E20+E21+E22+E23+E24+E25</f>
        <v>220599425.88</v>
      </c>
      <c r="F16" s="148">
        <v>27338207.34</v>
      </c>
      <c r="G16" s="137">
        <v>15125991.77</v>
      </c>
      <c r="H16" s="137">
        <f t="shared" ref="H16:Q16" si="2">SUM(H17:H25)</f>
        <v>19944289.640000001</v>
      </c>
      <c r="I16" s="137">
        <f t="shared" si="2"/>
        <v>11948138.15</v>
      </c>
      <c r="J16" s="137">
        <f t="shared" si="2"/>
        <v>21785668.939999998</v>
      </c>
      <c r="K16" s="138">
        <f t="shared" si="2"/>
        <v>12702265.320000002</v>
      </c>
      <c r="L16" s="138">
        <f t="shared" si="2"/>
        <v>11123499.23</v>
      </c>
      <c r="M16" s="137">
        <f t="shared" si="2"/>
        <v>11056161.969999999</v>
      </c>
      <c r="N16" s="137">
        <f t="shared" si="2"/>
        <v>16277784.060000001</v>
      </c>
      <c r="O16" s="137">
        <f t="shared" si="2"/>
        <v>0</v>
      </c>
      <c r="P16" s="137">
        <f t="shared" si="2"/>
        <v>0</v>
      </c>
      <c r="Q16" s="131">
        <f t="shared" si="2"/>
        <v>0</v>
      </c>
      <c r="R16" s="137">
        <f t="shared" si="1"/>
        <v>147302006.42000002</v>
      </c>
      <c r="S16" s="137"/>
      <c r="T16" s="123"/>
    </row>
    <row r="17" spans="3:20" ht="19.5" customHeight="1" x14ac:dyDescent="0.25">
      <c r="C17" s="129" t="s">
        <v>546</v>
      </c>
      <c r="D17" s="144">
        <v>18311351</v>
      </c>
      <c r="E17" s="144">
        <v>25171351</v>
      </c>
      <c r="F17" s="134">
        <v>2079300.2</v>
      </c>
      <c r="G17" s="134">
        <v>2157722.5699999998</v>
      </c>
      <c r="H17" s="135">
        <v>2508171.2599999998</v>
      </c>
      <c r="I17" s="134">
        <v>2496950.89</v>
      </c>
      <c r="J17" s="135">
        <v>7425415.6600000001</v>
      </c>
      <c r="K17" s="140">
        <v>3323617.49</v>
      </c>
      <c r="L17" s="134">
        <v>2427498.2999999998</v>
      </c>
      <c r="M17" s="134">
        <v>2560107.33</v>
      </c>
      <c r="N17" s="134">
        <v>2422801.2400000002</v>
      </c>
      <c r="O17" s="134"/>
      <c r="P17" s="134"/>
      <c r="Q17" s="134"/>
      <c r="R17" s="134">
        <f t="shared" si="1"/>
        <v>27401584.940000005</v>
      </c>
      <c r="S17" s="134"/>
      <c r="T17" s="123"/>
    </row>
    <row r="18" spans="3:20" ht="17.25" customHeight="1" x14ac:dyDescent="0.25">
      <c r="C18" s="129" t="s">
        <v>545</v>
      </c>
      <c r="D18" s="144">
        <v>20736908</v>
      </c>
      <c r="E18" s="144">
        <v>26236908</v>
      </c>
      <c r="F18" s="134">
        <v>1619503.23</v>
      </c>
      <c r="G18" s="134">
        <v>554659.21</v>
      </c>
      <c r="H18" s="135">
        <v>5066321.75</v>
      </c>
      <c r="I18" s="134">
        <v>5924370.7300000004</v>
      </c>
      <c r="J18" s="135">
        <v>811986.3</v>
      </c>
      <c r="K18" s="140">
        <v>1852392.41</v>
      </c>
      <c r="L18" s="134">
        <v>221834.49</v>
      </c>
      <c r="M18" s="134">
        <v>60077.17</v>
      </c>
      <c r="N18" s="134">
        <v>515940.24</v>
      </c>
      <c r="O18" s="134"/>
      <c r="P18" s="134"/>
      <c r="Q18" s="134"/>
      <c r="R18" s="134">
        <f t="shared" si="1"/>
        <v>16627085.530000001</v>
      </c>
      <c r="S18" s="134"/>
      <c r="T18" s="123"/>
    </row>
    <row r="19" spans="3:20" ht="24" customHeight="1" x14ac:dyDescent="0.25">
      <c r="C19" s="129" t="s">
        <v>544</v>
      </c>
      <c r="D19" s="144">
        <v>15722275</v>
      </c>
      <c r="E19" s="144">
        <v>6778275</v>
      </c>
      <c r="F19" s="134">
        <v>1193879</v>
      </c>
      <c r="G19" s="134">
        <v>1906888.67</v>
      </c>
      <c r="H19" s="135">
        <v>1312419.83</v>
      </c>
      <c r="I19" s="140">
        <v>36600</v>
      </c>
      <c r="J19" s="135">
        <v>89600</v>
      </c>
      <c r="K19" s="140"/>
      <c r="L19" s="134">
        <v>112300</v>
      </c>
      <c r="M19" s="134">
        <v>598971.80000000005</v>
      </c>
      <c r="N19" s="134">
        <v>60715.8</v>
      </c>
      <c r="O19" s="134"/>
      <c r="P19" s="134"/>
      <c r="Q19" s="134"/>
      <c r="R19" s="134">
        <f t="shared" si="1"/>
        <v>5311375.0999999996</v>
      </c>
      <c r="S19" s="134"/>
      <c r="T19" s="123"/>
    </row>
    <row r="20" spans="3:20" ht="25.5" customHeight="1" x14ac:dyDescent="0.25">
      <c r="C20" s="129" t="s">
        <v>543</v>
      </c>
      <c r="D20" s="144">
        <v>310718</v>
      </c>
      <c r="E20" s="144">
        <f>310718+500000+1350000</f>
        <v>2160718</v>
      </c>
      <c r="F20" s="155">
        <v>58255</v>
      </c>
      <c r="G20" s="155">
        <v>86607.5</v>
      </c>
      <c r="H20" s="149">
        <v>25376</v>
      </c>
      <c r="I20" s="155">
        <v>120168.51</v>
      </c>
      <c r="J20" s="135">
        <v>240320</v>
      </c>
      <c r="K20" s="140">
        <v>145471</v>
      </c>
      <c r="L20" s="140">
        <v>120634</v>
      </c>
      <c r="M20" s="134">
        <v>348843.35</v>
      </c>
      <c r="N20" s="134">
        <v>649653</v>
      </c>
      <c r="O20" s="134"/>
      <c r="P20" s="134"/>
      <c r="Q20" s="134"/>
      <c r="R20" s="134">
        <f t="shared" si="1"/>
        <v>1795328.3599999999</v>
      </c>
      <c r="S20" s="134"/>
      <c r="T20" s="123"/>
    </row>
    <row r="21" spans="3:20" ht="24" customHeight="1" x14ac:dyDescent="0.25">
      <c r="C21" s="129" t="s">
        <v>542</v>
      </c>
      <c r="D21" s="144">
        <v>39111328</v>
      </c>
      <c r="E21" s="144">
        <v>14012338</v>
      </c>
      <c r="F21" s="134">
        <v>732079.36</v>
      </c>
      <c r="G21" s="134"/>
      <c r="H21" s="135">
        <v>293852.81</v>
      </c>
      <c r="I21" s="134">
        <v>147050</v>
      </c>
      <c r="J21" s="135">
        <v>164955</v>
      </c>
      <c r="K21" s="140">
        <v>260986.12</v>
      </c>
      <c r="L21" s="140">
        <v>1403680.8</v>
      </c>
      <c r="M21" s="134">
        <v>351745</v>
      </c>
      <c r="N21" s="134">
        <v>1605675.69</v>
      </c>
      <c r="O21" s="134"/>
      <c r="P21" s="134"/>
      <c r="Q21" s="134"/>
      <c r="R21" s="134">
        <f t="shared" si="1"/>
        <v>4960024.7799999993</v>
      </c>
      <c r="S21" s="134"/>
      <c r="T21" s="123"/>
    </row>
    <row r="22" spans="3:20" ht="19.5" customHeight="1" x14ac:dyDescent="0.25">
      <c r="C22" s="129" t="s">
        <v>541</v>
      </c>
      <c r="D22" s="144">
        <v>37404257</v>
      </c>
      <c r="E22" s="144">
        <v>18764257</v>
      </c>
      <c r="F22" s="134">
        <v>671170.71</v>
      </c>
      <c r="G22" s="134">
        <v>1696688.18</v>
      </c>
      <c r="H22" s="135">
        <v>2299136.86</v>
      </c>
      <c r="I22" s="134">
        <v>911656.78</v>
      </c>
      <c r="J22" s="135">
        <v>3194711.89</v>
      </c>
      <c r="K22" s="140">
        <v>1367711.61</v>
      </c>
      <c r="L22" s="140">
        <v>1692414.71</v>
      </c>
      <c r="M22" s="134">
        <v>1589158.1800000002</v>
      </c>
      <c r="N22" s="134">
        <v>1510797.97</v>
      </c>
      <c r="O22" s="134"/>
      <c r="P22" s="134"/>
      <c r="Q22" s="134"/>
      <c r="R22" s="134">
        <f t="shared" si="1"/>
        <v>14933446.889999999</v>
      </c>
      <c r="S22" s="134"/>
      <c r="T22" s="123"/>
    </row>
    <row r="23" spans="3:20" ht="35.25" customHeight="1" x14ac:dyDescent="0.25">
      <c r="C23" s="129" t="s">
        <v>540</v>
      </c>
      <c r="D23" s="144">
        <v>9657405</v>
      </c>
      <c r="E23" s="144">
        <v>9458505.8800000008</v>
      </c>
      <c r="F23" s="134">
        <v>364482.7</v>
      </c>
      <c r="G23" s="134">
        <v>196242.18</v>
      </c>
      <c r="H23" s="149">
        <v>885232.14</v>
      </c>
      <c r="I23" s="140">
        <v>155892.51</v>
      </c>
      <c r="J23" s="135">
        <v>24845.23</v>
      </c>
      <c r="K23" s="140">
        <v>98927.44</v>
      </c>
      <c r="L23" s="140">
        <v>359031.13</v>
      </c>
      <c r="M23" s="134">
        <v>62249.05</v>
      </c>
      <c r="N23" s="134">
        <v>264677.5</v>
      </c>
      <c r="O23" s="134"/>
      <c r="P23" s="134"/>
      <c r="Q23" s="134"/>
      <c r="R23" s="134">
        <f t="shared" si="1"/>
        <v>2411579.88</v>
      </c>
      <c r="S23" s="134"/>
      <c r="T23" s="123"/>
    </row>
    <row r="24" spans="3:20" s="151" customFormat="1" ht="30.75" customHeight="1" x14ac:dyDescent="0.25">
      <c r="C24" s="154" t="s">
        <v>539</v>
      </c>
      <c r="D24" s="153">
        <v>93239444</v>
      </c>
      <c r="E24" s="130">
        <v>109887111</v>
      </c>
      <c r="F24" s="140">
        <v>20463014.5</v>
      </c>
      <c r="G24" s="140">
        <v>7761188.7400000002</v>
      </c>
      <c r="H24" s="135">
        <v>7433374.5899999999</v>
      </c>
      <c r="I24" s="140">
        <v>1965554.52</v>
      </c>
      <c r="J24" s="135">
        <v>9817398.959999999</v>
      </c>
      <c r="K24" s="140">
        <v>5518662.7400000002</v>
      </c>
      <c r="L24" s="140">
        <v>4743668.83</v>
      </c>
      <c r="M24" s="140">
        <v>5440945.7399999993</v>
      </c>
      <c r="N24" s="140">
        <v>9139397</v>
      </c>
      <c r="O24" s="140"/>
      <c r="P24" s="140"/>
      <c r="Q24" s="140"/>
      <c r="R24" s="140">
        <f t="shared" si="1"/>
        <v>72283205.620000005</v>
      </c>
      <c r="S24" s="140"/>
      <c r="T24" s="152"/>
    </row>
    <row r="25" spans="3:20" ht="15.75" x14ac:dyDescent="0.25">
      <c r="C25" s="129" t="s">
        <v>538</v>
      </c>
      <c r="D25" s="144">
        <v>15409962</v>
      </c>
      <c r="E25" s="144">
        <v>8129962</v>
      </c>
      <c r="F25" s="134">
        <v>156522.64000000001</v>
      </c>
      <c r="G25" s="134">
        <v>765994.72</v>
      </c>
      <c r="H25" s="135">
        <v>120404.4</v>
      </c>
      <c r="I25" s="134">
        <v>189894.21</v>
      </c>
      <c r="J25" s="135">
        <v>16435.900000000001</v>
      </c>
      <c r="K25" s="140">
        <v>134496.51</v>
      </c>
      <c r="L25" s="140">
        <v>42436.97</v>
      </c>
      <c r="M25" s="134">
        <v>44064.35</v>
      </c>
      <c r="N25" s="134">
        <v>108125.62</v>
      </c>
      <c r="O25" s="134"/>
      <c r="P25" s="134"/>
      <c r="Q25" s="134"/>
      <c r="R25" s="134">
        <f t="shared" si="1"/>
        <v>1578375.3199999998</v>
      </c>
      <c r="S25" s="134"/>
      <c r="T25" s="123"/>
    </row>
    <row r="26" spans="3:20" ht="15.75" x14ac:dyDescent="0.25">
      <c r="C26" s="133" t="s">
        <v>537</v>
      </c>
      <c r="D26" s="141">
        <f>D27+D28+D29+D30+D31+D32+D33+D34+D35</f>
        <v>51743530</v>
      </c>
      <c r="E26" s="131">
        <f>SUM(E27:E35)</f>
        <v>48561501.579999998</v>
      </c>
      <c r="F26" s="148">
        <v>3509850.1999999997</v>
      </c>
      <c r="G26" s="137">
        <v>1790406.69</v>
      </c>
      <c r="H26" s="137">
        <f t="shared" ref="H26:Q26" si="3">SUM(H27:H35)</f>
        <v>1886916.9499999997</v>
      </c>
      <c r="I26" s="137">
        <f t="shared" si="3"/>
        <v>3369432.2399999998</v>
      </c>
      <c r="J26" s="137">
        <f t="shared" si="3"/>
        <v>4446915.28</v>
      </c>
      <c r="K26" s="138">
        <f t="shared" si="3"/>
        <v>3580518.33</v>
      </c>
      <c r="L26" s="138">
        <f t="shared" si="3"/>
        <v>3918255.21</v>
      </c>
      <c r="M26" s="137">
        <f t="shared" si="3"/>
        <v>3744943.3899999997</v>
      </c>
      <c r="N26" s="137">
        <f t="shared" si="3"/>
        <v>4830950.3099999996</v>
      </c>
      <c r="O26" s="137">
        <f t="shared" si="3"/>
        <v>0</v>
      </c>
      <c r="P26" s="137">
        <f t="shared" si="3"/>
        <v>0</v>
      </c>
      <c r="Q26" s="131">
        <f t="shared" si="3"/>
        <v>0</v>
      </c>
      <c r="R26" s="137">
        <f t="shared" si="1"/>
        <v>31078188.599999998</v>
      </c>
      <c r="S26" s="137"/>
      <c r="T26" s="123"/>
    </row>
    <row r="27" spans="3:20" ht="15.75" x14ac:dyDescent="0.25">
      <c r="C27" s="129" t="s">
        <v>536</v>
      </c>
      <c r="D27" s="144">
        <v>2444964</v>
      </c>
      <c r="E27" s="144">
        <v>6673865</v>
      </c>
      <c r="F27" s="134">
        <v>527111.03</v>
      </c>
      <c r="G27" s="134">
        <v>11526.57</v>
      </c>
      <c r="H27" s="135">
        <v>248750.94</v>
      </c>
      <c r="I27" s="134">
        <v>606630.75</v>
      </c>
      <c r="J27" s="135">
        <v>1452572.18</v>
      </c>
      <c r="K27" s="140">
        <v>543093.09</v>
      </c>
      <c r="L27" s="140">
        <v>561483.59000000008</v>
      </c>
      <c r="M27" s="134">
        <v>988528.76</v>
      </c>
      <c r="N27" s="134">
        <v>1719656.75</v>
      </c>
      <c r="O27" s="134"/>
      <c r="P27" s="134"/>
      <c r="Q27" s="134"/>
      <c r="R27" s="134">
        <f t="shared" si="1"/>
        <v>6659353.6599999992</v>
      </c>
      <c r="S27" s="134"/>
      <c r="T27" s="123"/>
    </row>
    <row r="28" spans="3:20" ht="15.75" x14ac:dyDescent="0.25">
      <c r="C28" s="129" t="s">
        <v>535</v>
      </c>
      <c r="D28" s="144">
        <v>2418918</v>
      </c>
      <c r="E28" s="144">
        <f>2418918+10000</f>
        <v>2428918</v>
      </c>
      <c r="F28" s="134">
        <v>596018.68000000005</v>
      </c>
      <c r="G28" s="134">
        <v>4950</v>
      </c>
      <c r="H28" s="135">
        <v>575143.44999999995</v>
      </c>
      <c r="I28" s="134">
        <v>65737.75</v>
      </c>
      <c r="J28" s="135">
        <v>8139</v>
      </c>
      <c r="K28" s="140">
        <v>16638</v>
      </c>
      <c r="L28" s="134"/>
      <c r="M28" s="134">
        <v>29888.5</v>
      </c>
      <c r="N28" s="134">
        <v>34655</v>
      </c>
      <c r="O28" s="134"/>
      <c r="P28" s="134"/>
      <c r="Q28" s="134"/>
      <c r="R28" s="134">
        <f t="shared" si="1"/>
        <v>1331170.3799999999</v>
      </c>
      <c r="S28" s="134"/>
      <c r="T28" s="123"/>
    </row>
    <row r="29" spans="3:20" ht="15.75" x14ac:dyDescent="0.25">
      <c r="C29" s="129" t="s">
        <v>534</v>
      </c>
      <c r="D29" s="144">
        <v>664313</v>
      </c>
      <c r="E29" s="144">
        <v>2860945.07</v>
      </c>
      <c r="F29" s="134">
        <v>6848.1</v>
      </c>
      <c r="G29" s="134">
        <v>4290</v>
      </c>
      <c r="H29" s="135">
        <v>3584.97</v>
      </c>
      <c r="I29" s="134">
        <v>6093</v>
      </c>
      <c r="J29" s="135">
        <v>7605.03</v>
      </c>
      <c r="K29" s="140">
        <v>225858.35</v>
      </c>
      <c r="L29" s="140">
        <v>578781.64999999991</v>
      </c>
      <c r="M29" s="134">
        <v>258103.43</v>
      </c>
      <c r="N29" s="134">
        <v>653010.57999999996</v>
      </c>
      <c r="O29" s="134"/>
      <c r="P29"/>
      <c r="Q29" s="134"/>
      <c r="R29" s="134">
        <f t="shared" si="1"/>
        <v>1744175.1099999999</v>
      </c>
      <c r="S29" s="134"/>
      <c r="T29" s="123"/>
    </row>
    <row r="30" spans="3:20" ht="18.75" x14ac:dyDescent="0.25">
      <c r="C30" s="129" t="s">
        <v>533</v>
      </c>
      <c r="D30" s="144">
        <v>466028</v>
      </c>
      <c r="E30" s="144">
        <v>466028</v>
      </c>
      <c r="F30" s="134">
        <v>7090.94</v>
      </c>
      <c r="G30" s="134"/>
      <c r="H30" s="150"/>
      <c r="I30" s="134"/>
      <c r="J30" s="135">
        <v>755</v>
      </c>
      <c r="K30" s="140">
        <v>44161.57</v>
      </c>
      <c r="L30" s="134">
        <v>69993.36</v>
      </c>
      <c r="M30" s="134"/>
      <c r="N30" s="134">
        <v>0</v>
      </c>
      <c r="O30" s="134"/>
      <c r="P30" s="134"/>
      <c r="Q30" s="134"/>
      <c r="R30" s="134">
        <f t="shared" si="1"/>
        <v>122000.87</v>
      </c>
      <c r="S30" s="134"/>
      <c r="T30" s="123"/>
    </row>
    <row r="31" spans="3:20" ht="15.75" x14ac:dyDescent="0.25">
      <c r="C31" s="129" t="s">
        <v>532</v>
      </c>
      <c r="D31" s="144">
        <v>777399</v>
      </c>
      <c r="E31" s="113">
        <f>D31+30000+150000</f>
        <v>957399</v>
      </c>
      <c r="F31" s="134">
        <v>11570.16</v>
      </c>
      <c r="G31" s="134">
        <v>6105.1</v>
      </c>
      <c r="H31" s="135">
        <v>2424.83</v>
      </c>
      <c r="I31" s="134">
        <v>115270.3</v>
      </c>
      <c r="J31" s="135">
        <v>271081.61</v>
      </c>
      <c r="K31" s="140">
        <v>120265.84</v>
      </c>
      <c r="L31" s="134">
        <v>23467.53</v>
      </c>
      <c r="M31" s="134">
        <v>45636.639999999999</v>
      </c>
      <c r="N31" s="134">
        <v>8658.09</v>
      </c>
      <c r="O31" s="134"/>
      <c r="P31" s="134"/>
      <c r="Q31" s="134"/>
      <c r="R31" s="134">
        <f t="shared" si="1"/>
        <v>604480.1</v>
      </c>
      <c r="S31" s="134"/>
      <c r="T31" s="123"/>
    </row>
    <row r="32" spans="3:20" ht="15.75" x14ac:dyDescent="0.25">
      <c r="C32" s="129" t="s">
        <v>531</v>
      </c>
      <c r="D32" s="144">
        <v>3570856</v>
      </c>
      <c r="E32" s="144">
        <v>1920856</v>
      </c>
      <c r="F32" s="134">
        <v>80372.42</v>
      </c>
      <c r="G32" s="134">
        <v>16406.38</v>
      </c>
      <c r="H32" s="135">
        <v>3109.51</v>
      </c>
      <c r="I32" s="134">
        <v>1120</v>
      </c>
      <c r="J32" s="135">
        <v>42630.35</v>
      </c>
      <c r="K32" s="140">
        <v>337750.79</v>
      </c>
      <c r="L32" s="140">
        <v>139084.03</v>
      </c>
      <c r="M32" s="134">
        <v>114159.01999999999</v>
      </c>
      <c r="N32" s="134">
        <v>35239.99</v>
      </c>
      <c r="O32" s="134"/>
      <c r="P32"/>
      <c r="Q32" s="134"/>
      <c r="R32" s="134">
        <f t="shared" si="1"/>
        <v>769872.49</v>
      </c>
      <c r="S32" s="134"/>
      <c r="T32" s="123"/>
    </row>
    <row r="33" spans="3:20" ht="31.5" x14ac:dyDescent="0.25">
      <c r="C33" s="129" t="s">
        <v>530</v>
      </c>
      <c r="D33" s="144">
        <v>19780007</v>
      </c>
      <c r="E33" s="113">
        <v>12450007</v>
      </c>
      <c r="F33" s="134">
        <v>358204.21</v>
      </c>
      <c r="G33" s="134">
        <v>1465494.7</v>
      </c>
      <c r="H33" s="149">
        <v>913000</v>
      </c>
      <c r="I33" s="140">
        <v>2235701</v>
      </c>
      <c r="J33" s="135">
        <v>719676.97000000009</v>
      </c>
      <c r="K33" s="140">
        <v>1130470.1499999999</v>
      </c>
      <c r="L33" s="140">
        <v>1686382.2500000002</v>
      </c>
      <c r="M33" s="134">
        <v>890932.52</v>
      </c>
      <c r="N33" s="134">
        <v>1524881.89</v>
      </c>
      <c r="O33" s="134"/>
      <c r="P33" s="134"/>
      <c r="Q33" s="134"/>
      <c r="R33" s="134">
        <f t="shared" si="1"/>
        <v>10924743.689999999</v>
      </c>
      <c r="S33" s="134"/>
      <c r="T33" s="123"/>
    </row>
    <row r="34" spans="3:20" ht="31.5" x14ac:dyDescent="0.25">
      <c r="C34" s="129" t="s">
        <v>529</v>
      </c>
      <c r="D34" s="144"/>
      <c r="E34" s="113">
        <v>322000</v>
      </c>
      <c r="F34" s="134"/>
      <c r="G34" s="134">
        <v>0</v>
      </c>
      <c r="H34" s="135"/>
      <c r="I34" s="134"/>
      <c r="J34" s="135"/>
      <c r="K34" s="140">
        <v>0</v>
      </c>
      <c r="L34" s="134"/>
      <c r="M34" s="134">
        <v>321173.8</v>
      </c>
      <c r="N34" s="134">
        <v>231317.47</v>
      </c>
      <c r="O34" s="134"/>
      <c r="P34" s="134"/>
      <c r="Q34" s="134"/>
      <c r="R34" s="134">
        <f t="shared" si="1"/>
        <v>552491.27</v>
      </c>
      <c r="S34" s="134"/>
      <c r="T34" s="123"/>
    </row>
    <row r="35" spans="3:20" ht="15.75" x14ac:dyDescent="0.25">
      <c r="C35" s="129" t="s">
        <v>528</v>
      </c>
      <c r="D35" s="144">
        <v>21621045</v>
      </c>
      <c r="E35" s="144">
        <v>20481483.510000002</v>
      </c>
      <c r="F35" s="134">
        <v>1922634.66</v>
      </c>
      <c r="G35" s="134">
        <v>281633.94</v>
      </c>
      <c r="H35" s="135">
        <v>140903.25</v>
      </c>
      <c r="I35" s="134">
        <v>338879.44</v>
      </c>
      <c r="J35" s="135">
        <v>1944455.14</v>
      </c>
      <c r="K35" s="140">
        <v>1162280.54</v>
      </c>
      <c r="L35" s="140">
        <v>859062.79999999993</v>
      </c>
      <c r="M35" s="134">
        <v>1096520.72</v>
      </c>
      <c r="N35" s="134">
        <v>623530.54</v>
      </c>
      <c r="O35" s="134"/>
      <c r="P35" s="134"/>
      <c r="Q35" s="134"/>
      <c r="R35" s="134">
        <f t="shared" si="1"/>
        <v>8369901.0299999993</v>
      </c>
      <c r="S35" s="134"/>
      <c r="T35" s="123"/>
    </row>
    <row r="36" spans="3:20" ht="15.75" x14ac:dyDescent="0.25">
      <c r="C36" s="133" t="s">
        <v>527</v>
      </c>
      <c r="D36" s="141">
        <f>D37+D43+D38+D44</f>
        <v>11517675</v>
      </c>
      <c r="E36" s="131">
        <f>SUM(E37:E51)</f>
        <v>10217675</v>
      </c>
      <c r="F36" s="148">
        <v>496352.76</v>
      </c>
      <c r="G36" s="137">
        <v>736514.5</v>
      </c>
      <c r="H36" s="137">
        <f t="shared" ref="H36:Q36" si="4">SUM(H37:H51)</f>
        <v>267434.77</v>
      </c>
      <c r="I36" s="137">
        <f t="shared" si="4"/>
        <v>669567.74</v>
      </c>
      <c r="J36" s="137">
        <f t="shared" si="4"/>
        <v>1049738.1000000001</v>
      </c>
      <c r="K36" s="138">
        <f t="shared" si="4"/>
        <v>500000</v>
      </c>
      <c r="L36" s="138">
        <f t="shared" si="4"/>
        <v>482256.1</v>
      </c>
      <c r="M36" s="137">
        <f t="shared" si="4"/>
        <v>135000</v>
      </c>
      <c r="N36" s="137">
        <f t="shared" si="4"/>
        <v>506189.57</v>
      </c>
      <c r="O36" s="137">
        <f t="shared" si="4"/>
        <v>0</v>
      </c>
      <c r="P36" s="137">
        <f t="shared" si="4"/>
        <v>0</v>
      </c>
      <c r="Q36" s="131">
        <f t="shared" si="4"/>
        <v>0</v>
      </c>
      <c r="R36" s="137">
        <f t="shared" si="1"/>
        <v>4843053.54</v>
      </c>
      <c r="S36" s="137"/>
      <c r="T36" s="123"/>
    </row>
    <row r="37" spans="3:20" ht="15.75" x14ac:dyDescent="0.25">
      <c r="C37" s="129" t="s">
        <v>526</v>
      </c>
      <c r="D37" s="144">
        <v>3321924</v>
      </c>
      <c r="E37" s="144">
        <v>6521924</v>
      </c>
      <c r="F37" s="134">
        <v>496352.76</v>
      </c>
      <c r="G37" s="134">
        <v>736514.5</v>
      </c>
      <c r="H37" s="135">
        <v>267434.77</v>
      </c>
      <c r="I37" s="134">
        <v>328467.74</v>
      </c>
      <c r="J37" s="135">
        <v>1049738.1000000001</v>
      </c>
      <c r="K37" s="140">
        <v>500000</v>
      </c>
      <c r="L37" s="134">
        <v>482256.1</v>
      </c>
      <c r="M37" s="134">
        <v>135000</v>
      </c>
      <c r="N37" s="134">
        <v>162689.57</v>
      </c>
      <c r="O37" s="134"/>
      <c r="P37" s="134"/>
      <c r="Q37" s="134"/>
      <c r="R37" s="134">
        <f t="shared" si="1"/>
        <v>4158453.54</v>
      </c>
      <c r="S37" s="134"/>
      <c r="T37" s="123"/>
    </row>
    <row r="38" spans="3:20" ht="31.5" x14ac:dyDescent="0.25">
      <c r="C38" s="129" t="s">
        <v>525</v>
      </c>
      <c r="D38" s="144">
        <v>8195751</v>
      </c>
      <c r="E38" s="144">
        <v>3195751</v>
      </c>
      <c r="F38" s="134"/>
      <c r="G38" s="134"/>
      <c r="H38" s="135"/>
      <c r="I38" s="134"/>
      <c r="J38" s="135"/>
      <c r="K38" s="140"/>
      <c r="L38" s="147"/>
      <c r="M38" s="134" t="s">
        <v>483</v>
      </c>
      <c r="N38" s="134">
        <v>0</v>
      </c>
      <c r="O38" s="134"/>
      <c r="P38" s="134"/>
      <c r="Q38" s="134"/>
      <c r="R38" s="134">
        <f t="shared" si="1"/>
        <v>0</v>
      </c>
      <c r="S38" s="134"/>
      <c r="T38" s="123"/>
    </row>
    <row r="39" spans="3:20" ht="31.5" x14ac:dyDescent="0.25">
      <c r="C39" s="129" t="s">
        <v>524</v>
      </c>
      <c r="D39" s="144"/>
      <c r="E39" s="113"/>
      <c r="F39" s="134"/>
      <c r="G39" s="134"/>
      <c r="H39" s="135"/>
      <c r="I39" s="134"/>
      <c r="J39" s="135"/>
      <c r="K39" s="140"/>
      <c r="L39" s="147"/>
      <c r="M39" s="134" t="s">
        <v>483</v>
      </c>
      <c r="N39" s="134">
        <v>0</v>
      </c>
      <c r="O39" s="134"/>
      <c r="P39" s="134"/>
      <c r="Q39" s="134"/>
      <c r="R39" s="134">
        <f t="shared" si="1"/>
        <v>0</v>
      </c>
      <c r="S39" s="134"/>
      <c r="T39" s="123"/>
    </row>
    <row r="40" spans="3:20" ht="31.5" hidden="1" customHeight="1" x14ac:dyDescent="0.25">
      <c r="C40" s="129" t="s">
        <v>523</v>
      </c>
      <c r="D40" s="144"/>
      <c r="E40" s="113"/>
      <c r="F40" s="134"/>
      <c r="G40" s="134">
        <v>0</v>
      </c>
      <c r="H40" s="135"/>
      <c r="I40" s="134"/>
      <c r="J40" s="135"/>
      <c r="K40" s="140">
        <v>0</v>
      </c>
      <c r="L40" s="147"/>
      <c r="M40" s="134"/>
      <c r="N40" s="134">
        <v>0</v>
      </c>
      <c r="O40" s="134"/>
      <c r="P40" s="134"/>
      <c r="Q40" s="134"/>
      <c r="R40" s="134">
        <v>0</v>
      </c>
      <c r="S40" s="134"/>
      <c r="T40" s="123"/>
    </row>
    <row r="41" spans="3:20" ht="31.5" hidden="1" customHeight="1" x14ac:dyDescent="0.25">
      <c r="C41" s="129" t="s">
        <v>522</v>
      </c>
      <c r="D41" s="144"/>
      <c r="E41" s="113"/>
      <c r="F41" s="134"/>
      <c r="G41" s="134">
        <v>0</v>
      </c>
      <c r="H41" s="135"/>
      <c r="I41" s="134"/>
      <c r="J41" s="135"/>
      <c r="K41" s="140">
        <v>0</v>
      </c>
      <c r="L41" s="147"/>
      <c r="M41" s="134" t="s">
        <v>483</v>
      </c>
      <c r="N41" s="134">
        <v>0</v>
      </c>
      <c r="O41" s="134"/>
      <c r="P41" s="134"/>
      <c r="Q41" s="134"/>
      <c r="R41" s="134">
        <v>0</v>
      </c>
      <c r="S41" s="134"/>
      <c r="T41" s="123"/>
    </row>
    <row r="42" spans="3:20" ht="15.75" hidden="1" customHeight="1" x14ac:dyDescent="0.25">
      <c r="C42" s="129" t="s">
        <v>521</v>
      </c>
      <c r="D42" s="144"/>
      <c r="E42" s="113"/>
      <c r="F42" s="134"/>
      <c r="G42" s="134"/>
      <c r="H42" s="135"/>
      <c r="I42" s="134"/>
      <c r="J42" s="135"/>
      <c r="K42" s="140"/>
      <c r="L42" s="147"/>
      <c r="M42" s="134" t="s">
        <v>483</v>
      </c>
      <c r="N42" s="134">
        <v>0</v>
      </c>
      <c r="O42" s="134"/>
      <c r="P42" s="134"/>
      <c r="Q42" s="134"/>
      <c r="R42" s="134">
        <v>0</v>
      </c>
      <c r="S42" s="134"/>
      <c r="T42" s="123"/>
    </row>
    <row r="43" spans="3:20" ht="15.75" x14ac:dyDescent="0.25">
      <c r="C43" s="129" t="s">
        <v>520</v>
      </c>
      <c r="D43" s="144"/>
      <c r="E43" s="113">
        <v>500000</v>
      </c>
      <c r="F43" s="134"/>
      <c r="G43" s="134">
        <v>0</v>
      </c>
      <c r="H43" s="135"/>
      <c r="I43" s="134">
        <v>341100</v>
      </c>
      <c r="J43" s="135"/>
      <c r="K43" s="140">
        <v>0</v>
      </c>
      <c r="L43" s="134"/>
      <c r="M43" s="134" t="s">
        <v>483</v>
      </c>
      <c r="N43" s="134">
        <v>343500</v>
      </c>
      <c r="O43" s="134"/>
      <c r="P43" s="134"/>
      <c r="Q43" s="134"/>
      <c r="R43" s="134">
        <f t="shared" ref="R43:R48" si="5">SUM(F43:Q43)</f>
        <v>684600</v>
      </c>
      <c r="S43" s="134"/>
      <c r="T43" s="123"/>
    </row>
    <row r="44" spans="3:20" ht="31.5" x14ac:dyDescent="0.25">
      <c r="C44" s="129" t="s">
        <v>519</v>
      </c>
      <c r="D44" s="144"/>
      <c r="E44" s="113"/>
      <c r="F44" s="134"/>
      <c r="G44" s="134">
        <v>0</v>
      </c>
      <c r="H44" s="143"/>
      <c r="I44" s="134"/>
      <c r="J44" s="143"/>
      <c r="K44" s="140">
        <v>0</v>
      </c>
      <c r="L44" s="134"/>
      <c r="M44" s="134" t="s">
        <v>483</v>
      </c>
      <c r="N44" s="134">
        <v>0</v>
      </c>
      <c r="O44" s="134"/>
      <c r="P44" s="134"/>
      <c r="Q44" s="134"/>
      <c r="R44" s="134">
        <f t="shared" si="5"/>
        <v>0</v>
      </c>
      <c r="S44" s="134"/>
      <c r="T44" s="123"/>
    </row>
    <row r="45" spans="3:20" ht="15.75" x14ac:dyDescent="0.25">
      <c r="C45" s="133" t="s">
        <v>518</v>
      </c>
      <c r="D45" s="141">
        <v>0</v>
      </c>
      <c r="E45" s="131"/>
      <c r="F45" s="137"/>
      <c r="G45" s="134">
        <v>0</v>
      </c>
      <c r="H45" s="135"/>
      <c r="I45" s="137">
        <v>0</v>
      </c>
      <c r="J45" s="143"/>
      <c r="K45" s="140">
        <v>0</v>
      </c>
      <c r="L45" s="137">
        <v>0</v>
      </c>
      <c r="M45" s="137" t="s">
        <v>483</v>
      </c>
      <c r="N45" s="137">
        <v>0</v>
      </c>
      <c r="O45" s="137">
        <v>0</v>
      </c>
      <c r="P45" s="137">
        <v>0</v>
      </c>
      <c r="Q45" s="137">
        <v>0</v>
      </c>
      <c r="R45" s="134">
        <f t="shared" si="5"/>
        <v>0</v>
      </c>
      <c r="S45" s="134"/>
      <c r="T45" s="123"/>
    </row>
    <row r="46" spans="3:20" ht="15.75" x14ac:dyDescent="0.25">
      <c r="C46" s="129" t="s">
        <v>517</v>
      </c>
      <c r="D46" s="144">
        <v>0</v>
      </c>
      <c r="E46" s="113"/>
      <c r="F46" s="134"/>
      <c r="G46" s="134">
        <v>0</v>
      </c>
      <c r="H46" s="135"/>
      <c r="I46" s="134">
        <v>0</v>
      </c>
      <c r="J46" s="135"/>
      <c r="K46" s="140">
        <v>0</v>
      </c>
      <c r="L46" s="134">
        <v>0</v>
      </c>
      <c r="M46" s="134" t="s">
        <v>483</v>
      </c>
      <c r="N46" s="134">
        <v>0</v>
      </c>
      <c r="O46" s="134">
        <v>0</v>
      </c>
      <c r="P46" s="134">
        <v>0</v>
      </c>
      <c r="Q46" s="134"/>
      <c r="R46" s="134">
        <f t="shared" si="5"/>
        <v>0</v>
      </c>
      <c r="S46" s="134"/>
      <c r="T46" s="123"/>
    </row>
    <row r="47" spans="3:20" ht="31.5" x14ac:dyDescent="0.25">
      <c r="C47" s="129" t="s">
        <v>516</v>
      </c>
      <c r="D47" s="144">
        <v>0</v>
      </c>
      <c r="E47" s="113"/>
      <c r="F47" s="134"/>
      <c r="G47" s="134">
        <v>0</v>
      </c>
      <c r="H47" s="135"/>
      <c r="I47" s="134">
        <v>0</v>
      </c>
      <c r="J47" s="135"/>
      <c r="K47" s="140">
        <v>0</v>
      </c>
      <c r="L47" s="134">
        <v>0</v>
      </c>
      <c r="M47" s="134">
        <v>0</v>
      </c>
      <c r="N47" s="134">
        <v>0</v>
      </c>
      <c r="O47" s="134">
        <v>0</v>
      </c>
      <c r="P47" s="134">
        <v>0</v>
      </c>
      <c r="Q47" s="134"/>
      <c r="R47" s="134">
        <f t="shared" si="5"/>
        <v>0</v>
      </c>
      <c r="S47" s="134"/>
      <c r="T47" s="123"/>
    </row>
    <row r="48" spans="3:20" ht="31.5" x14ac:dyDescent="0.25">
      <c r="C48" s="129" t="s">
        <v>515</v>
      </c>
      <c r="D48" s="144">
        <v>0</v>
      </c>
      <c r="E48" s="113"/>
      <c r="F48" s="134"/>
      <c r="G48" s="134">
        <v>0</v>
      </c>
      <c r="H48" s="135"/>
      <c r="I48" s="134">
        <v>0</v>
      </c>
      <c r="J48" s="135"/>
      <c r="K48" s="140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/>
      <c r="R48" s="134">
        <f t="shared" si="5"/>
        <v>0</v>
      </c>
      <c r="S48" s="134"/>
      <c r="T48" s="123"/>
    </row>
    <row r="49" spans="3:20" ht="31.5" hidden="1" customHeight="1" x14ac:dyDescent="0.25">
      <c r="C49" s="129" t="s">
        <v>514</v>
      </c>
      <c r="D49" s="144">
        <v>0</v>
      </c>
      <c r="E49" s="113"/>
      <c r="F49" s="134"/>
      <c r="G49" s="134">
        <v>0</v>
      </c>
      <c r="H49" s="135"/>
      <c r="I49" s="134">
        <v>0</v>
      </c>
      <c r="J49" s="135"/>
      <c r="K49" s="140">
        <v>0</v>
      </c>
      <c r="L49" s="134">
        <v>0</v>
      </c>
      <c r="M49" s="134">
        <v>0</v>
      </c>
      <c r="N49" s="134">
        <v>0</v>
      </c>
      <c r="O49" s="134">
        <v>0</v>
      </c>
      <c r="P49" s="134">
        <v>0</v>
      </c>
      <c r="Q49" s="134"/>
      <c r="R49" s="134">
        <v>0</v>
      </c>
      <c r="S49" s="134"/>
      <c r="T49" s="123"/>
    </row>
    <row r="50" spans="3:20" ht="15.75" hidden="1" customHeight="1" x14ac:dyDescent="0.25">
      <c r="C50" s="129" t="s">
        <v>513</v>
      </c>
      <c r="D50" s="144">
        <v>0</v>
      </c>
      <c r="E50" s="113"/>
      <c r="F50" s="134"/>
      <c r="G50" s="134">
        <v>0</v>
      </c>
      <c r="H50" s="135"/>
      <c r="I50" s="134">
        <v>0</v>
      </c>
      <c r="J50" s="135"/>
      <c r="K50" s="140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/>
      <c r="R50" s="134">
        <v>0</v>
      </c>
      <c r="S50" s="134"/>
      <c r="T50" s="123"/>
    </row>
    <row r="51" spans="3:20" ht="40.5" customHeight="1" x14ac:dyDescent="0.25">
      <c r="C51" s="129" t="s">
        <v>512</v>
      </c>
      <c r="D51" s="144">
        <v>0</v>
      </c>
      <c r="E51" s="113"/>
      <c r="F51" s="134"/>
      <c r="G51" s="134">
        <v>0</v>
      </c>
      <c r="H51" s="135"/>
      <c r="I51" s="134">
        <v>0</v>
      </c>
      <c r="J51" s="135"/>
      <c r="K51" s="140">
        <v>0</v>
      </c>
      <c r="L51" s="134">
        <v>0</v>
      </c>
      <c r="M51" s="134">
        <v>0</v>
      </c>
      <c r="N51" s="134">
        <v>0</v>
      </c>
      <c r="O51" s="134">
        <v>0</v>
      </c>
      <c r="P51" s="134">
        <v>0</v>
      </c>
      <c r="Q51" s="134"/>
      <c r="R51" s="134">
        <f t="shared" ref="R51:R75" si="6">SUM(F51:Q51)</f>
        <v>0</v>
      </c>
      <c r="S51" s="134"/>
      <c r="T51" s="123"/>
    </row>
    <row r="52" spans="3:20" ht="15.75" x14ac:dyDescent="0.25">
      <c r="C52" s="133" t="s">
        <v>511</v>
      </c>
      <c r="D52" s="141">
        <f>D53+D54+D55+D56+D57+D58+D59+D60+D61</f>
        <v>68622157</v>
      </c>
      <c r="E52" s="131">
        <f>SUM(E53:E61)</f>
        <v>90747029.409999996</v>
      </c>
      <c r="F52" s="146">
        <v>25662716.530000001</v>
      </c>
      <c r="G52" s="141">
        <v>0</v>
      </c>
      <c r="H52" s="141">
        <f>H53+H54+H55+H56+H57+H58+H59+H60+H61</f>
        <v>10373118.66</v>
      </c>
      <c r="I52" s="141">
        <f>I53+I54+I55+I56+I57+I58+I59+I60+I61</f>
        <v>5346094.9200000009</v>
      </c>
      <c r="J52" s="141">
        <f>J53+J54+J55+J56+J57+J58+J59+J60+J61</f>
        <v>11988529.840000002</v>
      </c>
      <c r="K52" s="145">
        <f>K53+K54+K55+K56+K57+K58+K59+K60+K61</f>
        <v>2950195.9200000004</v>
      </c>
      <c r="L52" s="141">
        <f>L53+L54+L55+L56+L57+L58+L59+L60+L61</f>
        <v>370347.13</v>
      </c>
      <c r="M52" s="141">
        <f>SUM(M53:M61)</f>
        <v>346300</v>
      </c>
      <c r="N52" s="137">
        <f>SUM(N53:N61)</f>
        <v>1209509.33</v>
      </c>
      <c r="O52" s="131">
        <f>SUM(O53:O61)</f>
        <v>0</v>
      </c>
      <c r="P52" s="131">
        <f>SUM(P53:P61)</f>
        <v>0</v>
      </c>
      <c r="Q52" s="131">
        <f>SUM(Q53:Q61)</f>
        <v>0</v>
      </c>
      <c r="R52" s="137">
        <f t="shared" si="6"/>
        <v>58246812.330000006</v>
      </c>
      <c r="S52" s="137"/>
      <c r="T52" s="123"/>
    </row>
    <row r="53" spans="3:20" ht="15.75" x14ac:dyDescent="0.25">
      <c r="C53" s="129" t="s">
        <v>510</v>
      </c>
      <c r="D53" s="144">
        <v>30733192</v>
      </c>
      <c r="E53" s="144">
        <v>27568366.359999999</v>
      </c>
      <c r="F53" s="134">
        <v>960195.79</v>
      </c>
      <c r="G53" s="134"/>
      <c r="H53" s="135">
        <v>2067513.14</v>
      </c>
      <c r="I53" s="134"/>
      <c r="J53" s="135">
        <v>1409785.6600000001</v>
      </c>
      <c r="K53" s="140">
        <v>1569307.2</v>
      </c>
      <c r="L53" s="134"/>
      <c r="M53" s="134" t="s">
        <v>483</v>
      </c>
      <c r="N53" s="134">
        <v>1197650.33</v>
      </c>
      <c r="O53" s="134"/>
      <c r="P53" s="134"/>
      <c r="Q53" s="134"/>
      <c r="R53" s="134">
        <f t="shared" si="6"/>
        <v>7204452.1200000001</v>
      </c>
      <c r="S53" s="134"/>
      <c r="T53" s="123"/>
    </row>
    <row r="54" spans="3:20" ht="31.5" x14ac:dyDescent="0.25">
      <c r="C54" s="129" t="s">
        <v>509</v>
      </c>
      <c r="D54" s="144">
        <v>1148232</v>
      </c>
      <c r="E54" s="144">
        <f>1148232+2868100+466900+1500000+50000</f>
        <v>6033232</v>
      </c>
      <c r="F54" s="134"/>
      <c r="G54" s="134"/>
      <c r="H54" s="135">
        <v>3948248.91</v>
      </c>
      <c r="I54" s="134">
        <v>123101.69</v>
      </c>
      <c r="J54" s="135">
        <v>63513.39</v>
      </c>
      <c r="K54" s="140">
        <v>1236794.54</v>
      </c>
      <c r="L54" s="134"/>
      <c r="M54" s="134" t="s">
        <v>483</v>
      </c>
      <c r="N54" s="134">
        <v>11859</v>
      </c>
      <c r="O54" s="134"/>
      <c r="P54" s="134"/>
      <c r="Q54" s="134"/>
      <c r="R54" s="134">
        <f t="shared" si="6"/>
        <v>5383517.5300000003</v>
      </c>
      <c r="S54" s="134"/>
      <c r="T54" s="123"/>
    </row>
    <row r="55" spans="3:20" ht="15.75" x14ac:dyDescent="0.25">
      <c r="C55" s="129" t="s">
        <v>508</v>
      </c>
      <c r="D55" s="144"/>
      <c r="E55" s="144">
        <v>40000</v>
      </c>
      <c r="F55" s="134"/>
      <c r="G55" s="134"/>
      <c r="H55" s="135"/>
      <c r="I55" s="134"/>
      <c r="J55" s="135"/>
      <c r="K55" s="140"/>
      <c r="L55" s="134">
        <v>2124</v>
      </c>
      <c r="M55" s="134" t="s">
        <v>483</v>
      </c>
      <c r="N55" s="134">
        <v>0</v>
      </c>
      <c r="O55" s="134"/>
      <c r="P55" s="134"/>
      <c r="Q55" s="134"/>
      <c r="R55" s="134">
        <f t="shared" si="6"/>
        <v>2124</v>
      </c>
      <c r="S55" s="134"/>
      <c r="T55" s="123"/>
    </row>
    <row r="56" spans="3:20" ht="31.5" x14ac:dyDescent="0.25">
      <c r="C56" s="129" t="s">
        <v>507</v>
      </c>
      <c r="D56" s="144">
        <v>20400000</v>
      </c>
      <c r="E56" s="144">
        <v>40508874.049999997</v>
      </c>
      <c r="F56" s="134">
        <v>24414304.640000001</v>
      </c>
      <c r="G56" s="134"/>
      <c r="H56" s="135"/>
      <c r="I56" s="134">
        <v>5222993.2300000004</v>
      </c>
      <c r="J56" s="135">
        <v>9352296.4700000007</v>
      </c>
      <c r="K56" s="140"/>
      <c r="L56" s="134"/>
      <c r="M56" s="134" t="s">
        <v>483</v>
      </c>
      <c r="N56" s="134">
        <v>0</v>
      </c>
      <c r="O56" s="134"/>
      <c r="P56" s="134"/>
      <c r="Q56" s="134"/>
      <c r="R56" s="134">
        <f t="shared" si="6"/>
        <v>38989594.340000004</v>
      </c>
      <c r="S56" s="134"/>
      <c r="T56" s="123"/>
    </row>
    <row r="57" spans="3:20" ht="17.25" customHeight="1" x14ac:dyDescent="0.25">
      <c r="C57" s="129" t="s">
        <v>506</v>
      </c>
      <c r="D57" s="144">
        <v>13574927</v>
      </c>
      <c r="E57" s="144">
        <v>10991761</v>
      </c>
      <c r="F57" s="134">
        <v>288216.09999999998</v>
      </c>
      <c r="G57" s="134"/>
      <c r="H57" s="135">
        <v>4117796.61</v>
      </c>
      <c r="I57" s="134"/>
      <c r="J57" s="135">
        <v>1108947.5900000001</v>
      </c>
      <c r="K57" s="140">
        <v>69457.679999999993</v>
      </c>
      <c r="L57" s="140">
        <v>102319.15</v>
      </c>
      <c r="M57" s="134">
        <v>346300</v>
      </c>
      <c r="N57" s="134">
        <v>0</v>
      </c>
      <c r="O57" s="134"/>
      <c r="P57" s="134"/>
      <c r="Q57" s="134"/>
      <c r="R57" s="134">
        <f t="shared" si="6"/>
        <v>6033037.1299999999</v>
      </c>
      <c r="S57" s="134"/>
      <c r="T57" s="123"/>
    </row>
    <row r="58" spans="3:20" ht="15.75" x14ac:dyDescent="0.25">
      <c r="C58" s="129" t="s">
        <v>505</v>
      </c>
      <c r="D58" s="144">
        <v>739570</v>
      </c>
      <c r="E58" s="144">
        <v>3278560</v>
      </c>
      <c r="F58" s="134"/>
      <c r="G58" s="134"/>
      <c r="H58" s="135">
        <v>239560</v>
      </c>
      <c r="I58" s="134"/>
      <c r="J58" s="135"/>
      <c r="K58" s="140"/>
      <c r="L58" s="134">
        <v>90270</v>
      </c>
      <c r="M58" s="134" t="s">
        <v>483</v>
      </c>
      <c r="N58" s="134">
        <v>0</v>
      </c>
      <c r="O58" s="134"/>
      <c r="P58" s="134"/>
      <c r="Q58" s="134"/>
      <c r="R58" s="134">
        <f t="shared" si="6"/>
        <v>329830</v>
      </c>
      <c r="S58" s="134"/>
      <c r="T58" s="123"/>
    </row>
    <row r="59" spans="3:20" ht="19.5" customHeight="1" x14ac:dyDescent="0.25">
      <c r="C59" s="129" t="s">
        <v>504</v>
      </c>
      <c r="D59" s="144"/>
      <c r="E59" s="144"/>
      <c r="F59" s="134"/>
      <c r="G59" s="134"/>
      <c r="H59" s="135"/>
      <c r="I59" s="134"/>
      <c r="J59" s="135"/>
      <c r="K59" s="140"/>
      <c r="L59" s="134"/>
      <c r="M59" s="134" t="s">
        <v>483</v>
      </c>
      <c r="N59" s="134">
        <v>0</v>
      </c>
      <c r="O59" s="134"/>
      <c r="P59" s="134"/>
      <c r="Q59" s="134"/>
      <c r="R59" s="134">
        <f t="shared" si="6"/>
        <v>0</v>
      </c>
      <c r="S59" s="134"/>
      <c r="T59" s="123"/>
    </row>
    <row r="60" spans="3:20" ht="17.25" customHeight="1" x14ac:dyDescent="0.25">
      <c r="C60" s="129" t="s">
        <v>503</v>
      </c>
      <c r="D60" s="144">
        <v>1334208</v>
      </c>
      <c r="E60" s="144">
        <v>1584208</v>
      </c>
      <c r="F60" s="134"/>
      <c r="G60" s="134"/>
      <c r="H60" s="135"/>
      <c r="I60" s="134"/>
      <c r="J60" s="135">
        <v>53986.73</v>
      </c>
      <c r="K60" s="140">
        <v>25199</v>
      </c>
      <c r="L60" s="134">
        <v>175633.98</v>
      </c>
      <c r="M60" s="134" t="s">
        <v>483</v>
      </c>
      <c r="N60" s="134">
        <v>0</v>
      </c>
      <c r="O60" s="134"/>
      <c r="P60" s="134"/>
      <c r="Q60" s="134"/>
      <c r="R60" s="134">
        <f t="shared" si="6"/>
        <v>254819.71000000002</v>
      </c>
      <c r="S60" s="134"/>
      <c r="T60" s="123"/>
    </row>
    <row r="61" spans="3:20" ht="44.25" customHeight="1" x14ac:dyDescent="0.25">
      <c r="C61" s="129" t="s">
        <v>502</v>
      </c>
      <c r="D61" s="144">
        <v>692028</v>
      </c>
      <c r="E61" s="144">
        <v>742028</v>
      </c>
      <c r="F61" s="134"/>
      <c r="G61" s="134"/>
      <c r="H61" s="135"/>
      <c r="I61" s="134"/>
      <c r="J61" s="135"/>
      <c r="K61" s="140">
        <v>49437.5</v>
      </c>
      <c r="L61" s="134"/>
      <c r="M61" s="134" t="s">
        <v>483</v>
      </c>
      <c r="N61" s="134">
        <v>0</v>
      </c>
      <c r="O61" s="134"/>
      <c r="P61" s="134"/>
      <c r="Q61" s="134"/>
      <c r="R61" s="134">
        <f t="shared" si="6"/>
        <v>49437.5</v>
      </c>
      <c r="S61" s="134"/>
      <c r="T61" s="123"/>
    </row>
    <row r="62" spans="3:20" ht="15.75" x14ac:dyDescent="0.25">
      <c r="C62" s="133" t="s">
        <v>501</v>
      </c>
      <c r="D62" s="141">
        <f>D63+D64+D65</f>
        <v>330309210</v>
      </c>
      <c r="E62" s="131">
        <f>+E63+E64</f>
        <v>364865267.58999997</v>
      </c>
      <c r="F62" s="141">
        <v>0</v>
      </c>
      <c r="G62" s="141">
        <v>0</v>
      </c>
      <c r="H62" s="141">
        <f>H63+H64+H65</f>
        <v>12595812.84</v>
      </c>
      <c r="I62" s="141">
        <f>I63+I64+I65</f>
        <v>28786569.300000001</v>
      </c>
      <c r="J62" s="141">
        <f>J63+J64+J65</f>
        <v>28262045.390000001</v>
      </c>
      <c r="K62" s="138">
        <v>0</v>
      </c>
      <c r="L62" s="141">
        <f>L63+L64+L65</f>
        <v>8090702.580000001</v>
      </c>
      <c r="M62" s="137">
        <f>SUM(M63:M79)</f>
        <v>57582271</v>
      </c>
      <c r="N62" s="131">
        <f>SUM(N63:N64)</f>
        <v>25985200.75</v>
      </c>
      <c r="O62" s="131">
        <f>SUM(O63)</f>
        <v>0</v>
      </c>
      <c r="P62" s="131">
        <f>SUM(P64)</f>
        <v>0</v>
      </c>
      <c r="Q62" s="131">
        <f>SUM(Q64)</f>
        <v>0</v>
      </c>
      <c r="R62" s="137">
        <f t="shared" si="6"/>
        <v>161302601.86000001</v>
      </c>
      <c r="S62" s="137"/>
      <c r="T62" s="123"/>
    </row>
    <row r="63" spans="3:20" ht="15.75" x14ac:dyDescent="0.25">
      <c r="C63" s="129" t="s">
        <v>500</v>
      </c>
      <c r="D63" s="144">
        <v>2190645</v>
      </c>
      <c r="E63" s="144">
        <v>21660645</v>
      </c>
      <c r="F63" s="134"/>
      <c r="G63" s="134">
        <v>0</v>
      </c>
      <c r="H63" s="135"/>
      <c r="I63" s="134">
        <v>2182885.5499999998</v>
      </c>
      <c r="J63" s="135">
        <v>8595693.6099999994</v>
      </c>
      <c r="K63" s="140"/>
      <c r="L63" s="134">
        <v>434787.65</v>
      </c>
      <c r="M63" s="134">
        <v>1870502</v>
      </c>
      <c r="N63" s="134">
        <v>3957654.78</v>
      </c>
      <c r="O63" s="134"/>
      <c r="P63"/>
      <c r="Q63" s="134"/>
      <c r="R63" s="134">
        <f t="shared" si="6"/>
        <v>17041523.59</v>
      </c>
      <c r="S63" s="134"/>
      <c r="T63" s="123"/>
    </row>
    <row r="64" spans="3:20" ht="15.75" x14ac:dyDescent="0.25">
      <c r="C64" s="129" t="s">
        <v>499</v>
      </c>
      <c r="D64" s="144">
        <v>328118565</v>
      </c>
      <c r="E64" s="144">
        <v>343204622.58999997</v>
      </c>
      <c r="F64" s="134"/>
      <c r="G64" s="134"/>
      <c r="H64" s="135">
        <v>12595812.84</v>
      </c>
      <c r="I64" s="134">
        <v>26603683.75</v>
      </c>
      <c r="J64" s="135">
        <v>19666351.780000001</v>
      </c>
      <c r="K64" s="140"/>
      <c r="L64" s="134">
        <v>7655914.9300000006</v>
      </c>
      <c r="M64" s="134">
        <v>55711769</v>
      </c>
      <c r="N64" s="134">
        <v>22027545.969999999</v>
      </c>
      <c r="O64" s="134"/>
      <c r="P64" s="134"/>
      <c r="Q64" s="134"/>
      <c r="R64" s="134">
        <f t="shared" si="6"/>
        <v>144261078.27000001</v>
      </c>
      <c r="S64" s="134"/>
      <c r="T64" s="123"/>
    </row>
    <row r="65" spans="3:20" ht="15.75" x14ac:dyDescent="0.25">
      <c r="C65" s="129" t="s">
        <v>498</v>
      </c>
      <c r="D65" s="144">
        <v>0</v>
      </c>
      <c r="E65" s="144">
        <v>0</v>
      </c>
      <c r="F65" s="134"/>
      <c r="G65" s="134">
        <v>0</v>
      </c>
      <c r="H65" s="135"/>
      <c r="I65" s="134"/>
      <c r="J65" s="135"/>
      <c r="K65" s="140">
        <v>0</v>
      </c>
      <c r="L65" s="134"/>
      <c r="M65" s="134"/>
      <c r="N65" s="134">
        <v>0</v>
      </c>
      <c r="O65" s="134"/>
      <c r="P65" s="134"/>
      <c r="Q65" s="134"/>
      <c r="R65" s="134">
        <f t="shared" si="6"/>
        <v>0</v>
      </c>
      <c r="S65" s="134"/>
      <c r="T65" s="123"/>
    </row>
    <row r="66" spans="3:20" ht="31.5" x14ac:dyDescent="0.25">
      <c r="C66" s="133" t="s">
        <v>497</v>
      </c>
      <c r="D66" s="141">
        <v>0</v>
      </c>
      <c r="E66" s="141">
        <v>0</v>
      </c>
      <c r="F66" s="137"/>
      <c r="G66" s="134">
        <v>0</v>
      </c>
      <c r="H66" s="135"/>
      <c r="I66" s="137">
        <v>0</v>
      </c>
      <c r="J66" s="143"/>
      <c r="K66" s="140">
        <v>0</v>
      </c>
      <c r="L66" s="137">
        <v>0</v>
      </c>
      <c r="M66" s="137" t="s">
        <v>483</v>
      </c>
      <c r="N66" s="137">
        <v>0</v>
      </c>
      <c r="O66" s="137">
        <v>0</v>
      </c>
      <c r="P66" s="137">
        <v>0</v>
      </c>
      <c r="Q66" s="137">
        <v>0</v>
      </c>
      <c r="R66" s="134">
        <f t="shared" si="6"/>
        <v>0</v>
      </c>
      <c r="S66" s="134"/>
      <c r="T66" s="123"/>
    </row>
    <row r="67" spans="3:20" ht="15.75" x14ac:dyDescent="0.25">
      <c r="C67" s="129" t="s">
        <v>496</v>
      </c>
      <c r="D67" s="144">
        <v>0</v>
      </c>
      <c r="E67" s="144">
        <v>0</v>
      </c>
      <c r="F67" s="134"/>
      <c r="G67" s="134">
        <v>0</v>
      </c>
      <c r="H67" s="143">
        <f>H68+H69</f>
        <v>0</v>
      </c>
      <c r="I67" s="134">
        <v>0</v>
      </c>
      <c r="J67" s="143"/>
      <c r="K67" s="140">
        <v>0</v>
      </c>
      <c r="L67" s="134">
        <v>0</v>
      </c>
      <c r="M67" s="134" t="s">
        <v>483</v>
      </c>
      <c r="N67" s="134">
        <v>0</v>
      </c>
      <c r="O67" s="134">
        <v>0</v>
      </c>
      <c r="P67" s="134">
        <v>0</v>
      </c>
      <c r="Q67" s="134"/>
      <c r="R67" s="134">
        <f t="shared" si="6"/>
        <v>0</v>
      </c>
      <c r="S67" s="134"/>
      <c r="T67" s="123"/>
    </row>
    <row r="68" spans="3:20" ht="31.5" x14ac:dyDescent="0.25">
      <c r="C68" s="129" t="s">
        <v>495</v>
      </c>
      <c r="D68" s="144">
        <v>0</v>
      </c>
      <c r="E68" s="144">
        <v>0</v>
      </c>
      <c r="F68" s="134"/>
      <c r="G68" s="134">
        <v>0</v>
      </c>
      <c r="H68" s="135"/>
      <c r="I68" s="134">
        <v>0</v>
      </c>
      <c r="J68" s="135"/>
      <c r="K68" s="140">
        <v>0</v>
      </c>
      <c r="L68" s="134">
        <v>0</v>
      </c>
      <c r="M68" s="134" t="s">
        <v>483</v>
      </c>
      <c r="N68" s="134">
        <v>0</v>
      </c>
      <c r="O68" s="134">
        <v>0</v>
      </c>
      <c r="P68" s="134">
        <v>0</v>
      </c>
      <c r="Q68" s="134"/>
      <c r="R68" s="134">
        <f t="shared" si="6"/>
        <v>0</v>
      </c>
      <c r="S68" s="134"/>
      <c r="T68" s="123"/>
    </row>
    <row r="69" spans="3:20" ht="15.75" x14ac:dyDescent="0.25">
      <c r="C69" s="133" t="s">
        <v>494</v>
      </c>
      <c r="D69" s="141">
        <v>0</v>
      </c>
      <c r="E69" s="141">
        <v>0</v>
      </c>
      <c r="F69" s="137"/>
      <c r="G69" s="134">
        <v>0</v>
      </c>
      <c r="H69" s="135"/>
      <c r="I69" s="137">
        <v>0</v>
      </c>
      <c r="J69" s="143"/>
      <c r="K69" s="140">
        <v>0</v>
      </c>
      <c r="L69" s="137">
        <v>0</v>
      </c>
      <c r="M69" s="137" t="s">
        <v>483</v>
      </c>
      <c r="N69" s="137">
        <v>0</v>
      </c>
      <c r="O69" s="137">
        <v>0</v>
      </c>
      <c r="P69" s="137">
        <v>0</v>
      </c>
      <c r="Q69" s="137">
        <v>0</v>
      </c>
      <c r="R69" s="134">
        <f t="shared" si="6"/>
        <v>0</v>
      </c>
      <c r="S69" s="134"/>
      <c r="T69" s="123"/>
    </row>
    <row r="70" spans="3:20" ht="15.75" x14ac:dyDescent="0.25">
      <c r="C70" s="129" t="s">
        <v>493</v>
      </c>
      <c r="D70" s="144">
        <v>0</v>
      </c>
      <c r="E70" s="144">
        <v>0</v>
      </c>
      <c r="F70" s="134"/>
      <c r="G70" s="134">
        <v>0</v>
      </c>
      <c r="H70" s="135">
        <f>H71+H72+H73</f>
        <v>0</v>
      </c>
      <c r="I70" s="134">
        <v>0</v>
      </c>
      <c r="J70" s="143"/>
      <c r="K70" s="140">
        <v>0</v>
      </c>
      <c r="L70" s="134">
        <v>0</v>
      </c>
      <c r="M70" s="134" t="s">
        <v>483</v>
      </c>
      <c r="N70" s="134">
        <v>0</v>
      </c>
      <c r="O70" s="134">
        <v>0</v>
      </c>
      <c r="P70" s="134">
        <v>0</v>
      </c>
      <c r="Q70" s="134"/>
      <c r="R70" s="134">
        <f t="shared" si="6"/>
        <v>0</v>
      </c>
      <c r="S70" s="134"/>
      <c r="T70" s="123"/>
    </row>
    <row r="71" spans="3:20" ht="15.75" x14ac:dyDescent="0.25">
      <c r="C71" s="142" t="s">
        <v>492</v>
      </c>
      <c r="D71" s="141"/>
      <c r="E71" s="141"/>
      <c r="F71" s="137"/>
      <c r="G71" s="134">
        <v>0</v>
      </c>
      <c r="H71" s="135"/>
      <c r="I71" s="137"/>
      <c r="J71" s="135"/>
      <c r="K71" s="140">
        <v>0</v>
      </c>
      <c r="L71" s="137">
        <v>0</v>
      </c>
      <c r="M71" s="137"/>
      <c r="N71" s="137">
        <v>0</v>
      </c>
      <c r="O71" s="137"/>
      <c r="P71" s="137"/>
      <c r="Q71" s="137"/>
      <c r="R71" s="134">
        <f t="shared" si="6"/>
        <v>0</v>
      </c>
      <c r="S71" s="134"/>
      <c r="T71" s="123"/>
    </row>
    <row r="72" spans="3:20" ht="15.75" x14ac:dyDescent="0.25">
      <c r="C72" s="133" t="s">
        <v>491</v>
      </c>
      <c r="D72" s="139">
        <v>0</v>
      </c>
      <c r="E72" s="139">
        <v>0</v>
      </c>
      <c r="F72" s="137"/>
      <c r="G72" s="134">
        <v>0</v>
      </c>
      <c r="H72" s="135"/>
      <c r="I72" s="137"/>
      <c r="J72" s="135"/>
      <c r="K72" s="140">
        <v>0</v>
      </c>
      <c r="L72" s="137">
        <v>0</v>
      </c>
      <c r="M72" s="134" t="s">
        <v>483</v>
      </c>
      <c r="N72" s="137">
        <v>0</v>
      </c>
      <c r="O72" s="137">
        <v>0</v>
      </c>
      <c r="P72" s="134">
        <v>0</v>
      </c>
      <c r="Q72" s="137">
        <v>0</v>
      </c>
      <c r="R72" s="134">
        <f t="shared" si="6"/>
        <v>0</v>
      </c>
      <c r="S72" s="134"/>
      <c r="T72" s="123"/>
    </row>
    <row r="73" spans="3:20" ht="15.75" x14ac:dyDescent="0.25">
      <c r="C73" s="129" t="s">
        <v>490</v>
      </c>
      <c r="D73" s="136"/>
      <c r="E73" s="136"/>
      <c r="F73" s="134"/>
      <c r="G73" s="134">
        <v>0</v>
      </c>
      <c r="H73" s="135"/>
      <c r="I73" s="134"/>
      <c r="J73" s="135"/>
      <c r="K73" s="140">
        <v>0</v>
      </c>
      <c r="L73" s="134"/>
      <c r="M73" s="134"/>
      <c r="N73" s="134">
        <v>0</v>
      </c>
      <c r="O73" s="134"/>
      <c r="P73" s="134"/>
      <c r="Q73" s="134"/>
      <c r="R73" s="134">
        <f t="shared" si="6"/>
        <v>0</v>
      </c>
      <c r="S73" s="134"/>
      <c r="T73" s="123"/>
    </row>
    <row r="74" spans="3:20" ht="23.25" customHeight="1" x14ac:dyDescent="0.25">
      <c r="C74" s="129" t="s">
        <v>489</v>
      </c>
      <c r="D74" s="136"/>
      <c r="E74" s="134"/>
      <c r="F74" s="134"/>
      <c r="G74" s="134">
        <v>0</v>
      </c>
      <c r="H74" s="134"/>
      <c r="I74" s="134"/>
      <c r="J74" s="134"/>
      <c r="K74" s="140">
        <v>0</v>
      </c>
      <c r="L74" s="134"/>
      <c r="M74" s="134"/>
      <c r="N74" s="134">
        <v>0</v>
      </c>
      <c r="O74" s="134"/>
      <c r="P74" s="134"/>
      <c r="Q74" s="134"/>
      <c r="R74" s="134">
        <f t="shared" si="6"/>
        <v>0</v>
      </c>
      <c r="S74" s="134"/>
      <c r="T74" s="123"/>
    </row>
    <row r="75" spans="3:20" ht="15.75" x14ac:dyDescent="0.25">
      <c r="C75" s="133" t="s">
        <v>488</v>
      </c>
      <c r="D75" s="139">
        <f>D76+D77</f>
        <v>23789479</v>
      </c>
      <c r="E75" s="139">
        <f>E76+E77</f>
        <v>9122455</v>
      </c>
      <c r="F75" s="139">
        <v>0</v>
      </c>
      <c r="G75" s="139">
        <v>3025955</v>
      </c>
      <c r="H75" s="139">
        <f>H76+H77</f>
        <v>147225</v>
      </c>
      <c r="I75" s="139">
        <f>I76+I77</f>
        <v>1813647.93</v>
      </c>
      <c r="J75" s="139">
        <f>J76+J77</f>
        <v>563494.73</v>
      </c>
      <c r="K75" s="138">
        <v>0</v>
      </c>
      <c r="L75" s="137">
        <v>0</v>
      </c>
      <c r="M75" s="137">
        <f>SUM(M76:M79)</f>
        <v>0</v>
      </c>
      <c r="N75" s="137">
        <v>0</v>
      </c>
      <c r="O75" s="137">
        <v>0</v>
      </c>
      <c r="P75" s="137">
        <v>0</v>
      </c>
      <c r="Q75" s="137">
        <v>0</v>
      </c>
      <c r="R75" s="137">
        <f t="shared" si="6"/>
        <v>5550322.6600000001</v>
      </c>
      <c r="S75" s="137"/>
      <c r="T75" s="123"/>
    </row>
    <row r="76" spans="3:20" ht="15.75" x14ac:dyDescent="0.25">
      <c r="C76" s="129" t="s">
        <v>487</v>
      </c>
      <c r="D76" s="136">
        <v>23789479</v>
      </c>
      <c r="E76" s="113">
        <v>9122455</v>
      </c>
      <c r="F76" s="113"/>
      <c r="G76" s="113">
        <v>3025955</v>
      </c>
      <c r="H76" s="135">
        <v>147225</v>
      </c>
      <c r="I76" s="113">
        <v>1813647.93</v>
      </c>
      <c r="J76" s="135">
        <v>563494.73</v>
      </c>
      <c r="K76" s="130"/>
      <c r="L76" s="113"/>
      <c r="M76" s="113" t="s">
        <v>483</v>
      </c>
      <c r="N76" s="113">
        <v>0</v>
      </c>
      <c r="O76" s="113"/>
      <c r="P76" s="113"/>
      <c r="Q76" s="113"/>
      <c r="R76" s="113"/>
      <c r="S76" s="134"/>
      <c r="T76" s="123"/>
    </row>
    <row r="77" spans="3:20" ht="15.75" x14ac:dyDescent="0.25">
      <c r="C77" s="129" t="s">
        <v>486</v>
      </c>
      <c r="D77" s="128"/>
      <c r="E77" s="113"/>
      <c r="F77" s="113"/>
      <c r="G77" s="113"/>
      <c r="H77" s="113"/>
      <c r="I77" s="113"/>
      <c r="K77" s="130"/>
      <c r="L77" s="113"/>
      <c r="M77" s="113" t="s">
        <v>483</v>
      </c>
      <c r="N77" s="113">
        <v>0</v>
      </c>
      <c r="O77" s="113"/>
      <c r="P77" s="113"/>
      <c r="Q77" s="113"/>
      <c r="R77" s="113"/>
      <c r="S77" s="134"/>
      <c r="T77" s="123"/>
    </row>
    <row r="78" spans="3:20" ht="15.75" x14ac:dyDescent="0.25">
      <c r="C78" s="133" t="s">
        <v>485</v>
      </c>
      <c r="D78" s="132">
        <v>0</v>
      </c>
      <c r="E78" s="113"/>
      <c r="F78" s="113"/>
      <c r="G78" s="113"/>
      <c r="H78" s="113"/>
      <c r="I78" s="113"/>
      <c r="J78" s="131"/>
      <c r="K78" s="130"/>
      <c r="L78" s="113"/>
      <c r="M78" s="113" t="s">
        <v>483</v>
      </c>
      <c r="N78" s="113">
        <v>0</v>
      </c>
      <c r="O78" s="113"/>
      <c r="P78" s="113"/>
      <c r="Q78" s="113"/>
      <c r="R78" s="113"/>
      <c r="S78" s="113"/>
      <c r="T78" s="123"/>
    </row>
    <row r="79" spans="3:20" ht="15.75" x14ac:dyDescent="0.25">
      <c r="C79" s="129" t="s">
        <v>484</v>
      </c>
      <c r="D79" s="128"/>
      <c r="E79" s="127"/>
      <c r="F79" s="127"/>
      <c r="G79" s="127">
        <v>0</v>
      </c>
      <c r="H79" s="127"/>
      <c r="I79" s="127"/>
      <c r="J79" s="127"/>
      <c r="K79" s="127">
        <v>0</v>
      </c>
      <c r="L79" s="127"/>
      <c r="M79" s="127" t="s">
        <v>483</v>
      </c>
      <c r="N79" s="127">
        <v>0</v>
      </c>
      <c r="O79" s="127"/>
      <c r="P79" s="127"/>
      <c r="Q79" s="127"/>
      <c r="R79" s="127">
        <v>0</v>
      </c>
      <c r="S79" s="127"/>
      <c r="T79" s="123"/>
    </row>
    <row r="80" spans="3:20" ht="16.5" thickBot="1" x14ac:dyDescent="0.3">
      <c r="C80" s="126" t="s">
        <v>482</v>
      </c>
      <c r="D80" s="125">
        <f>D10+D16+D26+D36+D52+D62+D75</f>
        <v>1740467835</v>
      </c>
      <c r="E80" s="125">
        <f>+E75+E62+E52+E36+E26+E16+E10</f>
        <v>1740467835</v>
      </c>
      <c r="F80" s="125">
        <v>109808211.30000001</v>
      </c>
      <c r="G80" s="125">
        <v>95709722.439999998</v>
      </c>
      <c r="H80" s="125">
        <f t="shared" ref="H80:M80" si="7">H10+H16+H26+H36+H52+H62+H75</f>
        <v>119253873.86</v>
      </c>
      <c r="I80" s="125">
        <f t="shared" si="7"/>
        <v>120587607.42999999</v>
      </c>
      <c r="J80" s="125">
        <f t="shared" si="7"/>
        <v>139149648.16999999</v>
      </c>
      <c r="K80" s="125">
        <f t="shared" si="7"/>
        <v>99278634.790000007</v>
      </c>
      <c r="L80" s="125">
        <f t="shared" si="7"/>
        <v>126582860.72999997</v>
      </c>
      <c r="M80" s="125">
        <f t="shared" si="7"/>
        <v>149971610.36000001</v>
      </c>
      <c r="N80" s="125">
        <f>+N75+N62+N52+N36+N26+N16+N10</f>
        <v>128359121.36999999</v>
      </c>
      <c r="O80" s="125">
        <f>+O75+O62+O52+O36+O26+O16+O10</f>
        <v>0</v>
      </c>
      <c r="P80" s="125">
        <f>+P75+P62+P52+P36+P26+P16+P10</f>
        <v>0</v>
      </c>
      <c r="Q80" s="125">
        <f>+Q75+Q62+Q52+Q36+Q26+Q16+Q10</f>
        <v>0</v>
      </c>
      <c r="R80" s="125">
        <f>+R75+R62+R52+R36+R26+R16+R10</f>
        <v>1088701290.45</v>
      </c>
      <c r="S80" s="124"/>
      <c r="T80" s="123"/>
    </row>
    <row r="81" spans="3:19" ht="48.75" customHeight="1" thickBot="1" x14ac:dyDescent="0.4">
      <c r="C81" s="117" t="s">
        <v>481</v>
      </c>
      <c r="E81" s="118"/>
      <c r="F81" s="122"/>
      <c r="G81" s="122"/>
      <c r="H81" s="122"/>
      <c r="I81" s="122"/>
      <c r="J81" s="122"/>
      <c r="K81" s="122"/>
      <c r="L81" s="118"/>
      <c r="M81" s="118"/>
      <c r="P81"/>
      <c r="Q81"/>
      <c r="R81" s="121"/>
      <c r="S81" s="121"/>
    </row>
    <row r="82" spans="3:19" ht="66.75" customHeight="1" thickBot="1" x14ac:dyDescent="0.4">
      <c r="C82" s="120" t="s">
        <v>480</v>
      </c>
      <c r="D82" s="119"/>
      <c r="F82" s="118"/>
      <c r="G82" s="118"/>
      <c r="H82" s="118"/>
      <c r="I82" s="118"/>
      <c r="J82" s="118"/>
      <c r="K82" s="118"/>
      <c r="L82" s="118"/>
      <c r="M82" s="118"/>
      <c r="P82"/>
      <c r="Q82"/>
    </row>
    <row r="83" spans="3:19" ht="126.75" customHeight="1" thickBot="1" x14ac:dyDescent="0.4">
      <c r="C83" s="117" t="s">
        <v>479</v>
      </c>
      <c r="I83" s="113"/>
      <c r="K83" s="116"/>
      <c r="P83"/>
      <c r="Q83"/>
    </row>
    <row r="84" spans="3:19" ht="39" customHeight="1" x14ac:dyDescent="0.35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/>
    </row>
    <row r="85" spans="3:19" x14ac:dyDescent="0.35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/>
    </row>
  </sheetData>
  <mergeCells count="11">
    <mergeCell ref="F7:R7"/>
    <mergeCell ref="C84:P84"/>
    <mergeCell ref="C85:P85"/>
    <mergeCell ref="C1:R1"/>
    <mergeCell ref="C2:R2"/>
    <mergeCell ref="C3:R3"/>
    <mergeCell ref="C4:R4"/>
    <mergeCell ref="C5:R5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paperSize="5" scale="48" fitToHeight="0" orientation="landscape" r:id="rId1"/>
  <rowBreaks count="1" manualBreakCount="1"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Relación de Ingresos y Egresos</vt:lpstr>
      <vt:lpstr>Presup. Aprobado-Ejec OAI</vt:lpstr>
      <vt:lpstr>'Presup. Aprobado-Ejec OAI'!Área_de_impresión</vt:lpstr>
      <vt:lpstr>'Relación de 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JAZMIN CASTILLO</dc:creator>
  <cp:lastModifiedBy>MOISES ISSAIAS RICHARSON CAMPUSANO</cp:lastModifiedBy>
  <cp:lastPrinted>2023-10-18T16:37:59Z</cp:lastPrinted>
  <dcterms:created xsi:type="dcterms:W3CDTF">2023-07-18T19:11:09Z</dcterms:created>
  <dcterms:modified xsi:type="dcterms:W3CDTF">2023-10-18T16:38:25Z</dcterms:modified>
</cp:coreProperties>
</file>