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xr:revisionPtr revIDLastSave="0" documentId="8_{71314AB9-867D-4475-9E49-C50A5AF201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lación de Ingresos y Egresos" sheetId="1" r:id="rId1"/>
    <sheet name="Presup. Aprobado-Ejec OAI" sheetId="4" r:id="rId2"/>
  </sheets>
  <definedNames>
    <definedName name="_xlnm.Print_Area" localSheetId="1">'Presup. Aprobado-Ejec OAI'!$A$1:$S$85</definedName>
    <definedName name="_xlnm.Print_Area" localSheetId="0">'Relación de Ingresos y Egresos'!$A$1:$G$486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E10" i="4"/>
  <c r="H10" i="4"/>
  <c r="I10" i="4"/>
  <c r="J10" i="4"/>
  <c r="K10" i="4"/>
  <c r="L10" i="4"/>
  <c r="M10" i="4"/>
  <c r="N10" i="4"/>
  <c r="O10" i="4"/>
  <c r="P10" i="4"/>
  <c r="Q10" i="4"/>
  <c r="R10" i="4"/>
  <c r="R11" i="4"/>
  <c r="R12" i="4"/>
  <c r="R13" i="4"/>
  <c r="R14" i="4"/>
  <c r="R15" i="4"/>
  <c r="D16" i="4"/>
  <c r="E16" i="4"/>
  <c r="H16" i="4"/>
  <c r="I16" i="4"/>
  <c r="J16" i="4"/>
  <c r="K16" i="4"/>
  <c r="L16" i="4"/>
  <c r="M16" i="4"/>
  <c r="N16" i="4"/>
  <c r="O16" i="4"/>
  <c r="P16" i="4"/>
  <c r="P80" i="4" s="1"/>
  <c r="Q16" i="4"/>
  <c r="Q80" i="4" s="1"/>
  <c r="R16" i="4"/>
  <c r="R17" i="4"/>
  <c r="R18" i="4"/>
  <c r="R19" i="4"/>
  <c r="R20" i="4"/>
  <c r="R21" i="4"/>
  <c r="R22" i="4"/>
  <c r="R23" i="4"/>
  <c r="R24" i="4"/>
  <c r="R25" i="4"/>
  <c r="D26" i="4"/>
  <c r="H26" i="4"/>
  <c r="I26" i="4"/>
  <c r="R26" i="4" s="1"/>
  <c r="J26" i="4"/>
  <c r="J80" i="4" s="1"/>
  <c r="K26" i="4"/>
  <c r="K80" i="4" s="1"/>
  <c r="L26" i="4"/>
  <c r="L80" i="4" s="1"/>
  <c r="M26" i="4"/>
  <c r="M80" i="4" s="1"/>
  <c r="N26" i="4"/>
  <c r="O26" i="4"/>
  <c r="P26" i="4"/>
  <c r="Q26" i="4"/>
  <c r="R27" i="4"/>
  <c r="E28" i="4"/>
  <c r="E26" i="4" s="1"/>
  <c r="E80" i="4" s="1"/>
  <c r="R28" i="4"/>
  <c r="R29" i="4"/>
  <c r="R30" i="4"/>
  <c r="E31" i="4"/>
  <c r="R31" i="4"/>
  <c r="R32" i="4"/>
  <c r="R33" i="4"/>
  <c r="R34" i="4"/>
  <c r="R35" i="4"/>
  <c r="D36" i="4"/>
  <c r="E36" i="4"/>
  <c r="H36" i="4"/>
  <c r="I36" i="4"/>
  <c r="J36" i="4"/>
  <c r="K36" i="4"/>
  <c r="L36" i="4"/>
  <c r="M36" i="4"/>
  <c r="N36" i="4"/>
  <c r="O36" i="4"/>
  <c r="O80" i="4" s="1"/>
  <c r="P36" i="4"/>
  <c r="Q36" i="4"/>
  <c r="R36" i="4"/>
  <c r="R37" i="4"/>
  <c r="R38" i="4"/>
  <c r="R39" i="4"/>
  <c r="R43" i="4"/>
  <c r="R44" i="4"/>
  <c r="R45" i="4"/>
  <c r="R46" i="4"/>
  <c r="R47" i="4"/>
  <c r="R48" i="4"/>
  <c r="R51" i="4"/>
  <c r="D52" i="4"/>
  <c r="E52" i="4"/>
  <c r="H52" i="4"/>
  <c r="H80" i="4" s="1"/>
  <c r="I52" i="4"/>
  <c r="J52" i="4"/>
  <c r="K52" i="4"/>
  <c r="L52" i="4"/>
  <c r="M52" i="4"/>
  <c r="N52" i="4"/>
  <c r="N80" i="4" s="1"/>
  <c r="O52" i="4"/>
  <c r="P52" i="4"/>
  <c r="Q52" i="4"/>
  <c r="R53" i="4"/>
  <c r="R54" i="4"/>
  <c r="R55" i="4"/>
  <c r="R56" i="4"/>
  <c r="R57" i="4"/>
  <c r="R58" i="4"/>
  <c r="R59" i="4"/>
  <c r="R60" i="4"/>
  <c r="R61" i="4"/>
  <c r="D62" i="4"/>
  <c r="E62" i="4"/>
  <c r="H62" i="4"/>
  <c r="R62" i="4" s="1"/>
  <c r="I62" i="4"/>
  <c r="J62" i="4"/>
  <c r="L62" i="4"/>
  <c r="N62" i="4"/>
  <c r="O62" i="4"/>
  <c r="P62" i="4"/>
  <c r="Q62" i="4"/>
  <c r="R63" i="4"/>
  <c r="R64" i="4"/>
  <c r="R65" i="4"/>
  <c r="R66" i="4"/>
  <c r="H67" i="4"/>
  <c r="R67" i="4"/>
  <c r="R68" i="4"/>
  <c r="R69" i="4"/>
  <c r="H70" i="4"/>
  <c r="R70" i="4" s="1"/>
  <c r="R71" i="4"/>
  <c r="R72" i="4"/>
  <c r="R73" i="4"/>
  <c r="R74" i="4"/>
  <c r="D75" i="4"/>
  <c r="E75" i="4"/>
  <c r="H75" i="4"/>
  <c r="I75" i="4"/>
  <c r="J75" i="4"/>
  <c r="M75" i="4"/>
  <c r="M62" i="4" s="1"/>
  <c r="R75" i="4"/>
  <c r="D80" i="4"/>
  <c r="I80" i="4"/>
  <c r="R52" i="4" l="1"/>
  <c r="R80" i="4" s="1"/>
</calcChain>
</file>

<file path=xl/sharedStrings.xml><?xml version="1.0" encoding="utf-8"?>
<sst xmlns="http://schemas.openxmlformats.org/spreadsheetml/2006/main" count="931" uniqueCount="498">
  <si>
    <t>Fecha</t>
  </si>
  <si>
    <t>Autoridad Portuaria Dominicana</t>
  </si>
  <si>
    <t>Relación de Ingresos y Egresos</t>
  </si>
  <si>
    <t>Número</t>
  </si>
  <si>
    <t>Beneficiario</t>
  </si>
  <si>
    <t>Concepto</t>
  </si>
  <si>
    <t>Cuenta</t>
  </si>
  <si>
    <t>Monto</t>
  </si>
  <si>
    <t>NOMINA</t>
  </si>
  <si>
    <t>ANYARLENE BERGES PEÑA</t>
  </si>
  <si>
    <t>DIETA CONSEJO ADM.</t>
  </si>
  <si>
    <t>PRESTACIONES LABORALES</t>
  </si>
  <si>
    <t>JOHANNY MARIA CARREÑO PIMENTEL</t>
  </si>
  <si>
    <t>REPOSICION DE CAJA CHICA</t>
  </si>
  <si>
    <t>ASISTENCIA ECONOMICA</t>
  </si>
  <si>
    <t>820030149-3</t>
  </si>
  <si>
    <t>SUBSIDIO MATERNIDAD</t>
  </si>
  <si>
    <t>820010120-2</t>
  </si>
  <si>
    <t>ALBERTO TEJEDA</t>
  </si>
  <si>
    <t>130090305-8</t>
  </si>
  <si>
    <t>ADRIANO BRAND EVANGELISTA</t>
  </si>
  <si>
    <t>FELIX LEDESMA GENAO</t>
  </si>
  <si>
    <t>*** ANULADO ***</t>
  </si>
  <si>
    <t>***ANULADO***</t>
  </si>
  <si>
    <t>15 000,00</t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</si>
  <si>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</si>
  <si>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</si>
  <si>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</si>
  <si>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</si>
  <si>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 xml:space="preserve">                   -  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</si>
  <si>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</si>
  <si>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</si>
  <si>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</si>
  <si>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</si>
  <si>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</si>
  <si>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</si>
  <si>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</si>
  <si>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</si>
  <si>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</si>
  <si>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</si>
  <si>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</si>
  <si>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</si>
  <si>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</si>
  <si>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</si>
  <si>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</si>
  <si>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</si>
  <si>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</si>
  <si>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</si>
  <si>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</si>
  <si>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</si>
  <si>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</si>
  <si>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</si>
  <si>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</si>
  <si>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</si>
  <si>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</si>
  <si>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</si>
  <si>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</si>
  <si>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</si>
  <si>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</si>
  <si>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</si>
  <si>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</si>
  <si>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</si>
  <si>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</si>
  <si>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</si>
  <si>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</si>
  <si>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</si>
  <si>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</si>
  <si>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</si>
  <si>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</si>
  <si>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</si>
  <si>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</si>
  <si>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</si>
  <si>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</si>
  <si>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</si>
  <si>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</si>
  <si>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</si>
  <si>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</si>
  <si>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</si>
  <si>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</si>
  <si>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</si>
  <si>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</si>
  <si>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</si>
  <si>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</si>
  <si>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</si>
  <si>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</si>
  <si>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</si>
  <si>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</si>
  <si>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</si>
  <si>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</si>
  <si>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</si>
  <si>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</si>
  <si>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</si>
  <si>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</si>
  <si>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</si>
  <si>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</si>
  <si>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</si>
  <si>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</si>
  <si>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</si>
  <si>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</si>
  <si>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</si>
  <si>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</si>
  <si>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</si>
  <si>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</si>
  <si>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</si>
  <si>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</si>
  <si>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</si>
  <si>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</si>
  <si>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</si>
  <si>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</si>
  <si>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</si>
  <si>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</si>
  <si>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</si>
  <si>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</si>
  <si>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</si>
  <si>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</si>
  <si>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</si>
  <si>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</si>
  <si>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</si>
  <si>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</si>
  <si>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Gastos y Aplicaciones Financieras </t>
  </si>
  <si>
    <t xml:space="preserve">AUTORIDAD PORTUARIA DOMINICANA </t>
  </si>
  <si>
    <t>PRESIDENCIA DE LA REPUBLICA</t>
  </si>
  <si>
    <t>CUENTA OPERACIONES No. 010-500107-4</t>
  </si>
  <si>
    <t>DEPOSITOS BANCARIOS</t>
  </si>
  <si>
    <t>FECHA</t>
  </si>
  <si>
    <t>REFERENCIA</t>
  </si>
  <si>
    <t>PUERTO</t>
  </si>
  <si>
    <t>VALOR RD $</t>
  </si>
  <si>
    <t>374032171-1</t>
  </si>
  <si>
    <t>OFICINA CENTRAL</t>
  </si>
  <si>
    <t>810060152-3</t>
  </si>
  <si>
    <t>HAINA OCCIDENTAL</t>
  </si>
  <si>
    <t>820010114-3</t>
  </si>
  <si>
    <t>820020452-3</t>
  </si>
  <si>
    <t>820020456-3</t>
  </si>
  <si>
    <t>820030192-3</t>
  </si>
  <si>
    <t>820010172-3</t>
  </si>
  <si>
    <t>30050065-13</t>
  </si>
  <si>
    <t>MANZANILLO</t>
  </si>
  <si>
    <t>30050068-13</t>
  </si>
  <si>
    <t>810030355-3</t>
  </si>
  <si>
    <t>820030380-3</t>
  </si>
  <si>
    <t>820030383-3</t>
  </si>
  <si>
    <t>820030254-3</t>
  </si>
  <si>
    <t>65374898-13</t>
  </si>
  <si>
    <t>820030239-3</t>
  </si>
  <si>
    <t>820010262-3</t>
  </si>
  <si>
    <t>820010265-3</t>
  </si>
  <si>
    <t>20502565-13</t>
  </si>
  <si>
    <t>20502576-13</t>
  </si>
  <si>
    <t>30020405-13</t>
  </si>
  <si>
    <t>30020408-13</t>
  </si>
  <si>
    <t>820030527-3</t>
  </si>
  <si>
    <t>820030188-3</t>
  </si>
  <si>
    <t>430010130-3</t>
  </si>
  <si>
    <t>430010133-3</t>
  </si>
  <si>
    <t>820010279-3</t>
  </si>
  <si>
    <t>30010163-13</t>
  </si>
  <si>
    <t>820010251-3</t>
  </si>
  <si>
    <t>820030787-3</t>
  </si>
  <si>
    <t>820030790-3</t>
  </si>
  <si>
    <t>820010191-3</t>
  </si>
  <si>
    <t>20030240-3</t>
  </si>
  <si>
    <t>20030229-3</t>
  </si>
  <si>
    <t>SUB TOTAL RD$</t>
  </si>
  <si>
    <t>RELACION TRANSFERENCIAS RECIBIDAS ACH</t>
  </si>
  <si>
    <t>TRANSFERENCIA</t>
  </si>
  <si>
    <t>ACH</t>
  </si>
  <si>
    <t>CUENTA OPERACIONES</t>
  </si>
  <si>
    <r>
      <t xml:space="preserve">Cta </t>
    </r>
    <r>
      <rPr>
        <b/>
        <sz val="13"/>
        <color rgb="FF000000"/>
        <rFont val="Arial"/>
        <family val="2"/>
      </rPr>
      <t xml:space="preserve"># </t>
    </r>
    <r>
      <rPr>
        <b/>
        <i/>
        <sz val="13"/>
        <color rgb="FF000000"/>
        <rFont val="Arial"/>
        <family val="2"/>
      </rPr>
      <t>010-500107-4</t>
    </r>
  </si>
  <si>
    <t>NOVIEMBRE</t>
  </si>
  <si>
    <t>CREDITO</t>
  </si>
  <si>
    <t>CONCEPTO</t>
  </si>
  <si>
    <t>VALOR RD$</t>
  </si>
  <si>
    <t>TOTAL</t>
  </si>
  <si>
    <t>SUB-TOTAL</t>
  </si>
  <si>
    <t>CUENTA DOLAR No. 010-238720-6</t>
  </si>
  <si>
    <t>US/RD$</t>
  </si>
  <si>
    <t>PUERTO LA ROMANA</t>
  </si>
  <si>
    <t>VALOR US$</t>
  </si>
  <si>
    <t>TOTAL RD$</t>
  </si>
  <si>
    <t>SUB TOTAL</t>
  </si>
  <si>
    <t>PUERTO LUPERON</t>
  </si>
  <si>
    <t>OFIC.CENT.</t>
  </si>
  <si>
    <t>TOTAL GENERAL</t>
  </si>
  <si>
    <t>DEP. EN US</t>
  </si>
  <si>
    <t>DEP. EN RD$</t>
  </si>
  <si>
    <t xml:space="preserve">      </t>
  </si>
  <si>
    <t>CUENTA NOMINA No. 010-500126-0</t>
  </si>
  <si>
    <t>SAN PEDRO DE MACORIS</t>
  </si>
  <si>
    <t>10382322-21</t>
  </si>
  <si>
    <t xml:space="preserve">CALDERA BANI </t>
  </si>
  <si>
    <t>10382647-21</t>
  </si>
  <si>
    <t>576170208-06</t>
  </si>
  <si>
    <t>PUERTO PLATA</t>
  </si>
  <si>
    <t>820030021-2</t>
  </si>
  <si>
    <t xml:space="preserve">HAINA ORIENTAL </t>
  </si>
  <si>
    <t>820030024-2</t>
  </si>
  <si>
    <t>3100601969-05</t>
  </si>
  <si>
    <t xml:space="preserve">BOCA CHICA </t>
  </si>
  <si>
    <t>130110366-8</t>
  </si>
  <si>
    <t>130110369-26</t>
  </si>
  <si>
    <t xml:space="preserve">LA CANA </t>
  </si>
  <si>
    <t>576170569-06</t>
  </si>
  <si>
    <t>820030016-2</t>
  </si>
  <si>
    <t>820030020-2</t>
  </si>
  <si>
    <t>310060133-05</t>
  </si>
  <si>
    <t>533036591-17</t>
  </si>
  <si>
    <t xml:space="preserve">LUPERON </t>
  </si>
  <si>
    <t>21285158-10</t>
  </si>
  <si>
    <t xml:space="preserve">AZUA </t>
  </si>
  <si>
    <t>537906563-1</t>
  </si>
  <si>
    <t>130040464-08</t>
  </si>
  <si>
    <t>576228890-06</t>
  </si>
  <si>
    <t>576171160-06</t>
  </si>
  <si>
    <t xml:space="preserve">21038356-06 </t>
  </si>
  <si>
    <t>22724002-02</t>
  </si>
  <si>
    <t>22724003-02</t>
  </si>
  <si>
    <t>820010134-2</t>
  </si>
  <si>
    <t>820010137-2</t>
  </si>
  <si>
    <t>310010543-05</t>
  </si>
  <si>
    <t>310010546-05</t>
  </si>
  <si>
    <t>130070682-8</t>
  </si>
  <si>
    <t>577300492-17</t>
  </si>
  <si>
    <t>564105382-06</t>
  </si>
  <si>
    <t>820030085-2</t>
  </si>
  <si>
    <t>820030088-2</t>
  </si>
  <si>
    <t>820030091-2</t>
  </si>
  <si>
    <t>310010256-05</t>
  </si>
  <si>
    <t>301110449-8</t>
  </si>
  <si>
    <t>576230422-6</t>
  </si>
  <si>
    <t>820030046-2</t>
  </si>
  <si>
    <t>820030049-2</t>
  </si>
  <si>
    <t>310010040-05</t>
  </si>
  <si>
    <t>130010296-8</t>
  </si>
  <si>
    <t>594615247-10</t>
  </si>
  <si>
    <t>21038357-6</t>
  </si>
  <si>
    <t>564024701-6</t>
  </si>
  <si>
    <t>820030102-2</t>
  </si>
  <si>
    <t>820030105-2</t>
  </si>
  <si>
    <t>310010046-05</t>
  </si>
  <si>
    <t>310010050-05</t>
  </si>
  <si>
    <t>400060306-09</t>
  </si>
  <si>
    <t xml:space="preserve">BARAHONA </t>
  </si>
  <si>
    <t>130090255-8</t>
  </si>
  <si>
    <t>607558897-6</t>
  </si>
  <si>
    <t>607582828-6</t>
  </si>
  <si>
    <t>21038358-6</t>
  </si>
  <si>
    <t>576230126-6</t>
  </si>
  <si>
    <t>564026941-6</t>
  </si>
  <si>
    <t>820030281-02</t>
  </si>
  <si>
    <t>820030284-02</t>
  </si>
  <si>
    <t>310030476-05</t>
  </si>
  <si>
    <t>31003047-05</t>
  </si>
  <si>
    <t>400010524-09</t>
  </si>
  <si>
    <t>400010527-09</t>
  </si>
  <si>
    <t>227240004-02</t>
  </si>
  <si>
    <t>22724007-02</t>
  </si>
  <si>
    <t>22724006-02</t>
  </si>
  <si>
    <t>00120280-16</t>
  </si>
  <si>
    <t xml:space="preserve">PLAZA MARINA BARTOLOME COLON </t>
  </si>
  <si>
    <t>130070311-08</t>
  </si>
  <si>
    <t>564027806-06</t>
  </si>
  <si>
    <t>8200300035-02</t>
  </si>
  <si>
    <t>820030038-02</t>
  </si>
  <si>
    <t>820030041-02</t>
  </si>
  <si>
    <t>070050152-17</t>
  </si>
  <si>
    <t>310060164-05</t>
  </si>
  <si>
    <t>310060167-05</t>
  </si>
  <si>
    <t>130090285-08</t>
  </si>
  <si>
    <t>260030662-10</t>
  </si>
  <si>
    <t>564025736-06</t>
  </si>
  <si>
    <t>820030136-02</t>
  </si>
  <si>
    <t>820030139-02</t>
  </si>
  <si>
    <t>51309833-17</t>
  </si>
  <si>
    <t>310010167-05</t>
  </si>
  <si>
    <t>310010170-05</t>
  </si>
  <si>
    <t>22724008-02</t>
  </si>
  <si>
    <t>130070313-8</t>
  </si>
  <si>
    <t>810500122-06</t>
  </si>
  <si>
    <t>576231729-06</t>
  </si>
  <si>
    <t>2310060125-05</t>
  </si>
  <si>
    <t>2310060128-05</t>
  </si>
  <si>
    <t>820030181-2</t>
  </si>
  <si>
    <t>820030184-02</t>
  </si>
  <si>
    <t>400100228-9</t>
  </si>
  <si>
    <t>890050353-06</t>
  </si>
  <si>
    <t>890050455-06</t>
  </si>
  <si>
    <t>23100100033-05</t>
  </si>
  <si>
    <t>564068689-06</t>
  </si>
  <si>
    <t>2310010030-05</t>
  </si>
  <si>
    <t>678314737-06</t>
  </si>
  <si>
    <t>820010103-02</t>
  </si>
  <si>
    <t>820010106-02</t>
  </si>
  <si>
    <t>681944851-6</t>
  </si>
  <si>
    <t>700040321-06</t>
  </si>
  <si>
    <t>564070545-6</t>
  </si>
  <si>
    <t>820030358-2</t>
  </si>
  <si>
    <t>820030361-02</t>
  </si>
  <si>
    <t>705673086-17</t>
  </si>
  <si>
    <t>557424538-6</t>
  </si>
  <si>
    <t>22724011-02</t>
  </si>
  <si>
    <t>227224009-02</t>
  </si>
  <si>
    <t>22724010-02</t>
  </si>
  <si>
    <t>120030162-05</t>
  </si>
  <si>
    <t>120030165-05</t>
  </si>
  <si>
    <t>400070400-09</t>
  </si>
  <si>
    <t>310010748-05</t>
  </si>
  <si>
    <t>250030080-06</t>
  </si>
  <si>
    <t>820030054-02</t>
  </si>
  <si>
    <t>820030057-02</t>
  </si>
  <si>
    <t>820030060-02</t>
  </si>
  <si>
    <t>2310110141-05</t>
  </si>
  <si>
    <t>728032946-06</t>
  </si>
  <si>
    <t>130090516-08</t>
  </si>
  <si>
    <t>557426686-06</t>
  </si>
  <si>
    <t>525010085-06</t>
  </si>
  <si>
    <t>70050113-17</t>
  </si>
  <si>
    <t>310060139-05</t>
  </si>
  <si>
    <t>22724013-02</t>
  </si>
  <si>
    <t>22724014-02</t>
  </si>
  <si>
    <t>820010277-02</t>
  </si>
  <si>
    <t>820010280-02</t>
  </si>
  <si>
    <t>510010372-20</t>
  </si>
  <si>
    <t xml:space="preserve">SANTA BARBARA </t>
  </si>
  <si>
    <t>510010375-20</t>
  </si>
  <si>
    <t>130070405-26</t>
  </si>
  <si>
    <t>130070408-08</t>
  </si>
  <si>
    <t>50030124-6</t>
  </si>
  <si>
    <t>25030128-6</t>
  </si>
  <si>
    <t>820030206-02</t>
  </si>
  <si>
    <t>820030209-02</t>
  </si>
  <si>
    <t>3101110091-05</t>
  </si>
  <si>
    <t>070010208-17</t>
  </si>
  <si>
    <t>300030166-12</t>
  </si>
  <si>
    <t xml:space="preserve">LA ROMANA </t>
  </si>
  <si>
    <t>60020479-10</t>
  </si>
  <si>
    <t>260020482-10</t>
  </si>
  <si>
    <t>75814781-6</t>
  </si>
  <si>
    <t>130110528-08</t>
  </si>
  <si>
    <t>525010041-06</t>
  </si>
  <si>
    <t>070050058-17</t>
  </si>
  <si>
    <t>545879700-06</t>
  </si>
  <si>
    <t>820030158-02</t>
  </si>
  <si>
    <t>820030155-02</t>
  </si>
  <si>
    <t>820030161-02</t>
  </si>
  <si>
    <t>820030152-02</t>
  </si>
  <si>
    <t>82003065-02</t>
  </si>
  <si>
    <t>820030168-02</t>
  </si>
  <si>
    <t>760050115-08</t>
  </si>
  <si>
    <t>310110157-05</t>
  </si>
  <si>
    <t>00040419-06</t>
  </si>
  <si>
    <t>310120293-05</t>
  </si>
  <si>
    <t>130040473-78</t>
  </si>
  <si>
    <t>130040476-08</t>
  </si>
  <si>
    <t>610010605-05</t>
  </si>
  <si>
    <t>564027303-06</t>
  </si>
  <si>
    <t>545879282-06</t>
  </si>
  <si>
    <t>820030464-02</t>
  </si>
  <si>
    <t>820030468-02</t>
  </si>
  <si>
    <t>820030471-02</t>
  </si>
  <si>
    <t>070010617-17</t>
  </si>
  <si>
    <t>22724016-02</t>
  </si>
  <si>
    <t>310110449-05</t>
  </si>
  <si>
    <t>310110452-05</t>
  </si>
  <si>
    <t>22724034-02</t>
  </si>
  <si>
    <t>22724017-02</t>
  </si>
  <si>
    <t>510020894-20</t>
  </si>
  <si>
    <t>10500145-6</t>
  </si>
  <si>
    <t>592210635-06</t>
  </si>
  <si>
    <t>820010114-2</t>
  </si>
  <si>
    <t>820010117-2</t>
  </si>
  <si>
    <t>070010125-17</t>
  </si>
  <si>
    <t>310010060-5</t>
  </si>
  <si>
    <t>820030162-2</t>
  </si>
  <si>
    <t>820030165-2</t>
  </si>
  <si>
    <t>860010136-10</t>
  </si>
  <si>
    <t>40050252-9</t>
  </si>
  <si>
    <t>400050258-09</t>
  </si>
  <si>
    <t>400050261-9</t>
  </si>
  <si>
    <t>820030430-08</t>
  </si>
  <si>
    <t>26074765-10</t>
  </si>
  <si>
    <t>700020028-6</t>
  </si>
  <si>
    <t>22724036-02</t>
  </si>
  <si>
    <t>820030084-02</t>
  </si>
  <si>
    <t>820030087-02</t>
  </si>
  <si>
    <t>070010071-17</t>
  </si>
  <si>
    <t>310010071-05</t>
  </si>
  <si>
    <t>22724037-02</t>
  </si>
  <si>
    <t>00140026-6</t>
  </si>
  <si>
    <t>10110300-5</t>
  </si>
  <si>
    <t>20030091-2</t>
  </si>
  <si>
    <t>20030094-2</t>
  </si>
  <si>
    <t>000120202-9</t>
  </si>
  <si>
    <t>22724040-02</t>
  </si>
  <si>
    <t>20030516-2</t>
  </si>
  <si>
    <t>20030520-2</t>
  </si>
  <si>
    <t>00080448-9</t>
  </si>
  <si>
    <t>CREDITO CUENTA CORRIENTE</t>
  </si>
  <si>
    <t>REF.</t>
  </si>
  <si>
    <t>CR CTA CORRIENTE</t>
  </si>
  <si>
    <t xml:space="preserve">SUB-TOTAL </t>
  </si>
  <si>
    <t>RELACION DE PAGOS ACH</t>
  </si>
  <si>
    <t>SUB -TOTAL RD$</t>
  </si>
  <si>
    <t>TOTAL GRAL</t>
  </si>
  <si>
    <t>Al 30 de Noviembre 2023</t>
  </si>
  <si>
    <t>Relación de  Egresos al 30 de Noviembre 2023</t>
  </si>
  <si>
    <t>YOKASTY YAMILL PEÑA DIAZ</t>
  </si>
  <si>
    <t>RAFY MANUEL MERCEDES ALMONTE</t>
  </si>
  <si>
    <t>INSTITUTO DE AUXILIOS Y VIVIENDA (INAVI)</t>
  </si>
  <si>
    <t>SIND. NAC. TRABAJADORES Y EMPLEADOS DE APORDOM</t>
  </si>
  <si>
    <t>JUSTINE HALINA BATISTA CAYETANO</t>
  </si>
  <si>
    <t>AYDELISIS CUELLO RAMIREZ</t>
  </si>
  <si>
    <t>VICTOR RADHAMES LARA ANDUJAR</t>
  </si>
  <si>
    <t>NICAURY ARELIS SANCHEZ CISNERO</t>
  </si>
  <si>
    <t>BRANNA CELINA QUINTIN AYBAR</t>
  </si>
  <si>
    <t>JEFFRY EMMANUEL FERNANDEZ VASQUEZ</t>
  </si>
  <si>
    <t>ANDRES MANUEL FELIZ REYES</t>
  </si>
  <si>
    <t>SALVADOR AYBAR FIGUEROA</t>
  </si>
  <si>
    <t>ALEXANDRA AMPARO DE JESUS</t>
  </si>
  <si>
    <t>JEFRY MANUEL ADAMES MARTINEZ</t>
  </si>
  <si>
    <t>RICARDO MATIAS DE LOS SANTOS</t>
  </si>
  <si>
    <t>MANUEL EMILIO URIBE CANELO</t>
  </si>
  <si>
    <t>CAROLINA RIVERA VILLAR</t>
  </si>
  <si>
    <t>RICHARD FRANCIS RIVERA VILLAR</t>
  </si>
  <si>
    <t>MIGUEL RIVERA</t>
  </si>
  <si>
    <t>DANGER VLADIMIR LLUVERES DE AZA</t>
  </si>
  <si>
    <t>DECORACIONES TACTUK, SRL</t>
  </si>
  <si>
    <t>YUDY YSABEL CABREJA PIMENTEL</t>
  </si>
  <si>
    <t>DORSYS MAGDAEL PIMENTEL RAMIREZ</t>
  </si>
  <si>
    <t>ELIMELIS ALEJANDRINA DE LA CRUZ FEBLES</t>
  </si>
  <si>
    <t>MAURA CARO PAREDES</t>
  </si>
  <si>
    <t>EZEQUIEL DE JESUS DE LOS SANTOS</t>
  </si>
  <si>
    <t>PEDRO JAVIER CALDERON CABA</t>
  </si>
  <si>
    <t xml:space="preserve">VICTOR VIZCAINO GUILLEN </t>
  </si>
  <si>
    <t>JOAQUIN MARIA DIAZ PEÑA</t>
  </si>
  <si>
    <t>ALEXANDER TORRES MONERO</t>
  </si>
  <si>
    <t>JOSE ANTONIO DIPRE LORENZO</t>
  </si>
  <si>
    <t>MARIO ALCANTARA CASTILLO</t>
  </si>
  <si>
    <t>CRISALMY RAFELINA FELIZ DE MODESTO</t>
  </si>
  <si>
    <t>CARMIRIO BORSCIO GARCIA</t>
  </si>
  <si>
    <t>FRANK LUIS ROPERTO PAULINO</t>
  </si>
  <si>
    <t>ANTHONY RAFAEL NUÑEZ NUÑEZ</t>
  </si>
  <si>
    <t>CLARIBEL ANTONIA POLANCO GUZMAN</t>
  </si>
  <si>
    <t>EUGENIO GOMEZ HERNANDEZ</t>
  </si>
  <si>
    <t>BERNARDO RAFAEL BASILIO LARA</t>
  </si>
  <si>
    <t>MARCIA SEVERINO MENDOZA</t>
  </si>
  <si>
    <t>SKARLET ALVAREZ LEONARDO</t>
  </si>
  <si>
    <t>PAGO RETENCION A EMPLEADOS</t>
  </si>
  <si>
    <t>COMPRA DE MATERIALES</t>
  </si>
  <si>
    <t>DONACIONES</t>
  </si>
  <si>
    <t>90 300,00</t>
  </si>
  <si>
    <t>387 744,35</t>
  </si>
  <si>
    <t>104 708,62</t>
  </si>
  <si>
    <t>46 525,00</t>
  </si>
  <si>
    <t>11 000,00</t>
  </si>
  <si>
    <t>12 858,55</t>
  </si>
  <si>
    <t>893 253,29</t>
  </si>
  <si>
    <t>783 677,22</t>
  </si>
  <si>
    <t>255 595,58</t>
  </si>
  <si>
    <t>125 647,89</t>
  </si>
  <si>
    <t>92 791,68</t>
  </si>
  <si>
    <t>89 878,82</t>
  </si>
  <si>
    <t>53 315,64</t>
  </si>
  <si>
    <t>24 339,59</t>
  </si>
  <si>
    <t>11 370,97</t>
  </si>
  <si>
    <t>6 021,51</t>
  </si>
  <si>
    <t>24 714,41</t>
  </si>
  <si>
    <t>37 318,44</t>
  </si>
  <si>
    <t>43 408,15</t>
  </si>
  <si>
    <t>19 370,02</t>
  </si>
  <si>
    <t>21 911,65</t>
  </si>
  <si>
    <t>212 904,08</t>
  </si>
  <si>
    <t>15 105,04</t>
  </si>
  <si>
    <t>59 933,63</t>
  </si>
  <si>
    <t>17 521,73</t>
  </si>
  <si>
    <t>66 590,81</t>
  </si>
  <si>
    <t>74 891,86</t>
  </si>
  <si>
    <t>30 000,00</t>
  </si>
  <si>
    <t>123 243,33</t>
  </si>
  <si>
    <t>114 168,24</t>
  </si>
  <si>
    <t>104 517,37</t>
  </si>
  <si>
    <t>11 884,00</t>
  </si>
  <si>
    <t>126 000,00</t>
  </si>
  <si>
    <t>1121 940,89</t>
  </si>
  <si>
    <t>422 038,05</t>
  </si>
  <si>
    <t>316 528,54</t>
  </si>
  <si>
    <t>279 122,96</t>
  </si>
  <si>
    <t>133 382,45</t>
  </si>
  <si>
    <t>93 356,95</t>
  </si>
  <si>
    <t>48 308,21</t>
  </si>
  <si>
    <t>47 660,51</t>
  </si>
  <si>
    <t>38 646,58</t>
  </si>
  <si>
    <t>26 365,92</t>
  </si>
  <si>
    <t>8 541,67</t>
  </si>
  <si>
    <t>6651 945,87</t>
  </si>
  <si>
    <t>TOTAL DE CHEQUES :                                                                                                                                                  48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</si>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</sst>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;[Red]\-&quot;$&quot;#,##0.00"/>
    <numFmt numFmtId="165" formatCode="_(&quot;RD$&quot;* #,##0.00_);_(&quot;RD$&quot;* \(#,##0.00\);_(&quot;RD$&quot;* &quot;-&quot;??_);_(@_)"/>
    <numFmt numFmtId="166" formatCode="_(* #,##0_);_(* \(#,##0\);_(* &quot;-&quot;??_);_(@_)"/>
    <numFmt numFmtId="167" formatCode="_(* #,##0.0_);_(* \(#,##0.0\);_(* &quot;-&quot;??_);_(@_)"/>
  </numFmts>
  <fonts count="5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Segoe UI"/>
      <family val="2"/>
    </font>
    <font>
      <b/>
      <sz val="10"/>
      <name val="Calibri"/>
      <family val="2"/>
      <scheme val="minor"/>
    </font>
    <font>
      <sz val="10"/>
      <color rgb="FF363636"/>
      <name val="Calibri"/>
      <family val="2"/>
      <scheme val="minor"/>
    </font>
    <font>
      <sz val="12"/>
      <color rgb="FF363636"/>
      <name val="Segoe UI"/>
      <family val="2"/>
    </font>
    <font>
      <b/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i/>
      <sz val="13"/>
      <color rgb="FF000000"/>
      <name val="Arial"/>
      <family val="2"/>
    </font>
    <font>
      <b/>
      <i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i/>
      <sz val="18"/>
      <color rgb="FF000000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i/>
      <sz val="2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theme="4" tint="0.3999755851924192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130480"/>
      </top>
      <bottom/>
      <diagonal/>
    </border>
    <border>
      <left/>
      <right/>
      <top/>
      <bottom style="medium">
        <color rgb="FF1304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3" borderId="0">
      <alignment horizontal="left" vertical="top"/>
    </xf>
    <xf numFmtId="0" fontId="7" fillId="3" borderId="0">
      <alignment horizontal="right" vertical="top"/>
    </xf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5" borderId="0" xfId="0" applyFill="1"/>
    <xf numFmtId="0" fontId="0" fillId="5" borderId="0" xfId="0" applyFill="1" applyAlignment="1">
      <alignment horizontal="right"/>
    </xf>
    <xf numFmtId="43" fontId="12" fillId="5" borderId="0" xfId="3" applyFont="1" applyFill="1" applyAlignment="1">
      <alignment horizontal="right" vertical="top" wrapText="1" indent="1"/>
    </xf>
    <xf numFmtId="4" fontId="12" fillId="5" borderId="0" xfId="0" applyNumberFormat="1" applyFont="1" applyFill="1" applyAlignment="1">
      <alignment horizontal="right" vertical="top" wrapText="1" indent="1"/>
    </xf>
    <xf numFmtId="14" fontId="14" fillId="5" borderId="0" xfId="0" applyNumberFormat="1" applyFont="1" applyFill="1" applyAlignment="1">
      <alignment vertical="top" wrapText="1" indent="1"/>
    </xf>
    <xf numFmtId="0" fontId="14" fillId="5" borderId="0" xfId="0" applyFont="1" applyFill="1" applyAlignment="1">
      <alignment vertical="top" wrapText="1" indent="1"/>
    </xf>
    <xf numFmtId="0" fontId="13" fillId="4" borderId="1" xfId="0" applyFont="1" applyFill="1" applyBorder="1" applyAlignment="1">
      <alignment horizontal="center"/>
    </xf>
    <xf numFmtId="0" fontId="15" fillId="5" borderId="0" xfId="0" applyFont="1" applyFill="1" applyAlignment="1">
      <alignment vertical="top" wrapText="1" indent="1"/>
    </xf>
    <xf numFmtId="4" fontId="15" fillId="5" borderId="0" xfId="0" applyNumberFormat="1" applyFont="1" applyFill="1" applyAlignment="1">
      <alignment horizontal="right" vertical="top" wrapText="1" indent="1"/>
    </xf>
    <xf numFmtId="0" fontId="15" fillId="5" borderId="0" xfId="0" applyFont="1" applyFill="1" applyAlignment="1">
      <alignment horizontal="right" vertical="top" wrapText="1" indent="1"/>
    </xf>
    <xf numFmtId="0" fontId="8" fillId="0" borderId="0" xfId="0" applyFont="1"/>
    <xf numFmtId="0" fontId="10" fillId="0" borderId="0" xfId="0" applyFont="1"/>
    <xf numFmtId="0" fontId="12" fillId="5" borderId="0" xfId="0" applyFont="1" applyFill="1" applyAlignment="1">
      <alignment horizontal="right" vertical="top" wrapText="1" indent="1"/>
    </xf>
    <xf numFmtId="0" fontId="11" fillId="5" borderId="0" xfId="0" applyFont="1" applyFill="1"/>
    <xf numFmtId="0" fontId="17" fillId="0" borderId="0" xfId="0" applyFont="1"/>
    <xf numFmtId="0" fontId="0" fillId="0" borderId="3" xfId="0" applyBorder="1"/>
    <xf numFmtId="0" fontId="0" fillId="5" borderId="4" xfId="0" applyFill="1" applyBorder="1"/>
    <xf numFmtId="0" fontId="5" fillId="2" borderId="2" xfId="0" applyFont="1" applyFill="1" applyBorder="1" applyAlignment="1">
      <alignment horizontal="center"/>
    </xf>
    <xf numFmtId="0" fontId="18" fillId="0" borderId="0" xfId="0" applyFont="1"/>
    <xf numFmtId="166" fontId="10" fillId="0" borderId="0" xfId="0" applyNumberFormat="1" applyFont="1"/>
    <xf numFmtId="0" fontId="10" fillId="0" borderId="0" xfId="0" applyFont="1" applyAlignment="1">
      <alignment horizontal="center" readingOrder="1"/>
    </xf>
    <xf numFmtId="0" fontId="10" fillId="0" borderId="0" xfId="0" applyFont="1" applyAlignment="1">
      <alignment wrapText="1"/>
    </xf>
    <xf numFmtId="166" fontId="19" fillId="0" borderId="0" xfId="0" applyNumberFormat="1" applyFont="1"/>
    <xf numFmtId="0" fontId="10" fillId="0" borderId="5" xfId="0" applyFont="1" applyBorder="1" applyAlignment="1">
      <alignment vertical="center" wrapText="1"/>
    </xf>
    <xf numFmtId="43" fontId="10" fillId="0" borderId="0" xfId="0" applyNumberFormat="1" applyFont="1"/>
    <xf numFmtId="43" fontId="10" fillId="0" borderId="0" xfId="0" applyNumberFormat="1" applyFont="1" applyAlignment="1">
      <alignment horizontal="center" readingOrder="1"/>
    </xf>
    <xf numFmtId="0" fontId="8" fillId="0" borderId="5" xfId="0" applyFont="1" applyBorder="1" applyAlignment="1">
      <alignment wrapText="1"/>
    </xf>
    <xf numFmtId="166" fontId="18" fillId="0" borderId="0" xfId="0" applyNumberFormat="1" applyFont="1"/>
    <xf numFmtId="43" fontId="10" fillId="0" borderId="0" xfId="3" applyFont="1"/>
    <xf numFmtId="166" fontId="0" fillId="0" borderId="0" xfId="0" applyNumberFormat="1"/>
    <xf numFmtId="166" fontId="20" fillId="6" borderId="0" xfId="3" applyNumberFormat="1" applyFont="1" applyFill="1" applyBorder="1" applyAlignment="1">
      <alignment horizontal="center" readingOrder="1"/>
    </xf>
    <xf numFmtId="166" fontId="20" fillId="6" borderId="6" xfId="3" applyNumberFormat="1" applyFont="1" applyFill="1" applyBorder="1" applyAlignment="1">
      <alignment horizontal="center" readingOrder="1"/>
    </xf>
    <xf numFmtId="0" fontId="21" fillId="6" borderId="6" xfId="0" applyFont="1" applyFill="1" applyBorder="1" applyAlignment="1">
      <alignment vertical="center" wrapText="1"/>
    </xf>
    <xf numFmtId="166" fontId="10" fillId="0" borderId="0" xfId="3" applyNumberFormat="1" applyFont="1"/>
    <xf numFmtId="166" fontId="10" fillId="0" borderId="0" xfId="3" applyNumberFormat="1" applyFont="1" applyAlignment="1">
      <alignment horizontal="center" readingOrder="1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vertical="center"/>
    </xf>
    <xf numFmtId="166" fontId="8" fillId="0" borderId="0" xfId="0" applyNumberFormat="1" applyFont="1"/>
    <xf numFmtId="166" fontId="8" fillId="0" borderId="0" xfId="3" applyNumberFormat="1" applyFont="1" applyAlignment="1">
      <alignment horizontal="center" readingOrder="1"/>
    </xf>
    <xf numFmtId="0" fontId="8" fillId="0" borderId="0" xfId="0" applyFont="1" applyAlignment="1">
      <alignment horizontal="left" wrapText="1"/>
    </xf>
    <xf numFmtId="166" fontId="10" fillId="0" borderId="0" xfId="3" applyNumberFormat="1" applyFont="1" applyBorder="1"/>
    <xf numFmtId="166" fontId="10" fillId="0" borderId="0" xfId="3" applyNumberFormat="1" applyFont="1" applyFill="1" applyBorder="1" applyAlignment="1">
      <alignment horizontal="left" vertical="center" wrapText="1"/>
    </xf>
    <xf numFmtId="166" fontId="10" fillId="0" borderId="0" xfId="3" applyNumberFormat="1" applyFont="1" applyBorder="1" applyAlignment="1">
      <alignment horizontal="center" readingOrder="1"/>
    </xf>
    <xf numFmtId="166" fontId="8" fillId="0" borderId="0" xfId="3" applyNumberFormat="1" applyFont="1" applyBorder="1"/>
    <xf numFmtId="166" fontId="8" fillId="0" borderId="0" xfId="3" applyNumberFormat="1" applyFont="1" applyBorder="1" applyAlignment="1">
      <alignment vertical="center"/>
    </xf>
    <xf numFmtId="166" fontId="8" fillId="0" borderId="0" xfId="3" applyNumberFormat="1" applyFont="1" applyBorder="1" applyAlignment="1">
      <alignment horizontal="center" readingOrder="1"/>
    </xf>
    <xf numFmtId="166" fontId="10" fillId="0" borderId="0" xfId="3" applyNumberFormat="1" applyFont="1" applyBorder="1" applyAlignment="1">
      <alignment vertical="center"/>
    </xf>
    <xf numFmtId="166" fontId="8" fillId="0" borderId="0" xfId="0" applyNumberFormat="1" applyFont="1" applyAlignment="1">
      <alignment horizontal="center" readingOrder="1"/>
    </xf>
    <xf numFmtId="0" fontId="8" fillId="0" borderId="7" xfId="0" applyFont="1" applyBorder="1" applyAlignment="1">
      <alignment horizontal="left" wrapText="1"/>
    </xf>
    <xf numFmtId="166" fontId="8" fillId="0" borderId="0" xfId="3" applyNumberFormat="1" applyFont="1" applyFill="1" applyBorder="1" applyAlignment="1">
      <alignment horizontal="left" vertical="center" wrapText="1"/>
    </xf>
    <xf numFmtId="166" fontId="10" fillId="0" borderId="0" xfId="0" applyNumberFormat="1" applyFont="1" applyAlignment="1">
      <alignment horizontal="center" readingOrder="1"/>
    </xf>
    <xf numFmtId="166" fontId="8" fillId="0" borderId="0" xfId="0" applyNumberFormat="1" applyFont="1" applyAlignment="1">
      <alignment horizontal="center" vertical="center" readingOrder="1"/>
    </xf>
    <xf numFmtId="43" fontId="8" fillId="0" borderId="0" xfId="0" applyNumberFormat="1" applyFont="1" applyAlignment="1">
      <alignment horizontal="center" readingOrder="1"/>
    </xf>
    <xf numFmtId="166" fontId="10" fillId="0" borderId="0" xfId="3" applyNumberFormat="1" applyFont="1" applyBorder="1" applyAlignment="1">
      <alignment horizontal="center" vertical="center"/>
    </xf>
    <xf numFmtId="43" fontId="8" fillId="0" borderId="0" xfId="3" applyFont="1" applyBorder="1"/>
    <xf numFmtId="166" fontId="10" fillId="0" borderId="0" xfId="3" applyNumberFormat="1" applyFont="1" applyFill="1" applyBorder="1" applyAlignment="1">
      <alignment horizontal="left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10" fillId="0" borderId="0" xfId="0" applyNumberFormat="1" applyFont="1" applyAlignment="1">
      <alignment horizontal="center" vertical="center" readingOrder="1"/>
    </xf>
    <xf numFmtId="0" fontId="10" fillId="0" borderId="0" xfId="0" applyFont="1" applyAlignment="1">
      <alignment horizontal="left" vertical="center" wrapText="1"/>
    </xf>
    <xf numFmtId="166" fontId="10" fillId="0" borderId="0" xfId="3" applyNumberFormat="1" applyFont="1" applyBorder="1" applyAlignment="1"/>
    <xf numFmtId="167" fontId="1" fillId="0" borderId="0" xfId="0" applyNumberFormat="1" applyFont="1"/>
    <xf numFmtId="167" fontId="8" fillId="0" borderId="0" xfId="0" applyNumberFormat="1" applyFont="1"/>
    <xf numFmtId="167" fontId="8" fillId="0" borderId="0" xfId="0" applyNumberFormat="1" applyFont="1" applyAlignment="1">
      <alignment horizontal="center" readingOrder="1"/>
    </xf>
    <xf numFmtId="0" fontId="11" fillId="0" borderId="0" xfId="0" applyFont="1"/>
    <xf numFmtId="0" fontId="23" fillId="7" borderId="0" xfId="0" applyFont="1" applyFill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166" fontId="20" fillId="7" borderId="9" xfId="0" applyNumberFormat="1" applyFont="1" applyFill="1" applyBorder="1" applyAlignment="1">
      <alignment horizontal="center"/>
    </xf>
    <xf numFmtId="0" fontId="23" fillId="7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top" wrapText="1" readingOrder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 readingOrder="1"/>
    </xf>
    <xf numFmtId="0" fontId="26" fillId="9" borderId="0" xfId="0" applyFont="1" applyFill="1"/>
    <xf numFmtId="0" fontId="27" fillId="9" borderId="0" xfId="0" applyFont="1" applyFill="1" applyAlignment="1">
      <alignment horizontal="center"/>
    </xf>
    <xf numFmtId="0" fontId="28" fillId="9" borderId="0" xfId="0" applyFont="1" applyFill="1" applyAlignment="1">
      <alignment horizontal="left"/>
    </xf>
    <xf numFmtId="14" fontId="29" fillId="9" borderId="19" xfId="0" applyNumberFormat="1" applyFont="1" applyFill="1" applyBorder="1" applyAlignment="1">
      <alignment horizontal="center" wrapText="1"/>
    </xf>
    <xf numFmtId="0" fontId="29" fillId="9" borderId="1" xfId="0" applyFont="1" applyFill="1" applyBorder="1" applyAlignment="1">
      <alignment horizontal="center"/>
    </xf>
    <xf numFmtId="0" fontId="30" fillId="9" borderId="20" xfId="0" applyFont="1" applyFill="1" applyBorder="1" applyAlignment="1">
      <alignment horizontal="center" wrapText="1"/>
    </xf>
    <xf numFmtId="4" fontId="29" fillId="0" borderId="1" xfId="0" applyNumberFormat="1" applyFont="1" applyBorder="1"/>
    <xf numFmtId="14" fontId="29" fillId="9" borderId="1" xfId="0" applyNumberFormat="1" applyFont="1" applyFill="1" applyBorder="1" applyAlignment="1">
      <alignment horizontal="center"/>
    </xf>
    <xf numFmtId="0" fontId="29" fillId="9" borderId="1" xfId="0" applyFont="1" applyFill="1" applyBorder="1"/>
    <xf numFmtId="0" fontId="0" fillId="0" borderId="1" xfId="0" applyBorder="1"/>
    <xf numFmtId="0" fontId="29" fillId="0" borderId="1" xfId="0" applyFont="1" applyBorder="1"/>
    <xf numFmtId="4" fontId="29" fillId="9" borderId="1" xfId="0" applyNumberFormat="1" applyFont="1" applyFill="1" applyBorder="1"/>
    <xf numFmtId="0" fontId="31" fillId="9" borderId="0" xfId="0" applyFont="1" applyFill="1"/>
    <xf numFmtId="0" fontId="28" fillId="9" borderId="0" xfId="0" applyFont="1" applyFill="1" applyAlignment="1">
      <alignment horizontal="center" wrapText="1"/>
    </xf>
    <xf numFmtId="0" fontId="30" fillId="9" borderId="19" xfId="0" applyFont="1" applyFill="1" applyBorder="1" applyAlignment="1">
      <alignment horizontal="center" wrapText="1"/>
    </xf>
    <xf numFmtId="0" fontId="30" fillId="9" borderId="1" xfId="0" applyFont="1" applyFill="1" applyBorder="1" applyAlignment="1">
      <alignment horizontal="center"/>
    </xf>
    <xf numFmtId="0" fontId="30" fillId="9" borderId="1" xfId="0" applyFont="1" applyFill="1" applyBorder="1"/>
    <xf numFmtId="0" fontId="27" fillId="9" borderId="0" xfId="0" applyFont="1" applyFill="1" applyAlignment="1">
      <alignment horizontal="right" vertical="center"/>
    </xf>
    <xf numFmtId="4" fontId="27" fillId="9" borderId="22" xfId="0" applyNumberFormat="1" applyFont="1" applyFill="1" applyBorder="1" applyAlignment="1">
      <alignment horizontal="right" vertical="center" wrapText="1"/>
    </xf>
    <xf numFmtId="0" fontId="27" fillId="9" borderId="0" xfId="0" applyFont="1" applyFill="1" applyAlignment="1">
      <alignment horizontal="right" vertical="center" wrapText="1"/>
    </xf>
    <xf numFmtId="14" fontId="29" fillId="9" borderId="1" xfId="0" applyNumberFormat="1" applyFont="1" applyFill="1" applyBorder="1" applyAlignment="1">
      <alignment horizontal="center" wrapText="1"/>
    </xf>
    <xf numFmtId="4" fontId="29" fillId="9" borderId="1" xfId="0" applyNumberFormat="1" applyFont="1" applyFill="1" applyBorder="1" applyAlignment="1">
      <alignment horizontal="center" wrapText="1"/>
    </xf>
    <xf numFmtId="4" fontId="29" fillId="0" borderId="1" xfId="0" applyNumberFormat="1" applyFont="1" applyBorder="1" applyAlignment="1">
      <alignment horizontal="center" wrapText="1"/>
    </xf>
    <xf numFmtId="0" fontId="32" fillId="9" borderId="0" xfId="0" applyFont="1" applyFill="1" applyAlignment="1">
      <alignment horizontal="left"/>
    </xf>
    <xf numFmtId="0" fontId="29" fillId="0" borderId="1" xfId="0" applyFont="1" applyBorder="1" applyAlignment="1">
      <alignment horizontal="center" wrapText="1"/>
    </xf>
    <xf numFmtId="0" fontId="33" fillId="9" borderId="0" xfId="0" applyFont="1" applyFill="1" applyAlignment="1">
      <alignment horizontal="center" vertical="center"/>
    </xf>
    <xf numFmtId="0" fontId="37" fillId="9" borderId="0" xfId="0" applyFont="1" applyFill="1" applyAlignment="1">
      <alignment horizontal="center"/>
    </xf>
    <xf numFmtId="0" fontId="37" fillId="9" borderId="0" xfId="0" applyFont="1" applyFill="1"/>
    <xf numFmtId="0" fontId="38" fillId="9" borderId="0" xfId="0" applyFont="1" applyFill="1" applyAlignment="1">
      <alignment horizontal="center"/>
    </xf>
    <xf numFmtId="14" fontId="30" fillId="9" borderId="1" xfId="0" applyNumberFormat="1" applyFont="1" applyFill="1" applyBorder="1" applyAlignment="1">
      <alignment horizontal="center" wrapText="1"/>
    </xf>
    <xf numFmtId="0" fontId="30" fillId="9" borderId="1" xfId="0" applyFont="1" applyFill="1" applyBorder="1" applyAlignment="1">
      <alignment horizontal="center" wrapText="1"/>
    </xf>
    <xf numFmtId="4" fontId="30" fillId="9" borderId="1" xfId="0" applyNumberFormat="1" applyFont="1" applyFill="1" applyBorder="1" applyAlignment="1">
      <alignment horizontal="center" wrapText="1"/>
    </xf>
    <xf numFmtId="4" fontId="41" fillId="9" borderId="1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42" fillId="9" borderId="1" xfId="0" applyFont="1" applyFill="1" applyBorder="1"/>
    <xf numFmtId="4" fontId="43" fillId="9" borderId="1" xfId="0" applyNumberFormat="1" applyFont="1" applyFill="1" applyBorder="1" applyAlignment="1">
      <alignment horizontal="center" vertical="center"/>
    </xf>
    <xf numFmtId="0" fontId="44" fillId="9" borderId="0" xfId="0" applyFont="1" applyFill="1"/>
    <xf numFmtId="0" fontId="27" fillId="9" borderId="0" xfId="0" applyFont="1" applyFill="1"/>
    <xf numFmtId="0" fontId="45" fillId="0" borderId="1" xfId="0" applyFont="1" applyBorder="1" applyAlignment="1">
      <alignment horizontal="center"/>
    </xf>
    <xf numFmtId="14" fontId="45" fillId="0" borderId="1" xfId="0" applyNumberFormat="1" applyFont="1" applyBorder="1" applyAlignment="1">
      <alignment horizontal="center"/>
    </xf>
    <xf numFmtId="4" fontId="45" fillId="9" borderId="1" xfId="0" applyNumberFormat="1" applyFont="1" applyFill="1" applyBorder="1" applyAlignment="1">
      <alignment horizontal="center"/>
    </xf>
    <xf numFmtId="0" fontId="27" fillId="9" borderId="22" xfId="0" applyFont="1" applyFill="1" applyBorder="1" applyAlignment="1">
      <alignment horizontal="center" vertical="center" wrapText="1"/>
    </xf>
    <xf numFmtId="4" fontId="27" fillId="9" borderId="22" xfId="0" applyNumberFormat="1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31" fillId="0" borderId="1" xfId="0" applyFont="1" applyBorder="1" applyAlignment="1">
      <alignment horizontal="center"/>
    </xf>
    <xf numFmtId="4" fontId="31" fillId="0" borderId="1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1" xfId="0" applyNumberFormat="1" applyFont="1" applyBorder="1" applyAlignment="1">
      <alignment horizontal="center"/>
    </xf>
    <xf numFmtId="4" fontId="45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45" fillId="0" borderId="2" xfId="0" applyNumberFormat="1" applyFont="1" applyBorder="1" applyAlignment="1">
      <alignment horizontal="right"/>
    </xf>
    <xf numFmtId="4" fontId="45" fillId="0" borderId="1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47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center"/>
    </xf>
    <xf numFmtId="4" fontId="27" fillId="9" borderId="19" xfId="0" applyNumberFormat="1" applyFont="1" applyFill="1" applyBorder="1"/>
    <xf numFmtId="0" fontId="28" fillId="9" borderId="0" xfId="0" applyFont="1" applyFill="1"/>
    <xf numFmtId="0" fontId="29" fillId="9" borderId="27" xfId="0" applyFont="1" applyFill="1" applyBorder="1" applyAlignment="1">
      <alignment horizontal="center" wrapText="1"/>
    </xf>
    <xf numFmtId="4" fontId="30" fillId="9" borderId="1" xfId="0" applyNumberFormat="1" applyFont="1" applyFill="1" applyBorder="1"/>
    <xf numFmtId="0" fontId="29" fillId="9" borderId="27" xfId="0" applyFont="1" applyFill="1" applyBorder="1" applyAlignment="1">
      <alignment horizontal="center"/>
    </xf>
    <xf numFmtId="4" fontId="30" fillId="9" borderId="1" xfId="0" applyNumberFormat="1" applyFont="1" applyFill="1" applyBorder="1" applyAlignment="1">
      <alignment horizontal="right"/>
    </xf>
    <xf numFmtId="0" fontId="30" fillId="9" borderId="1" xfId="0" applyFont="1" applyFill="1" applyBorder="1" applyAlignment="1">
      <alignment horizontal="right"/>
    </xf>
    <xf numFmtId="0" fontId="29" fillId="9" borderId="1" xfId="0" applyFont="1" applyFill="1" applyBorder="1" applyAlignment="1">
      <alignment horizontal="center" wrapText="1"/>
    </xf>
    <xf numFmtId="14" fontId="29" fillId="9" borderId="19" xfId="0" applyNumberFormat="1" applyFont="1" applyFill="1" applyBorder="1" applyAlignment="1">
      <alignment horizontal="center"/>
    </xf>
    <xf numFmtId="0" fontId="28" fillId="9" borderId="0" xfId="0" applyFont="1" applyFill="1" applyAlignment="1">
      <alignment horizontal="right"/>
    </xf>
    <xf numFmtId="14" fontId="49" fillId="9" borderId="1" xfId="0" applyNumberFormat="1" applyFont="1" applyFill="1" applyBorder="1"/>
    <xf numFmtId="0" fontId="49" fillId="9" borderId="1" xfId="0" applyFont="1" applyFill="1" applyBorder="1" applyAlignment="1">
      <alignment horizontal="center"/>
    </xf>
    <xf numFmtId="4" fontId="49" fillId="9" borderId="1" xfId="0" applyNumberFormat="1" applyFont="1" applyFill="1" applyBorder="1"/>
    <xf numFmtId="0" fontId="27" fillId="9" borderId="0" xfId="0" applyFont="1" applyFill="1" applyAlignment="1">
      <alignment horizontal="right" wrapText="1"/>
    </xf>
    <xf numFmtId="164" fontId="27" fillId="9" borderId="31" xfId="0" applyNumberFormat="1" applyFont="1" applyFill="1" applyBorder="1" applyAlignment="1">
      <alignment wrapText="1"/>
    </xf>
    <xf numFmtId="0" fontId="27" fillId="9" borderId="0" xfId="0" applyFont="1" applyFill="1" applyAlignment="1">
      <alignment wrapText="1"/>
    </xf>
    <xf numFmtId="0" fontId="26" fillId="9" borderId="0" xfId="0" applyFont="1" applyFill="1" applyAlignment="1">
      <alignment horizontal="left"/>
    </xf>
    <xf numFmtId="0" fontId="51" fillId="9" borderId="1" xfId="0" applyFont="1" applyFill="1" applyBorder="1" applyAlignment="1">
      <alignment horizontal="center" wrapText="1"/>
    </xf>
    <xf numFmtId="14" fontId="49" fillId="9" borderId="1" xfId="0" applyNumberFormat="1" applyFont="1" applyFill="1" applyBorder="1" applyAlignment="1">
      <alignment horizontal="center" wrapText="1"/>
    </xf>
    <xf numFmtId="0" fontId="49" fillId="9" borderId="1" xfId="0" applyFont="1" applyFill="1" applyBorder="1" applyAlignment="1">
      <alignment horizontal="center" wrapText="1"/>
    </xf>
    <xf numFmtId="4" fontId="49" fillId="9" borderId="1" xfId="0" applyNumberFormat="1" applyFont="1" applyFill="1" applyBorder="1" applyAlignment="1">
      <alignment horizontal="center" wrapText="1"/>
    </xf>
    <xf numFmtId="14" fontId="49" fillId="9" borderId="19" xfId="0" applyNumberFormat="1" applyFont="1" applyFill="1" applyBorder="1" applyAlignment="1">
      <alignment horizontal="center" wrapText="1"/>
    </xf>
    <xf numFmtId="0" fontId="49" fillId="9" borderId="19" xfId="0" applyFont="1" applyFill="1" applyBorder="1" applyAlignment="1">
      <alignment horizontal="center" wrapText="1"/>
    </xf>
    <xf numFmtId="0" fontId="51" fillId="9" borderId="19" xfId="0" applyFont="1" applyFill="1" applyBorder="1" applyAlignment="1">
      <alignment horizontal="center" wrapText="1"/>
    </xf>
    <xf numFmtId="4" fontId="52" fillId="9" borderId="19" xfId="0" applyNumberFormat="1" applyFont="1" applyFill="1" applyBorder="1" applyAlignment="1">
      <alignment horizontal="right" wrapText="1"/>
    </xf>
    <xf numFmtId="4" fontId="52" fillId="9" borderId="1" xfId="0" applyNumberFormat="1" applyFont="1" applyFill="1" applyBorder="1" applyAlignment="1">
      <alignment horizontal="center" wrapText="1"/>
    </xf>
    <xf numFmtId="4" fontId="52" fillId="9" borderId="1" xfId="0" applyNumberFormat="1" applyFont="1" applyFill="1" applyBorder="1" applyAlignment="1">
      <alignment horizontal="center"/>
    </xf>
    <xf numFmtId="0" fontId="53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5" fillId="10" borderId="32" xfId="0" applyFont="1" applyFill="1" applyBorder="1" applyAlignment="1">
      <alignment horizontal="center" vertical="center"/>
    </xf>
    <xf numFmtId="4" fontId="55" fillId="10" borderId="32" xfId="0" applyNumberFormat="1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wrapText="1"/>
    </xf>
    <xf numFmtId="0" fontId="16" fillId="11" borderId="17" xfId="0" applyFont="1" applyFill="1" applyBorder="1" applyAlignment="1">
      <alignment horizontal="center" wrapText="1"/>
    </xf>
    <xf numFmtId="0" fontId="6" fillId="11" borderId="17" xfId="0" applyFont="1" applyFill="1" applyBorder="1" applyAlignment="1">
      <alignment horizontal="center" wrapText="1"/>
    </xf>
    <xf numFmtId="0" fontId="16" fillId="11" borderId="18" xfId="0" applyFont="1" applyFill="1" applyBorder="1" applyAlignment="1">
      <alignment horizontal="right" wrapText="1"/>
    </xf>
    <xf numFmtId="0" fontId="39" fillId="11" borderId="24" xfId="0" applyFont="1" applyFill="1" applyBorder="1" applyAlignment="1">
      <alignment horizontal="center" wrapText="1"/>
    </xf>
    <xf numFmtId="0" fontId="39" fillId="11" borderId="25" xfId="0" applyFont="1" applyFill="1" applyBorder="1" applyAlignment="1">
      <alignment horizontal="center" wrapText="1"/>
    </xf>
    <xf numFmtId="0" fontId="39" fillId="11" borderId="26" xfId="0" applyFont="1" applyFill="1" applyBorder="1" applyAlignment="1">
      <alignment horizontal="center" wrapText="1"/>
    </xf>
    <xf numFmtId="0" fontId="16" fillId="11" borderId="30" xfId="0" applyFont="1" applyFill="1" applyBorder="1" applyAlignment="1">
      <alignment horizontal="center" wrapText="1"/>
    </xf>
    <xf numFmtId="0" fontId="16" fillId="11" borderId="24" xfId="0" applyFont="1" applyFill="1" applyBorder="1" applyAlignment="1">
      <alignment horizontal="center" wrapText="1"/>
    </xf>
    <xf numFmtId="0" fontId="16" fillId="11" borderId="5" xfId="0" applyFont="1" applyFill="1" applyBorder="1" applyAlignment="1">
      <alignment horizontal="center" wrapText="1"/>
    </xf>
    <xf numFmtId="0" fontId="51" fillId="11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right" wrapText="1"/>
    </xf>
    <xf numFmtId="0" fontId="27" fillId="9" borderId="0" xfId="0" applyFont="1" applyFill="1" applyAlignment="1">
      <alignment horizontal="center" vertical="center"/>
    </xf>
    <xf numFmtId="0" fontId="27" fillId="9" borderId="23" xfId="0" applyFont="1" applyFill="1" applyBorder="1" applyAlignment="1">
      <alignment horizontal="center"/>
    </xf>
    <xf numFmtId="0" fontId="50" fillId="9" borderId="0" xfId="0" applyFont="1" applyFill="1" applyAlignment="1">
      <alignment horizontal="center"/>
    </xf>
    <xf numFmtId="17" fontId="50" fillId="9" borderId="29" xfId="0" applyNumberFormat="1" applyFont="1" applyFill="1" applyBorder="1" applyAlignment="1">
      <alignment horizontal="center"/>
    </xf>
    <xf numFmtId="0" fontId="27" fillId="9" borderId="21" xfId="0" applyFont="1" applyFill="1" applyBorder="1" applyAlignment="1">
      <alignment horizontal="right"/>
    </xf>
    <xf numFmtId="0" fontId="48" fillId="9" borderId="27" xfId="0" applyFont="1" applyFill="1" applyBorder="1" applyAlignment="1">
      <alignment horizontal="center"/>
    </xf>
    <xf numFmtId="0" fontId="48" fillId="9" borderId="28" xfId="0" applyFont="1" applyFill="1" applyBorder="1" applyAlignment="1">
      <alignment horizontal="center"/>
    </xf>
    <xf numFmtId="0" fontId="27" fillId="9" borderId="0" xfId="0" applyFont="1" applyFill="1" applyAlignment="1">
      <alignment horizontal="center"/>
    </xf>
    <xf numFmtId="0" fontId="27" fillId="9" borderId="21" xfId="0" applyFont="1" applyFill="1" applyBorder="1" applyAlignment="1">
      <alignment horizontal="right" vertical="center"/>
    </xf>
    <xf numFmtId="0" fontId="27" fillId="9" borderId="29" xfId="0" applyFont="1" applyFill="1" applyBorder="1" applyAlignment="1">
      <alignment horizontal="center"/>
    </xf>
    <xf numFmtId="0" fontId="33" fillId="9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40" fillId="9" borderId="27" xfId="0" applyFont="1" applyFill="1" applyBorder="1" applyAlignment="1">
      <alignment horizontal="right" wrapText="1"/>
    </xf>
    <xf numFmtId="0" fontId="40" fillId="9" borderId="28" xfId="0" applyFont="1" applyFill="1" applyBorder="1" applyAlignment="1">
      <alignment horizontal="right" wrapText="1"/>
    </xf>
    <xf numFmtId="0" fontId="40" fillId="9" borderId="33" xfId="0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center" vertical="top" wrapText="1" readingOrder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0" fillId="8" borderId="11" xfId="0" applyFont="1" applyFill="1" applyBorder="1" applyAlignment="1">
      <alignment horizontal="center" vertical="center" wrapText="1"/>
    </xf>
    <xf numFmtId="43" fontId="20" fillId="8" borderId="11" xfId="3" applyFont="1" applyFill="1" applyBorder="1" applyAlignment="1">
      <alignment horizontal="center" vertical="center" wrapText="1" readingOrder="1"/>
    </xf>
    <xf numFmtId="43" fontId="20" fillId="8" borderId="10" xfId="3" applyFont="1" applyFill="1" applyBorder="1" applyAlignment="1">
      <alignment horizontal="center" vertical="center" wrapText="1" readingOrder="1"/>
    </xf>
    <xf numFmtId="43" fontId="20" fillId="8" borderId="11" xfId="3" applyFont="1" applyFill="1" applyBorder="1" applyAlignment="1">
      <alignment horizontal="center" vertical="center" wrapText="1"/>
    </xf>
    <xf numFmtId="43" fontId="20" fillId="8" borderId="10" xfId="3" applyFont="1" applyFill="1" applyBorder="1" applyAlignment="1">
      <alignment horizontal="center" vertical="center" wrapText="1"/>
    </xf>
    <xf numFmtId="166" fontId="10" fillId="0" borderId="0" xfId="3" applyNumberFormat="1" applyFont="1" applyFill="1" applyBorder="1"/>
    <xf numFmtId="0" fontId="25" fillId="0" borderId="0" xfId="0" applyFont="1" applyAlignment="1">
      <alignment horizontal="center" vertical="center" wrapText="1" readingOrder="1"/>
    </xf>
    <xf numFmtId="0" fontId="25" fillId="0" borderId="15" xfId="0" applyFont="1" applyBorder="1" applyAlignment="1">
      <alignment horizontal="center" vertical="center" wrapText="1" readingOrder="1"/>
    </xf>
  </cellXfs>
  <cellStyles count="5">
    <cellStyle name="Millares" xfId="3" builtinId="3"/>
    <cellStyle name="Moneda 2" xfId="4" xr:uid="{00000000-0005-0000-0000-000001000000}"/>
    <cellStyle name="Normal" xfId="0" builtinId="0"/>
    <cellStyle name="S11" xfId="1" xr:uid="{00000000-0005-0000-0000-000003000000}"/>
    <cellStyle name="S12" xfId="2" xr:uid="{00000000-0005-0000-0000-000004000000}"/>
  </cellStyles>
  <dxfs count="0"/>
  <tableStyles count="0" defaultTableStyle="TableStyleMedium2" defaultPivotStyle="PivotStyleLight16"/>
  <colors>
    <mruColors>
      <color rgb="FF13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1</xdr:row>
      <xdr:rowOff>120650</xdr:rowOff>
    </xdr:from>
    <xdr:to>
      <xdr:col>3</xdr:col>
      <xdr:colOff>477520</xdr:colOff>
      <xdr:row>6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9675" y="311150"/>
          <a:ext cx="151892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1007800</xdr:colOff>
      <xdr:row>397</xdr:row>
      <xdr:rowOff>138112</xdr:rowOff>
    </xdr:from>
    <xdr:to>
      <xdr:col>3</xdr:col>
      <xdr:colOff>912817</xdr:colOff>
      <xdr:row>402</xdr:row>
      <xdr:rowOff>81451</xdr:rowOff>
    </xdr:to>
    <xdr:pic>
      <xdr:nvPicPr>
        <xdr:cNvPr id="18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9625" y="81081562"/>
          <a:ext cx="1524267" cy="895839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460</xdr:row>
      <xdr:rowOff>161925</xdr:rowOff>
    </xdr:from>
    <xdr:to>
      <xdr:col>4</xdr:col>
      <xdr:colOff>1403350</xdr:colOff>
      <xdr:row>468</xdr:row>
      <xdr:rowOff>57150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1571625" y="93106875"/>
          <a:ext cx="6051550" cy="1419225"/>
          <a:chOff x="0" y="0"/>
          <a:chExt cx="6051550" cy="1419225"/>
        </a:xfrm>
      </xdr:grpSpPr>
      <xdr:pic>
        <xdr:nvPicPr>
          <xdr:cNvPr id="11" name="Imagen 10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2" name="Grupo 11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4" name="Imagen 13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938892</xdr:colOff>
      <xdr:row>0</xdr:row>
      <xdr:rowOff>122464</xdr:rowOff>
    </xdr:from>
    <xdr:ext cx="2709861" cy="1317994"/>
    <xdr:pic>
      <xdr:nvPicPr>
        <xdr:cNvPr id="2" name="3 Imagen">
          <a:extLst>
            <a:ext uri="{FF2B5EF4-FFF2-40B4-BE49-F238E27FC236}">
              <a16:creationId xmlns:a16="http://schemas.microsoft.com/office/drawing/2014/main" id="{7E747231-17F7-40CA-BB01-D2F9E91C67E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1917" y="122464"/>
          <a:ext cx="2709861" cy="13179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355824</xdr:colOff>
      <xdr:row>0</xdr:row>
      <xdr:rowOff>259968</xdr:rowOff>
    </xdr:from>
    <xdr:ext cx="1490579" cy="1105650"/>
    <xdr:pic>
      <xdr:nvPicPr>
        <xdr:cNvPr id="3" name="4 Imagen">
          <a:extLst>
            <a:ext uri="{FF2B5EF4-FFF2-40B4-BE49-F238E27FC236}">
              <a16:creationId xmlns:a16="http://schemas.microsoft.com/office/drawing/2014/main" id="{8C8BB1DD-75C0-42DB-AFAF-CE59161A701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785824" y="193293"/>
          <a:ext cx="1490579" cy="11056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462642</xdr:colOff>
      <xdr:row>80</xdr:row>
      <xdr:rowOff>367394</xdr:rowOff>
    </xdr:from>
    <xdr:to>
      <xdr:col>12</xdr:col>
      <xdr:colOff>421821</xdr:colOff>
      <xdr:row>82</xdr:row>
      <xdr:rowOff>1592036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EFD271C-199F-4D8A-B96B-0756E34D34FF}"/>
            </a:ext>
          </a:extLst>
        </xdr:cNvPr>
        <xdr:cNvGrpSpPr/>
      </xdr:nvGrpSpPr>
      <xdr:grpSpPr>
        <a:xfrm>
          <a:off x="6585856" y="22125215"/>
          <a:ext cx="9756322" cy="2694214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4EDE5AA1-8473-5FA7-A3ED-C6D099BC9460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1F8FD8A-19DF-6CC4-E1E4-463A9DD8C37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ACDCD5F7-8EB9-3DBA-D86C-0D2F90BD17E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E12354A5-9691-C6F6-86A1-CC6FD57269D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824"/>
  <sheetViews>
    <sheetView view="pageBreakPreview" topLeftCell="A427" zoomScaleNormal="100" zoomScaleSheetLayoutView="100" workbookViewId="0">
      <selection activeCell="G398" sqref="G398"/>
    </sheetView>
  </sheetViews>
  <sheetFormatPr baseColWidth="10" defaultRowHeight="15" x14ac:dyDescent="0.25"/>
  <cols>
    <col min="1" max="1" width="17.5703125" customWidth="1"/>
    <col min="2" max="2" width="30" customWidth="1"/>
    <col min="3" max="3" width="24.28515625" customWidth="1"/>
    <col min="4" max="4" width="21.42578125" customWidth="1"/>
    <col min="5" max="5" width="21.28515625" customWidth="1"/>
    <col min="6" max="6" width="28.42578125" bestFit="1" customWidth="1"/>
    <col min="7" max="7" width="11.7109375" customWidth="1"/>
    <col min="8" max="8" width="12.5703125" bestFit="1" customWidth="1"/>
    <col min="9" max="9" width="13.5703125" bestFit="1" customWidth="1"/>
  </cols>
  <sheetData>
    <row r="7" spans="1:7" ht="21" x14ac:dyDescent="0.35">
      <c r="C7" s="1"/>
      <c r="D7" s="1"/>
      <c r="E7" s="1"/>
      <c r="F7" s="1"/>
    </row>
    <row r="8" spans="1:7" ht="15.75" x14ac:dyDescent="0.25">
      <c r="A8" s="2"/>
      <c r="B8" s="200" t="s">
        <v>1</v>
      </c>
      <c r="C8" s="200"/>
      <c r="D8" s="200"/>
      <c r="E8" s="200"/>
      <c r="F8" s="3"/>
    </row>
    <row r="9" spans="1:7" ht="15.75" x14ac:dyDescent="0.25">
      <c r="A9" s="2"/>
      <c r="B9" s="200" t="s">
        <v>2</v>
      </c>
      <c r="C9" s="200"/>
      <c r="D9" s="200"/>
      <c r="E9" s="200"/>
      <c r="F9" s="3"/>
    </row>
    <row r="10" spans="1:7" ht="15.75" x14ac:dyDescent="0.25">
      <c r="A10" s="2"/>
      <c r="B10" s="200" t="s">
        <v>405</v>
      </c>
      <c r="C10" s="200"/>
      <c r="D10" s="200"/>
      <c r="E10" s="200"/>
      <c r="F10" s="2"/>
    </row>
    <row r="11" spans="1:7" ht="15.75" x14ac:dyDescent="0.25">
      <c r="A11" s="2"/>
      <c r="B11" s="5"/>
      <c r="C11" s="5"/>
      <c r="D11" s="5"/>
      <c r="E11" s="5"/>
      <c r="F11" s="2"/>
    </row>
    <row r="12" spans="1:7" ht="2.25" customHeight="1" x14ac:dyDescent="0.25">
      <c r="A12" s="2"/>
      <c r="B12" s="5"/>
      <c r="C12" s="5"/>
      <c r="D12" s="5"/>
      <c r="E12" s="5"/>
      <c r="F12" s="4"/>
    </row>
    <row r="13" spans="1:7" ht="15.75" x14ac:dyDescent="0.25">
      <c r="A13" s="2"/>
      <c r="B13" s="200"/>
      <c r="C13" s="200"/>
      <c r="D13" s="200"/>
      <c r="E13" s="200"/>
      <c r="F13" s="3"/>
    </row>
    <row r="14" spans="1:7" ht="15.75" customHeight="1" x14ac:dyDescent="0.3">
      <c r="A14" s="81"/>
      <c r="B14" s="190" t="s">
        <v>122</v>
      </c>
      <c r="C14" s="190"/>
      <c r="D14" s="190"/>
      <c r="E14" s="190"/>
      <c r="F14" s="83"/>
      <c r="G14" s="81"/>
    </row>
    <row r="15" spans="1:7" ht="20.25" customHeight="1" thickBot="1" x14ac:dyDescent="0.35">
      <c r="A15" s="81"/>
      <c r="B15" s="184" t="s">
        <v>123</v>
      </c>
      <c r="C15" s="184"/>
      <c r="D15" s="184"/>
      <c r="E15" s="184"/>
      <c r="F15" s="83"/>
      <c r="G15" s="81"/>
    </row>
    <row r="16" spans="1:7" ht="23.25" customHeight="1" thickBot="1" x14ac:dyDescent="0.3">
      <c r="A16" s="81"/>
      <c r="B16" s="168" t="s">
        <v>124</v>
      </c>
      <c r="C16" s="169" t="s">
        <v>125</v>
      </c>
      <c r="D16" s="170" t="s">
        <v>126</v>
      </c>
      <c r="E16" s="171" t="s">
        <v>127</v>
      </c>
      <c r="F16" s="81"/>
      <c r="G16" s="81"/>
    </row>
    <row r="17" spans="1:7" x14ac:dyDescent="0.25">
      <c r="A17" s="81"/>
      <c r="B17" s="84">
        <v>45232</v>
      </c>
      <c r="C17" s="85" t="s">
        <v>128</v>
      </c>
      <c r="D17" s="86" t="s">
        <v>129</v>
      </c>
      <c r="E17" s="87">
        <v>118000</v>
      </c>
      <c r="F17" s="81"/>
      <c r="G17" s="81"/>
    </row>
    <row r="18" spans="1:7" x14ac:dyDescent="0.25">
      <c r="A18" s="81"/>
      <c r="B18" s="88">
        <v>45232</v>
      </c>
      <c r="C18" s="85" t="s">
        <v>130</v>
      </c>
      <c r="D18" s="86" t="s">
        <v>131</v>
      </c>
      <c r="E18" s="89">
        <v>650</v>
      </c>
      <c r="F18" s="81"/>
      <c r="G18" s="81"/>
    </row>
    <row r="19" spans="1:7" x14ac:dyDescent="0.25">
      <c r="A19" s="81"/>
      <c r="B19" s="88">
        <v>45233</v>
      </c>
      <c r="C19" s="85" t="s">
        <v>132</v>
      </c>
      <c r="D19" s="86" t="s">
        <v>131</v>
      </c>
      <c r="E19" s="89">
        <v>860</v>
      </c>
      <c r="F19" s="81"/>
      <c r="G19" s="81"/>
    </row>
    <row r="20" spans="1:7" x14ac:dyDescent="0.25">
      <c r="A20" s="81"/>
      <c r="B20" s="88">
        <v>45237</v>
      </c>
      <c r="C20" s="85" t="s">
        <v>133</v>
      </c>
      <c r="D20" s="86" t="s">
        <v>131</v>
      </c>
      <c r="E20" s="91">
        <v>580</v>
      </c>
      <c r="F20" s="81"/>
      <c r="G20" s="81"/>
    </row>
    <row r="21" spans="1:7" x14ac:dyDescent="0.25">
      <c r="A21" s="81"/>
      <c r="B21" s="88">
        <v>45237</v>
      </c>
      <c r="C21" s="85" t="s">
        <v>134</v>
      </c>
      <c r="D21" s="86" t="s">
        <v>131</v>
      </c>
      <c r="E21" s="89">
        <v>240</v>
      </c>
      <c r="F21" s="81"/>
      <c r="G21" s="81"/>
    </row>
    <row r="22" spans="1:7" x14ac:dyDescent="0.25">
      <c r="A22" s="81"/>
      <c r="B22" s="88">
        <v>45238</v>
      </c>
      <c r="C22" s="85" t="s">
        <v>135</v>
      </c>
      <c r="D22" s="86" t="s">
        <v>131</v>
      </c>
      <c r="E22" s="89">
        <v>550</v>
      </c>
      <c r="F22" s="81"/>
      <c r="G22" s="81"/>
    </row>
    <row r="23" spans="1:7" x14ac:dyDescent="0.25">
      <c r="A23" s="81"/>
      <c r="B23" s="84">
        <v>45239</v>
      </c>
      <c r="C23" s="85" t="s">
        <v>136</v>
      </c>
      <c r="D23" s="86" t="s">
        <v>131</v>
      </c>
      <c r="E23" s="89">
        <v>175</v>
      </c>
      <c r="F23" s="81"/>
      <c r="G23" s="81"/>
    </row>
    <row r="24" spans="1:7" x14ac:dyDescent="0.25">
      <c r="A24" s="81"/>
      <c r="B24" s="84">
        <v>45240</v>
      </c>
      <c r="C24" s="85" t="s">
        <v>137</v>
      </c>
      <c r="D24" s="86" t="s">
        <v>138</v>
      </c>
      <c r="E24" s="87">
        <v>6645.84</v>
      </c>
      <c r="F24" s="81"/>
      <c r="G24" s="81"/>
    </row>
    <row r="25" spans="1:7" x14ac:dyDescent="0.25">
      <c r="A25" s="81"/>
      <c r="B25" s="84">
        <v>45240</v>
      </c>
      <c r="C25" s="85" t="s">
        <v>139</v>
      </c>
      <c r="D25" s="86" t="s">
        <v>138</v>
      </c>
      <c r="E25" s="87">
        <v>2049.92</v>
      </c>
      <c r="F25" s="81"/>
      <c r="G25" s="81"/>
    </row>
    <row r="26" spans="1:7" x14ac:dyDescent="0.25">
      <c r="A26" s="81"/>
      <c r="B26" s="84">
        <v>45240</v>
      </c>
      <c r="C26" s="85" t="s">
        <v>140</v>
      </c>
      <c r="D26" s="86" t="s">
        <v>131</v>
      </c>
      <c r="E26" s="91">
        <v>330</v>
      </c>
      <c r="F26" s="81"/>
      <c r="G26" s="81"/>
    </row>
    <row r="27" spans="1:7" x14ac:dyDescent="0.25">
      <c r="A27" s="81"/>
      <c r="B27" s="84">
        <v>45243</v>
      </c>
      <c r="C27" s="85" t="s">
        <v>141</v>
      </c>
      <c r="D27" s="86" t="s">
        <v>131</v>
      </c>
      <c r="E27" s="89">
        <v>105</v>
      </c>
      <c r="F27" s="81"/>
      <c r="G27" s="81"/>
    </row>
    <row r="28" spans="1:7" x14ac:dyDescent="0.25">
      <c r="A28" s="81"/>
      <c r="B28" s="84">
        <v>45243</v>
      </c>
      <c r="C28" s="85" t="s">
        <v>142</v>
      </c>
      <c r="D28" s="86" t="s">
        <v>131</v>
      </c>
      <c r="E28" s="89">
        <v>245</v>
      </c>
      <c r="F28" s="81"/>
      <c r="G28" s="81"/>
    </row>
    <row r="29" spans="1:7" x14ac:dyDescent="0.25">
      <c r="A29" s="81"/>
      <c r="B29" s="84">
        <v>45244</v>
      </c>
      <c r="C29" s="85" t="s">
        <v>15</v>
      </c>
      <c r="D29" s="86" t="s">
        <v>131</v>
      </c>
      <c r="E29" s="89">
        <v>640</v>
      </c>
      <c r="F29" s="81"/>
      <c r="G29" s="81"/>
    </row>
    <row r="30" spans="1:7" x14ac:dyDescent="0.25">
      <c r="A30" s="81"/>
      <c r="B30" s="84">
        <v>45245</v>
      </c>
      <c r="C30" s="85" t="s">
        <v>143</v>
      </c>
      <c r="D30" s="86" t="s">
        <v>131</v>
      </c>
      <c r="E30" s="92">
        <v>1635</v>
      </c>
      <c r="F30" s="81"/>
      <c r="G30" s="81"/>
    </row>
    <row r="31" spans="1:7" x14ac:dyDescent="0.25">
      <c r="A31" s="81"/>
      <c r="B31" s="84">
        <v>45246</v>
      </c>
      <c r="C31" s="85" t="s">
        <v>144</v>
      </c>
      <c r="D31" s="86" t="s">
        <v>138</v>
      </c>
      <c r="E31" s="92">
        <v>77560</v>
      </c>
      <c r="F31" s="81"/>
      <c r="G31" s="81"/>
    </row>
    <row r="32" spans="1:7" x14ac:dyDescent="0.25">
      <c r="A32" s="81"/>
      <c r="B32" s="84">
        <v>45246</v>
      </c>
      <c r="C32" s="85" t="s">
        <v>145</v>
      </c>
      <c r="D32" s="86" t="s">
        <v>131</v>
      </c>
      <c r="E32" s="89">
        <v>740</v>
      </c>
      <c r="F32" s="81"/>
      <c r="G32" s="81"/>
    </row>
    <row r="33" spans="1:7" x14ac:dyDescent="0.25">
      <c r="A33" s="81"/>
      <c r="B33" s="84">
        <v>45247</v>
      </c>
      <c r="C33" s="85" t="s">
        <v>146</v>
      </c>
      <c r="D33" s="86" t="s">
        <v>131</v>
      </c>
      <c r="E33" s="92">
        <v>13000</v>
      </c>
      <c r="F33" s="81"/>
      <c r="G33" s="81"/>
    </row>
    <row r="34" spans="1:7" x14ac:dyDescent="0.25">
      <c r="A34" s="81"/>
      <c r="B34" s="84">
        <v>45247</v>
      </c>
      <c r="C34" s="85" t="s">
        <v>147</v>
      </c>
      <c r="D34" s="86" t="s">
        <v>131</v>
      </c>
      <c r="E34" s="89">
        <v>630</v>
      </c>
      <c r="F34" s="93"/>
      <c r="G34" s="81"/>
    </row>
    <row r="35" spans="1:7" x14ac:dyDescent="0.25">
      <c r="A35" s="81"/>
      <c r="B35" s="84">
        <v>45247</v>
      </c>
      <c r="C35" s="85" t="s">
        <v>148</v>
      </c>
      <c r="D35" s="86" t="s">
        <v>138</v>
      </c>
      <c r="E35" s="92">
        <v>778470</v>
      </c>
      <c r="F35" s="81"/>
      <c r="G35" s="81"/>
    </row>
    <row r="36" spans="1:7" x14ac:dyDescent="0.25">
      <c r="A36" s="81"/>
      <c r="B36" s="84">
        <v>45247</v>
      </c>
      <c r="C36" s="85" t="s">
        <v>149</v>
      </c>
      <c r="D36" s="86" t="s">
        <v>138</v>
      </c>
      <c r="E36" s="92">
        <v>22695.5</v>
      </c>
      <c r="F36" s="81"/>
      <c r="G36" s="81"/>
    </row>
    <row r="37" spans="1:7" x14ac:dyDescent="0.25">
      <c r="A37" s="81"/>
      <c r="B37" s="84">
        <v>45247</v>
      </c>
      <c r="C37" s="85" t="s">
        <v>150</v>
      </c>
      <c r="D37" s="86" t="s">
        <v>138</v>
      </c>
      <c r="E37" s="92">
        <v>4345.84</v>
      </c>
      <c r="F37" s="81"/>
      <c r="G37" s="81"/>
    </row>
    <row r="38" spans="1:7" x14ac:dyDescent="0.25">
      <c r="A38" s="81"/>
      <c r="B38" s="84">
        <v>45247</v>
      </c>
      <c r="C38" s="85" t="s">
        <v>151</v>
      </c>
      <c r="D38" s="86" t="s">
        <v>138</v>
      </c>
      <c r="E38" s="92">
        <v>35205.360000000001</v>
      </c>
      <c r="F38" s="81"/>
      <c r="G38" s="81"/>
    </row>
    <row r="39" spans="1:7" x14ac:dyDescent="0.25">
      <c r="A39" s="81"/>
      <c r="B39" s="84">
        <v>45250</v>
      </c>
      <c r="C39" s="85" t="s">
        <v>152</v>
      </c>
      <c r="D39" s="86" t="s">
        <v>131</v>
      </c>
      <c r="E39" s="89">
        <v>450</v>
      </c>
      <c r="F39" s="81"/>
      <c r="G39" s="81"/>
    </row>
    <row r="40" spans="1:7" x14ac:dyDescent="0.25">
      <c r="A40" s="81"/>
      <c r="B40" s="84">
        <v>45251</v>
      </c>
      <c r="C40" s="85" t="s">
        <v>153</v>
      </c>
      <c r="D40" s="86" t="s">
        <v>131</v>
      </c>
      <c r="E40" s="89">
        <v>375</v>
      </c>
      <c r="F40" s="81"/>
      <c r="G40" s="81"/>
    </row>
    <row r="41" spans="1:7" x14ac:dyDescent="0.25">
      <c r="A41" s="81"/>
      <c r="B41" s="84">
        <v>45252</v>
      </c>
      <c r="C41" s="85" t="s">
        <v>154</v>
      </c>
      <c r="D41" s="86" t="s">
        <v>131</v>
      </c>
      <c r="E41" s="89">
        <v>230</v>
      </c>
      <c r="F41" s="81"/>
      <c r="G41" s="81"/>
    </row>
    <row r="42" spans="1:7" x14ac:dyDescent="0.25">
      <c r="A42" s="81"/>
      <c r="B42" s="84">
        <v>45252</v>
      </c>
      <c r="C42" s="85" t="s">
        <v>155</v>
      </c>
      <c r="D42" s="86" t="s">
        <v>131</v>
      </c>
      <c r="E42" s="92">
        <v>13000</v>
      </c>
      <c r="F42" s="81"/>
      <c r="G42" s="81"/>
    </row>
    <row r="43" spans="1:7" x14ac:dyDescent="0.25">
      <c r="A43" s="81"/>
      <c r="B43" s="84">
        <v>45253</v>
      </c>
      <c r="C43" s="85" t="s">
        <v>156</v>
      </c>
      <c r="D43" s="86" t="s">
        <v>131</v>
      </c>
      <c r="E43" s="89">
        <v>405</v>
      </c>
      <c r="F43" s="93"/>
      <c r="G43" s="81"/>
    </row>
    <row r="44" spans="1:7" x14ac:dyDescent="0.25">
      <c r="A44" s="81"/>
      <c r="B44" s="84">
        <v>45254</v>
      </c>
      <c r="C44" s="85" t="s">
        <v>157</v>
      </c>
      <c r="D44" s="86" t="s">
        <v>138</v>
      </c>
      <c r="E44" s="92">
        <v>9261.76</v>
      </c>
      <c r="F44" s="93"/>
      <c r="G44" s="81"/>
    </row>
    <row r="45" spans="1:7" x14ac:dyDescent="0.25">
      <c r="A45" s="81"/>
      <c r="B45" s="84">
        <v>45254</v>
      </c>
      <c r="C45" s="85" t="s">
        <v>158</v>
      </c>
      <c r="D45" s="86" t="s">
        <v>131</v>
      </c>
      <c r="E45" s="89">
        <v>480</v>
      </c>
      <c r="F45" s="93"/>
      <c r="G45" s="81"/>
    </row>
    <row r="46" spans="1:7" x14ac:dyDescent="0.25">
      <c r="A46" s="81"/>
      <c r="B46" s="84">
        <v>45257</v>
      </c>
      <c r="C46" s="85" t="s">
        <v>159</v>
      </c>
      <c r="D46" s="86" t="s">
        <v>131</v>
      </c>
      <c r="E46" s="92">
        <v>1210</v>
      </c>
      <c r="F46" s="93"/>
      <c r="G46" s="81"/>
    </row>
    <row r="47" spans="1:7" x14ac:dyDescent="0.25">
      <c r="A47" s="81"/>
      <c r="B47" s="84">
        <v>45257</v>
      </c>
      <c r="C47" s="85" t="s">
        <v>160</v>
      </c>
      <c r="D47" s="86" t="s">
        <v>131</v>
      </c>
      <c r="E47" s="89">
        <v>165</v>
      </c>
      <c r="F47" s="93"/>
      <c r="G47" s="81"/>
    </row>
    <row r="48" spans="1:7" x14ac:dyDescent="0.25">
      <c r="A48" s="81"/>
      <c r="B48" s="84">
        <v>45258</v>
      </c>
      <c r="C48" s="85" t="s">
        <v>161</v>
      </c>
      <c r="D48" s="86" t="s">
        <v>131</v>
      </c>
      <c r="E48" s="89">
        <v>740</v>
      </c>
      <c r="F48" s="81"/>
      <c r="G48" s="81"/>
    </row>
    <row r="49" spans="1:7" x14ac:dyDescent="0.25">
      <c r="A49" s="81"/>
      <c r="B49" s="84">
        <v>45259</v>
      </c>
      <c r="C49" s="85" t="s">
        <v>162</v>
      </c>
      <c r="D49" s="86" t="s">
        <v>131</v>
      </c>
      <c r="E49" s="89">
        <v>595</v>
      </c>
      <c r="F49" s="81"/>
      <c r="G49" s="81"/>
    </row>
    <row r="50" spans="1:7" x14ac:dyDescent="0.25">
      <c r="A50" s="81"/>
      <c r="B50" s="84">
        <v>45260</v>
      </c>
      <c r="C50" s="85" t="s">
        <v>163</v>
      </c>
      <c r="D50" s="86" t="s">
        <v>131</v>
      </c>
      <c r="E50" s="89">
        <v>510</v>
      </c>
      <c r="F50" s="94"/>
      <c r="G50" s="81"/>
    </row>
    <row r="51" spans="1:7" x14ac:dyDescent="0.25">
      <c r="A51" s="81"/>
      <c r="B51" s="95"/>
      <c r="C51" s="96"/>
      <c r="D51" s="86"/>
      <c r="E51" s="97"/>
      <c r="F51" s="94"/>
      <c r="G51" s="81"/>
    </row>
    <row r="52" spans="1:7" ht="19.5" thickBot="1" x14ac:dyDescent="0.3">
      <c r="A52" s="81"/>
      <c r="B52" s="191" t="s">
        <v>164</v>
      </c>
      <c r="C52" s="191"/>
      <c r="D52" s="191"/>
      <c r="E52" s="99">
        <v>1092774.22</v>
      </c>
      <c r="F52" s="81"/>
      <c r="G52" s="81"/>
    </row>
    <row r="53" spans="1:7" ht="19.5" thickTop="1" x14ac:dyDescent="0.25">
      <c r="A53" s="81"/>
      <c r="B53" s="98"/>
      <c r="C53" s="98"/>
      <c r="D53" s="98"/>
      <c r="E53" s="100"/>
      <c r="F53" s="81"/>
      <c r="G53" s="81"/>
    </row>
    <row r="54" spans="1:7" ht="18.75" x14ac:dyDescent="0.25">
      <c r="A54" s="81"/>
      <c r="B54" s="98"/>
      <c r="C54" s="98"/>
      <c r="D54" s="98"/>
      <c r="E54" s="100"/>
      <c r="F54" s="81"/>
      <c r="G54" s="81"/>
    </row>
    <row r="55" spans="1:7" ht="18.75" x14ac:dyDescent="0.3">
      <c r="A55" s="81"/>
      <c r="B55" s="190" t="s">
        <v>122</v>
      </c>
      <c r="C55" s="190"/>
      <c r="D55" s="190"/>
      <c r="E55" s="190"/>
      <c r="F55" s="81"/>
      <c r="G55" s="81"/>
    </row>
    <row r="56" spans="1:7" ht="19.5" thickBot="1" x14ac:dyDescent="0.35">
      <c r="A56" s="81"/>
      <c r="B56" s="184" t="s">
        <v>165</v>
      </c>
      <c r="C56" s="184"/>
      <c r="D56" s="184"/>
      <c r="E56" s="184"/>
      <c r="F56" s="81"/>
      <c r="G56" s="81"/>
    </row>
    <row r="57" spans="1:7" ht="16.5" thickBot="1" x14ac:dyDescent="0.3">
      <c r="A57" s="81"/>
      <c r="B57" s="168" t="s">
        <v>124</v>
      </c>
      <c r="C57" s="169" t="s">
        <v>125</v>
      </c>
      <c r="D57" s="170" t="s">
        <v>166</v>
      </c>
      <c r="E57" s="171" t="s">
        <v>127</v>
      </c>
      <c r="F57" s="81"/>
      <c r="G57" s="81"/>
    </row>
    <row r="58" spans="1:7" x14ac:dyDescent="0.25">
      <c r="A58" s="81"/>
      <c r="B58" s="101">
        <v>45240</v>
      </c>
      <c r="C58" s="95">
        <v>4524000019576</v>
      </c>
      <c r="D58" s="95" t="s">
        <v>167</v>
      </c>
      <c r="E58" s="102">
        <v>25362.400000000001</v>
      </c>
      <c r="F58" s="81"/>
      <c r="G58" s="81"/>
    </row>
    <row r="59" spans="1:7" x14ac:dyDescent="0.25">
      <c r="A59" s="81"/>
      <c r="B59" s="101">
        <v>45240</v>
      </c>
      <c r="C59" s="95">
        <v>4524000019578</v>
      </c>
      <c r="D59" s="95" t="s">
        <v>167</v>
      </c>
      <c r="E59" s="103">
        <v>8093.17</v>
      </c>
      <c r="F59" s="81"/>
      <c r="G59" s="81"/>
    </row>
    <row r="60" spans="1:7" x14ac:dyDescent="0.25">
      <c r="A60" s="81"/>
      <c r="B60" s="101">
        <v>45243</v>
      </c>
      <c r="C60" s="95">
        <v>4524000012048</v>
      </c>
      <c r="D60" s="95" t="s">
        <v>167</v>
      </c>
      <c r="E60" s="103">
        <v>559217</v>
      </c>
      <c r="F60" s="81"/>
      <c r="G60" s="81"/>
    </row>
    <row r="61" spans="1:7" x14ac:dyDescent="0.25">
      <c r="A61" s="81"/>
      <c r="B61" s="101">
        <v>45247</v>
      </c>
      <c r="C61" s="95">
        <v>4524000014504</v>
      </c>
      <c r="D61" s="95" t="s">
        <v>167</v>
      </c>
      <c r="E61" s="103">
        <v>5580.5</v>
      </c>
      <c r="F61" s="81"/>
      <c r="G61" s="81"/>
    </row>
    <row r="62" spans="1:7" x14ac:dyDescent="0.25">
      <c r="A62" s="81"/>
      <c r="B62" s="101">
        <v>45247</v>
      </c>
      <c r="C62" s="95">
        <v>4524000014507</v>
      </c>
      <c r="D62" s="95" t="s">
        <v>167</v>
      </c>
      <c r="E62" s="103">
        <v>7527.46</v>
      </c>
      <c r="F62" s="81"/>
      <c r="G62" s="81"/>
    </row>
    <row r="63" spans="1:7" x14ac:dyDescent="0.25">
      <c r="A63" s="81"/>
      <c r="B63" s="101">
        <v>45247</v>
      </c>
      <c r="C63" s="95">
        <v>4524000031003</v>
      </c>
      <c r="D63" s="95" t="s">
        <v>167</v>
      </c>
      <c r="E63" s="103">
        <v>50007</v>
      </c>
      <c r="F63" s="81"/>
      <c r="G63" s="81"/>
    </row>
    <row r="64" spans="1:7" x14ac:dyDescent="0.25">
      <c r="A64" s="81"/>
      <c r="B64" s="101">
        <v>45250</v>
      </c>
      <c r="C64" s="95">
        <v>4524000033652</v>
      </c>
      <c r="D64" s="95" t="s">
        <v>167</v>
      </c>
      <c r="E64" s="103">
        <v>188311.5</v>
      </c>
      <c r="F64" s="81"/>
      <c r="G64" s="81"/>
    </row>
    <row r="65" spans="1:9" x14ac:dyDescent="0.25">
      <c r="A65" s="81"/>
      <c r="B65" s="101">
        <v>45251</v>
      </c>
      <c r="C65" s="95">
        <v>4524000010631</v>
      </c>
      <c r="D65" s="95" t="s">
        <v>167</v>
      </c>
      <c r="E65" s="103">
        <v>4265.25</v>
      </c>
      <c r="F65" s="81"/>
      <c r="G65" s="81"/>
    </row>
    <row r="66" spans="1:9" x14ac:dyDescent="0.25">
      <c r="A66" s="81"/>
      <c r="B66" s="101">
        <v>45251</v>
      </c>
      <c r="C66" s="95">
        <v>4524000010748</v>
      </c>
      <c r="D66" s="95" t="s">
        <v>167</v>
      </c>
      <c r="E66" s="103">
        <v>4290</v>
      </c>
      <c r="F66" s="104"/>
      <c r="G66" s="81"/>
    </row>
    <row r="67" spans="1:9" x14ac:dyDescent="0.25">
      <c r="A67" s="81"/>
      <c r="B67" s="101">
        <v>45252</v>
      </c>
      <c r="C67" s="95">
        <v>4524000036755</v>
      </c>
      <c r="D67" s="95" t="s">
        <v>167</v>
      </c>
      <c r="E67" s="103">
        <v>1938.75</v>
      </c>
      <c r="F67" s="104"/>
      <c r="G67" s="81"/>
    </row>
    <row r="68" spans="1:9" x14ac:dyDescent="0.25">
      <c r="A68" s="81"/>
      <c r="B68" s="101">
        <v>45253</v>
      </c>
      <c r="C68" s="95">
        <v>4524000019781</v>
      </c>
      <c r="D68" s="95" t="s">
        <v>167</v>
      </c>
      <c r="E68" s="103">
        <v>1101.69</v>
      </c>
      <c r="F68" s="104"/>
      <c r="G68" s="81"/>
    </row>
    <row r="69" spans="1:9" x14ac:dyDescent="0.25">
      <c r="A69" s="81"/>
      <c r="B69" s="101">
        <v>45253</v>
      </c>
      <c r="C69" s="95">
        <v>4524000019845</v>
      </c>
      <c r="D69" s="95" t="s">
        <v>167</v>
      </c>
      <c r="E69" s="105">
        <v>800</v>
      </c>
      <c r="F69" s="104"/>
      <c r="G69" s="81"/>
    </row>
    <row r="70" spans="1:9" x14ac:dyDescent="0.25">
      <c r="A70" s="81"/>
      <c r="B70" s="101">
        <v>45258</v>
      </c>
      <c r="C70" s="95">
        <v>4524000012078</v>
      </c>
      <c r="D70" s="95" t="s">
        <v>167</v>
      </c>
      <c r="E70" s="103">
        <v>134928</v>
      </c>
      <c r="F70" s="104"/>
      <c r="G70" s="81"/>
    </row>
    <row r="71" spans="1:9" x14ac:dyDescent="0.25">
      <c r="A71" s="81"/>
      <c r="B71" s="101">
        <v>45259</v>
      </c>
      <c r="C71" s="95">
        <v>4524000010665</v>
      </c>
      <c r="D71" s="95" t="s">
        <v>167</v>
      </c>
      <c r="E71" s="103">
        <v>263757.06</v>
      </c>
      <c r="F71" s="104"/>
      <c r="G71" s="81"/>
    </row>
    <row r="72" spans="1:9" x14ac:dyDescent="0.25">
      <c r="A72" s="81"/>
      <c r="B72" s="101">
        <v>45260</v>
      </c>
      <c r="C72" s="95">
        <v>4524000019854</v>
      </c>
      <c r="D72" s="95" t="s">
        <v>167</v>
      </c>
      <c r="E72" s="105">
        <v>571.74</v>
      </c>
      <c r="F72" s="104"/>
      <c r="G72" s="81"/>
    </row>
    <row r="73" spans="1:9" x14ac:dyDescent="0.25">
      <c r="A73" s="81"/>
      <c r="B73" s="101">
        <v>45260</v>
      </c>
      <c r="C73" s="95">
        <v>4524000032353</v>
      </c>
      <c r="D73" s="95" t="s">
        <v>167</v>
      </c>
      <c r="E73" s="103">
        <v>157685</v>
      </c>
      <c r="F73" s="104"/>
      <c r="G73" s="81"/>
    </row>
    <row r="74" spans="1:9" ht="19.5" thickBot="1" x14ac:dyDescent="0.3">
      <c r="A74" s="81"/>
      <c r="B74" s="191" t="s">
        <v>164</v>
      </c>
      <c r="C74" s="191"/>
      <c r="D74" s="191"/>
      <c r="E74" s="99">
        <v>1413436.52</v>
      </c>
      <c r="F74" s="81"/>
      <c r="G74" s="81"/>
    </row>
    <row r="75" spans="1:9" ht="19.5" thickTop="1" x14ac:dyDescent="0.25">
      <c r="A75" s="81"/>
      <c r="B75" s="98"/>
      <c r="C75" s="98"/>
      <c r="D75" s="98"/>
      <c r="E75" s="100"/>
      <c r="F75" s="81"/>
      <c r="G75" s="81"/>
    </row>
    <row r="76" spans="1:9" ht="16.5" x14ac:dyDescent="0.25">
      <c r="A76" s="81"/>
      <c r="B76" s="106"/>
      <c r="C76" s="106"/>
      <c r="D76" s="106"/>
      <c r="E76" s="106"/>
      <c r="F76" s="81"/>
      <c r="G76" s="81"/>
    </row>
    <row r="77" spans="1:9" ht="16.5" x14ac:dyDescent="0.25">
      <c r="A77" s="81"/>
      <c r="B77" s="193" t="s">
        <v>168</v>
      </c>
      <c r="C77" s="193"/>
      <c r="D77" s="193"/>
      <c r="E77" s="193"/>
      <c r="F77" s="81"/>
      <c r="G77" s="81"/>
    </row>
    <row r="78" spans="1:9" ht="16.5" x14ac:dyDescent="0.25">
      <c r="A78" s="81"/>
      <c r="B78" s="193" t="s">
        <v>169</v>
      </c>
      <c r="C78" s="193"/>
      <c r="D78" s="193"/>
      <c r="E78" s="193"/>
      <c r="F78" s="81"/>
      <c r="G78" s="81"/>
    </row>
    <row r="79" spans="1:9" ht="16.5" x14ac:dyDescent="0.25">
      <c r="A79" s="81"/>
      <c r="B79" s="193" t="s">
        <v>170</v>
      </c>
      <c r="C79" s="193"/>
      <c r="D79" s="193"/>
      <c r="E79" s="193"/>
      <c r="F79" s="81"/>
      <c r="G79" s="81"/>
    </row>
    <row r="80" spans="1:9" ht="16.5" x14ac:dyDescent="0.25">
      <c r="A80" s="81"/>
      <c r="B80" s="193" t="s">
        <v>171</v>
      </c>
      <c r="C80" s="193"/>
      <c r="D80" s="193"/>
      <c r="E80" s="193"/>
      <c r="F80" s="81"/>
      <c r="G80" s="81"/>
      <c r="H80" s="7"/>
      <c r="I80" s="6"/>
    </row>
    <row r="81" spans="1:9" ht="15.75" x14ac:dyDescent="0.25">
      <c r="A81" s="81"/>
      <c r="B81" s="194"/>
      <c r="C81" s="194"/>
      <c r="D81" s="194"/>
      <c r="E81" s="194"/>
      <c r="F81" s="81"/>
      <c r="G81" s="81"/>
      <c r="H81" s="7"/>
      <c r="I81" s="6"/>
    </row>
    <row r="82" spans="1:9" ht="14.25" customHeight="1" thickBot="1" x14ac:dyDescent="0.3">
      <c r="A82" s="81"/>
      <c r="B82" s="107"/>
      <c r="C82" s="107"/>
      <c r="D82" s="108"/>
      <c r="E82" s="109"/>
      <c r="F82" s="81"/>
      <c r="G82" s="81"/>
      <c r="H82" s="7"/>
      <c r="I82" s="6"/>
    </row>
    <row r="83" spans="1:9" ht="14.25" customHeight="1" x14ac:dyDescent="0.25">
      <c r="A83" s="81"/>
      <c r="B83" s="172" t="s">
        <v>124</v>
      </c>
      <c r="C83" s="173" t="s">
        <v>125</v>
      </c>
      <c r="D83" s="172" t="s">
        <v>172</v>
      </c>
      <c r="E83" s="174" t="s">
        <v>173</v>
      </c>
      <c r="F83" s="81"/>
      <c r="G83" s="81"/>
      <c r="H83" s="7"/>
      <c r="I83" s="6"/>
    </row>
    <row r="84" spans="1:9" ht="14.25" customHeight="1" x14ac:dyDescent="0.25">
      <c r="A84" s="81"/>
      <c r="B84" s="110">
        <v>45243</v>
      </c>
      <c r="C84" s="111">
        <v>4524000010033</v>
      </c>
      <c r="D84" s="111" t="s">
        <v>16</v>
      </c>
      <c r="E84" s="112">
        <v>185000</v>
      </c>
      <c r="F84" s="81"/>
      <c r="G84" s="81"/>
      <c r="H84" s="7"/>
      <c r="I84" s="6"/>
    </row>
    <row r="85" spans="1:9" ht="14.25" customHeight="1" x14ac:dyDescent="0.25">
      <c r="A85" s="81"/>
      <c r="B85" s="110">
        <v>45247</v>
      </c>
      <c r="C85" s="111">
        <v>4524000033465</v>
      </c>
      <c r="D85" s="111" t="s">
        <v>16</v>
      </c>
      <c r="E85" s="102">
        <v>185000</v>
      </c>
      <c r="F85" s="81"/>
      <c r="G85" s="81"/>
      <c r="H85" s="7"/>
      <c r="I85" s="6"/>
    </row>
    <row r="86" spans="1:9" ht="14.25" customHeight="1" x14ac:dyDescent="0.25">
      <c r="A86" s="81"/>
      <c r="B86" s="195" t="s">
        <v>174</v>
      </c>
      <c r="C86" s="196"/>
      <c r="D86" s="197"/>
      <c r="E86" s="113">
        <v>370000</v>
      </c>
      <c r="F86" s="81"/>
      <c r="G86" s="81"/>
      <c r="H86" s="7"/>
      <c r="I86" s="6"/>
    </row>
    <row r="87" spans="1:9" ht="14.25" customHeight="1" x14ac:dyDescent="0.25">
      <c r="A87" s="81"/>
      <c r="B87" s="81"/>
      <c r="C87" s="81"/>
      <c r="D87" s="81"/>
      <c r="E87" s="81"/>
      <c r="F87" s="81"/>
      <c r="G87" s="81"/>
      <c r="H87" s="7"/>
      <c r="I87" s="6"/>
    </row>
    <row r="88" spans="1:9" ht="14.25" customHeight="1" x14ac:dyDescent="0.3">
      <c r="A88" s="81"/>
      <c r="B88" s="114"/>
      <c r="C88" s="114"/>
      <c r="D88" s="114"/>
      <c r="E88" s="115" t="s">
        <v>175</v>
      </c>
      <c r="F88" s="116">
        <v>2876210.74</v>
      </c>
      <c r="G88" s="81"/>
      <c r="H88" s="7"/>
      <c r="I88" s="6"/>
    </row>
    <row r="89" spans="1:9" ht="6.75" customHeight="1" x14ac:dyDescent="0.25">
      <c r="A89" s="81"/>
      <c r="B89" s="98"/>
      <c r="C89" s="98"/>
      <c r="D89" s="98"/>
      <c r="E89" s="100"/>
      <c r="F89" s="81"/>
      <c r="G89" s="81"/>
      <c r="H89" s="7"/>
      <c r="I89" s="6"/>
    </row>
    <row r="90" spans="1:9" ht="14.25" customHeight="1" x14ac:dyDescent="0.25">
      <c r="A90" s="81"/>
      <c r="B90" s="98"/>
      <c r="C90" s="98"/>
      <c r="D90" s="98"/>
      <c r="E90" s="100"/>
      <c r="F90" s="81"/>
      <c r="G90" s="81"/>
      <c r="H90" s="7"/>
      <c r="I90" s="6"/>
    </row>
    <row r="91" spans="1:9" ht="14.25" customHeight="1" x14ac:dyDescent="0.3">
      <c r="A91" s="81"/>
      <c r="B91" s="81"/>
      <c r="C91" s="81"/>
      <c r="D91" s="81"/>
      <c r="E91" s="81"/>
      <c r="F91" s="82"/>
      <c r="G91" s="117"/>
    </row>
    <row r="92" spans="1:9" x14ac:dyDescent="0.25">
      <c r="A92" s="81"/>
      <c r="B92" s="81"/>
      <c r="C92" s="81"/>
      <c r="D92" s="81"/>
      <c r="E92" s="81"/>
      <c r="F92" s="81"/>
      <c r="G92" s="81"/>
    </row>
    <row r="93" spans="1:9" ht="18.75" x14ac:dyDescent="0.3">
      <c r="A93" s="81"/>
      <c r="B93" s="190" t="s">
        <v>176</v>
      </c>
      <c r="C93" s="190"/>
      <c r="D93" s="190"/>
      <c r="E93" s="190"/>
      <c r="F93" s="82"/>
      <c r="G93" s="117"/>
    </row>
    <row r="94" spans="1:9" ht="18.75" x14ac:dyDescent="0.3">
      <c r="A94" s="81"/>
      <c r="B94" s="190" t="s">
        <v>123</v>
      </c>
      <c r="C94" s="190"/>
      <c r="D94" s="190"/>
      <c r="E94" s="190"/>
      <c r="F94" s="82"/>
      <c r="G94" s="117"/>
    </row>
    <row r="95" spans="1:9" ht="18.75" x14ac:dyDescent="0.3">
      <c r="A95" s="81"/>
      <c r="B95" s="190" t="s">
        <v>177</v>
      </c>
      <c r="C95" s="190"/>
      <c r="D95" s="190"/>
      <c r="E95" s="190"/>
      <c r="F95" s="82"/>
      <c r="G95" s="117"/>
    </row>
    <row r="96" spans="1:9" ht="21" customHeight="1" thickBot="1" x14ac:dyDescent="0.35">
      <c r="A96" s="81"/>
      <c r="B96" s="184" t="s">
        <v>178</v>
      </c>
      <c r="C96" s="184"/>
      <c r="D96" s="184"/>
      <c r="E96" s="184"/>
      <c r="F96" s="118"/>
      <c r="G96" s="117"/>
    </row>
    <row r="97" spans="1:7" ht="15.75" x14ac:dyDescent="0.25">
      <c r="A97" s="81"/>
      <c r="B97" s="175" t="s">
        <v>125</v>
      </c>
      <c r="C97" s="175" t="s">
        <v>124</v>
      </c>
      <c r="D97" s="175" t="s">
        <v>179</v>
      </c>
      <c r="E97" s="176" t="s">
        <v>180</v>
      </c>
      <c r="F97" s="81"/>
      <c r="G97" s="81"/>
    </row>
    <row r="98" spans="1:7" x14ac:dyDescent="0.25">
      <c r="A98" s="81"/>
      <c r="B98" s="119">
        <v>564294452</v>
      </c>
      <c r="C98" s="120">
        <v>45253</v>
      </c>
      <c r="D98" s="119">
        <v>100</v>
      </c>
      <c r="E98" s="121">
        <v>5671</v>
      </c>
      <c r="F98" s="81"/>
      <c r="G98" s="81"/>
    </row>
    <row r="99" spans="1:7" ht="19.5" thickBot="1" x14ac:dyDescent="0.35">
      <c r="A99" s="81"/>
      <c r="B99" s="187" t="s">
        <v>181</v>
      </c>
      <c r="C99" s="187"/>
      <c r="D99" s="122">
        <v>100</v>
      </c>
      <c r="E99" s="123">
        <v>5671</v>
      </c>
      <c r="F99" s="81"/>
      <c r="G99" s="81"/>
    </row>
    <row r="100" spans="1:7" ht="15.75" thickTop="1" x14ac:dyDescent="0.25">
      <c r="A100" s="81"/>
      <c r="B100" s="124"/>
      <c r="C100" s="124"/>
      <c r="D100" s="124"/>
      <c r="E100" s="125"/>
      <c r="F100" s="81"/>
      <c r="G100" s="81"/>
    </row>
    <row r="101" spans="1:7" x14ac:dyDescent="0.25">
      <c r="A101" s="81"/>
      <c r="B101" s="124"/>
      <c r="C101" s="124"/>
      <c r="D101" s="124"/>
      <c r="E101" s="125"/>
      <c r="F101" s="81"/>
      <c r="G101" s="81"/>
    </row>
    <row r="102" spans="1:7" ht="19.5" thickBot="1" x14ac:dyDescent="0.35">
      <c r="A102" s="81"/>
      <c r="B102" s="184" t="s">
        <v>182</v>
      </c>
      <c r="C102" s="184"/>
      <c r="D102" s="184"/>
      <c r="E102" s="184"/>
      <c r="F102" s="81"/>
      <c r="G102" s="81"/>
    </row>
    <row r="103" spans="1:7" ht="16.5" thickBot="1" x14ac:dyDescent="0.3">
      <c r="A103" s="81"/>
      <c r="B103" s="168" t="s">
        <v>125</v>
      </c>
      <c r="C103" s="168" t="s">
        <v>124</v>
      </c>
      <c r="D103" s="168" t="s">
        <v>179</v>
      </c>
      <c r="E103" s="177" t="s">
        <v>180</v>
      </c>
      <c r="F103" s="81"/>
      <c r="G103" s="81"/>
    </row>
    <row r="104" spans="1:7" x14ac:dyDescent="0.25">
      <c r="A104" s="81"/>
      <c r="B104" s="126">
        <v>568520163</v>
      </c>
      <c r="C104" s="120">
        <v>45247</v>
      </c>
      <c r="D104" s="119">
        <v>30</v>
      </c>
      <c r="E104" s="127">
        <v>1702.8</v>
      </c>
      <c r="F104" s="81"/>
      <c r="G104" s="81"/>
    </row>
    <row r="105" spans="1:7" x14ac:dyDescent="0.25">
      <c r="A105" s="81"/>
      <c r="B105" s="126">
        <v>568523846</v>
      </c>
      <c r="C105" s="120">
        <v>45252</v>
      </c>
      <c r="D105" s="119">
        <v>40</v>
      </c>
      <c r="E105" s="127">
        <v>2269.6</v>
      </c>
      <c r="F105" s="81"/>
      <c r="G105" s="81"/>
    </row>
    <row r="106" spans="1:7" x14ac:dyDescent="0.25">
      <c r="A106" s="81"/>
      <c r="B106" s="126">
        <v>581170557</v>
      </c>
      <c r="C106" s="120">
        <v>45257</v>
      </c>
      <c r="D106" s="119">
        <v>45</v>
      </c>
      <c r="E106" s="127">
        <v>2548.35</v>
      </c>
      <c r="F106" s="81"/>
      <c r="G106" s="81"/>
    </row>
    <row r="107" spans="1:7" x14ac:dyDescent="0.25">
      <c r="A107" s="81"/>
      <c r="B107" s="126">
        <v>581168038</v>
      </c>
      <c r="C107" s="120">
        <v>45258</v>
      </c>
      <c r="D107" s="119">
        <v>90</v>
      </c>
      <c r="E107" s="127">
        <v>5105.7</v>
      </c>
      <c r="F107" s="81"/>
      <c r="G107" s="81"/>
    </row>
    <row r="108" spans="1:7" ht="19.5" thickBot="1" x14ac:dyDescent="0.35">
      <c r="A108" s="81"/>
      <c r="B108" s="187" t="s">
        <v>181</v>
      </c>
      <c r="C108" s="187"/>
      <c r="D108" s="122">
        <v>205</v>
      </c>
      <c r="E108" s="123">
        <v>11626.45</v>
      </c>
      <c r="F108" s="81"/>
      <c r="G108" s="81"/>
    </row>
    <row r="109" spans="1:7" ht="15.75" thickTop="1" x14ac:dyDescent="0.25">
      <c r="A109" s="81"/>
      <c r="B109" s="124"/>
      <c r="C109" s="124"/>
      <c r="D109" s="124"/>
      <c r="E109" s="124"/>
      <c r="F109" s="125"/>
      <c r="G109" s="81"/>
    </row>
    <row r="110" spans="1:7" x14ac:dyDescent="0.25">
      <c r="A110" s="81"/>
      <c r="B110" s="124"/>
      <c r="C110" s="124"/>
      <c r="D110" s="124"/>
      <c r="E110" s="124"/>
      <c r="F110" s="125"/>
      <c r="G110" s="81"/>
    </row>
    <row r="111" spans="1:7" ht="18.75" x14ac:dyDescent="0.3">
      <c r="A111" s="81"/>
      <c r="B111" s="124"/>
      <c r="C111" s="192" t="s">
        <v>183</v>
      </c>
      <c r="D111" s="192"/>
      <c r="E111" s="124"/>
      <c r="F111" s="125"/>
      <c r="G111" s="128"/>
    </row>
    <row r="112" spans="1:7" x14ac:dyDescent="0.25">
      <c r="A112" s="81"/>
      <c r="B112" s="12" t="s">
        <v>125</v>
      </c>
      <c r="C112" s="12" t="s">
        <v>124</v>
      </c>
      <c r="D112" s="12" t="s">
        <v>179</v>
      </c>
      <c r="E112" s="12" t="s">
        <v>180</v>
      </c>
      <c r="F112" s="125"/>
      <c r="G112" s="128"/>
    </row>
    <row r="113" spans="1:7" x14ac:dyDescent="0.25">
      <c r="A113" s="81"/>
      <c r="B113" s="119">
        <v>7400100182</v>
      </c>
      <c r="C113" s="120">
        <v>45237</v>
      </c>
      <c r="D113" s="129">
        <v>13476.82</v>
      </c>
      <c r="E113" s="130">
        <v>766291.99</v>
      </c>
      <c r="F113" s="81"/>
      <c r="G113" s="131"/>
    </row>
    <row r="114" spans="1:7" x14ac:dyDescent="0.25">
      <c r="A114" s="81"/>
      <c r="B114" s="119">
        <v>30037629191</v>
      </c>
      <c r="C114" s="120">
        <v>45237</v>
      </c>
      <c r="D114" s="129">
        <v>20156</v>
      </c>
      <c r="E114" s="130">
        <v>1146935</v>
      </c>
      <c r="F114" s="81"/>
      <c r="G114" s="131"/>
    </row>
    <row r="115" spans="1:7" x14ac:dyDescent="0.25">
      <c r="A115" s="81"/>
      <c r="B115" s="119">
        <v>30038116818</v>
      </c>
      <c r="C115" s="120">
        <v>45247</v>
      </c>
      <c r="D115" s="129">
        <v>36502</v>
      </c>
      <c r="E115" s="130">
        <v>2070739</v>
      </c>
      <c r="F115" s="81"/>
      <c r="G115" s="131"/>
    </row>
    <row r="116" spans="1:7" x14ac:dyDescent="0.25">
      <c r="A116" s="81"/>
      <c r="B116" s="119">
        <v>30037949405</v>
      </c>
      <c r="C116" s="120">
        <v>45245</v>
      </c>
      <c r="D116" s="129">
        <v>1458.68</v>
      </c>
      <c r="E116" s="132">
        <v>82634.22</v>
      </c>
      <c r="F116" s="81"/>
      <c r="G116" s="131"/>
    </row>
    <row r="117" spans="1:7" x14ac:dyDescent="0.25">
      <c r="A117" s="81"/>
      <c r="B117" s="119">
        <v>30038623182</v>
      </c>
      <c r="C117" s="120">
        <v>45259</v>
      </c>
      <c r="D117" s="129">
        <v>38241</v>
      </c>
      <c r="E117" s="133">
        <v>2166999</v>
      </c>
      <c r="F117" s="81"/>
      <c r="G117" s="128"/>
    </row>
    <row r="118" spans="1:7" ht="19.5" thickBot="1" x14ac:dyDescent="0.35">
      <c r="A118" s="81"/>
      <c r="B118" s="187" t="s">
        <v>175</v>
      </c>
      <c r="C118" s="187"/>
      <c r="D118" s="123">
        <v>109834.5</v>
      </c>
      <c r="E118" s="123">
        <v>6233599.21</v>
      </c>
      <c r="F118" s="81"/>
      <c r="G118" s="134"/>
    </row>
    <row r="119" spans="1:7" ht="15.75" thickTop="1" x14ac:dyDescent="0.25">
      <c r="A119" s="81"/>
      <c r="B119" s="124"/>
      <c r="C119" s="124"/>
      <c r="D119" s="124"/>
      <c r="E119" s="124"/>
      <c r="F119" s="125"/>
      <c r="G119" s="81"/>
    </row>
    <row r="120" spans="1:7" x14ac:dyDescent="0.25">
      <c r="A120" s="81"/>
      <c r="B120" s="124"/>
      <c r="C120" s="124"/>
      <c r="D120" s="135"/>
      <c r="E120" s="124"/>
      <c r="F120" s="124"/>
      <c r="G120" s="81"/>
    </row>
    <row r="121" spans="1:7" ht="18.75" x14ac:dyDescent="0.3">
      <c r="A121" s="81"/>
      <c r="B121" s="124"/>
      <c r="C121" s="124"/>
      <c r="D121" s="188" t="s">
        <v>184</v>
      </c>
      <c r="E121" s="189"/>
      <c r="F121" s="124"/>
      <c r="G121" s="81"/>
    </row>
    <row r="122" spans="1:7" ht="18.75" x14ac:dyDescent="0.3">
      <c r="A122" s="81"/>
      <c r="B122" s="124"/>
      <c r="C122" s="124"/>
      <c r="D122" s="136" t="s">
        <v>185</v>
      </c>
      <c r="E122" s="136" t="s">
        <v>186</v>
      </c>
      <c r="F122" s="124"/>
      <c r="G122" s="81"/>
    </row>
    <row r="123" spans="1:7" ht="18.75" x14ac:dyDescent="0.3">
      <c r="A123" s="81"/>
      <c r="B123" s="124"/>
      <c r="C123" s="124"/>
      <c r="D123" s="137">
        <v>110139.5</v>
      </c>
      <c r="E123" s="137">
        <v>6250896.6600000001</v>
      </c>
      <c r="F123" s="124"/>
      <c r="G123" s="81"/>
    </row>
    <row r="124" spans="1:7" x14ac:dyDescent="0.25">
      <c r="A124" s="81"/>
      <c r="B124" s="124"/>
      <c r="C124" s="124"/>
      <c r="D124" s="124"/>
      <c r="E124" s="93" t="s">
        <v>187</v>
      </c>
      <c r="F124" s="138"/>
      <c r="G124" s="81"/>
    </row>
    <row r="125" spans="1:7" ht="18.75" x14ac:dyDescent="0.3">
      <c r="A125" s="81"/>
      <c r="B125" s="93"/>
      <c r="C125" s="124"/>
      <c r="D125" s="124"/>
      <c r="E125" s="115" t="s">
        <v>175</v>
      </c>
      <c r="F125" s="116">
        <v>6250896.6600000001</v>
      </c>
      <c r="G125" s="81"/>
    </row>
    <row r="126" spans="1:7" x14ac:dyDescent="0.25">
      <c r="A126" s="81"/>
      <c r="B126" s="81"/>
      <c r="C126" s="81"/>
      <c r="D126" s="81"/>
      <c r="E126" s="81"/>
      <c r="F126" s="81"/>
      <c r="G126" s="81"/>
    </row>
    <row r="127" spans="1:7" ht="18.75" x14ac:dyDescent="0.3">
      <c r="A127" s="81"/>
      <c r="B127" s="190" t="s">
        <v>188</v>
      </c>
      <c r="C127" s="190"/>
      <c r="D127" s="190"/>
      <c r="E127" s="190"/>
      <c r="F127" s="81"/>
      <c r="G127" s="81"/>
    </row>
    <row r="128" spans="1:7" ht="19.5" thickBot="1" x14ac:dyDescent="0.35">
      <c r="A128" s="81"/>
      <c r="B128" s="184" t="s">
        <v>123</v>
      </c>
      <c r="C128" s="184"/>
      <c r="D128" s="184"/>
      <c r="E128" s="184"/>
      <c r="F128" s="81"/>
      <c r="G128" s="81"/>
    </row>
    <row r="129" spans="1:7" ht="16.5" thickBot="1" x14ac:dyDescent="0.3">
      <c r="A129" s="81"/>
      <c r="B129" s="168" t="s">
        <v>124</v>
      </c>
      <c r="C129" s="169" t="s">
        <v>125</v>
      </c>
      <c r="D129" s="170" t="s">
        <v>126</v>
      </c>
      <c r="E129" s="171" t="s">
        <v>173</v>
      </c>
      <c r="F129" s="81"/>
      <c r="G129" s="81"/>
    </row>
    <row r="130" spans="1:7" ht="26.25" x14ac:dyDescent="0.25">
      <c r="A130" s="81"/>
      <c r="B130" s="101">
        <v>45231</v>
      </c>
      <c r="C130" s="85" t="s">
        <v>19</v>
      </c>
      <c r="D130" s="139" t="s">
        <v>189</v>
      </c>
      <c r="E130" s="140">
        <v>8100</v>
      </c>
      <c r="F130" s="81"/>
      <c r="G130" s="81"/>
    </row>
    <row r="131" spans="1:7" x14ac:dyDescent="0.25">
      <c r="A131" s="81"/>
      <c r="B131" s="101">
        <v>45231</v>
      </c>
      <c r="C131" s="85" t="s">
        <v>190</v>
      </c>
      <c r="D131" s="139" t="s">
        <v>191</v>
      </c>
      <c r="E131" s="140">
        <v>41842.5</v>
      </c>
      <c r="F131" s="81"/>
      <c r="G131" s="81"/>
    </row>
    <row r="132" spans="1:7" x14ac:dyDescent="0.25">
      <c r="A132" s="81"/>
      <c r="B132" s="101">
        <v>45231</v>
      </c>
      <c r="C132" s="85" t="s">
        <v>192</v>
      </c>
      <c r="D132" s="139" t="s">
        <v>191</v>
      </c>
      <c r="E132" s="140">
        <v>334740</v>
      </c>
      <c r="F132" s="81"/>
      <c r="G132" s="81"/>
    </row>
    <row r="133" spans="1:7" x14ac:dyDescent="0.25">
      <c r="A133" s="81"/>
      <c r="B133" s="101">
        <v>45232</v>
      </c>
      <c r="C133" s="85" t="s">
        <v>193</v>
      </c>
      <c r="D133" s="139" t="s">
        <v>194</v>
      </c>
      <c r="E133" s="140">
        <v>65537</v>
      </c>
      <c r="F133" s="81"/>
      <c r="G133" s="81"/>
    </row>
    <row r="134" spans="1:7" x14ac:dyDescent="0.25">
      <c r="A134" s="81"/>
      <c r="B134" s="101">
        <v>45232</v>
      </c>
      <c r="C134" s="85" t="s">
        <v>195</v>
      </c>
      <c r="D134" s="139" t="s">
        <v>196</v>
      </c>
      <c r="E134" s="140">
        <v>6694</v>
      </c>
      <c r="F134" s="81"/>
      <c r="G134" s="81"/>
    </row>
    <row r="135" spans="1:7" x14ac:dyDescent="0.25">
      <c r="A135" s="81"/>
      <c r="B135" s="101">
        <v>45232</v>
      </c>
      <c r="C135" s="85" t="s">
        <v>197</v>
      </c>
      <c r="D135" s="139" t="s">
        <v>196</v>
      </c>
      <c r="E135" s="140">
        <v>12488</v>
      </c>
      <c r="F135" s="81"/>
      <c r="G135" s="81"/>
    </row>
    <row r="136" spans="1:7" x14ac:dyDescent="0.25">
      <c r="A136" s="81"/>
      <c r="B136" s="101">
        <v>45232</v>
      </c>
      <c r="C136" s="85" t="s">
        <v>198</v>
      </c>
      <c r="D136" s="141" t="s">
        <v>199</v>
      </c>
      <c r="E136" s="140">
        <v>3400</v>
      </c>
      <c r="F136" s="81"/>
      <c r="G136" s="81"/>
    </row>
    <row r="137" spans="1:7" ht="26.25" x14ac:dyDescent="0.25">
      <c r="A137" s="81"/>
      <c r="B137" s="101">
        <v>45232</v>
      </c>
      <c r="C137" s="85" t="s">
        <v>200</v>
      </c>
      <c r="D137" s="139" t="s">
        <v>189</v>
      </c>
      <c r="E137" s="140">
        <v>3448</v>
      </c>
      <c r="F137" s="81"/>
      <c r="G137" s="81"/>
    </row>
    <row r="138" spans="1:7" x14ac:dyDescent="0.25">
      <c r="A138" s="81"/>
      <c r="B138" s="101">
        <v>45232</v>
      </c>
      <c r="C138" s="85" t="s">
        <v>201</v>
      </c>
      <c r="D138" s="139" t="s">
        <v>202</v>
      </c>
      <c r="E138" s="140">
        <v>16437</v>
      </c>
      <c r="F138" s="81"/>
      <c r="G138" s="81"/>
    </row>
    <row r="139" spans="1:7" x14ac:dyDescent="0.25">
      <c r="A139" s="81"/>
      <c r="B139" s="101">
        <v>45232</v>
      </c>
      <c r="C139" s="85" t="s">
        <v>203</v>
      </c>
      <c r="D139" s="139" t="s">
        <v>194</v>
      </c>
      <c r="E139" s="140">
        <v>150838</v>
      </c>
      <c r="F139" s="81"/>
      <c r="G139" s="81"/>
    </row>
    <row r="140" spans="1:7" x14ac:dyDescent="0.25">
      <c r="A140" s="81"/>
      <c r="B140" s="101">
        <v>45232</v>
      </c>
      <c r="C140" s="85" t="s">
        <v>204</v>
      </c>
      <c r="D140" s="139" t="s">
        <v>196</v>
      </c>
      <c r="E140" s="140">
        <v>7224</v>
      </c>
      <c r="F140" s="81"/>
      <c r="G140" s="81"/>
    </row>
    <row r="141" spans="1:7" x14ac:dyDescent="0.25">
      <c r="A141" s="81"/>
      <c r="B141" s="101">
        <v>45232</v>
      </c>
      <c r="C141" s="85" t="s">
        <v>205</v>
      </c>
      <c r="D141" s="139" t="s">
        <v>196</v>
      </c>
      <c r="E141" s="140">
        <v>13228</v>
      </c>
      <c r="F141" s="81"/>
      <c r="G141" s="81"/>
    </row>
    <row r="142" spans="1:7" x14ac:dyDescent="0.25">
      <c r="A142" s="81"/>
      <c r="B142" s="101">
        <v>45233</v>
      </c>
      <c r="C142" s="85" t="s">
        <v>206</v>
      </c>
      <c r="D142" s="141" t="s">
        <v>199</v>
      </c>
      <c r="E142" s="97">
        <v>200</v>
      </c>
      <c r="F142" s="81"/>
      <c r="G142" s="81"/>
    </row>
    <row r="143" spans="1:7" x14ac:dyDescent="0.25">
      <c r="A143" s="81"/>
      <c r="B143" s="101">
        <v>45233</v>
      </c>
      <c r="C143" s="85" t="s">
        <v>207</v>
      </c>
      <c r="D143" s="139" t="s">
        <v>208</v>
      </c>
      <c r="E143" s="140">
        <v>5253</v>
      </c>
      <c r="F143" s="81"/>
      <c r="G143" s="81"/>
    </row>
    <row r="144" spans="1:7" x14ac:dyDescent="0.25">
      <c r="A144" s="81"/>
      <c r="B144" s="101">
        <v>45233</v>
      </c>
      <c r="C144" s="85" t="s">
        <v>209</v>
      </c>
      <c r="D144" s="139" t="s">
        <v>210</v>
      </c>
      <c r="E144" s="140">
        <v>69680</v>
      </c>
      <c r="F144" s="81"/>
      <c r="G144" s="81"/>
    </row>
    <row r="145" spans="1:7" x14ac:dyDescent="0.25">
      <c r="A145" s="81"/>
      <c r="B145" s="101">
        <v>45233</v>
      </c>
      <c r="C145" s="85" t="s">
        <v>211</v>
      </c>
      <c r="D145" s="139" t="s">
        <v>129</v>
      </c>
      <c r="E145" s="140">
        <v>274408.64</v>
      </c>
      <c r="F145" s="81"/>
      <c r="G145" s="81"/>
    </row>
    <row r="146" spans="1:7" ht="26.25" x14ac:dyDescent="0.25">
      <c r="A146" s="81"/>
      <c r="B146" s="101">
        <v>45233</v>
      </c>
      <c r="C146" s="85" t="s">
        <v>212</v>
      </c>
      <c r="D146" s="139" t="s">
        <v>189</v>
      </c>
      <c r="E146" s="140">
        <v>2385</v>
      </c>
      <c r="F146" s="81"/>
      <c r="G146" s="81"/>
    </row>
    <row r="147" spans="1:7" x14ac:dyDescent="0.25">
      <c r="A147" s="81"/>
      <c r="B147" s="101">
        <v>45237</v>
      </c>
      <c r="C147" s="85" t="s">
        <v>213</v>
      </c>
      <c r="D147" s="139" t="s">
        <v>194</v>
      </c>
      <c r="E147" s="140">
        <v>128953</v>
      </c>
      <c r="F147" s="81"/>
      <c r="G147" s="81"/>
    </row>
    <row r="148" spans="1:7" x14ac:dyDescent="0.25">
      <c r="A148" s="81"/>
      <c r="B148" s="101">
        <v>45237</v>
      </c>
      <c r="C148" s="85" t="s">
        <v>214</v>
      </c>
      <c r="D148" s="139" t="s">
        <v>194</v>
      </c>
      <c r="E148" s="140">
        <v>7358</v>
      </c>
      <c r="F148" s="81"/>
      <c r="G148" s="81"/>
    </row>
    <row r="149" spans="1:7" x14ac:dyDescent="0.25">
      <c r="A149" s="81"/>
      <c r="B149" s="101">
        <v>45237</v>
      </c>
      <c r="C149" s="85" t="s">
        <v>215</v>
      </c>
      <c r="D149" s="139" t="s">
        <v>194</v>
      </c>
      <c r="E149" s="140">
        <v>5674</v>
      </c>
      <c r="F149" s="81"/>
      <c r="G149" s="81"/>
    </row>
    <row r="150" spans="1:7" x14ac:dyDescent="0.25">
      <c r="A150" s="81"/>
      <c r="B150" s="101">
        <v>45237</v>
      </c>
      <c r="C150" s="85" t="s">
        <v>216</v>
      </c>
      <c r="D150" s="139" t="s">
        <v>196</v>
      </c>
      <c r="E150" s="140">
        <v>8772901.1699999999</v>
      </c>
      <c r="F150" s="81"/>
      <c r="G150" s="81"/>
    </row>
    <row r="151" spans="1:7" x14ac:dyDescent="0.25">
      <c r="A151" s="81"/>
      <c r="B151" s="101">
        <v>45237</v>
      </c>
      <c r="C151" s="85" t="s">
        <v>217</v>
      </c>
      <c r="D151" s="139" t="s">
        <v>196</v>
      </c>
      <c r="E151" s="140">
        <v>19170953.489999998</v>
      </c>
      <c r="F151" s="81"/>
      <c r="G151" s="81"/>
    </row>
    <row r="152" spans="1:7" x14ac:dyDescent="0.25">
      <c r="A152" s="81"/>
      <c r="B152" s="101">
        <v>45237</v>
      </c>
      <c r="C152" s="85" t="s">
        <v>218</v>
      </c>
      <c r="D152" s="139" t="s">
        <v>196</v>
      </c>
      <c r="E152" s="140">
        <v>13024</v>
      </c>
      <c r="F152" s="81"/>
      <c r="G152" s="81"/>
    </row>
    <row r="153" spans="1:7" x14ac:dyDescent="0.25">
      <c r="A153" s="81"/>
      <c r="B153" s="101">
        <v>45237</v>
      </c>
      <c r="C153" s="85" t="s">
        <v>219</v>
      </c>
      <c r="D153" s="141" t="s">
        <v>196</v>
      </c>
      <c r="E153" s="142">
        <v>8267</v>
      </c>
      <c r="F153" s="81"/>
      <c r="G153" s="81"/>
    </row>
    <row r="154" spans="1:7" x14ac:dyDescent="0.25">
      <c r="A154" s="81"/>
      <c r="B154" s="101">
        <v>45237</v>
      </c>
      <c r="C154" s="85" t="s">
        <v>220</v>
      </c>
      <c r="D154" s="141" t="s">
        <v>199</v>
      </c>
      <c r="E154" s="142">
        <v>5197</v>
      </c>
      <c r="F154" s="81"/>
      <c r="G154" s="81"/>
    </row>
    <row r="155" spans="1:7" x14ac:dyDescent="0.25">
      <c r="A155" s="81"/>
      <c r="B155" s="101">
        <v>45237</v>
      </c>
      <c r="C155" s="85" t="s">
        <v>221</v>
      </c>
      <c r="D155" s="141" t="s">
        <v>199</v>
      </c>
      <c r="E155" s="143">
        <v>915.5</v>
      </c>
      <c r="F155" s="81"/>
      <c r="G155" s="81"/>
    </row>
    <row r="156" spans="1:7" x14ac:dyDescent="0.25">
      <c r="A156" s="81"/>
      <c r="B156" s="101">
        <v>45237</v>
      </c>
      <c r="C156" s="85" t="s">
        <v>222</v>
      </c>
      <c r="D156" s="141" t="s">
        <v>189</v>
      </c>
      <c r="E156" s="142">
        <v>2050</v>
      </c>
      <c r="F156" s="81"/>
      <c r="G156" s="81"/>
    </row>
    <row r="157" spans="1:7" x14ac:dyDescent="0.25">
      <c r="A157" s="81"/>
      <c r="B157" s="101">
        <v>45238</v>
      </c>
      <c r="C157" s="144" t="s">
        <v>223</v>
      </c>
      <c r="D157" s="139" t="s">
        <v>208</v>
      </c>
      <c r="E157" s="142">
        <v>27758</v>
      </c>
      <c r="F157" s="81"/>
      <c r="G157" s="81"/>
    </row>
    <row r="158" spans="1:7" x14ac:dyDescent="0.25">
      <c r="A158" s="81"/>
      <c r="B158" s="101">
        <v>45238</v>
      </c>
      <c r="C158" s="144" t="s">
        <v>224</v>
      </c>
      <c r="D158" s="139" t="s">
        <v>194</v>
      </c>
      <c r="E158" s="142">
        <v>67214</v>
      </c>
      <c r="F158" s="81"/>
      <c r="G158" s="81"/>
    </row>
    <row r="159" spans="1:7" x14ac:dyDescent="0.25">
      <c r="A159" s="81"/>
      <c r="B159" s="101">
        <v>45238</v>
      </c>
      <c r="C159" s="144" t="s">
        <v>225</v>
      </c>
      <c r="D159" s="139" t="s">
        <v>196</v>
      </c>
      <c r="E159" s="142">
        <v>9868</v>
      </c>
      <c r="F159" s="81"/>
      <c r="G159" s="81"/>
    </row>
    <row r="160" spans="1:7" x14ac:dyDescent="0.25">
      <c r="A160" s="81"/>
      <c r="B160" s="101">
        <v>45238</v>
      </c>
      <c r="C160" s="144" t="s">
        <v>226</v>
      </c>
      <c r="D160" s="139" t="s">
        <v>196</v>
      </c>
      <c r="E160" s="142">
        <v>7296</v>
      </c>
      <c r="F160" s="81"/>
      <c r="G160" s="81"/>
    </row>
    <row r="161" spans="1:7" x14ac:dyDescent="0.25">
      <c r="A161" s="81"/>
      <c r="B161" s="101">
        <v>45238</v>
      </c>
      <c r="C161" s="144" t="s">
        <v>227</v>
      </c>
      <c r="D161" s="139" t="s">
        <v>196</v>
      </c>
      <c r="E161" s="142">
        <v>9151</v>
      </c>
      <c r="F161" s="81"/>
      <c r="G161" s="81"/>
    </row>
    <row r="162" spans="1:7" x14ac:dyDescent="0.25">
      <c r="A162" s="81"/>
      <c r="B162" s="101">
        <v>45238</v>
      </c>
      <c r="C162" s="144" t="s">
        <v>228</v>
      </c>
      <c r="D162" s="139" t="s">
        <v>199</v>
      </c>
      <c r="E162" s="142">
        <v>1300</v>
      </c>
      <c r="F162" s="81"/>
      <c r="G162" s="81"/>
    </row>
    <row r="163" spans="1:7" ht="26.25" x14ac:dyDescent="0.25">
      <c r="A163" s="81"/>
      <c r="B163" s="88">
        <v>45238</v>
      </c>
      <c r="C163" s="144" t="s">
        <v>229</v>
      </c>
      <c r="D163" s="139" t="s">
        <v>189</v>
      </c>
      <c r="E163" s="143">
        <v>680</v>
      </c>
      <c r="F163" s="81"/>
      <c r="G163" s="81"/>
    </row>
    <row r="164" spans="1:7" x14ac:dyDescent="0.25">
      <c r="A164" s="81"/>
      <c r="B164" s="88">
        <v>45239</v>
      </c>
      <c r="C164" s="144" t="s">
        <v>230</v>
      </c>
      <c r="D164" s="139" t="s">
        <v>194</v>
      </c>
      <c r="E164" s="142">
        <v>228165</v>
      </c>
      <c r="F164" s="81"/>
      <c r="G164" s="81"/>
    </row>
    <row r="165" spans="1:7" x14ac:dyDescent="0.25">
      <c r="A165" s="81"/>
      <c r="B165" s="88">
        <v>45239</v>
      </c>
      <c r="C165" s="144" t="s">
        <v>231</v>
      </c>
      <c r="D165" s="139" t="s">
        <v>196</v>
      </c>
      <c r="E165" s="142">
        <v>13325</v>
      </c>
      <c r="F165" s="81"/>
      <c r="G165" s="81"/>
    </row>
    <row r="166" spans="1:7" x14ac:dyDescent="0.25">
      <c r="A166" s="81"/>
      <c r="B166" s="88">
        <v>45239</v>
      </c>
      <c r="C166" s="144" t="s">
        <v>232</v>
      </c>
      <c r="D166" s="139" t="s">
        <v>196</v>
      </c>
      <c r="E166" s="142">
        <v>7493</v>
      </c>
      <c r="F166" s="81"/>
      <c r="G166" s="81"/>
    </row>
    <row r="167" spans="1:7" x14ac:dyDescent="0.25">
      <c r="A167" s="81"/>
      <c r="B167" s="88">
        <v>45239</v>
      </c>
      <c r="C167" s="144" t="s">
        <v>233</v>
      </c>
      <c r="D167" s="139" t="s">
        <v>199</v>
      </c>
      <c r="E167" s="142">
        <v>4136</v>
      </c>
      <c r="F167" s="81"/>
      <c r="G167" s="81"/>
    </row>
    <row r="168" spans="1:7" ht="26.25" x14ac:dyDescent="0.25">
      <c r="A168" s="81"/>
      <c r="B168" s="88">
        <v>45239</v>
      </c>
      <c r="C168" s="144" t="s">
        <v>234</v>
      </c>
      <c r="D168" s="139" t="s">
        <v>189</v>
      </c>
      <c r="E168" s="143">
        <v>400</v>
      </c>
      <c r="F168" s="81"/>
      <c r="G168" s="81"/>
    </row>
    <row r="169" spans="1:7" x14ac:dyDescent="0.25">
      <c r="A169" s="81"/>
      <c r="B169" s="88">
        <v>45239</v>
      </c>
      <c r="C169" s="144" t="s">
        <v>235</v>
      </c>
      <c r="D169" s="139" t="s">
        <v>210</v>
      </c>
      <c r="E169" s="142">
        <v>6648</v>
      </c>
      <c r="F169" s="81"/>
      <c r="G169" s="81"/>
    </row>
    <row r="170" spans="1:7" x14ac:dyDescent="0.25">
      <c r="A170" s="81"/>
      <c r="B170" s="88">
        <v>45240</v>
      </c>
      <c r="C170" s="144" t="s">
        <v>236</v>
      </c>
      <c r="D170" s="139" t="s">
        <v>194</v>
      </c>
      <c r="E170" s="142">
        <v>485293.49</v>
      </c>
      <c r="F170" s="81"/>
      <c r="G170" s="81"/>
    </row>
    <row r="171" spans="1:7" x14ac:dyDescent="0.25">
      <c r="A171" s="81"/>
      <c r="B171" s="88">
        <v>45240</v>
      </c>
      <c r="C171" s="144" t="s">
        <v>237</v>
      </c>
      <c r="D171" s="139" t="s">
        <v>194</v>
      </c>
      <c r="E171" s="142">
        <v>118352</v>
      </c>
      <c r="F171" s="81"/>
      <c r="G171" s="81"/>
    </row>
    <row r="172" spans="1:7" x14ac:dyDescent="0.25">
      <c r="A172" s="81"/>
      <c r="B172" s="88">
        <v>45240</v>
      </c>
      <c r="C172" s="144" t="s">
        <v>238</v>
      </c>
      <c r="D172" s="139" t="s">
        <v>196</v>
      </c>
      <c r="E172" s="142">
        <v>6540</v>
      </c>
      <c r="F172" s="81"/>
      <c r="G172" s="81"/>
    </row>
    <row r="173" spans="1:7" x14ac:dyDescent="0.25">
      <c r="A173" s="81"/>
      <c r="B173" s="88">
        <v>45240</v>
      </c>
      <c r="C173" s="144" t="s">
        <v>239</v>
      </c>
      <c r="D173" s="139" t="s">
        <v>196</v>
      </c>
      <c r="E173" s="142">
        <v>12929</v>
      </c>
      <c r="F173" s="81"/>
      <c r="G173" s="81"/>
    </row>
    <row r="174" spans="1:7" x14ac:dyDescent="0.25">
      <c r="A174" s="81"/>
      <c r="B174" s="88">
        <v>45240</v>
      </c>
      <c r="C174" s="144" t="s">
        <v>233</v>
      </c>
      <c r="D174" s="139" t="s">
        <v>199</v>
      </c>
      <c r="E174" s="142">
        <v>3100</v>
      </c>
      <c r="F174" s="81"/>
      <c r="G174" s="81"/>
    </row>
    <row r="175" spans="1:7" x14ac:dyDescent="0.25">
      <c r="A175" s="81"/>
      <c r="B175" s="88">
        <v>45240</v>
      </c>
      <c r="C175" s="144" t="s">
        <v>240</v>
      </c>
      <c r="D175" s="144" t="s">
        <v>199</v>
      </c>
      <c r="E175" s="142">
        <v>62635.66</v>
      </c>
      <c r="F175" s="81"/>
      <c r="G175" s="81"/>
    </row>
    <row r="176" spans="1:7" x14ac:dyDescent="0.25">
      <c r="A176" s="81"/>
      <c r="B176" s="88">
        <v>45240</v>
      </c>
      <c r="C176" s="144" t="s">
        <v>241</v>
      </c>
      <c r="D176" s="144" t="s">
        <v>199</v>
      </c>
      <c r="E176" s="143">
        <v>0.01</v>
      </c>
      <c r="F176" s="81"/>
      <c r="G176" s="81"/>
    </row>
    <row r="177" spans="1:7" x14ac:dyDescent="0.25">
      <c r="A177" s="81"/>
      <c r="B177" s="88">
        <v>45240</v>
      </c>
      <c r="C177" s="144" t="s">
        <v>242</v>
      </c>
      <c r="D177" s="139" t="s">
        <v>243</v>
      </c>
      <c r="E177" s="143">
        <v>650</v>
      </c>
      <c r="F177" s="81"/>
      <c r="G177" s="81"/>
    </row>
    <row r="178" spans="1:7" ht="26.25" x14ac:dyDescent="0.25">
      <c r="A178" s="81"/>
      <c r="B178" s="88">
        <v>45240</v>
      </c>
      <c r="C178" s="144" t="s">
        <v>244</v>
      </c>
      <c r="D178" s="139" t="s">
        <v>189</v>
      </c>
      <c r="E178" s="143">
        <v>315</v>
      </c>
      <c r="F178" s="81"/>
      <c r="G178" s="81"/>
    </row>
    <row r="179" spans="1:7" x14ac:dyDescent="0.25">
      <c r="A179" s="81"/>
      <c r="B179" s="88">
        <v>45240</v>
      </c>
      <c r="C179" s="144" t="s">
        <v>245</v>
      </c>
      <c r="D179" s="139" t="s">
        <v>194</v>
      </c>
      <c r="E179" s="142">
        <v>1111570</v>
      </c>
      <c r="F179" s="81"/>
      <c r="G179" s="81"/>
    </row>
    <row r="180" spans="1:7" x14ac:dyDescent="0.25">
      <c r="A180" s="81"/>
      <c r="B180" s="88">
        <v>45240</v>
      </c>
      <c r="C180" s="144" t="s">
        <v>246</v>
      </c>
      <c r="D180" s="139" t="s">
        <v>194</v>
      </c>
      <c r="E180" s="142">
        <v>917473.69</v>
      </c>
      <c r="F180" s="81"/>
      <c r="G180" s="81"/>
    </row>
    <row r="181" spans="1:7" x14ac:dyDescent="0.25">
      <c r="A181" s="81"/>
      <c r="B181" s="88">
        <v>45243</v>
      </c>
      <c r="C181" s="144" t="s">
        <v>247</v>
      </c>
      <c r="D181" s="139" t="s">
        <v>194</v>
      </c>
      <c r="E181" s="142">
        <v>23051</v>
      </c>
      <c r="F181" s="81"/>
      <c r="G181" s="81"/>
    </row>
    <row r="182" spans="1:7" x14ac:dyDescent="0.25">
      <c r="A182" s="81"/>
      <c r="B182" s="88">
        <v>45243</v>
      </c>
      <c r="C182" s="144" t="s">
        <v>248</v>
      </c>
      <c r="D182" s="139" t="s">
        <v>194</v>
      </c>
      <c r="E182" s="142">
        <v>113783</v>
      </c>
      <c r="F182" s="81"/>
      <c r="G182" s="81"/>
    </row>
    <row r="183" spans="1:7" x14ac:dyDescent="0.25">
      <c r="A183" s="81"/>
      <c r="B183" s="88">
        <v>45243</v>
      </c>
      <c r="C183" s="144" t="s">
        <v>249</v>
      </c>
      <c r="D183" s="139" t="s">
        <v>194</v>
      </c>
      <c r="E183" s="142">
        <v>35825</v>
      </c>
      <c r="F183" s="81"/>
      <c r="G183" s="81"/>
    </row>
    <row r="184" spans="1:7" x14ac:dyDescent="0.25">
      <c r="A184" s="81"/>
      <c r="B184" s="88">
        <v>45243</v>
      </c>
      <c r="C184" s="144" t="s">
        <v>250</v>
      </c>
      <c r="D184" s="139" t="s">
        <v>196</v>
      </c>
      <c r="E184" s="142">
        <v>6185</v>
      </c>
      <c r="F184" s="81"/>
      <c r="G184" s="81"/>
    </row>
    <row r="185" spans="1:7" x14ac:dyDescent="0.25">
      <c r="A185" s="81"/>
      <c r="B185" s="88">
        <v>45243</v>
      </c>
      <c r="C185" s="144" t="s">
        <v>251</v>
      </c>
      <c r="D185" s="139" t="s">
        <v>196</v>
      </c>
      <c r="E185" s="142">
        <v>12637</v>
      </c>
      <c r="F185" s="81"/>
      <c r="G185" s="81"/>
    </row>
    <row r="186" spans="1:7" x14ac:dyDescent="0.25">
      <c r="A186" s="81"/>
      <c r="B186" s="88">
        <v>45243</v>
      </c>
      <c r="C186" s="144" t="s">
        <v>252</v>
      </c>
      <c r="D186" s="139" t="s">
        <v>199</v>
      </c>
      <c r="E186" s="143">
        <v>625</v>
      </c>
      <c r="F186" s="81"/>
      <c r="G186" s="81"/>
    </row>
    <row r="187" spans="1:7" x14ac:dyDescent="0.25">
      <c r="A187" s="81"/>
      <c r="B187" s="88">
        <v>45243</v>
      </c>
      <c r="C187" s="144" t="s">
        <v>253</v>
      </c>
      <c r="D187" s="139" t="s">
        <v>199</v>
      </c>
      <c r="E187" s="142">
        <v>1199.76</v>
      </c>
      <c r="F187" s="81"/>
      <c r="G187" s="81"/>
    </row>
    <row r="188" spans="1:7" x14ac:dyDescent="0.25">
      <c r="A188" s="81"/>
      <c r="B188" s="88">
        <v>45243</v>
      </c>
      <c r="C188" s="144" t="s">
        <v>254</v>
      </c>
      <c r="D188" s="139" t="s">
        <v>243</v>
      </c>
      <c r="E188" s="142">
        <v>1100</v>
      </c>
      <c r="F188" s="81"/>
      <c r="G188" s="81"/>
    </row>
    <row r="189" spans="1:7" x14ac:dyDescent="0.25">
      <c r="A189" s="81"/>
      <c r="B189" s="88">
        <v>45243</v>
      </c>
      <c r="C189" s="144" t="s">
        <v>255</v>
      </c>
      <c r="D189" s="139" t="s">
        <v>243</v>
      </c>
      <c r="E189" s="142">
        <v>1100</v>
      </c>
      <c r="F189" s="81"/>
      <c r="G189" s="81"/>
    </row>
    <row r="190" spans="1:7" x14ac:dyDescent="0.25">
      <c r="A190" s="81"/>
      <c r="B190" s="88">
        <v>45243</v>
      </c>
      <c r="C190" s="144" t="s">
        <v>256</v>
      </c>
      <c r="D190" s="139" t="s">
        <v>196</v>
      </c>
      <c r="E190" s="142">
        <v>225134.53</v>
      </c>
      <c r="F190" s="81"/>
      <c r="G190" s="81"/>
    </row>
    <row r="191" spans="1:7" x14ac:dyDescent="0.25">
      <c r="A191" s="81"/>
      <c r="B191" s="88">
        <v>45243</v>
      </c>
      <c r="C191" s="144" t="s">
        <v>257</v>
      </c>
      <c r="D191" s="139" t="s">
        <v>196</v>
      </c>
      <c r="E191" s="142">
        <v>47146.17</v>
      </c>
      <c r="F191" s="81"/>
      <c r="G191" s="81"/>
    </row>
    <row r="192" spans="1:7" x14ac:dyDescent="0.25">
      <c r="A192" s="81"/>
      <c r="B192" s="88">
        <v>45243</v>
      </c>
      <c r="C192" s="144" t="s">
        <v>258</v>
      </c>
      <c r="D192" s="139" t="s">
        <v>196</v>
      </c>
      <c r="E192" s="142">
        <v>8080164.4400000004</v>
      </c>
      <c r="F192" s="81"/>
      <c r="G192" s="81"/>
    </row>
    <row r="193" spans="1:7" ht="26.25" x14ac:dyDescent="0.25">
      <c r="A193" s="81"/>
      <c r="B193" s="88">
        <v>45243</v>
      </c>
      <c r="C193" s="144" t="s">
        <v>259</v>
      </c>
      <c r="D193" s="139" t="s">
        <v>260</v>
      </c>
      <c r="E193" s="142">
        <v>6105</v>
      </c>
      <c r="F193" s="81"/>
      <c r="G193" s="81"/>
    </row>
    <row r="194" spans="1:7" ht="26.25" x14ac:dyDescent="0.25">
      <c r="A194" s="81"/>
      <c r="B194" s="88">
        <v>45243</v>
      </c>
      <c r="C194" s="144" t="s">
        <v>261</v>
      </c>
      <c r="D194" s="139" t="s">
        <v>189</v>
      </c>
      <c r="E194" s="142">
        <v>9150</v>
      </c>
      <c r="F194" s="81"/>
      <c r="G194" s="81"/>
    </row>
    <row r="195" spans="1:7" x14ac:dyDescent="0.25">
      <c r="A195" s="81"/>
      <c r="B195" s="88">
        <v>45244</v>
      </c>
      <c r="C195" s="144" t="s">
        <v>262</v>
      </c>
      <c r="D195" s="139" t="s">
        <v>194</v>
      </c>
      <c r="E195" s="142">
        <v>64387</v>
      </c>
      <c r="F195" s="81"/>
      <c r="G195" s="81"/>
    </row>
    <row r="196" spans="1:7" x14ac:dyDescent="0.25">
      <c r="A196" s="81"/>
      <c r="B196" s="88">
        <v>45244</v>
      </c>
      <c r="C196" s="144" t="s">
        <v>263</v>
      </c>
      <c r="D196" s="139" t="s">
        <v>196</v>
      </c>
      <c r="E196" s="142">
        <v>7117</v>
      </c>
      <c r="F196" s="81"/>
      <c r="G196" s="81"/>
    </row>
    <row r="197" spans="1:7" x14ac:dyDescent="0.25">
      <c r="A197" s="81"/>
      <c r="B197" s="88">
        <v>45244</v>
      </c>
      <c r="C197" s="144" t="s">
        <v>264</v>
      </c>
      <c r="D197" s="139" t="s">
        <v>196</v>
      </c>
      <c r="E197" s="142">
        <v>8651</v>
      </c>
      <c r="F197" s="81"/>
      <c r="G197" s="81"/>
    </row>
    <row r="198" spans="1:7" x14ac:dyDescent="0.25">
      <c r="A198" s="81"/>
      <c r="B198" s="88">
        <v>45244</v>
      </c>
      <c r="C198" s="144" t="s">
        <v>265</v>
      </c>
      <c r="D198" s="139" t="s">
        <v>196</v>
      </c>
      <c r="E198" s="142">
        <v>9664</v>
      </c>
      <c r="F198" s="81"/>
      <c r="G198" s="81"/>
    </row>
    <row r="199" spans="1:7" x14ac:dyDescent="0.25">
      <c r="A199" s="81"/>
      <c r="B199" s="88">
        <v>45244</v>
      </c>
      <c r="C199" s="144" t="s">
        <v>266</v>
      </c>
      <c r="D199" s="139" t="s">
        <v>208</v>
      </c>
      <c r="E199" s="142">
        <v>4558</v>
      </c>
      <c r="F199" s="81"/>
      <c r="G199" s="81"/>
    </row>
    <row r="200" spans="1:7" x14ac:dyDescent="0.25">
      <c r="A200" s="81"/>
      <c r="B200" s="88">
        <v>45244</v>
      </c>
      <c r="C200" s="144" t="s">
        <v>267</v>
      </c>
      <c r="D200" s="139" t="s">
        <v>199</v>
      </c>
      <c r="E200" s="142">
        <v>28457</v>
      </c>
      <c r="F200" s="81"/>
      <c r="G200" s="81"/>
    </row>
    <row r="201" spans="1:7" x14ac:dyDescent="0.25">
      <c r="A201" s="81"/>
      <c r="B201" s="88">
        <v>45244</v>
      </c>
      <c r="C201" s="144" t="s">
        <v>268</v>
      </c>
      <c r="D201" s="139" t="s">
        <v>199</v>
      </c>
      <c r="E201" s="142">
        <v>1800.5</v>
      </c>
      <c r="F201" s="81"/>
      <c r="G201" s="81"/>
    </row>
    <row r="202" spans="1:7" ht="26.25" x14ac:dyDescent="0.25">
      <c r="A202" s="81"/>
      <c r="B202" s="88">
        <v>45244</v>
      </c>
      <c r="C202" s="144" t="s">
        <v>269</v>
      </c>
      <c r="D202" s="139" t="s">
        <v>189</v>
      </c>
      <c r="E202" s="142">
        <v>1417</v>
      </c>
      <c r="F202" s="81"/>
      <c r="G202" s="81"/>
    </row>
    <row r="203" spans="1:7" x14ac:dyDescent="0.25">
      <c r="A203" s="81"/>
      <c r="B203" s="88">
        <v>45244</v>
      </c>
      <c r="C203" s="144" t="s">
        <v>270</v>
      </c>
      <c r="D203" s="139" t="s">
        <v>210</v>
      </c>
      <c r="E203" s="142">
        <v>5662</v>
      </c>
      <c r="F203" s="81"/>
      <c r="G203" s="81"/>
    </row>
    <row r="204" spans="1:7" x14ac:dyDescent="0.25">
      <c r="A204" s="81"/>
      <c r="B204" s="88">
        <v>45245</v>
      </c>
      <c r="C204" s="144" t="s">
        <v>271</v>
      </c>
      <c r="D204" s="139" t="s">
        <v>194</v>
      </c>
      <c r="E204" s="142">
        <v>213192</v>
      </c>
      <c r="F204" s="81"/>
      <c r="G204" s="81"/>
    </row>
    <row r="205" spans="1:7" x14ac:dyDescent="0.25">
      <c r="A205" s="81"/>
      <c r="B205" s="88">
        <v>45245</v>
      </c>
      <c r="C205" s="144" t="s">
        <v>272</v>
      </c>
      <c r="D205" s="139" t="s">
        <v>196</v>
      </c>
      <c r="E205" s="142">
        <v>10701</v>
      </c>
      <c r="F205" s="81"/>
      <c r="G205" s="81"/>
    </row>
    <row r="206" spans="1:7" x14ac:dyDescent="0.25">
      <c r="A206" s="81"/>
      <c r="B206" s="88">
        <v>45245</v>
      </c>
      <c r="C206" s="144" t="s">
        <v>273</v>
      </c>
      <c r="D206" s="139" t="s">
        <v>196</v>
      </c>
      <c r="E206" s="142">
        <v>6655</v>
      </c>
      <c r="F206" s="81"/>
      <c r="G206" s="81"/>
    </row>
    <row r="207" spans="1:7" x14ac:dyDescent="0.25">
      <c r="A207" s="81"/>
      <c r="B207" s="88">
        <v>45245</v>
      </c>
      <c r="C207" s="144" t="s">
        <v>274</v>
      </c>
      <c r="D207" s="139" t="s">
        <v>208</v>
      </c>
      <c r="E207" s="142">
        <v>2636</v>
      </c>
      <c r="F207" s="81"/>
      <c r="G207" s="81"/>
    </row>
    <row r="208" spans="1:7" x14ac:dyDescent="0.25">
      <c r="A208" s="81"/>
      <c r="B208" s="88">
        <v>45245</v>
      </c>
      <c r="C208" s="144" t="s">
        <v>275</v>
      </c>
      <c r="D208" s="139" t="s">
        <v>199</v>
      </c>
      <c r="E208" s="142">
        <v>1358.5</v>
      </c>
      <c r="F208" s="81"/>
      <c r="G208" s="81"/>
    </row>
    <row r="209" spans="1:7" x14ac:dyDescent="0.25">
      <c r="A209" s="81"/>
      <c r="B209" s="88">
        <v>45245</v>
      </c>
      <c r="C209" s="144" t="s">
        <v>276</v>
      </c>
      <c r="D209" s="139" t="s">
        <v>199</v>
      </c>
      <c r="E209" s="143">
        <v>0.3</v>
      </c>
      <c r="F209" s="81"/>
      <c r="G209" s="81"/>
    </row>
    <row r="210" spans="1:7" x14ac:dyDescent="0.25">
      <c r="A210" s="81"/>
      <c r="B210" s="88">
        <v>45245</v>
      </c>
      <c r="C210" s="144" t="s">
        <v>277</v>
      </c>
      <c r="D210" s="139" t="s">
        <v>196</v>
      </c>
      <c r="E210" s="142">
        <v>653398.19999999995</v>
      </c>
      <c r="F210" s="81"/>
      <c r="G210" s="81"/>
    </row>
    <row r="211" spans="1:7" ht="26.25" x14ac:dyDescent="0.25">
      <c r="A211" s="81"/>
      <c r="B211" s="88">
        <v>45245</v>
      </c>
      <c r="C211" s="144" t="s">
        <v>278</v>
      </c>
      <c r="D211" s="139" t="s">
        <v>189</v>
      </c>
      <c r="E211" s="143">
        <v>275</v>
      </c>
      <c r="F211" s="81"/>
      <c r="G211" s="81"/>
    </row>
    <row r="212" spans="1:7" x14ac:dyDescent="0.25">
      <c r="A212" s="81"/>
      <c r="B212" s="88">
        <v>45245</v>
      </c>
      <c r="C212" s="144" t="s">
        <v>279</v>
      </c>
      <c r="D212" s="139" t="s">
        <v>194</v>
      </c>
      <c r="E212" s="142">
        <v>17365.400000000001</v>
      </c>
      <c r="F212" s="81"/>
      <c r="G212" s="81"/>
    </row>
    <row r="213" spans="1:7" x14ac:dyDescent="0.25">
      <c r="A213" s="81"/>
      <c r="B213" s="88">
        <v>45246</v>
      </c>
      <c r="C213" s="144" t="s">
        <v>280</v>
      </c>
      <c r="D213" s="139" t="s">
        <v>194</v>
      </c>
      <c r="E213" s="142">
        <v>51404</v>
      </c>
      <c r="F213" s="81"/>
      <c r="G213" s="81"/>
    </row>
    <row r="214" spans="1:7" x14ac:dyDescent="0.25">
      <c r="A214" s="81"/>
      <c r="B214" s="88">
        <v>45246</v>
      </c>
      <c r="C214" s="144" t="s">
        <v>281</v>
      </c>
      <c r="D214" s="139" t="s">
        <v>199</v>
      </c>
      <c r="E214" s="143">
        <v>750</v>
      </c>
      <c r="F214" s="81"/>
      <c r="G214" s="81"/>
    </row>
    <row r="215" spans="1:7" x14ac:dyDescent="0.25">
      <c r="A215" s="81"/>
      <c r="B215" s="88">
        <v>45246</v>
      </c>
      <c r="C215" s="144" t="s">
        <v>282</v>
      </c>
      <c r="D215" s="139" t="s">
        <v>199</v>
      </c>
      <c r="E215" s="143">
        <v>0.8</v>
      </c>
      <c r="F215" s="81"/>
      <c r="G215" s="81"/>
    </row>
    <row r="216" spans="1:7" x14ac:dyDescent="0.25">
      <c r="A216" s="81"/>
      <c r="B216" s="88">
        <v>45246</v>
      </c>
      <c r="C216" s="144" t="s">
        <v>283</v>
      </c>
      <c r="D216" s="139" t="s">
        <v>196</v>
      </c>
      <c r="E216" s="142">
        <v>11189</v>
      </c>
      <c r="F216" s="81"/>
      <c r="G216" s="81"/>
    </row>
    <row r="217" spans="1:7" x14ac:dyDescent="0.25">
      <c r="A217" s="81"/>
      <c r="B217" s="88">
        <v>45246</v>
      </c>
      <c r="C217" s="144" t="s">
        <v>284</v>
      </c>
      <c r="D217" s="139" t="s">
        <v>196</v>
      </c>
      <c r="E217" s="142">
        <v>7269</v>
      </c>
      <c r="F217" s="81"/>
      <c r="G217" s="81"/>
    </row>
    <row r="218" spans="1:7" x14ac:dyDescent="0.25">
      <c r="A218" s="81"/>
      <c r="B218" s="88">
        <v>45246</v>
      </c>
      <c r="C218" s="144" t="s">
        <v>285</v>
      </c>
      <c r="D218" s="139" t="s">
        <v>243</v>
      </c>
      <c r="E218" s="142">
        <v>3000</v>
      </c>
      <c r="F218" s="81"/>
      <c r="G218" s="81"/>
    </row>
    <row r="219" spans="1:7" x14ac:dyDescent="0.25">
      <c r="A219" s="81"/>
      <c r="B219" s="88">
        <v>45246</v>
      </c>
      <c r="C219" s="144" t="s">
        <v>286</v>
      </c>
      <c r="D219" s="139" t="s">
        <v>194</v>
      </c>
      <c r="E219" s="142">
        <v>17366</v>
      </c>
      <c r="F219" s="81"/>
      <c r="G219" s="81"/>
    </row>
    <row r="220" spans="1:7" x14ac:dyDescent="0.25">
      <c r="A220" s="81"/>
      <c r="B220" s="88">
        <v>45246</v>
      </c>
      <c r="C220" s="144" t="s">
        <v>287</v>
      </c>
      <c r="D220" s="139" t="s">
        <v>194</v>
      </c>
      <c r="E220" s="142">
        <v>15261</v>
      </c>
      <c r="F220" s="81"/>
      <c r="G220" s="81"/>
    </row>
    <row r="221" spans="1:7" x14ac:dyDescent="0.25">
      <c r="A221" s="81"/>
      <c r="B221" s="88">
        <v>45246</v>
      </c>
      <c r="C221" s="144" t="s">
        <v>288</v>
      </c>
      <c r="D221" s="144" t="s">
        <v>199</v>
      </c>
      <c r="E221" s="143">
        <v>0.28000000000000003</v>
      </c>
      <c r="F221" s="81"/>
      <c r="G221" s="81"/>
    </row>
    <row r="222" spans="1:7" x14ac:dyDescent="0.25">
      <c r="A222" s="81"/>
      <c r="B222" s="88">
        <v>45247</v>
      </c>
      <c r="C222" s="144" t="s">
        <v>289</v>
      </c>
      <c r="D222" s="144" t="s">
        <v>194</v>
      </c>
      <c r="E222" s="142">
        <v>98476</v>
      </c>
      <c r="F222" s="81"/>
      <c r="G222" s="81"/>
    </row>
    <row r="223" spans="1:7" x14ac:dyDescent="0.25">
      <c r="A223" s="81"/>
      <c r="B223" s="88">
        <v>45247</v>
      </c>
      <c r="C223" s="144" t="s">
        <v>290</v>
      </c>
      <c r="D223" s="139" t="s">
        <v>199</v>
      </c>
      <c r="E223" s="142">
        <v>4654.5</v>
      </c>
      <c r="F223" s="81"/>
      <c r="G223" s="81"/>
    </row>
    <row r="224" spans="1:7" x14ac:dyDescent="0.25">
      <c r="A224" s="81"/>
      <c r="B224" s="88">
        <v>45247</v>
      </c>
      <c r="C224" s="144">
        <v>10010237</v>
      </c>
      <c r="D224" s="139" t="s">
        <v>196</v>
      </c>
      <c r="E224" s="143">
        <v>0.28000000000000003</v>
      </c>
      <c r="F224" s="81"/>
      <c r="G224" s="81"/>
    </row>
    <row r="225" spans="1:7" x14ac:dyDescent="0.25">
      <c r="A225" s="81"/>
      <c r="B225" s="88">
        <v>45247</v>
      </c>
      <c r="C225" s="144" t="s">
        <v>291</v>
      </c>
      <c r="D225" s="139" t="s">
        <v>194</v>
      </c>
      <c r="E225" s="142">
        <v>56832.17</v>
      </c>
      <c r="F225" s="81"/>
      <c r="G225" s="81"/>
    </row>
    <row r="226" spans="1:7" x14ac:dyDescent="0.25">
      <c r="A226" s="81"/>
      <c r="B226" s="88">
        <v>45247</v>
      </c>
      <c r="C226" s="144" t="s">
        <v>292</v>
      </c>
      <c r="D226" s="139" t="s">
        <v>196</v>
      </c>
      <c r="E226" s="142">
        <v>12518</v>
      </c>
      <c r="F226" s="81"/>
      <c r="G226" s="81"/>
    </row>
    <row r="227" spans="1:7" x14ac:dyDescent="0.25">
      <c r="A227" s="81"/>
      <c r="B227" s="88">
        <v>45247</v>
      </c>
      <c r="C227" s="144" t="s">
        <v>293</v>
      </c>
      <c r="D227" s="139" t="s">
        <v>196</v>
      </c>
      <c r="E227" s="142">
        <v>7176</v>
      </c>
      <c r="F227" s="81"/>
      <c r="G227" s="81"/>
    </row>
    <row r="228" spans="1:7" x14ac:dyDescent="0.25">
      <c r="A228" s="81"/>
      <c r="B228" s="88">
        <v>45247</v>
      </c>
      <c r="C228" s="144" t="s">
        <v>294</v>
      </c>
      <c r="D228" s="139" t="s">
        <v>194</v>
      </c>
      <c r="E228" s="142">
        <v>132960</v>
      </c>
      <c r="F228" s="81"/>
      <c r="G228" s="81"/>
    </row>
    <row r="229" spans="1:7" x14ac:dyDescent="0.25">
      <c r="A229" s="81"/>
      <c r="B229" s="88">
        <v>45247</v>
      </c>
      <c r="C229" s="144" t="s">
        <v>295</v>
      </c>
      <c r="D229" s="139" t="s">
        <v>194</v>
      </c>
      <c r="E229" s="142">
        <v>36835.660000000003</v>
      </c>
      <c r="F229" s="81"/>
      <c r="G229" s="81"/>
    </row>
    <row r="230" spans="1:7" x14ac:dyDescent="0.25">
      <c r="A230" s="81"/>
      <c r="B230" s="88">
        <v>45250</v>
      </c>
      <c r="C230" s="144" t="s">
        <v>296</v>
      </c>
      <c r="D230" s="139" t="s">
        <v>194</v>
      </c>
      <c r="E230" s="142">
        <v>91320</v>
      </c>
      <c r="F230" s="81"/>
      <c r="G230" s="81"/>
    </row>
    <row r="231" spans="1:7" x14ac:dyDescent="0.25">
      <c r="A231" s="81"/>
      <c r="B231" s="88">
        <v>45250</v>
      </c>
      <c r="C231" s="144" t="s">
        <v>297</v>
      </c>
      <c r="D231" s="139" t="s">
        <v>196</v>
      </c>
      <c r="E231" s="142">
        <v>7198</v>
      </c>
      <c r="F231" s="81"/>
      <c r="G231" s="81"/>
    </row>
    <row r="232" spans="1:7" x14ac:dyDescent="0.25">
      <c r="A232" s="81"/>
      <c r="B232" s="88">
        <v>45250</v>
      </c>
      <c r="C232" s="144" t="s">
        <v>298</v>
      </c>
      <c r="D232" s="139" t="s">
        <v>196</v>
      </c>
      <c r="E232" s="142">
        <v>11861</v>
      </c>
      <c r="F232" s="81"/>
      <c r="G232" s="81"/>
    </row>
    <row r="233" spans="1:7" x14ac:dyDescent="0.25">
      <c r="A233" s="81"/>
      <c r="B233" s="88">
        <v>45250</v>
      </c>
      <c r="C233" s="144" t="s">
        <v>299</v>
      </c>
      <c r="D233" s="139" t="s">
        <v>208</v>
      </c>
      <c r="E233" s="142">
        <v>10786</v>
      </c>
      <c r="F233" s="81"/>
      <c r="G233" s="81"/>
    </row>
    <row r="234" spans="1:7" x14ac:dyDescent="0.25">
      <c r="A234" s="81"/>
      <c r="B234" s="88">
        <v>45250</v>
      </c>
      <c r="C234" s="144" t="s">
        <v>300</v>
      </c>
      <c r="D234" s="139" t="s">
        <v>194</v>
      </c>
      <c r="E234" s="142">
        <v>16216</v>
      </c>
      <c r="F234" s="81"/>
      <c r="G234" s="81"/>
    </row>
    <row r="235" spans="1:7" x14ac:dyDescent="0.25">
      <c r="A235" s="81"/>
      <c r="B235" s="88">
        <v>45250</v>
      </c>
      <c r="C235" s="144" t="s">
        <v>301</v>
      </c>
      <c r="D235" s="139" t="s">
        <v>196</v>
      </c>
      <c r="E235" s="142">
        <v>17000</v>
      </c>
      <c r="F235" s="81"/>
      <c r="G235" s="81"/>
    </row>
    <row r="236" spans="1:7" x14ac:dyDescent="0.25">
      <c r="A236" s="81"/>
      <c r="B236" s="88">
        <v>45250</v>
      </c>
      <c r="C236" s="144" t="s">
        <v>302</v>
      </c>
      <c r="D236" s="139" t="s">
        <v>196</v>
      </c>
      <c r="E236" s="142">
        <v>120338</v>
      </c>
      <c r="F236" s="81"/>
      <c r="G236" s="81"/>
    </row>
    <row r="237" spans="1:7" x14ac:dyDescent="0.25">
      <c r="A237" s="81"/>
      <c r="B237" s="88">
        <v>45250</v>
      </c>
      <c r="C237" s="144" t="s">
        <v>303</v>
      </c>
      <c r="D237" s="139" t="s">
        <v>196</v>
      </c>
      <c r="E237" s="142">
        <v>7405165.9000000004</v>
      </c>
      <c r="F237" s="81"/>
      <c r="G237" s="81"/>
    </row>
    <row r="238" spans="1:7" x14ac:dyDescent="0.25">
      <c r="A238" s="81"/>
      <c r="B238" s="88">
        <v>45250</v>
      </c>
      <c r="C238" s="144" t="s">
        <v>304</v>
      </c>
      <c r="D238" s="139" t="s">
        <v>199</v>
      </c>
      <c r="E238" s="142">
        <v>1000</v>
      </c>
      <c r="F238" s="81"/>
      <c r="G238" s="81"/>
    </row>
    <row r="239" spans="1:7" x14ac:dyDescent="0.25">
      <c r="A239" s="81"/>
      <c r="B239" s="88">
        <v>45250</v>
      </c>
      <c r="C239" s="144" t="s">
        <v>305</v>
      </c>
      <c r="D239" s="139" t="s">
        <v>199</v>
      </c>
      <c r="E239" s="142">
        <v>4299</v>
      </c>
      <c r="F239" s="81"/>
      <c r="G239" s="81"/>
    </row>
    <row r="240" spans="1:7" x14ac:dyDescent="0.25">
      <c r="A240" s="81"/>
      <c r="B240" s="88">
        <v>45250</v>
      </c>
      <c r="C240" s="144" t="s">
        <v>306</v>
      </c>
      <c r="D240" s="139" t="s">
        <v>243</v>
      </c>
      <c r="E240" s="143">
        <v>800</v>
      </c>
      <c r="F240" s="81"/>
      <c r="G240" s="81"/>
    </row>
    <row r="241" spans="1:7" x14ac:dyDescent="0.25">
      <c r="A241" s="81"/>
      <c r="B241" s="88">
        <v>45250</v>
      </c>
      <c r="C241" s="144">
        <v>10422132</v>
      </c>
      <c r="D241" s="139" t="s">
        <v>129</v>
      </c>
      <c r="E241" s="142">
        <v>106682.11</v>
      </c>
      <c r="F241" s="81"/>
      <c r="G241" s="81"/>
    </row>
    <row r="242" spans="1:7" x14ac:dyDescent="0.25">
      <c r="A242" s="81"/>
      <c r="B242" s="88">
        <v>45250</v>
      </c>
      <c r="C242" s="144" t="s">
        <v>307</v>
      </c>
      <c r="D242" s="139" t="s">
        <v>199</v>
      </c>
      <c r="E242" s="142">
        <v>50869.21</v>
      </c>
      <c r="F242" s="81"/>
      <c r="G242" s="81"/>
    </row>
    <row r="243" spans="1:7" x14ac:dyDescent="0.25">
      <c r="A243" s="81"/>
      <c r="B243" s="88">
        <v>45250</v>
      </c>
      <c r="C243" s="144">
        <v>38240571</v>
      </c>
      <c r="D243" s="139" t="s">
        <v>129</v>
      </c>
      <c r="E243" s="142">
        <v>441352.8</v>
      </c>
      <c r="F243" s="81"/>
      <c r="G243" s="81"/>
    </row>
    <row r="244" spans="1:7" x14ac:dyDescent="0.25">
      <c r="A244" s="81"/>
      <c r="B244" s="88">
        <v>45251</v>
      </c>
      <c r="C244" s="144" t="s">
        <v>308</v>
      </c>
      <c r="D244" s="139" t="s">
        <v>194</v>
      </c>
      <c r="E244" s="142">
        <v>97683</v>
      </c>
      <c r="F244" s="81"/>
      <c r="G244" s="81"/>
    </row>
    <row r="245" spans="1:7" x14ac:dyDescent="0.25">
      <c r="A245" s="81"/>
      <c r="B245" s="145">
        <v>45251</v>
      </c>
      <c r="C245" s="144" t="s">
        <v>309</v>
      </c>
      <c r="D245" s="139" t="s">
        <v>196</v>
      </c>
      <c r="E245" s="142">
        <v>7532</v>
      </c>
      <c r="F245" s="81"/>
      <c r="G245" s="81"/>
    </row>
    <row r="246" spans="1:7" x14ac:dyDescent="0.25">
      <c r="A246" s="81"/>
      <c r="B246" s="145">
        <v>45251</v>
      </c>
      <c r="C246" s="144" t="s">
        <v>310</v>
      </c>
      <c r="D246" s="139" t="s">
        <v>196</v>
      </c>
      <c r="E246" s="142">
        <v>8075</v>
      </c>
      <c r="F246" s="81"/>
      <c r="G246" s="81"/>
    </row>
    <row r="247" spans="1:7" x14ac:dyDescent="0.25">
      <c r="A247" s="81"/>
      <c r="B247" s="145">
        <v>45251</v>
      </c>
      <c r="C247" s="144" t="s">
        <v>311</v>
      </c>
      <c r="D247" s="139" t="s">
        <v>196</v>
      </c>
      <c r="E247" s="142">
        <v>9805</v>
      </c>
      <c r="F247" s="81"/>
      <c r="G247" s="81"/>
    </row>
    <row r="248" spans="1:7" x14ac:dyDescent="0.25">
      <c r="A248" s="81"/>
      <c r="B248" s="145">
        <v>45251</v>
      </c>
      <c r="C248" s="144" t="s">
        <v>312</v>
      </c>
      <c r="D248" s="139" t="s">
        <v>199</v>
      </c>
      <c r="E248" s="142">
        <v>11840</v>
      </c>
      <c r="F248" s="81"/>
      <c r="G248" s="81"/>
    </row>
    <row r="249" spans="1:7" x14ac:dyDescent="0.25">
      <c r="A249" s="81"/>
      <c r="B249" s="145">
        <v>45251</v>
      </c>
      <c r="C249" s="144" t="s">
        <v>313</v>
      </c>
      <c r="D249" s="139" t="s">
        <v>194</v>
      </c>
      <c r="E249" s="142">
        <v>5412</v>
      </c>
      <c r="F249" s="81"/>
      <c r="G249" s="81"/>
    </row>
    <row r="250" spans="1:7" ht="26.25" x14ac:dyDescent="0.25">
      <c r="A250" s="81"/>
      <c r="B250" s="145">
        <v>45251</v>
      </c>
      <c r="C250" s="144" t="s">
        <v>314</v>
      </c>
      <c r="D250" s="139" t="s">
        <v>189</v>
      </c>
      <c r="E250" s="143">
        <v>715</v>
      </c>
      <c r="F250" s="81"/>
      <c r="G250" s="81"/>
    </row>
    <row r="251" spans="1:7" x14ac:dyDescent="0.25">
      <c r="A251" s="81"/>
      <c r="B251" s="145">
        <v>45252</v>
      </c>
      <c r="C251" s="144" t="s">
        <v>315</v>
      </c>
      <c r="D251" s="139" t="s">
        <v>194</v>
      </c>
      <c r="E251" s="142">
        <v>171132</v>
      </c>
      <c r="F251" s="81"/>
      <c r="G251" s="81"/>
    </row>
    <row r="252" spans="1:7" x14ac:dyDescent="0.25">
      <c r="A252" s="81"/>
      <c r="B252" s="145">
        <v>45252</v>
      </c>
      <c r="C252" s="144" t="s">
        <v>316</v>
      </c>
      <c r="D252" s="139" t="s">
        <v>194</v>
      </c>
      <c r="E252" s="142">
        <v>469551.69</v>
      </c>
      <c r="F252" s="81"/>
      <c r="G252" s="81"/>
    </row>
    <row r="253" spans="1:7" x14ac:dyDescent="0.25">
      <c r="A253" s="81"/>
      <c r="B253" s="145">
        <v>45252</v>
      </c>
      <c r="C253" s="144" t="s">
        <v>317</v>
      </c>
      <c r="D253" s="139" t="s">
        <v>208</v>
      </c>
      <c r="E253" s="143">
        <v>568</v>
      </c>
      <c r="F253" s="81"/>
      <c r="G253" s="81"/>
    </row>
    <row r="254" spans="1:7" x14ac:dyDescent="0.25">
      <c r="A254" s="81"/>
      <c r="B254" s="145">
        <v>45252</v>
      </c>
      <c r="C254" s="144" t="s">
        <v>318</v>
      </c>
      <c r="D254" s="139" t="s">
        <v>199</v>
      </c>
      <c r="E254" s="142">
        <v>4102</v>
      </c>
      <c r="F254" s="81"/>
      <c r="G254" s="81"/>
    </row>
    <row r="255" spans="1:7" x14ac:dyDescent="0.25">
      <c r="A255" s="81"/>
      <c r="B255" s="145">
        <v>45252</v>
      </c>
      <c r="C255" s="144" t="s">
        <v>319</v>
      </c>
      <c r="D255" s="139" t="s">
        <v>196</v>
      </c>
      <c r="E255" s="142">
        <v>248423</v>
      </c>
      <c r="F255" s="81"/>
      <c r="G255" s="81"/>
    </row>
    <row r="256" spans="1:7" x14ac:dyDescent="0.25">
      <c r="A256" s="81"/>
      <c r="B256" s="88">
        <v>45252</v>
      </c>
      <c r="C256" s="144" t="s">
        <v>320</v>
      </c>
      <c r="D256" s="139" t="s">
        <v>196</v>
      </c>
      <c r="E256" s="142">
        <v>695986.54</v>
      </c>
      <c r="F256" s="81"/>
      <c r="G256" s="81"/>
    </row>
    <row r="257" spans="1:7" x14ac:dyDescent="0.25">
      <c r="A257" s="81"/>
      <c r="B257" s="88">
        <v>45252</v>
      </c>
      <c r="C257" s="144" t="s">
        <v>321</v>
      </c>
      <c r="D257" s="139" t="s">
        <v>196</v>
      </c>
      <c r="E257" s="142">
        <v>11166</v>
      </c>
      <c r="F257" s="81"/>
      <c r="G257" s="81"/>
    </row>
    <row r="258" spans="1:7" x14ac:dyDescent="0.25">
      <c r="A258" s="81"/>
      <c r="B258" s="88">
        <v>45252</v>
      </c>
      <c r="C258" s="139" t="s">
        <v>322</v>
      </c>
      <c r="D258" s="139" t="s">
        <v>196</v>
      </c>
      <c r="E258" s="142">
        <v>7441</v>
      </c>
      <c r="F258" s="81"/>
      <c r="G258" s="81"/>
    </row>
    <row r="259" spans="1:7" x14ac:dyDescent="0.25">
      <c r="A259" s="81"/>
      <c r="B259" s="88">
        <v>45252</v>
      </c>
      <c r="C259" s="144" t="s">
        <v>323</v>
      </c>
      <c r="D259" s="139" t="s">
        <v>324</v>
      </c>
      <c r="E259" s="142">
        <v>9200</v>
      </c>
      <c r="F259" s="81"/>
      <c r="G259" s="81"/>
    </row>
    <row r="260" spans="1:7" x14ac:dyDescent="0.25">
      <c r="A260" s="81"/>
      <c r="B260" s="88">
        <v>45252</v>
      </c>
      <c r="C260" s="144" t="s">
        <v>325</v>
      </c>
      <c r="D260" s="139" t="s">
        <v>324</v>
      </c>
      <c r="E260" s="142">
        <v>1790</v>
      </c>
      <c r="F260" s="81"/>
      <c r="G260" s="81"/>
    </row>
    <row r="261" spans="1:7" x14ac:dyDescent="0.25">
      <c r="A261" s="81"/>
      <c r="B261" s="88">
        <v>45252</v>
      </c>
      <c r="C261" s="144" t="s">
        <v>326</v>
      </c>
      <c r="D261" s="139" t="s">
        <v>202</v>
      </c>
      <c r="E261" s="142">
        <v>16663</v>
      </c>
      <c r="F261" s="81"/>
      <c r="G261" s="81"/>
    </row>
    <row r="262" spans="1:7" ht="26.25" x14ac:dyDescent="0.25">
      <c r="A262" s="81"/>
      <c r="B262" s="88">
        <v>45252</v>
      </c>
      <c r="C262" s="144" t="s">
        <v>327</v>
      </c>
      <c r="D262" s="139" t="s">
        <v>189</v>
      </c>
      <c r="E262" s="142">
        <v>12247.31</v>
      </c>
      <c r="F262" s="81"/>
      <c r="G262" s="81"/>
    </row>
    <row r="263" spans="1:7" x14ac:dyDescent="0.25">
      <c r="A263" s="81"/>
      <c r="B263" s="88">
        <v>45253</v>
      </c>
      <c r="C263" s="144" t="s">
        <v>328</v>
      </c>
      <c r="D263" s="139" t="s">
        <v>194</v>
      </c>
      <c r="E263" s="142">
        <v>185614</v>
      </c>
      <c r="F263" s="81"/>
      <c r="G263" s="81"/>
    </row>
    <row r="264" spans="1:7" x14ac:dyDescent="0.25">
      <c r="A264" s="81"/>
      <c r="B264" s="88">
        <v>45253</v>
      </c>
      <c r="C264" s="144" t="s">
        <v>329</v>
      </c>
      <c r="D264" s="139" t="s">
        <v>194</v>
      </c>
      <c r="E264" s="142">
        <v>819506.97</v>
      </c>
      <c r="F264" s="81"/>
      <c r="G264" s="81"/>
    </row>
    <row r="265" spans="1:7" x14ac:dyDescent="0.25">
      <c r="A265" s="81"/>
      <c r="B265" s="88">
        <v>45253</v>
      </c>
      <c r="C265" s="144" t="s">
        <v>330</v>
      </c>
      <c r="D265" s="139" t="s">
        <v>196</v>
      </c>
      <c r="E265" s="142">
        <v>13354</v>
      </c>
      <c r="F265" s="81"/>
      <c r="G265" s="81"/>
    </row>
    <row r="266" spans="1:7" x14ac:dyDescent="0.25">
      <c r="A266" s="81"/>
      <c r="B266" s="88">
        <v>45253</v>
      </c>
      <c r="C266" s="144" t="s">
        <v>331</v>
      </c>
      <c r="D266" s="139" t="s">
        <v>196</v>
      </c>
      <c r="E266" s="142">
        <v>7605</v>
      </c>
      <c r="F266" s="81"/>
      <c r="G266" s="81"/>
    </row>
    <row r="267" spans="1:7" x14ac:dyDescent="0.25">
      <c r="A267" s="81"/>
      <c r="B267" s="88">
        <v>45253</v>
      </c>
      <c r="C267" s="144" t="s">
        <v>332</v>
      </c>
      <c r="D267" s="139" t="s">
        <v>199</v>
      </c>
      <c r="E267" s="143">
        <v>620</v>
      </c>
      <c r="F267" s="81"/>
      <c r="G267" s="81"/>
    </row>
    <row r="268" spans="1:7" x14ac:dyDescent="0.25">
      <c r="A268" s="81"/>
      <c r="B268" s="88">
        <v>45253</v>
      </c>
      <c r="C268" s="144" t="s">
        <v>333</v>
      </c>
      <c r="D268" s="139" t="s">
        <v>208</v>
      </c>
      <c r="E268" s="142">
        <v>6211</v>
      </c>
      <c r="F268" s="81"/>
      <c r="G268" s="81"/>
    </row>
    <row r="269" spans="1:7" x14ac:dyDescent="0.25">
      <c r="A269" s="81"/>
      <c r="B269" s="88">
        <v>45253</v>
      </c>
      <c r="C269" s="144" t="s">
        <v>334</v>
      </c>
      <c r="D269" s="139" t="s">
        <v>335</v>
      </c>
      <c r="E269" s="142">
        <v>11387</v>
      </c>
      <c r="F269" s="81"/>
      <c r="G269" s="81"/>
    </row>
    <row r="270" spans="1:7" x14ac:dyDescent="0.25">
      <c r="A270" s="81"/>
      <c r="B270" s="88">
        <v>45253</v>
      </c>
      <c r="C270" s="144" t="s">
        <v>336</v>
      </c>
      <c r="D270" s="139" t="s">
        <v>210</v>
      </c>
      <c r="E270" s="142">
        <v>31950</v>
      </c>
      <c r="F270" s="81"/>
      <c r="G270" s="81"/>
    </row>
    <row r="271" spans="1:7" x14ac:dyDescent="0.25">
      <c r="A271" s="81"/>
      <c r="B271" s="88">
        <v>45253</v>
      </c>
      <c r="C271" s="144" t="s">
        <v>337</v>
      </c>
      <c r="D271" s="139" t="s">
        <v>210</v>
      </c>
      <c r="E271" s="143">
        <v>450</v>
      </c>
      <c r="F271" s="81"/>
      <c r="G271" s="81"/>
    </row>
    <row r="272" spans="1:7" x14ac:dyDescent="0.25">
      <c r="A272" s="81"/>
      <c r="B272" s="88">
        <v>45253</v>
      </c>
      <c r="C272" s="144" t="s">
        <v>338</v>
      </c>
      <c r="D272" s="139" t="s">
        <v>194</v>
      </c>
      <c r="E272" s="142">
        <v>95529.65</v>
      </c>
      <c r="F272" s="81"/>
      <c r="G272" s="81"/>
    </row>
    <row r="273" spans="1:7" ht="26.25" x14ac:dyDescent="0.25">
      <c r="A273" s="81"/>
      <c r="B273" s="88">
        <v>45253</v>
      </c>
      <c r="C273" s="144" t="s">
        <v>339</v>
      </c>
      <c r="D273" s="139" t="s">
        <v>189</v>
      </c>
      <c r="E273" s="143">
        <v>665</v>
      </c>
      <c r="F273" s="81"/>
      <c r="G273" s="81"/>
    </row>
    <row r="274" spans="1:7" x14ac:dyDescent="0.25">
      <c r="A274" s="81"/>
      <c r="B274" s="88">
        <v>45254</v>
      </c>
      <c r="C274" s="144" t="s">
        <v>340</v>
      </c>
      <c r="D274" s="139" t="s">
        <v>194</v>
      </c>
      <c r="E274" s="142">
        <v>100089</v>
      </c>
      <c r="F274" s="81"/>
      <c r="G274" s="81"/>
    </row>
    <row r="275" spans="1:7" x14ac:dyDescent="0.25">
      <c r="A275" s="81"/>
      <c r="B275" s="88">
        <v>45254</v>
      </c>
      <c r="C275" s="144" t="s">
        <v>341</v>
      </c>
      <c r="D275" s="139" t="s">
        <v>208</v>
      </c>
      <c r="E275" s="142">
        <v>7392</v>
      </c>
      <c r="F275" s="81"/>
      <c r="G275" s="81"/>
    </row>
    <row r="276" spans="1:7" x14ac:dyDescent="0.25">
      <c r="A276" s="81"/>
      <c r="B276" s="88">
        <v>45254</v>
      </c>
      <c r="C276" s="144" t="s">
        <v>342</v>
      </c>
      <c r="D276" s="139" t="s">
        <v>194</v>
      </c>
      <c r="E276" s="142">
        <v>71188</v>
      </c>
      <c r="F276" s="81"/>
      <c r="G276" s="81"/>
    </row>
    <row r="277" spans="1:7" x14ac:dyDescent="0.25">
      <c r="A277" s="81"/>
      <c r="B277" s="88">
        <v>45254</v>
      </c>
      <c r="C277" s="144" t="s">
        <v>343</v>
      </c>
      <c r="D277" s="139" t="s">
        <v>196</v>
      </c>
      <c r="E277" s="142">
        <v>1000</v>
      </c>
      <c r="F277" s="81"/>
      <c r="G277" s="81"/>
    </row>
    <row r="278" spans="1:7" x14ac:dyDescent="0.25">
      <c r="A278" s="81"/>
      <c r="B278" s="88">
        <v>45254</v>
      </c>
      <c r="C278" s="144" t="s">
        <v>344</v>
      </c>
      <c r="D278" s="139" t="s">
        <v>196</v>
      </c>
      <c r="E278" s="142">
        <v>1000</v>
      </c>
      <c r="F278" s="81"/>
      <c r="G278" s="81"/>
    </row>
    <row r="279" spans="1:7" x14ac:dyDescent="0.25">
      <c r="A279" s="81"/>
      <c r="B279" s="88">
        <v>45254</v>
      </c>
      <c r="C279" s="144" t="s">
        <v>345</v>
      </c>
      <c r="D279" s="139" t="s">
        <v>196</v>
      </c>
      <c r="E279" s="142">
        <v>1000</v>
      </c>
      <c r="F279" s="81"/>
      <c r="G279" s="81"/>
    </row>
    <row r="280" spans="1:7" x14ac:dyDescent="0.25">
      <c r="A280" s="81"/>
      <c r="B280" s="88">
        <v>45254</v>
      </c>
      <c r="C280" s="144" t="s">
        <v>346</v>
      </c>
      <c r="D280" s="139" t="s">
        <v>196</v>
      </c>
      <c r="E280" s="142">
        <v>1000</v>
      </c>
      <c r="F280" s="81"/>
      <c r="G280" s="81"/>
    </row>
    <row r="281" spans="1:7" x14ac:dyDescent="0.25">
      <c r="A281" s="81"/>
      <c r="B281" s="88">
        <v>45254</v>
      </c>
      <c r="C281" s="144" t="s">
        <v>347</v>
      </c>
      <c r="D281" s="139" t="s">
        <v>196</v>
      </c>
      <c r="E281" s="142">
        <v>7325</v>
      </c>
      <c r="F281" s="81"/>
      <c r="G281" s="81"/>
    </row>
    <row r="282" spans="1:7" x14ac:dyDescent="0.25">
      <c r="A282" s="81"/>
      <c r="B282" s="88">
        <v>45254</v>
      </c>
      <c r="C282" s="144" t="s">
        <v>348</v>
      </c>
      <c r="D282" s="139" t="s">
        <v>196</v>
      </c>
      <c r="E282" s="142">
        <v>13515</v>
      </c>
      <c r="F282" s="81"/>
      <c r="G282" s="81"/>
    </row>
    <row r="283" spans="1:7" x14ac:dyDescent="0.25">
      <c r="A283" s="81"/>
      <c r="B283" s="88">
        <v>45254</v>
      </c>
      <c r="C283" s="144">
        <v>40118</v>
      </c>
      <c r="D283" s="139" t="s">
        <v>129</v>
      </c>
      <c r="E283" s="142">
        <v>42458</v>
      </c>
      <c r="F283" s="81"/>
      <c r="G283" s="81"/>
    </row>
    <row r="284" spans="1:7" ht="26.25" x14ac:dyDescent="0.25">
      <c r="A284" s="81"/>
      <c r="B284" s="88">
        <v>45254</v>
      </c>
      <c r="C284" s="144" t="s">
        <v>349</v>
      </c>
      <c r="D284" s="139" t="s">
        <v>189</v>
      </c>
      <c r="E284" s="143">
        <v>0.25</v>
      </c>
      <c r="F284" s="81"/>
      <c r="G284" s="81"/>
    </row>
    <row r="285" spans="1:7" x14ac:dyDescent="0.25">
      <c r="A285" s="81"/>
      <c r="B285" s="88">
        <v>45254</v>
      </c>
      <c r="C285" s="144" t="s">
        <v>350</v>
      </c>
      <c r="D285" s="139" t="s">
        <v>199</v>
      </c>
      <c r="E285" s="143">
        <v>550</v>
      </c>
      <c r="F285" s="81"/>
      <c r="G285" s="81"/>
    </row>
    <row r="286" spans="1:7" x14ac:dyDescent="0.25">
      <c r="A286" s="81"/>
      <c r="B286" s="88">
        <v>45254</v>
      </c>
      <c r="C286" s="144" t="s">
        <v>351</v>
      </c>
      <c r="D286" s="139" t="s">
        <v>194</v>
      </c>
      <c r="E286" s="142">
        <v>95529.65</v>
      </c>
      <c r="F286" s="81"/>
      <c r="G286" s="81"/>
    </row>
    <row r="287" spans="1:7" x14ac:dyDescent="0.25">
      <c r="A287" s="81"/>
      <c r="B287" s="88">
        <v>45254</v>
      </c>
      <c r="C287" s="144" t="s">
        <v>352</v>
      </c>
      <c r="D287" s="139" t="s">
        <v>199</v>
      </c>
      <c r="E287" s="142">
        <v>109351</v>
      </c>
      <c r="F287" s="81"/>
      <c r="G287" s="81"/>
    </row>
    <row r="288" spans="1:7" x14ac:dyDescent="0.25">
      <c r="A288" s="81"/>
      <c r="B288" s="88">
        <v>45254</v>
      </c>
      <c r="C288" s="144" t="s">
        <v>353</v>
      </c>
      <c r="D288" s="139" t="s">
        <v>202</v>
      </c>
      <c r="E288" s="142">
        <v>24342</v>
      </c>
      <c r="F288" s="81"/>
      <c r="G288" s="81"/>
    </row>
    <row r="289" spans="1:7" ht="26.25" x14ac:dyDescent="0.25">
      <c r="A289" s="81"/>
      <c r="B289" s="88">
        <v>45254</v>
      </c>
      <c r="C289" s="144" t="s">
        <v>354</v>
      </c>
      <c r="D289" s="139" t="s">
        <v>189</v>
      </c>
      <c r="E289" s="142">
        <v>3120</v>
      </c>
      <c r="F289" s="81"/>
      <c r="G289" s="81"/>
    </row>
    <row r="290" spans="1:7" x14ac:dyDescent="0.25">
      <c r="A290" s="81"/>
      <c r="B290" s="88">
        <v>45254</v>
      </c>
      <c r="C290" s="144">
        <v>75191547</v>
      </c>
      <c r="D290" s="139" t="s">
        <v>129</v>
      </c>
      <c r="E290" s="142">
        <v>63686.43</v>
      </c>
      <c r="F290" s="81"/>
      <c r="G290" s="81"/>
    </row>
    <row r="291" spans="1:7" x14ac:dyDescent="0.25">
      <c r="A291" s="81"/>
      <c r="B291" s="88">
        <v>45254</v>
      </c>
      <c r="C291" s="85" t="s">
        <v>355</v>
      </c>
      <c r="D291" s="141" t="s">
        <v>199</v>
      </c>
      <c r="E291" s="143">
        <v>100</v>
      </c>
      <c r="F291" s="81"/>
      <c r="G291" s="81"/>
    </row>
    <row r="292" spans="1:7" x14ac:dyDescent="0.25">
      <c r="A292" s="81"/>
      <c r="B292" s="88">
        <v>45257</v>
      </c>
      <c r="C292" s="85" t="s">
        <v>356</v>
      </c>
      <c r="D292" s="139" t="s">
        <v>194</v>
      </c>
      <c r="E292" s="142">
        <v>66352</v>
      </c>
      <c r="F292" s="81"/>
      <c r="G292" s="81"/>
    </row>
    <row r="293" spans="1:7" x14ac:dyDescent="0.25">
      <c r="A293" s="81"/>
      <c r="B293" s="88">
        <v>45257</v>
      </c>
      <c r="C293" s="85" t="s">
        <v>357</v>
      </c>
      <c r="D293" s="139" t="s">
        <v>194</v>
      </c>
      <c r="E293" s="142">
        <v>22119</v>
      </c>
      <c r="F293" s="81"/>
      <c r="G293" s="81"/>
    </row>
    <row r="294" spans="1:7" x14ac:dyDescent="0.25">
      <c r="A294" s="81"/>
      <c r="B294" s="88">
        <v>45257</v>
      </c>
      <c r="C294" s="85" t="s">
        <v>358</v>
      </c>
      <c r="D294" s="141" t="s">
        <v>196</v>
      </c>
      <c r="E294" s="142">
        <v>5675</v>
      </c>
      <c r="F294" s="81"/>
      <c r="G294" s="81"/>
    </row>
    <row r="295" spans="1:7" x14ac:dyDescent="0.25">
      <c r="A295" s="81"/>
      <c r="B295" s="88">
        <v>45257</v>
      </c>
      <c r="C295" s="85" t="s">
        <v>359</v>
      </c>
      <c r="D295" s="141" t="s">
        <v>196</v>
      </c>
      <c r="E295" s="142">
        <v>7135</v>
      </c>
      <c r="F295" s="81"/>
      <c r="G295" s="81"/>
    </row>
    <row r="296" spans="1:7" x14ac:dyDescent="0.25">
      <c r="A296" s="81"/>
      <c r="B296" s="88">
        <v>45257</v>
      </c>
      <c r="C296" s="85" t="s">
        <v>360</v>
      </c>
      <c r="D296" s="85" t="s">
        <v>196</v>
      </c>
      <c r="E296" s="142">
        <v>12871</v>
      </c>
      <c r="F296" s="81"/>
      <c r="G296" s="81"/>
    </row>
    <row r="297" spans="1:7" x14ac:dyDescent="0.25">
      <c r="A297" s="81"/>
      <c r="B297" s="88">
        <v>45257</v>
      </c>
      <c r="C297" s="85" t="s">
        <v>361</v>
      </c>
      <c r="D297" s="144" t="s">
        <v>208</v>
      </c>
      <c r="E297" s="142">
        <v>1135</v>
      </c>
      <c r="F297" s="81"/>
      <c r="G297" s="81"/>
    </row>
    <row r="298" spans="1:7" x14ac:dyDescent="0.25">
      <c r="A298" s="81"/>
      <c r="B298" s="88">
        <v>45257</v>
      </c>
      <c r="C298" s="85" t="s">
        <v>362</v>
      </c>
      <c r="D298" s="144" t="s">
        <v>196</v>
      </c>
      <c r="E298" s="142">
        <v>4000000</v>
      </c>
      <c r="F298" s="81"/>
      <c r="G298" s="81"/>
    </row>
    <row r="299" spans="1:7" x14ac:dyDescent="0.25">
      <c r="A299" s="81"/>
      <c r="B299" s="88">
        <v>45257</v>
      </c>
      <c r="C299" s="144" t="s">
        <v>363</v>
      </c>
      <c r="D299" s="144" t="s">
        <v>199</v>
      </c>
      <c r="E299" s="142">
        <v>2190</v>
      </c>
      <c r="F299" s="81"/>
      <c r="G299" s="81"/>
    </row>
    <row r="300" spans="1:7" x14ac:dyDescent="0.25">
      <c r="A300" s="81"/>
      <c r="B300" s="88">
        <v>45257</v>
      </c>
      <c r="C300" s="85" t="s">
        <v>364</v>
      </c>
      <c r="D300" s="85" t="s">
        <v>199</v>
      </c>
      <c r="E300" s="143">
        <v>875</v>
      </c>
      <c r="F300" s="81"/>
      <c r="G300" s="81"/>
    </row>
    <row r="301" spans="1:7" x14ac:dyDescent="0.25">
      <c r="A301" s="81"/>
      <c r="B301" s="88">
        <v>45257</v>
      </c>
      <c r="C301" s="144" t="s">
        <v>365</v>
      </c>
      <c r="D301" s="139" t="s">
        <v>196</v>
      </c>
      <c r="E301" s="142">
        <v>1675633.06</v>
      </c>
      <c r="F301" s="81"/>
      <c r="G301" s="81"/>
    </row>
    <row r="302" spans="1:7" x14ac:dyDescent="0.25">
      <c r="A302" s="81"/>
      <c r="B302" s="88">
        <v>45257</v>
      </c>
      <c r="C302" s="144" t="s">
        <v>366</v>
      </c>
      <c r="D302" s="139" t="s">
        <v>196</v>
      </c>
      <c r="E302" s="142">
        <v>9522226.8699999992</v>
      </c>
      <c r="F302" s="81"/>
      <c r="G302" s="81"/>
    </row>
    <row r="303" spans="1:7" x14ac:dyDescent="0.25">
      <c r="A303" s="81"/>
      <c r="B303" s="88">
        <v>45257</v>
      </c>
      <c r="C303" s="85" t="s">
        <v>367</v>
      </c>
      <c r="D303" s="141" t="s">
        <v>324</v>
      </c>
      <c r="E303" s="142">
        <v>1590</v>
      </c>
      <c r="F303" s="81"/>
      <c r="G303" s="81"/>
    </row>
    <row r="304" spans="1:7" x14ac:dyDescent="0.25">
      <c r="A304" s="81"/>
      <c r="B304" s="88">
        <v>45257</v>
      </c>
      <c r="C304" s="85" t="s">
        <v>368</v>
      </c>
      <c r="D304" s="85" t="s">
        <v>194</v>
      </c>
      <c r="E304" s="142">
        <v>42457.63</v>
      </c>
      <c r="F304" s="81"/>
      <c r="G304" s="81"/>
    </row>
    <row r="305" spans="1:7" x14ac:dyDescent="0.25">
      <c r="A305" s="81"/>
      <c r="B305" s="88">
        <v>45258</v>
      </c>
      <c r="C305" s="85" t="s">
        <v>369</v>
      </c>
      <c r="D305" s="141" t="s">
        <v>194</v>
      </c>
      <c r="E305" s="142">
        <v>131617</v>
      </c>
      <c r="F305" s="81"/>
      <c r="G305" s="81"/>
    </row>
    <row r="306" spans="1:7" x14ac:dyDescent="0.25">
      <c r="A306" s="81"/>
      <c r="B306" s="88">
        <v>45258</v>
      </c>
      <c r="C306" s="85" t="s">
        <v>370</v>
      </c>
      <c r="D306" s="141" t="s">
        <v>196</v>
      </c>
      <c r="E306" s="142">
        <v>12190</v>
      </c>
      <c r="F306" s="81"/>
      <c r="G306" s="81"/>
    </row>
    <row r="307" spans="1:7" x14ac:dyDescent="0.25">
      <c r="A307" s="81"/>
      <c r="B307" s="88">
        <v>45258</v>
      </c>
      <c r="C307" s="85" t="s">
        <v>371</v>
      </c>
      <c r="D307" s="141" t="s">
        <v>196</v>
      </c>
      <c r="E307" s="142">
        <v>12015</v>
      </c>
      <c r="F307" s="81"/>
      <c r="G307" s="81"/>
    </row>
    <row r="308" spans="1:7" x14ac:dyDescent="0.25">
      <c r="A308" s="81"/>
      <c r="B308" s="88">
        <v>45258</v>
      </c>
      <c r="C308" s="85" t="s">
        <v>17</v>
      </c>
      <c r="D308" s="85" t="s">
        <v>196</v>
      </c>
      <c r="E308" s="142">
        <v>7771</v>
      </c>
      <c r="F308" s="81"/>
      <c r="G308" s="81"/>
    </row>
    <row r="309" spans="1:7" x14ac:dyDescent="0.25">
      <c r="A309" s="81"/>
      <c r="B309" s="88">
        <v>45258</v>
      </c>
      <c r="C309" s="85" t="s">
        <v>372</v>
      </c>
      <c r="D309" s="85" t="s">
        <v>208</v>
      </c>
      <c r="E309" s="143">
        <v>595</v>
      </c>
      <c r="F309" s="81"/>
      <c r="G309" s="81"/>
    </row>
    <row r="310" spans="1:7" x14ac:dyDescent="0.25">
      <c r="A310" s="81"/>
      <c r="B310" s="88">
        <v>45258</v>
      </c>
      <c r="C310" s="85" t="s">
        <v>373</v>
      </c>
      <c r="D310" s="85" t="s">
        <v>199</v>
      </c>
      <c r="E310" s="142">
        <v>2874</v>
      </c>
      <c r="F310" s="81"/>
      <c r="G310" s="81"/>
    </row>
    <row r="311" spans="1:7" x14ac:dyDescent="0.25">
      <c r="A311" s="81"/>
      <c r="B311" s="88">
        <v>45258</v>
      </c>
      <c r="C311" s="85" t="s">
        <v>374</v>
      </c>
      <c r="D311" s="85" t="s">
        <v>196</v>
      </c>
      <c r="E311" s="142">
        <v>10805</v>
      </c>
      <c r="F311" s="81"/>
      <c r="G311" s="81"/>
    </row>
    <row r="312" spans="1:7" x14ac:dyDescent="0.25">
      <c r="A312" s="81"/>
      <c r="B312" s="88">
        <v>45258</v>
      </c>
      <c r="C312" s="85" t="s">
        <v>375</v>
      </c>
      <c r="D312" s="85" t="s">
        <v>196</v>
      </c>
      <c r="E312" s="142">
        <v>11078</v>
      </c>
      <c r="F312" s="81"/>
      <c r="G312" s="81"/>
    </row>
    <row r="313" spans="1:7" x14ac:dyDescent="0.25">
      <c r="A313" s="81"/>
      <c r="B313" s="88">
        <v>45258</v>
      </c>
      <c r="C313" s="85" t="s">
        <v>376</v>
      </c>
      <c r="D313" s="85" t="s">
        <v>210</v>
      </c>
      <c r="E313" s="142">
        <v>30670</v>
      </c>
      <c r="F313" s="81"/>
      <c r="G313" s="81"/>
    </row>
    <row r="314" spans="1:7" x14ac:dyDescent="0.25">
      <c r="A314" s="81"/>
      <c r="B314" s="88">
        <v>45258</v>
      </c>
      <c r="C314" s="85" t="s">
        <v>377</v>
      </c>
      <c r="D314" s="144" t="s">
        <v>243</v>
      </c>
      <c r="E314" s="142">
        <v>5663</v>
      </c>
      <c r="F314" s="81"/>
      <c r="G314" s="81"/>
    </row>
    <row r="315" spans="1:7" x14ac:dyDescent="0.25">
      <c r="A315" s="81"/>
      <c r="B315" s="88">
        <v>45258</v>
      </c>
      <c r="C315" s="85" t="s">
        <v>378</v>
      </c>
      <c r="D315" s="85" t="s">
        <v>243</v>
      </c>
      <c r="E315" s="142">
        <v>1586</v>
      </c>
      <c r="F315" s="81"/>
      <c r="G315" s="81"/>
    </row>
    <row r="316" spans="1:7" x14ac:dyDescent="0.25">
      <c r="A316" s="81"/>
      <c r="B316" s="88">
        <v>45258</v>
      </c>
      <c r="C316" s="85" t="s">
        <v>379</v>
      </c>
      <c r="D316" s="85" t="s">
        <v>243</v>
      </c>
      <c r="E316" s="143">
        <v>300</v>
      </c>
      <c r="F316" s="81"/>
      <c r="G316" s="81"/>
    </row>
    <row r="317" spans="1:7" x14ac:dyDescent="0.25">
      <c r="A317" s="81"/>
      <c r="B317" s="88">
        <v>45258</v>
      </c>
      <c r="C317" s="85" t="s">
        <v>380</v>
      </c>
      <c r="D317" s="85" t="s">
        <v>189</v>
      </c>
      <c r="E317" s="142">
        <v>15220</v>
      </c>
      <c r="F317" s="81"/>
      <c r="G317" s="81"/>
    </row>
    <row r="318" spans="1:7" x14ac:dyDescent="0.25">
      <c r="A318" s="81"/>
      <c r="B318" s="88">
        <v>45258</v>
      </c>
      <c r="C318" s="85" t="s">
        <v>381</v>
      </c>
      <c r="D318" s="144" t="s">
        <v>210</v>
      </c>
      <c r="E318" s="142">
        <v>7500</v>
      </c>
      <c r="F318" s="81"/>
      <c r="G318" s="81"/>
    </row>
    <row r="319" spans="1:7" x14ac:dyDescent="0.25">
      <c r="A319" s="81"/>
      <c r="B319" s="88">
        <v>45259</v>
      </c>
      <c r="C319" s="85" t="s">
        <v>382</v>
      </c>
      <c r="D319" s="85" t="s">
        <v>194</v>
      </c>
      <c r="E319" s="142">
        <v>61657</v>
      </c>
      <c r="F319" s="81"/>
      <c r="G319" s="81"/>
    </row>
    <row r="320" spans="1:7" x14ac:dyDescent="0.25">
      <c r="A320" s="81"/>
      <c r="B320" s="88">
        <v>45259</v>
      </c>
      <c r="C320" s="85" t="s">
        <v>383</v>
      </c>
      <c r="D320" s="85" t="s">
        <v>196</v>
      </c>
      <c r="E320" s="142">
        <v>15650</v>
      </c>
      <c r="F320" s="81"/>
      <c r="G320" s="81"/>
    </row>
    <row r="321" spans="1:7" x14ac:dyDescent="0.25">
      <c r="A321" s="81"/>
      <c r="B321" s="88">
        <v>45259</v>
      </c>
      <c r="C321" s="85" t="s">
        <v>384</v>
      </c>
      <c r="D321" s="85" t="s">
        <v>196</v>
      </c>
      <c r="E321" s="142">
        <v>11096</v>
      </c>
      <c r="F321" s="81"/>
      <c r="G321" s="81"/>
    </row>
    <row r="322" spans="1:7" x14ac:dyDescent="0.25">
      <c r="A322" s="81"/>
      <c r="B322" s="88">
        <v>45259</v>
      </c>
      <c r="C322" s="85" t="s">
        <v>385</v>
      </c>
      <c r="D322" s="85" t="s">
        <v>196</v>
      </c>
      <c r="E322" s="142">
        <v>7931</v>
      </c>
      <c r="F322" s="81"/>
      <c r="G322" s="81"/>
    </row>
    <row r="323" spans="1:7" x14ac:dyDescent="0.25">
      <c r="A323" s="81"/>
      <c r="B323" s="88">
        <v>45259</v>
      </c>
      <c r="C323" s="85" t="s">
        <v>386</v>
      </c>
      <c r="D323" s="85" t="s">
        <v>208</v>
      </c>
      <c r="E323" s="142">
        <v>9267</v>
      </c>
      <c r="F323" s="81"/>
      <c r="G323" s="81"/>
    </row>
    <row r="324" spans="1:7" x14ac:dyDescent="0.25">
      <c r="A324" s="81"/>
      <c r="B324" s="88">
        <v>45259</v>
      </c>
      <c r="C324" s="85" t="s">
        <v>387</v>
      </c>
      <c r="D324" s="144" t="s">
        <v>199</v>
      </c>
      <c r="E324" s="142">
        <v>3315</v>
      </c>
      <c r="F324" s="81"/>
      <c r="G324" s="81"/>
    </row>
    <row r="325" spans="1:7" x14ac:dyDescent="0.25">
      <c r="A325" s="81"/>
      <c r="B325" s="88">
        <v>45259</v>
      </c>
      <c r="C325" s="85" t="s">
        <v>388</v>
      </c>
      <c r="D325" s="144" t="s">
        <v>196</v>
      </c>
      <c r="E325" s="142">
        <v>27272.52</v>
      </c>
      <c r="F325" s="81"/>
      <c r="G325" s="81"/>
    </row>
    <row r="326" spans="1:7" x14ac:dyDescent="0.25">
      <c r="A326" s="81"/>
      <c r="B326" s="88">
        <v>45260</v>
      </c>
      <c r="C326" s="85" t="s">
        <v>389</v>
      </c>
      <c r="D326" s="144" t="s">
        <v>194</v>
      </c>
      <c r="E326" s="142">
        <v>163058</v>
      </c>
      <c r="F326" s="81"/>
      <c r="G326" s="81"/>
    </row>
    <row r="327" spans="1:7" x14ac:dyDescent="0.25">
      <c r="A327" s="81"/>
      <c r="B327" s="88">
        <v>45260</v>
      </c>
      <c r="C327" s="85" t="s">
        <v>390</v>
      </c>
      <c r="D327" s="85" t="s">
        <v>199</v>
      </c>
      <c r="E327" s="142">
        <v>11439</v>
      </c>
      <c r="F327" s="81"/>
      <c r="G327" s="81"/>
    </row>
    <row r="328" spans="1:7" x14ac:dyDescent="0.25">
      <c r="A328" s="81"/>
      <c r="B328" s="88">
        <v>45260</v>
      </c>
      <c r="C328" s="85" t="s">
        <v>391</v>
      </c>
      <c r="D328" s="85" t="s">
        <v>196</v>
      </c>
      <c r="E328" s="142">
        <v>12233</v>
      </c>
      <c r="F328" s="81"/>
      <c r="G328" s="81"/>
    </row>
    <row r="329" spans="1:7" x14ac:dyDescent="0.25">
      <c r="A329" s="81"/>
      <c r="B329" s="88">
        <v>45260</v>
      </c>
      <c r="C329" s="85" t="s">
        <v>392</v>
      </c>
      <c r="D329" s="85" t="s">
        <v>196</v>
      </c>
      <c r="E329" s="142">
        <v>7105</v>
      </c>
      <c r="F329" s="81"/>
      <c r="G329" s="81"/>
    </row>
    <row r="330" spans="1:7" x14ac:dyDescent="0.25">
      <c r="A330" s="81"/>
      <c r="B330" s="88">
        <v>45260</v>
      </c>
      <c r="C330" s="85" t="s">
        <v>393</v>
      </c>
      <c r="D330" s="85" t="s">
        <v>243</v>
      </c>
      <c r="E330" s="143">
        <v>125</v>
      </c>
      <c r="F330" s="81"/>
      <c r="G330" s="81"/>
    </row>
    <row r="331" spans="1:7" x14ac:dyDescent="0.25">
      <c r="A331" s="81"/>
      <c r="B331" s="88">
        <v>45260</v>
      </c>
      <c r="C331" s="85" t="s">
        <v>394</v>
      </c>
      <c r="D331" s="85" t="s">
        <v>196</v>
      </c>
      <c r="E331" s="142">
        <v>169539.01</v>
      </c>
      <c r="F331" s="81"/>
      <c r="G331" s="81"/>
    </row>
    <row r="332" spans="1:7" x14ac:dyDescent="0.25">
      <c r="A332" s="81"/>
      <c r="B332" s="88">
        <v>45260</v>
      </c>
      <c r="C332" s="85" t="s">
        <v>390</v>
      </c>
      <c r="D332" s="85" t="s">
        <v>199</v>
      </c>
      <c r="E332" s="142">
        <v>1100</v>
      </c>
      <c r="F332" s="81"/>
      <c r="G332" s="81"/>
    </row>
    <row r="333" spans="1:7" x14ac:dyDescent="0.25">
      <c r="A333" s="81"/>
      <c r="B333" s="88">
        <v>45260</v>
      </c>
      <c r="C333" s="85" t="s">
        <v>395</v>
      </c>
      <c r="D333" s="85" t="s">
        <v>196</v>
      </c>
      <c r="E333" s="142">
        <v>13589</v>
      </c>
      <c r="F333" s="81"/>
      <c r="G333" s="81"/>
    </row>
    <row r="334" spans="1:7" x14ac:dyDescent="0.25">
      <c r="A334" s="81"/>
      <c r="B334" s="88">
        <v>45260</v>
      </c>
      <c r="C334" s="85" t="s">
        <v>396</v>
      </c>
      <c r="D334" s="85" t="s">
        <v>196</v>
      </c>
      <c r="E334" s="142">
        <v>7266</v>
      </c>
      <c r="F334" s="81"/>
      <c r="G334" s="81"/>
    </row>
    <row r="335" spans="1:7" x14ac:dyDescent="0.25">
      <c r="A335" s="81"/>
      <c r="B335" s="88">
        <v>45260</v>
      </c>
      <c r="C335" s="85" t="s">
        <v>397</v>
      </c>
      <c r="D335" s="85" t="s">
        <v>243</v>
      </c>
      <c r="E335" s="142">
        <v>2192</v>
      </c>
      <c r="F335" s="81"/>
      <c r="G335" s="81"/>
    </row>
    <row r="336" spans="1:7" x14ac:dyDescent="0.25">
      <c r="A336" s="81"/>
      <c r="B336" s="88">
        <v>45260</v>
      </c>
      <c r="C336" s="85">
        <v>851267017</v>
      </c>
      <c r="D336" s="85" t="s">
        <v>196</v>
      </c>
      <c r="E336" s="142">
        <v>19947.52</v>
      </c>
      <c r="F336" s="81"/>
      <c r="G336" s="81"/>
    </row>
    <row r="337" spans="1:7" ht="19.5" thickBot="1" x14ac:dyDescent="0.3">
      <c r="A337" s="81"/>
      <c r="B337" s="191" t="s">
        <v>164</v>
      </c>
      <c r="C337" s="191"/>
      <c r="D337" s="191"/>
      <c r="E337" s="99">
        <v>70233367.760000005</v>
      </c>
      <c r="F337" s="81"/>
      <c r="G337" s="81"/>
    </row>
    <row r="338" spans="1:7" ht="15.75" thickTop="1" x14ac:dyDescent="0.25">
      <c r="A338" s="81"/>
      <c r="B338" s="125"/>
      <c r="C338" s="138"/>
      <c r="D338" s="146"/>
      <c r="E338" s="138"/>
      <c r="F338" s="81"/>
      <c r="G338" s="81"/>
    </row>
    <row r="339" spans="1:7" x14ac:dyDescent="0.25">
      <c r="A339" s="81"/>
      <c r="B339" s="125"/>
      <c r="C339" s="138"/>
      <c r="D339" s="146"/>
      <c r="E339" s="138"/>
      <c r="F339" s="81"/>
      <c r="G339" s="81"/>
    </row>
    <row r="340" spans="1:7" ht="18.75" x14ac:dyDescent="0.25">
      <c r="A340" s="81"/>
      <c r="B340" s="183" t="s">
        <v>188</v>
      </c>
      <c r="C340" s="183"/>
      <c r="D340" s="183"/>
      <c r="E340" s="183"/>
      <c r="F340" s="81"/>
      <c r="G340" s="81"/>
    </row>
    <row r="341" spans="1:7" ht="19.5" thickBot="1" x14ac:dyDescent="0.35">
      <c r="A341" s="81"/>
      <c r="B341" s="184" t="s">
        <v>398</v>
      </c>
      <c r="C341" s="184"/>
      <c r="D341" s="184"/>
      <c r="E341" s="184"/>
      <c r="F341" s="81"/>
      <c r="G341" s="81"/>
    </row>
    <row r="342" spans="1:7" ht="16.5" thickBot="1" x14ac:dyDescent="0.3">
      <c r="A342" s="81"/>
      <c r="B342" s="170" t="s">
        <v>124</v>
      </c>
      <c r="C342" s="170" t="s">
        <v>399</v>
      </c>
      <c r="D342" s="170" t="s">
        <v>172</v>
      </c>
      <c r="E342" s="170" t="s">
        <v>173</v>
      </c>
      <c r="F342" s="81"/>
      <c r="G342" s="81"/>
    </row>
    <row r="343" spans="1:7" x14ac:dyDescent="0.25">
      <c r="A343" s="81"/>
      <c r="B343" s="147">
        <v>45258</v>
      </c>
      <c r="C343" s="148">
        <v>202230038569270</v>
      </c>
      <c r="D343" s="148" t="s">
        <v>400</v>
      </c>
      <c r="E343" s="149">
        <v>141825</v>
      </c>
      <c r="F343" s="81"/>
      <c r="G343" s="81"/>
    </row>
    <row r="344" spans="1:7" x14ac:dyDescent="0.25">
      <c r="A344" s="81"/>
      <c r="B344" s="147">
        <v>45260</v>
      </c>
      <c r="C344" s="148">
        <v>202230038716681</v>
      </c>
      <c r="D344" s="148" t="s">
        <v>400</v>
      </c>
      <c r="E344" s="149">
        <v>225825.92000000001</v>
      </c>
      <c r="F344" s="81"/>
      <c r="G344" s="81"/>
    </row>
    <row r="345" spans="1:7" ht="19.5" thickBot="1" x14ac:dyDescent="0.35">
      <c r="A345" s="81"/>
      <c r="B345" s="182" t="s">
        <v>401</v>
      </c>
      <c r="C345" s="182"/>
      <c r="D345" s="182"/>
      <c r="E345" s="151">
        <v>367650.92</v>
      </c>
      <c r="F345" s="152"/>
      <c r="G345" s="153"/>
    </row>
    <row r="346" spans="1:7" ht="19.5" thickTop="1" x14ac:dyDescent="0.3">
      <c r="A346" s="81"/>
      <c r="B346" s="150"/>
      <c r="C346" s="150"/>
      <c r="D346" s="150"/>
      <c r="E346" s="152"/>
      <c r="F346" s="152"/>
      <c r="G346" s="153"/>
    </row>
    <row r="347" spans="1:7" ht="18.75" x14ac:dyDescent="0.3">
      <c r="A347" s="81"/>
      <c r="B347" s="150"/>
      <c r="C347" s="150"/>
      <c r="D347" s="150"/>
      <c r="E347" s="152"/>
      <c r="F347" s="152"/>
      <c r="G347" s="153"/>
    </row>
    <row r="348" spans="1:7" ht="18.75" x14ac:dyDescent="0.3">
      <c r="A348" s="81"/>
      <c r="B348" s="185" t="s">
        <v>402</v>
      </c>
      <c r="C348" s="185"/>
      <c r="D348" s="185"/>
      <c r="E348" s="185"/>
      <c r="F348" s="152"/>
      <c r="G348" s="153"/>
    </row>
    <row r="349" spans="1:7" ht="18.75" x14ac:dyDescent="0.3">
      <c r="A349" s="81"/>
      <c r="B349" s="186">
        <v>45231</v>
      </c>
      <c r="C349" s="186"/>
      <c r="D349" s="186"/>
      <c r="E349" s="186"/>
      <c r="F349" s="152"/>
      <c r="G349" s="153"/>
    </row>
    <row r="350" spans="1:7" ht="18.75" x14ac:dyDescent="0.3">
      <c r="A350" s="81"/>
      <c r="B350" s="178" t="s">
        <v>124</v>
      </c>
      <c r="C350" s="178" t="s">
        <v>125</v>
      </c>
      <c r="D350" s="178" t="s">
        <v>172</v>
      </c>
      <c r="E350" s="178" t="s">
        <v>173</v>
      </c>
      <c r="F350" s="152"/>
      <c r="G350" s="153"/>
    </row>
    <row r="351" spans="1:7" ht="18.75" x14ac:dyDescent="0.3">
      <c r="A351" s="81"/>
      <c r="B351" s="155">
        <v>45231</v>
      </c>
      <c r="C351" s="156">
        <v>4524000000007</v>
      </c>
      <c r="D351" s="154" t="s">
        <v>167</v>
      </c>
      <c r="E351" s="157">
        <v>19954.349999999999</v>
      </c>
      <c r="F351" s="152"/>
      <c r="G351" s="153"/>
    </row>
    <row r="352" spans="1:7" ht="18.75" x14ac:dyDescent="0.3">
      <c r="A352" s="81"/>
      <c r="B352" s="158">
        <v>45231</v>
      </c>
      <c r="C352" s="159">
        <v>4524000033517</v>
      </c>
      <c r="D352" s="160" t="s">
        <v>167</v>
      </c>
      <c r="E352" s="161">
        <v>19954.349999999999</v>
      </c>
      <c r="F352" s="152"/>
      <c r="G352" s="153"/>
    </row>
    <row r="353" spans="1:7" ht="18.75" x14ac:dyDescent="0.3">
      <c r="A353" s="81"/>
      <c r="B353" s="155">
        <v>45232</v>
      </c>
      <c r="C353" s="156">
        <v>4524000037792</v>
      </c>
      <c r="D353" s="160" t="s">
        <v>167</v>
      </c>
      <c r="E353" s="162">
        <v>16737</v>
      </c>
      <c r="F353" s="152"/>
      <c r="G353" s="153"/>
    </row>
    <row r="354" spans="1:7" ht="18.75" x14ac:dyDescent="0.3">
      <c r="A354" s="81"/>
      <c r="B354" s="155">
        <v>45232</v>
      </c>
      <c r="C354" s="156">
        <v>4524000039890</v>
      </c>
      <c r="D354" s="160" t="s">
        <v>167</v>
      </c>
      <c r="E354" s="162">
        <v>4355135.6399999997</v>
      </c>
      <c r="F354" s="152"/>
      <c r="G354" s="153"/>
    </row>
    <row r="355" spans="1:7" ht="18.75" x14ac:dyDescent="0.3">
      <c r="A355" s="81"/>
      <c r="B355" s="155">
        <v>45233</v>
      </c>
      <c r="C355" s="156">
        <v>4524000011323</v>
      </c>
      <c r="D355" s="160" t="s">
        <v>167</v>
      </c>
      <c r="E355" s="162">
        <v>2304965.86</v>
      </c>
      <c r="F355" s="152"/>
      <c r="G355" s="153"/>
    </row>
    <row r="356" spans="1:7" ht="18.75" x14ac:dyDescent="0.3">
      <c r="A356" s="81"/>
      <c r="B356" s="155">
        <v>45238</v>
      </c>
      <c r="C356" s="156">
        <v>4524000010593</v>
      </c>
      <c r="D356" s="160" t="s">
        <v>167</v>
      </c>
      <c r="E356" s="162">
        <v>133452</v>
      </c>
      <c r="F356" s="152"/>
      <c r="G356" s="153"/>
    </row>
    <row r="357" spans="1:7" ht="18.75" x14ac:dyDescent="0.3">
      <c r="A357" s="81"/>
      <c r="B357" s="155">
        <v>45238</v>
      </c>
      <c r="C357" s="156">
        <v>4524000019333</v>
      </c>
      <c r="D357" s="160" t="s">
        <v>167</v>
      </c>
      <c r="E357" s="162">
        <v>1085609</v>
      </c>
      <c r="F357" s="152"/>
      <c r="G357" s="153"/>
    </row>
    <row r="358" spans="1:7" ht="18.75" x14ac:dyDescent="0.3">
      <c r="A358" s="81"/>
      <c r="B358" s="155">
        <v>45238</v>
      </c>
      <c r="C358" s="156">
        <v>4524000039184</v>
      </c>
      <c r="D358" s="160" t="s">
        <v>167</v>
      </c>
      <c r="E358" s="162">
        <v>446658.5</v>
      </c>
      <c r="F358" s="152"/>
      <c r="G358" s="153"/>
    </row>
    <row r="359" spans="1:7" ht="18.75" x14ac:dyDescent="0.3">
      <c r="A359" s="81"/>
      <c r="B359" s="155">
        <v>45240</v>
      </c>
      <c r="C359" s="156">
        <v>4524000039546</v>
      </c>
      <c r="D359" s="160" t="s">
        <v>167</v>
      </c>
      <c r="E359" s="162">
        <v>19220.62</v>
      </c>
      <c r="F359" s="152"/>
      <c r="G359" s="153"/>
    </row>
    <row r="360" spans="1:7" ht="18.75" x14ac:dyDescent="0.3">
      <c r="A360" s="81"/>
      <c r="B360" s="155">
        <v>45243</v>
      </c>
      <c r="C360" s="156">
        <v>4524009010366</v>
      </c>
      <c r="D360" s="160" t="s">
        <v>167</v>
      </c>
      <c r="E360" s="163">
        <v>707065.47</v>
      </c>
      <c r="F360" s="152"/>
      <c r="G360" s="153"/>
    </row>
    <row r="361" spans="1:7" ht="18.75" x14ac:dyDescent="0.3">
      <c r="A361" s="81"/>
      <c r="B361" s="155">
        <v>45243</v>
      </c>
      <c r="C361" s="156">
        <v>4524000019405</v>
      </c>
      <c r="D361" s="160" t="s">
        <v>167</v>
      </c>
      <c r="E361" s="163">
        <v>5146682.2</v>
      </c>
      <c r="F361" s="152"/>
      <c r="G361" s="153"/>
    </row>
    <row r="362" spans="1:7" ht="18.75" x14ac:dyDescent="0.3">
      <c r="A362" s="81"/>
      <c r="B362" s="155">
        <v>45243</v>
      </c>
      <c r="C362" s="156">
        <v>4524000012301</v>
      </c>
      <c r="D362" s="160" t="s">
        <v>167</v>
      </c>
      <c r="E362" s="163">
        <v>43709.5</v>
      </c>
      <c r="F362" s="152"/>
      <c r="G362" s="153"/>
    </row>
    <row r="363" spans="1:7" ht="18.75" x14ac:dyDescent="0.3">
      <c r="A363" s="81"/>
      <c r="B363" s="155">
        <v>45244</v>
      </c>
      <c r="C363" s="156">
        <v>4524000030359</v>
      </c>
      <c r="D363" s="160" t="s">
        <v>167</v>
      </c>
      <c r="E363" s="163">
        <v>4002300.81</v>
      </c>
      <c r="F363" s="152"/>
      <c r="G363" s="153"/>
    </row>
    <row r="364" spans="1:7" ht="18.75" x14ac:dyDescent="0.3">
      <c r="A364" s="81"/>
      <c r="B364" s="155">
        <v>45245</v>
      </c>
      <c r="C364" s="156">
        <v>4524000011346</v>
      </c>
      <c r="D364" s="160" t="s">
        <v>167</v>
      </c>
      <c r="E364" s="163">
        <v>4002300.81</v>
      </c>
      <c r="F364" s="152"/>
      <c r="G364" s="153"/>
    </row>
    <row r="365" spans="1:7" ht="18.75" x14ac:dyDescent="0.3">
      <c r="A365" s="81"/>
      <c r="B365" s="155">
        <v>45246</v>
      </c>
      <c r="C365" s="156">
        <v>4524000010280</v>
      </c>
      <c r="D365" s="160" t="s">
        <v>167</v>
      </c>
      <c r="E365" s="163">
        <v>549557</v>
      </c>
      <c r="F365" s="152"/>
      <c r="G365" s="153"/>
    </row>
    <row r="366" spans="1:7" ht="18.75" x14ac:dyDescent="0.3">
      <c r="A366" s="81"/>
      <c r="B366" s="155">
        <v>45246</v>
      </c>
      <c r="C366" s="156">
        <v>4524000011619</v>
      </c>
      <c r="D366" s="160" t="s">
        <v>167</v>
      </c>
      <c r="E366" s="163">
        <v>17932.5</v>
      </c>
      <c r="F366" s="152"/>
      <c r="G366" s="153"/>
    </row>
    <row r="367" spans="1:7" ht="18.75" x14ac:dyDescent="0.3">
      <c r="A367" s="81"/>
      <c r="B367" s="155">
        <v>45247</v>
      </c>
      <c r="C367" s="156">
        <v>4524000013808</v>
      </c>
      <c r="D367" s="160" t="s">
        <v>167</v>
      </c>
      <c r="E367" s="163">
        <v>47886.36</v>
      </c>
      <c r="F367" s="152"/>
      <c r="G367" s="153"/>
    </row>
    <row r="368" spans="1:7" ht="18.75" x14ac:dyDescent="0.3">
      <c r="A368" s="81"/>
      <c r="B368" s="155">
        <v>45250</v>
      </c>
      <c r="C368" s="156">
        <v>4524000013319</v>
      </c>
      <c r="D368" s="160" t="s">
        <v>167</v>
      </c>
      <c r="E368" s="163">
        <v>3009291.01</v>
      </c>
      <c r="F368" s="152"/>
      <c r="G368" s="153"/>
    </row>
    <row r="369" spans="1:7" ht="23.25" x14ac:dyDescent="0.25">
      <c r="A369" s="81"/>
      <c r="B369" s="155">
        <v>45250</v>
      </c>
      <c r="C369" s="156">
        <v>4524000032557</v>
      </c>
      <c r="D369" s="160" t="s">
        <v>167</v>
      </c>
      <c r="E369" s="163">
        <v>574593.23</v>
      </c>
      <c r="F369" s="164"/>
      <c r="G369" s="81"/>
    </row>
    <row r="370" spans="1:7" x14ac:dyDescent="0.25">
      <c r="A370" s="81"/>
      <c r="B370" s="155">
        <v>45251</v>
      </c>
      <c r="C370" s="156">
        <v>4524000010190</v>
      </c>
      <c r="D370" s="160" t="s">
        <v>167</v>
      </c>
      <c r="E370" s="163">
        <v>792541.13</v>
      </c>
      <c r="F370" s="81"/>
      <c r="G370" s="81"/>
    </row>
    <row r="371" spans="1:7" x14ac:dyDescent="0.25">
      <c r="A371" s="81"/>
      <c r="B371" s="155">
        <v>45251</v>
      </c>
      <c r="C371" s="156">
        <v>4524000010743</v>
      </c>
      <c r="D371" s="160" t="s">
        <v>167</v>
      </c>
      <c r="E371" s="163">
        <v>100800</v>
      </c>
      <c r="F371" s="81"/>
      <c r="G371" s="81"/>
    </row>
    <row r="372" spans="1:7" x14ac:dyDescent="0.25">
      <c r="A372" s="81"/>
      <c r="B372" s="155">
        <v>45252</v>
      </c>
      <c r="C372" s="156">
        <v>4524000036417</v>
      </c>
      <c r="D372" s="160" t="s">
        <v>167</v>
      </c>
      <c r="E372" s="163">
        <v>470535</v>
      </c>
      <c r="F372" s="138"/>
      <c r="G372" s="81"/>
    </row>
    <row r="373" spans="1:7" ht="23.25" x14ac:dyDescent="0.25">
      <c r="A373" s="81"/>
      <c r="B373" s="155">
        <v>45253</v>
      </c>
      <c r="C373" s="156">
        <v>4524000018813</v>
      </c>
      <c r="D373" s="160" t="s">
        <v>167</v>
      </c>
      <c r="E373" s="163">
        <v>915786</v>
      </c>
      <c r="F373" s="165"/>
      <c r="G373" s="81"/>
    </row>
    <row r="374" spans="1:7" x14ac:dyDescent="0.25">
      <c r="A374" s="81"/>
      <c r="B374" s="155">
        <v>45253</v>
      </c>
      <c r="C374" s="156">
        <v>4524000019827</v>
      </c>
      <c r="D374" s="160" t="s">
        <v>167</v>
      </c>
      <c r="E374" s="163">
        <v>9200</v>
      </c>
      <c r="F374" s="81"/>
      <c r="G374" s="81"/>
    </row>
    <row r="375" spans="1:7" x14ac:dyDescent="0.25">
      <c r="A375" s="81"/>
      <c r="B375" s="155">
        <v>45254</v>
      </c>
      <c r="C375" s="156">
        <v>4524000037055</v>
      </c>
      <c r="D375" s="160" t="s">
        <v>167</v>
      </c>
      <c r="E375" s="163">
        <v>95529.65</v>
      </c>
      <c r="F375" s="81"/>
      <c r="G375" s="81"/>
    </row>
    <row r="376" spans="1:7" x14ac:dyDescent="0.25">
      <c r="A376" s="81"/>
      <c r="B376" s="155">
        <v>45254</v>
      </c>
      <c r="C376" s="156">
        <v>4524000039171</v>
      </c>
      <c r="D376" s="160" t="s">
        <v>167</v>
      </c>
      <c r="E376" s="163">
        <v>2165647.12</v>
      </c>
      <c r="F376" s="81"/>
      <c r="G376" s="81"/>
    </row>
    <row r="377" spans="1:7" x14ac:dyDescent="0.25">
      <c r="A377" s="81"/>
      <c r="B377" s="155">
        <v>45257</v>
      </c>
      <c r="C377" s="156">
        <v>4524000019674</v>
      </c>
      <c r="D377" s="160" t="s">
        <v>167</v>
      </c>
      <c r="E377" s="163">
        <v>1500</v>
      </c>
      <c r="F377" s="81"/>
      <c r="G377" s="81"/>
    </row>
    <row r="378" spans="1:7" x14ac:dyDescent="0.25">
      <c r="A378" s="81"/>
      <c r="B378" s="155">
        <v>45257</v>
      </c>
      <c r="C378" s="156">
        <v>4524000019947</v>
      </c>
      <c r="D378" s="160" t="s">
        <v>167</v>
      </c>
      <c r="E378" s="163">
        <v>9872.5</v>
      </c>
      <c r="F378" s="81"/>
      <c r="G378" s="81"/>
    </row>
    <row r="379" spans="1:7" x14ac:dyDescent="0.25">
      <c r="A379" s="81"/>
      <c r="B379" s="155">
        <v>45257</v>
      </c>
      <c r="C379" s="156">
        <v>4524000031706</v>
      </c>
      <c r="D379" s="160" t="s">
        <v>167</v>
      </c>
      <c r="E379" s="163">
        <v>448671.13</v>
      </c>
      <c r="F379" s="81"/>
      <c r="G379" s="81"/>
    </row>
    <row r="380" spans="1:7" x14ac:dyDescent="0.25">
      <c r="A380" s="81"/>
      <c r="B380" s="155">
        <v>45258</v>
      </c>
      <c r="C380" s="156">
        <v>4524000010445</v>
      </c>
      <c r="D380" s="160" t="s">
        <v>167</v>
      </c>
      <c r="E380" s="163">
        <v>347670</v>
      </c>
      <c r="F380" s="81"/>
      <c r="G380" s="81"/>
    </row>
    <row r="381" spans="1:7" x14ac:dyDescent="0.25">
      <c r="A381" s="81"/>
      <c r="B381" s="155">
        <v>45259</v>
      </c>
      <c r="C381" s="156">
        <v>4524000010835</v>
      </c>
      <c r="D381" s="160" t="s">
        <v>167</v>
      </c>
      <c r="E381" s="163">
        <v>10829.75</v>
      </c>
      <c r="F381" s="81"/>
      <c r="G381" s="81"/>
    </row>
    <row r="382" spans="1:7" x14ac:dyDescent="0.25">
      <c r="A382" s="81"/>
      <c r="B382" s="155">
        <v>45260</v>
      </c>
      <c r="C382" s="156">
        <v>4524000014532</v>
      </c>
      <c r="D382" s="160" t="s">
        <v>167</v>
      </c>
      <c r="E382" s="163">
        <v>195378.85</v>
      </c>
      <c r="F382" s="81"/>
      <c r="G382" s="81"/>
    </row>
    <row r="383" spans="1:7" x14ac:dyDescent="0.25">
      <c r="A383" s="81"/>
      <c r="B383" s="155">
        <v>45260</v>
      </c>
      <c r="C383" s="156">
        <v>4524000019762</v>
      </c>
      <c r="D383" s="160" t="s">
        <v>167</v>
      </c>
      <c r="E383" s="163">
        <v>132960</v>
      </c>
      <c r="F383" s="81"/>
      <c r="G383" s="81"/>
    </row>
    <row r="384" spans="1:7" x14ac:dyDescent="0.25">
      <c r="A384" s="81"/>
      <c r="B384" s="155">
        <v>45260</v>
      </c>
      <c r="C384" s="156">
        <v>4524000033289</v>
      </c>
      <c r="D384" s="160" t="s">
        <v>167</v>
      </c>
      <c r="E384" s="163">
        <v>6639</v>
      </c>
      <c r="F384" s="81"/>
      <c r="G384" s="81"/>
    </row>
    <row r="385" spans="1:7" x14ac:dyDescent="0.25">
      <c r="A385" s="81"/>
      <c r="B385" s="155">
        <v>45260</v>
      </c>
      <c r="C385" s="156">
        <v>4524000033290</v>
      </c>
      <c r="D385" s="160" t="s">
        <v>167</v>
      </c>
      <c r="E385" s="163">
        <v>8977839.0600000005</v>
      </c>
      <c r="F385" s="81"/>
      <c r="G385" s="81"/>
    </row>
    <row r="386" spans="1:7" x14ac:dyDescent="0.25">
      <c r="A386" s="81"/>
      <c r="B386" s="155">
        <v>45260</v>
      </c>
      <c r="C386" s="156">
        <v>4524000030932</v>
      </c>
      <c r="D386" s="160" t="s">
        <v>167</v>
      </c>
      <c r="E386" s="163">
        <v>257184</v>
      </c>
      <c r="F386" s="81"/>
      <c r="G386" s="81"/>
    </row>
    <row r="387" spans="1:7" x14ac:dyDescent="0.25">
      <c r="A387" s="81"/>
      <c r="B387" s="155">
        <v>45260</v>
      </c>
      <c r="C387" s="156">
        <v>4524000030934</v>
      </c>
      <c r="D387" s="160" t="s">
        <v>167</v>
      </c>
      <c r="E387" s="163">
        <v>842136.5</v>
      </c>
      <c r="F387" s="81"/>
      <c r="G387" s="81"/>
    </row>
    <row r="388" spans="1:7" ht="19.5" thickBot="1" x14ac:dyDescent="0.35">
      <c r="A388" s="81"/>
      <c r="B388" s="182" t="s">
        <v>403</v>
      </c>
      <c r="C388" s="182"/>
      <c r="D388" s="182"/>
      <c r="E388" s="151">
        <v>42283725.899999999</v>
      </c>
      <c r="F388" s="81"/>
      <c r="G388" s="81"/>
    </row>
    <row r="389" spans="1:7" ht="15.75" thickTop="1" x14ac:dyDescent="0.25">
      <c r="A389" s="81"/>
      <c r="B389" s="81"/>
      <c r="C389" s="81"/>
      <c r="D389" s="81"/>
      <c r="E389" s="81"/>
      <c r="F389" s="81"/>
      <c r="G389" s="81"/>
    </row>
    <row r="390" spans="1:7" ht="18.75" x14ac:dyDescent="0.3">
      <c r="A390" s="81"/>
      <c r="B390" s="81"/>
      <c r="C390" s="81"/>
      <c r="D390" s="81"/>
      <c r="E390" s="115" t="s">
        <v>175</v>
      </c>
      <c r="F390" s="116">
        <v>112884744.58</v>
      </c>
      <c r="G390" s="81"/>
    </row>
    <row r="391" spans="1:7" x14ac:dyDescent="0.25">
      <c r="A391" s="81"/>
      <c r="B391" s="81"/>
      <c r="C391" s="81"/>
      <c r="D391" s="81"/>
      <c r="E391" s="81"/>
      <c r="F391" s="81"/>
      <c r="G391" s="81"/>
    </row>
    <row r="392" spans="1:7" x14ac:dyDescent="0.25">
      <c r="A392" s="81"/>
      <c r="B392" s="81"/>
      <c r="C392" s="81"/>
      <c r="D392" s="81"/>
      <c r="E392" s="81"/>
      <c r="F392" s="81"/>
      <c r="G392" s="81"/>
    </row>
    <row r="393" spans="1:7" ht="15.75" thickBot="1" x14ac:dyDescent="0.3">
      <c r="A393" s="81"/>
      <c r="B393" s="81"/>
      <c r="C393" s="81"/>
      <c r="D393" s="81"/>
      <c r="E393" s="81"/>
      <c r="F393" s="81"/>
      <c r="G393" s="81"/>
    </row>
    <row r="394" spans="1:7" ht="27" thickBot="1" x14ac:dyDescent="0.3">
      <c r="A394" s="81"/>
      <c r="B394" s="81"/>
      <c r="C394" s="81"/>
      <c r="D394" s="81"/>
      <c r="E394" s="166" t="s">
        <v>404</v>
      </c>
      <c r="F394" s="167">
        <v>119135641.23999999</v>
      </c>
      <c r="G394" s="81"/>
    </row>
    <row r="395" spans="1:7" x14ac:dyDescent="0.25">
      <c r="A395" s="10"/>
      <c r="B395" s="11"/>
      <c r="C395" s="11"/>
      <c r="D395" s="11"/>
      <c r="E395" s="11"/>
      <c r="F395" s="11"/>
    </row>
    <row r="396" spans="1:7" x14ac:dyDescent="0.25">
      <c r="A396" s="10"/>
      <c r="B396" s="11"/>
      <c r="C396" s="11"/>
      <c r="D396" s="11"/>
      <c r="E396" s="11"/>
      <c r="F396" s="11"/>
    </row>
    <row r="397" spans="1:7" x14ac:dyDescent="0.25">
      <c r="A397" s="19"/>
      <c r="B397" s="19"/>
      <c r="C397" s="6"/>
      <c r="D397" s="6"/>
      <c r="E397" s="6"/>
      <c r="F397" s="6"/>
    </row>
    <row r="398" spans="1:7" x14ac:dyDescent="0.25">
      <c r="A398" s="19"/>
      <c r="B398" s="19"/>
      <c r="C398" s="6"/>
      <c r="D398" s="6"/>
      <c r="E398" s="6"/>
      <c r="F398" s="6"/>
    </row>
    <row r="399" spans="1:7" x14ac:dyDescent="0.25">
      <c r="A399" s="19"/>
      <c r="B399" s="19"/>
      <c r="C399" s="6"/>
      <c r="D399" s="6"/>
      <c r="E399" s="6"/>
      <c r="F399" s="6"/>
    </row>
    <row r="400" spans="1:7" x14ac:dyDescent="0.25">
      <c r="A400" s="19"/>
      <c r="B400" s="19"/>
      <c r="C400" s="6"/>
      <c r="D400" s="6"/>
      <c r="E400" s="6"/>
      <c r="F400" s="6"/>
    </row>
    <row r="401" spans="1:6" x14ac:dyDescent="0.25">
      <c r="A401" s="19"/>
      <c r="B401" s="19"/>
      <c r="C401" s="6"/>
      <c r="D401" s="6"/>
      <c r="E401" s="6"/>
      <c r="F401" s="6"/>
    </row>
    <row r="402" spans="1:6" x14ac:dyDescent="0.25">
      <c r="A402" s="19"/>
      <c r="B402" s="19"/>
      <c r="C402" s="6"/>
      <c r="D402" s="6"/>
      <c r="E402" s="6"/>
      <c r="F402" s="6"/>
    </row>
    <row r="403" spans="1:6" x14ac:dyDescent="0.25">
      <c r="A403" s="19"/>
      <c r="B403" s="19"/>
      <c r="C403" s="6"/>
      <c r="D403" s="6"/>
      <c r="E403" s="6"/>
      <c r="F403" s="6"/>
    </row>
    <row r="404" spans="1:6" x14ac:dyDescent="0.25">
      <c r="A404" s="19"/>
      <c r="B404" s="19"/>
      <c r="C404" s="6"/>
      <c r="D404" s="6"/>
      <c r="E404" s="6"/>
      <c r="F404" s="6"/>
    </row>
    <row r="405" spans="1:6" ht="15.75" x14ac:dyDescent="0.25">
      <c r="A405" s="199" t="s">
        <v>406</v>
      </c>
      <c r="B405" s="199"/>
      <c r="C405" s="199"/>
      <c r="D405" s="199"/>
      <c r="E405" s="199"/>
      <c r="F405" s="199"/>
    </row>
    <row r="406" spans="1:6" x14ac:dyDescent="0.25">
      <c r="A406" s="19"/>
      <c r="B406" s="19"/>
      <c r="C406" s="6"/>
      <c r="D406" s="6"/>
      <c r="E406" s="6"/>
      <c r="F406" s="6"/>
    </row>
    <row r="407" spans="1:6" x14ac:dyDescent="0.25">
      <c r="A407" s="19"/>
      <c r="B407" s="19"/>
      <c r="C407" s="6"/>
      <c r="D407" s="6"/>
      <c r="E407" s="6"/>
      <c r="F407" s="6"/>
    </row>
    <row r="408" spans="1:6" x14ac:dyDescent="0.25">
      <c r="A408" s="23" t="s">
        <v>3</v>
      </c>
      <c r="B408" s="23" t="s">
        <v>0</v>
      </c>
      <c r="C408" s="23" t="s">
        <v>4</v>
      </c>
      <c r="D408" s="23" t="s">
        <v>5</v>
      </c>
      <c r="E408" s="23" t="s">
        <v>6</v>
      </c>
      <c r="F408" s="23" t="s">
        <v>7</v>
      </c>
    </row>
    <row r="409" spans="1:6" x14ac:dyDescent="0.25">
      <c r="A409" s="90">
        <v>266090</v>
      </c>
      <c r="B409" s="179">
        <v>45231</v>
      </c>
      <c r="C409" s="90" t="s">
        <v>407</v>
      </c>
      <c r="D409" s="90" t="s">
        <v>13</v>
      </c>
      <c r="E409" s="90" t="s">
        <v>8</v>
      </c>
      <c r="F409" s="90" t="s">
        <v>451</v>
      </c>
    </row>
    <row r="410" spans="1:6" x14ac:dyDescent="0.25">
      <c r="A410" s="90">
        <v>266091</v>
      </c>
      <c r="B410" s="179">
        <v>45232</v>
      </c>
      <c r="C410" s="90" t="s">
        <v>408</v>
      </c>
      <c r="D410" s="90" t="s">
        <v>11</v>
      </c>
      <c r="E410" s="90" t="s">
        <v>8</v>
      </c>
      <c r="F410" s="90" t="s">
        <v>452</v>
      </c>
    </row>
    <row r="411" spans="1:6" x14ac:dyDescent="0.25">
      <c r="A411" s="90">
        <v>266092</v>
      </c>
      <c r="B411" s="179">
        <v>45232</v>
      </c>
      <c r="C411" s="90" t="s">
        <v>18</v>
      </c>
      <c r="D411" s="90" t="s">
        <v>11</v>
      </c>
      <c r="E411" s="90" t="s">
        <v>8</v>
      </c>
      <c r="F411" s="90" t="s">
        <v>453</v>
      </c>
    </row>
    <row r="412" spans="1:6" x14ac:dyDescent="0.25">
      <c r="A412" s="90">
        <v>266093</v>
      </c>
      <c r="B412" s="179">
        <v>45232</v>
      </c>
      <c r="C412" s="90" t="s">
        <v>409</v>
      </c>
      <c r="D412" s="90" t="s">
        <v>448</v>
      </c>
      <c r="E412" s="90" t="s">
        <v>8</v>
      </c>
      <c r="F412" s="90" t="s">
        <v>454</v>
      </c>
    </row>
    <row r="413" spans="1:6" x14ac:dyDescent="0.25">
      <c r="A413" s="90">
        <v>266094</v>
      </c>
      <c r="B413" s="179">
        <v>45232</v>
      </c>
      <c r="C413" s="90" t="s">
        <v>410</v>
      </c>
      <c r="D413" s="90" t="s">
        <v>448</v>
      </c>
      <c r="E413" s="90" t="s">
        <v>8</v>
      </c>
      <c r="F413" s="90" t="s">
        <v>455</v>
      </c>
    </row>
    <row r="414" spans="1:6" x14ac:dyDescent="0.25">
      <c r="A414" s="90">
        <v>266095</v>
      </c>
      <c r="B414" s="179">
        <v>45232</v>
      </c>
      <c r="C414" s="90" t="s">
        <v>411</v>
      </c>
      <c r="D414" s="90" t="s">
        <v>13</v>
      </c>
      <c r="E414" s="90" t="s">
        <v>8</v>
      </c>
      <c r="F414" s="90" t="s">
        <v>456</v>
      </c>
    </row>
    <row r="415" spans="1:6" x14ac:dyDescent="0.25">
      <c r="A415" s="90">
        <v>266096</v>
      </c>
      <c r="B415" s="179">
        <v>45238</v>
      </c>
      <c r="C415" s="90" t="s">
        <v>9</v>
      </c>
      <c r="D415" s="90" t="s">
        <v>10</v>
      </c>
      <c r="E415" s="90" t="s">
        <v>8</v>
      </c>
      <c r="F415" s="90" t="s">
        <v>24</v>
      </c>
    </row>
    <row r="416" spans="1:6" x14ac:dyDescent="0.25">
      <c r="A416" s="90">
        <v>266097</v>
      </c>
      <c r="B416" s="179">
        <v>45238</v>
      </c>
      <c r="C416" s="90" t="s">
        <v>412</v>
      </c>
      <c r="D416" s="90" t="s">
        <v>11</v>
      </c>
      <c r="E416" s="90" t="s">
        <v>8</v>
      </c>
      <c r="F416" s="90" t="s">
        <v>457</v>
      </c>
    </row>
    <row r="417" spans="1:6" x14ac:dyDescent="0.25">
      <c r="A417" s="90">
        <v>266098</v>
      </c>
      <c r="B417" s="179">
        <v>45238</v>
      </c>
      <c r="C417" s="90" t="s">
        <v>413</v>
      </c>
      <c r="D417" s="90" t="s">
        <v>11</v>
      </c>
      <c r="E417" s="90" t="s">
        <v>8</v>
      </c>
      <c r="F417" s="90" t="s">
        <v>458</v>
      </c>
    </row>
    <row r="418" spans="1:6" x14ac:dyDescent="0.25">
      <c r="A418" s="90">
        <v>266099</v>
      </c>
      <c r="B418" s="179">
        <v>45238</v>
      </c>
      <c r="C418" s="90" t="s">
        <v>414</v>
      </c>
      <c r="D418" s="90" t="s">
        <v>11</v>
      </c>
      <c r="E418" s="90" t="s">
        <v>8</v>
      </c>
      <c r="F418" s="90" t="s">
        <v>459</v>
      </c>
    </row>
    <row r="419" spans="1:6" x14ac:dyDescent="0.25">
      <c r="A419" s="90">
        <v>266100</v>
      </c>
      <c r="B419" s="179">
        <v>45238</v>
      </c>
      <c r="C419" s="90" t="s">
        <v>415</v>
      </c>
      <c r="D419" s="90" t="s">
        <v>11</v>
      </c>
      <c r="E419" s="90" t="s">
        <v>8</v>
      </c>
      <c r="F419" s="90" t="s">
        <v>460</v>
      </c>
    </row>
    <row r="420" spans="1:6" x14ac:dyDescent="0.25">
      <c r="A420" s="90">
        <v>266101</v>
      </c>
      <c r="B420" s="179">
        <v>45238</v>
      </c>
      <c r="C420" s="90" t="s">
        <v>416</v>
      </c>
      <c r="D420" s="90" t="s">
        <v>11</v>
      </c>
      <c r="E420" s="90" t="s">
        <v>8</v>
      </c>
      <c r="F420" s="90" t="s">
        <v>461</v>
      </c>
    </row>
    <row r="421" spans="1:6" x14ac:dyDescent="0.25">
      <c r="A421" s="90">
        <v>266102</v>
      </c>
      <c r="B421" s="179">
        <v>45238</v>
      </c>
      <c r="C421" s="90" t="s">
        <v>417</v>
      </c>
      <c r="D421" s="90" t="s">
        <v>11</v>
      </c>
      <c r="E421" s="90" t="s">
        <v>8</v>
      </c>
      <c r="F421" s="90" t="s">
        <v>462</v>
      </c>
    </row>
    <row r="422" spans="1:6" x14ac:dyDescent="0.25">
      <c r="A422" s="90">
        <v>266103</v>
      </c>
      <c r="B422" s="179">
        <v>45238</v>
      </c>
      <c r="C422" s="90" t="s">
        <v>418</v>
      </c>
      <c r="D422" s="90" t="s">
        <v>11</v>
      </c>
      <c r="E422" s="90" t="s">
        <v>8</v>
      </c>
      <c r="F422" s="90" t="s">
        <v>463</v>
      </c>
    </row>
    <row r="423" spans="1:6" x14ac:dyDescent="0.25">
      <c r="A423" s="90">
        <v>266104</v>
      </c>
      <c r="B423" s="179">
        <v>45238</v>
      </c>
      <c r="C423" s="90" t="s">
        <v>419</v>
      </c>
      <c r="D423" s="90" t="s">
        <v>11</v>
      </c>
      <c r="E423" s="90" t="s">
        <v>8</v>
      </c>
      <c r="F423" s="90" t="s">
        <v>464</v>
      </c>
    </row>
    <row r="424" spans="1:6" x14ac:dyDescent="0.25">
      <c r="A424" s="90">
        <v>266105</v>
      </c>
      <c r="B424" s="179">
        <v>45238</v>
      </c>
      <c r="C424" s="90" t="s">
        <v>22</v>
      </c>
      <c r="D424" s="90" t="s">
        <v>11</v>
      </c>
      <c r="E424" s="90" t="s">
        <v>8</v>
      </c>
      <c r="F424" s="90">
        <v>0</v>
      </c>
    </row>
    <row r="425" spans="1:6" x14ac:dyDescent="0.25">
      <c r="A425" s="90">
        <v>266106</v>
      </c>
      <c r="B425" s="179">
        <v>45238</v>
      </c>
      <c r="C425" s="90" t="s">
        <v>420</v>
      </c>
      <c r="D425" s="90" t="s">
        <v>11</v>
      </c>
      <c r="E425" s="90" t="s">
        <v>8</v>
      </c>
      <c r="F425" s="90" t="s">
        <v>465</v>
      </c>
    </row>
    <row r="426" spans="1:6" x14ac:dyDescent="0.25">
      <c r="A426" s="90">
        <v>266107</v>
      </c>
      <c r="B426" s="179">
        <v>45238</v>
      </c>
      <c r="C426" s="90" t="s">
        <v>421</v>
      </c>
      <c r="D426" s="90" t="s">
        <v>11</v>
      </c>
      <c r="E426" s="90" t="s">
        <v>8</v>
      </c>
      <c r="F426" s="90" t="s">
        <v>466</v>
      </c>
    </row>
    <row r="427" spans="1:6" x14ac:dyDescent="0.25">
      <c r="A427" s="90">
        <v>266108</v>
      </c>
      <c r="B427" s="179">
        <v>45238</v>
      </c>
      <c r="C427" s="90" t="s">
        <v>422</v>
      </c>
      <c r="D427" s="90" t="s">
        <v>11</v>
      </c>
      <c r="E427" s="90" t="s">
        <v>8</v>
      </c>
      <c r="F427" s="90" t="s">
        <v>467</v>
      </c>
    </row>
    <row r="428" spans="1:6" x14ac:dyDescent="0.25">
      <c r="A428" s="90">
        <v>266109</v>
      </c>
      <c r="B428" s="179">
        <v>45238</v>
      </c>
      <c r="C428" s="90" t="s">
        <v>423</v>
      </c>
      <c r="D428" s="90" t="s">
        <v>11</v>
      </c>
      <c r="E428" s="90" t="s">
        <v>8</v>
      </c>
      <c r="F428" s="90" t="s">
        <v>468</v>
      </c>
    </row>
    <row r="429" spans="1:6" x14ac:dyDescent="0.25">
      <c r="A429" s="90">
        <v>266110</v>
      </c>
      <c r="B429" s="179">
        <v>45238</v>
      </c>
      <c r="C429" s="90" t="s">
        <v>424</v>
      </c>
      <c r="D429" s="90" t="s">
        <v>11</v>
      </c>
      <c r="E429" s="90" t="s">
        <v>8</v>
      </c>
      <c r="F429" s="90" t="s">
        <v>469</v>
      </c>
    </row>
    <row r="430" spans="1:6" x14ac:dyDescent="0.25">
      <c r="A430" s="90">
        <v>266111</v>
      </c>
      <c r="B430" s="179">
        <v>45238</v>
      </c>
      <c r="C430" s="90" t="s">
        <v>425</v>
      </c>
      <c r="D430" s="90" t="s">
        <v>11</v>
      </c>
      <c r="E430" s="90" t="s">
        <v>8</v>
      </c>
      <c r="F430" s="90" t="s">
        <v>470</v>
      </c>
    </row>
    <row r="431" spans="1:6" x14ac:dyDescent="0.25">
      <c r="A431" s="90">
        <v>266112</v>
      </c>
      <c r="B431" s="179">
        <v>45238</v>
      </c>
      <c r="C431" s="90" t="s">
        <v>426</v>
      </c>
      <c r="D431" s="90" t="s">
        <v>11</v>
      </c>
      <c r="E431" s="90" t="s">
        <v>8</v>
      </c>
      <c r="F431" s="90" t="s">
        <v>471</v>
      </c>
    </row>
    <row r="432" spans="1:6" x14ac:dyDescent="0.25">
      <c r="A432" s="90">
        <v>266113</v>
      </c>
      <c r="B432" s="179">
        <v>45240</v>
      </c>
      <c r="C432" s="90" t="s">
        <v>427</v>
      </c>
      <c r="D432" s="90" t="s">
        <v>449</v>
      </c>
      <c r="E432" s="90" t="s">
        <v>8</v>
      </c>
      <c r="F432" s="90" t="s">
        <v>472</v>
      </c>
    </row>
    <row r="433" spans="1:6" x14ac:dyDescent="0.25">
      <c r="A433" s="90">
        <v>266114</v>
      </c>
      <c r="B433" s="179">
        <v>45244</v>
      </c>
      <c r="C433" s="90" t="s">
        <v>428</v>
      </c>
      <c r="D433" s="90" t="s">
        <v>13</v>
      </c>
      <c r="E433" s="90" t="s">
        <v>8</v>
      </c>
      <c r="F433" s="90" t="s">
        <v>473</v>
      </c>
    </row>
    <row r="434" spans="1:6" x14ac:dyDescent="0.25">
      <c r="A434" s="90">
        <v>266115</v>
      </c>
      <c r="B434" s="179">
        <v>45246</v>
      </c>
      <c r="C434" s="90" t="s">
        <v>22</v>
      </c>
      <c r="D434" s="90" t="s">
        <v>23</v>
      </c>
      <c r="E434" s="90" t="s">
        <v>8</v>
      </c>
      <c r="F434" s="90">
        <v>0</v>
      </c>
    </row>
    <row r="435" spans="1:6" x14ac:dyDescent="0.25">
      <c r="A435" s="90">
        <v>266116</v>
      </c>
      <c r="B435" s="179">
        <v>45246</v>
      </c>
      <c r="C435" s="90" t="s">
        <v>429</v>
      </c>
      <c r="D435" s="90" t="s">
        <v>11</v>
      </c>
      <c r="E435" s="90" t="s">
        <v>8</v>
      </c>
      <c r="F435" s="90" t="s">
        <v>474</v>
      </c>
    </row>
    <row r="436" spans="1:6" x14ac:dyDescent="0.25">
      <c r="A436" s="90">
        <v>266117</v>
      </c>
      <c r="B436" s="179">
        <v>45246</v>
      </c>
      <c r="C436" s="90" t="s">
        <v>430</v>
      </c>
      <c r="D436" s="90" t="s">
        <v>11</v>
      </c>
      <c r="E436" s="90" t="s">
        <v>8</v>
      </c>
      <c r="F436" s="90" t="s">
        <v>475</v>
      </c>
    </row>
    <row r="437" spans="1:6" x14ac:dyDescent="0.25">
      <c r="A437" s="90">
        <v>266118</v>
      </c>
      <c r="B437" s="179">
        <v>45246</v>
      </c>
      <c r="C437" s="90" t="s">
        <v>431</v>
      </c>
      <c r="D437" s="90" t="s">
        <v>11</v>
      </c>
      <c r="E437" s="90" t="s">
        <v>8</v>
      </c>
      <c r="F437" s="90" t="s">
        <v>476</v>
      </c>
    </row>
    <row r="438" spans="1:6" x14ac:dyDescent="0.25">
      <c r="A438" s="90">
        <v>266119</v>
      </c>
      <c r="B438" s="179">
        <v>45246</v>
      </c>
      <c r="C438" s="90" t="s">
        <v>432</v>
      </c>
      <c r="D438" s="90" t="s">
        <v>11</v>
      </c>
      <c r="E438" s="90" t="s">
        <v>8</v>
      </c>
      <c r="F438" s="90" t="s">
        <v>477</v>
      </c>
    </row>
    <row r="439" spans="1:6" x14ac:dyDescent="0.25">
      <c r="A439" s="90">
        <v>266120</v>
      </c>
      <c r="B439" s="179">
        <v>45246</v>
      </c>
      <c r="C439" s="90" t="s">
        <v>433</v>
      </c>
      <c r="D439" s="90" t="s">
        <v>450</v>
      </c>
      <c r="E439" s="90" t="s">
        <v>8</v>
      </c>
      <c r="F439" s="90" t="s">
        <v>478</v>
      </c>
    </row>
    <row r="440" spans="1:6" x14ac:dyDescent="0.25">
      <c r="A440" s="90">
        <v>266121</v>
      </c>
      <c r="B440" s="179">
        <v>45247</v>
      </c>
      <c r="C440" s="90" t="s">
        <v>434</v>
      </c>
      <c r="D440" s="90" t="s">
        <v>14</v>
      </c>
      <c r="E440" s="90" t="s">
        <v>8</v>
      </c>
      <c r="F440" s="90" t="s">
        <v>479</v>
      </c>
    </row>
    <row r="441" spans="1:6" x14ac:dyDescent="0.25">
      <c r="A441" s="90">
        <v>266122</v>
      </c>
      <c r="B441" s="179">
        <v>45247</v>
      </c>
      <c r="C441" s="90" t="s">
        <v>21</v>
      </c>
      <c r="D441" s="90" t="s">
        <v>14</v>
      </c>
      <c r="E441" s="90" t="s">
        <v>8</v>
      </c>
      <c r="F441" s="90" t="s">
        <v>480</v>
      </c>
    </row>
    <row r="442" spans="1:6" x14ac:dyDescent="0.25">
      <c r="A442" s="90">
        <v>266123</v>
      </c>
      <c r="B442" s="179">
        <v>45247</v>
      </c>
      <c r="C442" s="90" t="s">
        <v>435</v>
      </c>
      <c r="D442" s="90" t="s">
        <v>14</v>
      </c>
      <c r="E442" s="90" t="s">
        <v>8</v>
      </c>
      <c r="F442" s="90" t="s">
        <v>481</v>
      </c>
    </row>
    <row r="443" spans="1:6" x14ac:dyDescent="0.25">
      <c r="A443" s="90">
        <v>266124</v>
      </c>
      <c r="B443" s="179">
        <v>45247</v>
      </c>
      <c r="C443" s="90" t="s">
        <v>436</v>
      </c>
      <c r="D443" s="90" t="s">
        <v>11</v>
      </c>
      <c r="E443" s="90" t="s">
        <v>8</v>
      </c>
      <c r="F443" s="90" t="s">
        <v>482</v>
      </c>
    </row>
    <row r="444" spans="1:6" x14ac:dyDescent="0.25">
      <c r="A444" s="90">
        <v>266125</v>
      </c>
      <c r="B444" s="179">
        <v>45252</v>
      </c>
      <c r="C444" s="90" t="s">
        <v>12</v>
      </c>
      <c r="D444" s="90" t="s">
        <v>13</v>
      </c>
      <c r="E444" s="90" t="s">
        <v>8</v>
      </c>
      <c r="F444" s="90" t="s">
        <v>483</v>
      </c>
    </row>
    <row r="445" spans="1:6" x14ac:dyDescent="0.25">
      <c r="A445" s="90">
        <v>266126</v>
      </c>
      <c r="B445" s="179">
        <v>45254</v>
      </c>
      <c r="C445" s="90" t="s">
        <v>437</v>
      </c>
      <c r="D445" s="90" t="s">
        <v>11</v>
      </c>
      <c r="E445" s="90" t="s">
        <v>8</v>
      </c>
      <c r="F445" s="90" t="s">
        <v>484</v>
      </c>
    </row>
    <row r="446" spans="1:6" x14ac:dyDescent="0.25">
      <c r="A446" s="90">
        <v>266127</v>
      </c>
      <c r="B446" s="179">
        <v>45260</v>
      </c>
      <c r="C446" s="90" t="s">
        <v>438</v>
      </c>
      <c r="D446" s="90" t="s">
        <v>11</v>
      </c>
      <c r="E446" s="90" t="s">
        <v>8</v>
      </c>
      <c r="F446" s="90" t="s">
        <v>485</v>
      </c>
    </row>
    <row r="447" spans="1:6" x14ac:dyDescent="0.25">
      <c r="A447" s="90">
        <v>266128</v>
      </c>
      <c r="B447" s="179">
        <v>45260</v>
      </c>
      <c r="C447" s="90" t="s">
        <v>20</v>
      </c>
      <c r="D447" s="90" t="s">
        <v>11</v>
      </c>
      <c r="E447" s="90" t="s">
        <v>8</v>
      </c>
      <c r="F447" s="90" t="s">
        <v>486</v>
      </c>
    </row>
    <row r="448" spans="1:6" x14ac:dyDescent="0.25">
      <c r="A448" s="90">
        <v>266129</v>
      </c>
      <c r="B448" s="179">
        <v>45260</v>
      </c>
      <c r="C448" s="90" t="s">
        <v>439</v>
      </c>
      <c r="D448" s="90" t="s">
        <v>11</v>
      </c>
      <c r="E448" s="90" t="s">
        <v>8</v>
      </c>
      <c r="F448" s="90" t="s">
        <v>487</v>
      </c>
    </row>
    <row r="449" spans="1:6" x14ac:dyDescent="0.25">
      <c r="A449" s="90">
        <v>266130</v>
      </c>
      <c r="B449" s="179">
        <v>45260</v>
      </c>
      <c r="C449" s="90" t="s">
        <v>440</v>
      </c>
      <c r="D449" s="90" t="s">
        <v>11</v>
      </c>
      <c r="E449" s="90" t="s">
        <v>8</v>
      </c>
      <c r="F449" s="90" t="s">
        <v>488</v>
      </c>
    </row>
    <row r="450" spans="1:6" x14ac:dyDescent="0.25">
      <c r="A450" s="90">
        <v>266131</v>
      </c>
      <c r="B450" s="179">
        <v>45260</v>
      </c>
      <c r="C450" s="90" t="s">
        <v>441</v>
      </c>
      <c r="D450" s="90" t="s">
        <v>11</v>
      </c>
      <c r="E450" s="90" t="s">
        <v>8</v>
      </c>
      <c r="F450" s="90" t="s">
        <v>489</v>
      </c>
    </row>
    <row r="451" spans="1:6" x14ac:dyDescent="0.25">
      <c r="A451" s="90">
        <v>266132</v>
      </c>
      <c r="B451" s="179">
        <v>45260</v>
      </c>
      <c r="C451" s="90" t="s">
        <v>442</v>
      </c>
      <c r="D451" s="90" t="s">
        <v>11</v>
      </c>
      <c r="E451" s="90" t="s">
        <v>8</v>
      </c>
      <c r="F451" s="90" t="s">
        <v>490</v>
      </c>
    </row>
    <row r="452" spans="1:6" x14ac:dyDescent="0.25">
      <c r="A452" s="90">
        <v>266133</v>
      </c>
      <c r="B452" s="179">
        <v>45260</v>
      </c>
      <c r="C452" s="90" t="s">
        <v>443</v>
      </c>
      <c r="D452" s="90" t="s">
        <v>11</v>
      </c>
      <c r="E452" s="90" t="s">
        <v>8</v>
      </c>
      <c r="F452" s="90" t="s">
        <v>491</v>
      </c>
    </row>
    <row r="453" spans="1:6" x14ac:dyDescent="0.25">
      <c r="A453" s="90">
        <v>266134</v>
      </c>
      <c r="B453" s="179">
        <v>45260</v>
      </c>
      <c r="C453" s="90" t="s">
        <v>444</v>
      </c>
      <c r="D453" s="90" t="s">
        <v>11</v>
      </c>
      <c r="E453" s="90" t="s">
        <v>8</v>
      </c>
      <c r="F453" s="90" t="s">
        <v>492</v>
      </c>
    </row>
    <row r="454" spans="1:6" x14ac:dyDescent="0.25">
      <c r="A454" s="90">
        <v>266135</v>
      </c>
      <c r="B454" s="179">
        <v>45260</v>
      </c>
      <c r="C454" s="90" t="s">
        <v>445</v>
      </c>
      <c r="D454" s="90" t="s">
        <v>11</v>
      </c>
      <c r="E454" s="90" t="s">
        <v>8</v>
      </c>
      <c r="F454" s="90" t="s">
        <v>493</v>
      </c>
    </row>
    <row r="455" spans="1:6" x14ac:dyDescent="0.25">
      <c r="A455" s="90">
        <v>266136</v>
      </c>
      <c r="B455" s="179">
        <v>45260</v>
      </c>
      <c r="C455" s="90" t="s">
        <v>446</v>
      </c>
      <c r="D455" s="90" t="s">
        <v>11</v>
      </c>
      <c r="E455" s="90" t="s">
        <v>8</v>
      </c>
      <c r="F455" s="90" t="s">
        <v>494</v>
      </c>
    </row>
    <row r="456" spans="1:6" ht="15" customHeight="1" x14ac:dyDescent="0.25">
      <c r="A456" s="90">
        <v>266137</v>
      </c>
      <c r="B456" s="179">
        <v>45260</v>
      </c>
      <c r="C456" s="90" t="s">
        <v>447</v>
      </c>
      <c r="D456" s="90" t="s">
        <v>11</v>
      </c>
      <c r="E456" s="90" t="s">
        <v>8</v>
      </c>
      <c r="F456" s="90" t="s">
        <v>494</v>
      </c>
    </row>
    <row r="457" spans="1:6" x14ac:dyDescent="0.25">
      <c r="A457" s="180" t="s">
        <v>496</v>
      </c>
      <c r="B457" s="180"/>
      <c r="C457" s="180"/>
      <c r="D457" s="180"/>
      <c r="E457" s="181" t="s">
        <v>495</v>
      </c>
      <c r="F457" s="181"/>
    </row>
    <row r="694" ht="15.75" customHeight="1" x14ac:dyDescent="0.25"/>
    <row r="754" spans="7:9" ht="15.75" customHeight="1" x14ac:dyDescent="0.25"/>
    <row r="763" spans="7:9" ht="16.5" x14ac:dyDescent="0.25">
      <c r="G763" s="8"/>
      <c r="H763" s="8"/>
      <c r="I763" s="9"/>
    </row>
    <row r="764" spans="7:9" ht="16.5" x14ac:dyDescent="0.25">
      <c r="G764" s="8"/>
      <c r="H764" s="8"/>
      <c r="I764" s="9"/>
    </row>
    <row r="765" spans="7:9" ht="16.5" x14ac:dyDescent="0.25">
      <c r="G765" s="8"/>
      <c r="H765" s="8"/>
      <c r="I765" s="9"/>
    </row>
    <row r="766" spans="7:9" ht="16.5" x14ac:dyDescent="0.25">
      <c r="G766" s="8"/>
      <c r="H766" s="8"/>
      <c r="I766" s="9"/>
    </row>
    <row r="767" spans="7:9" ht="16.5" x14ac:dyDescent="0.25">
      <c r="G767" s="8"/>
      <c r="H767" s="8"/>
      <c r="I767" s="9"/>
    </row>
    <row r="768" spans="7:9" ht="16.5" x14ac:dyDescent="0.25">
      <c r="G768" s="8"/>
      <c r="H768" s="8"/>
      <c r="I768" s="9"/>
    </row>
    <row r="769" spans="7:9" ht="16.5" x14ac:dyDescent="0.25">
      <c r="G769" s="8"/>
      <c r="H769" s="8"/>
      <c r="I769" s="9"/>
    </row>
    <row r="770" spans="7:9" ht="16.5" x14ac:dyDescent="0.25">
      <c r="G770" s="8"/>
      <c r="H770" s="8"/>
      <c r="I770" s="9"/>
    </row>
    <row r="771" spans="7:9" ht="16.5" x14ac:dyDescent="0.25">
      <c r="G771" s="8"/>
      <c r="H771" s="8"/>
      <c r="I771" s="9"/>
    </row>
    <row r="772" spans="7:9" ht="16.5" x14ac:dyDescent="0.25">
      <c r="G772" s="8"/>
      <c r="H772" s="8"/>
      <c r="I772" s="9"/>
    </row>
    <row r="773" spans="7:9" ht="16.5" x14ac:dyDescent="0.25">
      <c r="G773" s="8"/>
      <c r="H773" s="8"/>
      <c r="I773" s="9"/>
    </row>
    <row r="783" spans="7:9" x14ac:dyDescent="0.25">
      <c r="G783" s="6"/>
      <c r="H783" s="6"/>
      <c r="I783" s="6"/>
    </row>
    <row r="784" spans="7:9" x14ac:dyDescent="0.25">
      <c r="G784" s="6"/>
      <c r="H784" s="6"/>
      <c r="I784" s="6"/>
    </row>
    <row r="785" spans="7:10" x14ac:dyDescent="0.25">
      <c r="G785" s="6"/>
      <c r="H785" s="6"/>
      <c r="I785" s="6"/>
    </row>
    <row r="786" spans="7:10" x14ac:dyDescent="0.25">
      <c r="G786" s="6"/>
      <c r="H786" s="6"/>
      <c r="I786" s="6"/>
    </row>
    <row r="787" spans="7:10" ht="17.25" x14ac:dyDescent="0.25">
      <c r="G787" s="14"/>
      <c r="H787" s="15"/>
      <c r="I787" s="14"/>
    </row>
    <row r="788" spans="7:10" ht="17.25" x14ac:dyDescent="0.25">
      <c r="G788" s="14"/>
      <c r="H788" s="16"/>
    </row>
    <row r="789" spans="7:10" ht="17.25" x14ac:dyDescent="0.25">
      <c r="G789" s="14"/>
      <c r="H789" s="198"/>
      <c r="I789" s="198"/>
    </row>
    <row r="790" spans="7:10" ht="17.25" x14ac:dyDescent="0.25">
      <c r="G790" s="14"/>
      <c r="H790" s="17"/>
      <c r="I790" s="13"/>
      <c r="J790" s="13"/>
    </row>
    <row r="791" spans="7:10" ht="15.75" customHeight="1" x14ac:dyDescent="0.25">
      <c r="G791" s="14"/>
      <c r="H791" s="15"/>
      <c r="I791" s="14"/>
    </row>
    <row r="795" spans="7:10" ht="15.75" customHeight="1" x14ac:dyDescent="0.25"/>
    <row r="799" spans="7:10" ht="15.75" thickBot="1" x14ac:dyDescent="0.3"/>
    <row r="800" spans="7:10" x14ac:dyDescent="0.25">
      <c r="G800" s="21"/>
    </row>
    <row r="801" spans="7:9" x14ac:dyDescent="0.25">
      <c r="G801" s="20"/>
    </row>
    <row r="807" spans="7:9" ht="16.5" x14ac:dyDescent="0.25">
      <c r="G807" s="18"/>
      <c r="H807" s="18"/>
      <c r="I807" s="9"/>
    </row>
    <row r="808" spans="7:9" x14ac:dyDescent="0.25">
      <c r="G808" s="6"/>
      <c r="H808" s="6"/>
      <c r="I808" s="6"/>
    </row>
    <row r="809" spans="7:9" x14ac:dyDescent="0.25">
      <c r="G809" s="6"/>
      <c r="H809" s="6"/>
      <c r="I809" s="6"/>
    </row>
    <row r="810" spans="7:9" x14ac:dyDescent="0.25">
      <c r="G810" s="6"/>
      <c r="H810" s="6"/>
      <c r="I810" s="6"/>
    </row>
    <row r="811" spans="7:9" x14ac:dyDescent="0.25">
      <c r="G811" s="6"/>
      <c r="H811" s="6"/>
      <c r="I811" s="6"/>
    </row>
    <row r="812" spans="7:9" ht="15.75" thickBot="1" x14ac:dyDescent="0.3">
      <c r="G812" s="22"/>
      <c r="H812" s="6"/>
      <c r="I812" s="6"/>
    </row>
    <row r="813" spans="7:9" x14ac:dyDescent="0.25">
      <c r="G813" s="6"/>
      <c r="H813" s="6"/>
      <c r="I813" s="6"/>
    </row>
    <row r="814" spans="7:9" x14ac:dyDescent="0.25">
      <c r="G814" s="6"/>
      <c r="H814" s="6"/>
      <c r="I814" s="6"/>
    </row>
    <row r="815" spans="7:9" x14ac:dyDescent="0.25">
      <c r="G815" s="6"/>
      <c r="H815" s="6"/>
      <c r="I815" s="6"/>
    </row>
    <row r="816" spans="7:9" x14ac:dyDescent="0.25">
      <c r="G816" s="6"/>
      <c r="H816" s="6"/>
      <c r="I816" s="6"/>
    </row>
    <row r="817" spans="7:9" x14ac:dyDescent="0.25">
      <c r="G817" s="6"/>
      <c r="H817" s="6"/>
      <c r="I817" s="6"/>
    </row>
    <row r="818" spans="7:9" x14ac:dyDescent="0.25">
      <c r="G818" s="6"/>
      <c r="H818" s="6"/>
      <c r="I818" s="6"/>
    </row>
    <row r="819" spans="7:9" x14ac:dyDescent="0.25">
      <c r="G819" s="6"/>
      <c r="H819" s="6"/>
      <c r="I819" s="6"/>
    </row>
    <row r="820" spans="7:9" x14ac:dyDescent="0.25">
      <c r="G820" s="6"/>
      <c r="H820" s="6"/>
      <c r="I820" s="6"/>
    </row>
    <row r="821" spans="7:9" x14ac:dyDescent="0.25">
      <c r="G821" s="6"/>
      <c r="H821" s="6"/>
      <c r="I821" s="6"/>
    </row>
    <row r="822" spans="7:9" x14ac:dyDescent="0.25">
      <c r="G822" s="6"/>
      <c r="H822" s="6"/>
      <c r="I822" s="6"/>
    </row>
    <row r="823" spans="7:9" x14ac:dyDescent="0.25">
      <c r="G823" s="6"/>
      <c r="H823" s="6"/>
      <c r="I823" s="6"/>
    </row>
    <row r="824" spans="7:9" x14ac:dyDescent="0.25">
      <c r="G824" s="6"/>
      <c r="H824" s="6"/>
      <c r="I824" s="6"/>
    </row>
  </sheetData>
  <mergeCells count="39">
    <mergeCell ref="B8:E8"/>
    <mergeCell ref="B9:E9"/>
    <mergeCell ref="B10:E10"/>
    <mergeCell ref="B13:E13"/>
    <mergeCell ref="B14:E14"/>
    <mergeCell ref="B86:D86"/>
    <mergeCell ref="B93:E93"/>
    <mergeCell ref="B94:E94"/>
    <mergeCell ref="H789:I789"/>
    <mergeCell ref="A405:F405"/>
    <mergeCell ref="B96:E96"/>
    <mergeCell ref="B77:E77"/>
    <mergeCell ref="B78:E78"/>
    <mergeCell ref="B79:E79"/>
    <mergeCell ref="B80:E80"/>
    <mergeCell ref="B81:E81"/>
    <mergeCell ref="B15:E15"/>
    <mergeCell ref="B52:D52"/>
    <mergeCell ref="B55:E55"/>
    <mergeCell ref="B56:E56"/>
    <mergeCell ref="B74:D74"/>
    <mergeCell ref="B95:E95"/>
    <mergeCell ref="B99:C99"/>
    <mergeCell ref="B102:E102"/>
    <mergeCell ref="B108:C108"/>
    <mergeCell ref="C111:D111"/>
    <mergeCell ref="B118:C118"/>
    <mergeCell ref="D121:E121"/>
    <mergeCell ref="B127:E127"/>
    <mergeCell ref="B128:E128"/>
    <mergeCell ref="B337:D337"/>
    <mergeCell ref="A457:D457"/>
    <mergeCell ref="E457:F457"/>
    <mergeCell ref="B388:D388"/>
    <mergeCell ref="B340:E340"/>
    <mergeCell ref="B341:E341"/>
    <mergeCell ref="B345:D345"/>
    <mergeCell ref="B348:E348"/>
    <mergeCell ref="B349:E349"/>
  </mergeCells>
  <pageMargins left="0.70866141732283472" right="0.70866141732283472" top="0.74803149606299213" bottom="0.74803149606299213" header="0.31496062992125984" footer="0.31496062992125984"/>
  <pageSetup scale="51" orientation="portrait" verticalDpi="0" r:id="rId1"/>
  <rowBreaks count="4" manualBreakCount="4">
    <brk id="75" max="6" man="1"/>
    <brk id="314" max="6" man="1"/>
    <brk id="395" max="6" man="1"/>
    <brk id="78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BB1F-43A7-44B0-9A65-867E93162DA9}">
  <dimension ref="C1:T85"/>
  <sheetViews>
    <sheetView showGridLines="0" tabSelected="1" view="pageBreakPreview" topLeftCell="C1" zoomScale="70" zoomScaleNormal="85" zoomScaleSheetLayoutView="70" workbookViewId="0">
      <pane xSplit="1" topLeftCell="D1" activePane="topRight" state="frozen"/>
      <selection activeCell="C1" sqref="C1"/>
      <selection pane="topRight" activeCell="P82" sqref="P82"/>
    </sheetView>
  </sheetViews>
  <sheetFormatPr baseColWidth="10" defaultColWidth="11.42578125" defaultRowHeight="21" x14ac:dyDescent="0.35"/>
  <cols>
    <col min="1" max="2" width="0" hidden="1" customWidth="1"/>
    <col min="3" max="3" width="69" style="27" bestFit="1" customWidth="1"/>
    <col min="4" max="4" width="22.85546875" style="26" customWidth="1"/>
    <col min="5" max="5" width="23.28515625" style="17" customWidth="1"/>
    <col min="6" max="6" width="25.28515625" style="17" customWidth="1"/>
    <col min="7" max="7" width="19" style="17" customWidth="1"/>
    <col min="8" max="8" width="18" style="17" bestFit="1" customWidth="1"/>
    <col min="9" max="9" width="15.140625" style="17" customWidth="1"/>
    <col min="10" max="10" width="15.7109375" style="25" customWidth="1"/>
    <col min="11" max="11" width="15" style="17" customWidth="1"/>
    <col min="12" max="12" width="15.5703125" style="17" customWidth="1"/>
    <col min="13" max="13" width="14.42578125" style="17" customWidth="1"/>
    <col min="14" max="14" width="14.5703125" style="17" customWidth="1"/>
    <col min="15" max="15" width="15" style="17" customWidth="1"/>
    <col min="16" max="17" width="14.42578125" style="24" bestFit="1" customWidth="1"/>
    <col min="18" max="18" width="18.85546875" style="24" bestFit="1" customWidth="1"/>
    <col min="19" max="19" width="1.7109375" style="24" customWidth="1"/>
    <col min="20" max="20" width="12.5703125" bestFit="1" customWidth="1"/>
  </cols>
  <sheetData>
    <row r="1" spans="3:20" ht="28.5" customHeight="1" x14ac:dyDescent="0.25">
      <c r="C1" s="218" t="s">
        <v>121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80"/>
    </row>
    <row r="2" spans="3:20" ht="21.75" customHeight="1" x14ac:dyDescent="0.25">
      <c r="C2" s="205" t="s">
        <v>120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78"/>
    </row>
    <row r="3" spans="3:20" ht="15" customHeight="1" x14ac:dyDescent="0.25">
      <c r="C3" s="207">
        <v>2023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79"/>
    </row>
    <row r="4" spans="3:20" ht="27" customHeight="1" x14ac:dyDescent="0.25">
      <c r="C4" s="209" t="s">
        <v>119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78"/>
    </row>
    <row r="5" spans="3:20" ht="21.75" customHeight="1" x14ac:dyDescent="0.25">
      <c r="C5" s="210" t="s">
        <v>118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78"/>
    </row>
    <row r="6" spans="3:20" ht="9.75" customHeight="1" x14ac:dyDescent="0.35"/>
    <row r="7" spans="3:20" s="71" customFormat="1" ht="25.5" customHeight="1" x14ac:dyDescent="0.25">
      <c r="C7" s="211" t="s">
        <v>117</v>
      </c>
      <c r="D7" s="212" t="s">
        <v>116</v>
      </c>
      <c r="E7" s="214" t="s">
        <v>115</v>
      </c>
      <c r="F7" s="201" t="s">
        <v>114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77"/>
    </row>
    <row r="8" spans="3:20" s="71" customFormat="1" x14ac:dyDescent="0.35">
      <c r="C8" s="211"/>
      <c r="D8" s="213"/>
      <c r="E8" s="215"/>
      <c r="F8" s="75" t="s">
        <v>113</v>
      </c>
      <c r="G8" s="75" t="s">
        <v>112</v>
      </c>
      <c r="H8" s="75" t="s">
        <v>111</v>
      </c>
      <c r="I8" s="75" t="s">
        <v>110</v>
      </c>
      <c r="J8" s="76" t="s">
        <v>109</v>
      </c>
      <c r="K8" s="75" t="s">
        <v>108</v>
      </c>
      <c r="L8" s="74" t="s">
        <v>107</v>
      </c>
      <c r="M8" s="75" t="s">
        <v>106</v>
      </c>
      <c r="N8" s="75" t="s">
        <v>105</v>
      </c>
      <c r="O8" s="75" t="s">
        <v>104</v>
      </c>
      <c r="P8" s="75" t="s">
        <v>103</v>
      </c>
      <c r="Q8" s="74" t="s">
        <v>102</v>
      </c>
      <c r="R8" s="73" t="s">
        <v>101</v>
      </c>
      <c r="S8" s="72"/>
    </row>
    <row r="9" spans="3:20" s="17" customFormat="1" x14ac:dyDescent="0.35">
      <c r="C9" s="54" t="s">
        <v>100</v>
      </c>
      <c r="D9" s="70"/>
      <c r="E9" s="69"/>
      <c r="F9" s="69"/>
      <c r="G9" s="69"/>
      <c r="H9" s="69"/>
      <c r="I9" s="69"/>
      <c r="J9" s="43"/>
      <c r="K9" s="69"/>
      <c r="L9" s="69"/>
      <c r="M9" s="69"/>
      <c r="N9" s="69"/>
      <c r="O9" s="69"/>
      <c r="P9" s="69"/>
      <c r="Q9" s="69"/>
      <c r="R9" s="68"/>
      <c r="S9" s="68"/>
    </row>
    <row r="10" spans="3:20" ht="15.75" x14ac:dyDescent="0.25">
      <c r="C10" s="45" t="s">
        <v>99</v>
      </c>
      <c r="D10" s="53">
        <f>D11+D12+D13+D14+D15</f>
        <v>1004582136</v>
      </c>
      <c r="E10" s="43">
        <f>SUM(E11:E15)</f>
        <v>998311712.72000003</v>
      </c>
      <c r="F10" s="60">
        <v>52801084.469999999</v>
      </c>
      <c r="G10" s="49">
        <v>75030854.480000004</v>
      </c>
      <c r="H10" s="49">
        <f>SUM(H11:H15)</f>
        <v>74039076</v>
      </c>
      <c r="I10" s="49">
        <f>SUM(I11:I15)</f>
        <v>68654157.149999991</v>
      </c>
      <c r="J10" s="49">
        <f>SUM(J11:J15)</f>
        <v>71053255.890000001</v>
      </c>
      <c r="K10" s="49">
        <f>SUM(K11:K15)</f>
        <v>79545655.219999999</v>
      </c>
      <c r="L10" s="49">
        <f>SUM(L11:L15)</f>
        <v>102597800.47999999</v>
      </c>
      <c r="M10" s="49">
        <f>SUM(M11:M15)</f>
        <v>77106934</v>
      </c>
      <c r="N10" s="49">
        <f>SUM(N11:N15)</f>
        <v>79549487.349999994</v>
      </c>
      <c r="O10" s="43">
        <f>SUM(O11:O15)</f>
        <v>64426434.310000002</v>
      </c>
      <c r="P10" s="43">
        <f>SUM(P11:P15)</f>
        <v>85944009.819999993</v>
      </c>
      <c r="Q10" s="43">
        <f>SUM(Q11:Q15)</f>
        <v>0</v>
      </c>
      <c r="R10" s="49">
        <f>SUM(F10:Q10)</f>
        <v>830748749.16999984</v>
      </c>
      <c r="S10" s="49"/>
      <c r="T10" s="35"/>
    </row>
    <row r="11" spans="3:20" ht="22.5" customHeight="1" x14ac:dyDescent="0.25">
      <c r="C11" s="41" t="s">
        <v>98</v>
      </c>
      <c r="D11" s="56">
        <v>712476876</v>
      </c>
      <c r="E11" s="56">
        <v>748872093.76999998</v>
      </c>
      <c r="F11" s="46">
        <v>52786084.469999999</v>
      </c>
      <c r="G11" s="46">
        <v>60225164.200000003</v>
      </c>
      <c r="H11" s="47">
        <v>60822966.270000003</v>
      </c>
      <c r="I11" s="46">
        <v>56802692.869999997</v>
      </c>
      <c r="J11" s="47">
        <v>55809616.339999996</v>
      </c>
      <c r="K11" s="52">
        <v>61224747.670000002</v>
      </c>
      <c r="L11" s="46">
        <v>67762675.729999989</v>
      </c>
      <c r="M11" s="46">
        <v>61622703</v>
      </c>
      <c r="N11" s="46">
        <v>66826266.380000003</v>
      </c>
      <c r="O11" s="46">
        <v>58256434.310000002</v>
      </c>
      <c r="P11" s="46">
        <v>57923701.979999997</v>
      </c>
      <c r="Q11" s="46"/>
      <c r="R11" s="46">
        <f>SUM(F11:Q11)</f>
        <v>660063053.22000003</v>
      </c>
      <c r="S11" s="46"/>
      <c r="T11" s="35"/>
    </row>
    <row r="12" spans="3:20" ht="22.5" customHeight="1" x14ac:dyDescent="0.25">
      <c r="C12" s="41" t="s">
        <v>97</v>
      </c>
      <c r="D12" s="56">
        <v>19033500</v>
      </c>
      <c r="E12" s="56">
        <v>26793500</v>
      </c>
      <c r="F12" s="46"/>
      <c r="G12" s="46">
        <v>3000000</v>
      </c>
      <c r="H12" s="47">
        <v>1500000</v>
      </c>
      <c r="I12" s="46">
        <v>50000</v>
      </c>
      <c r="J12" s="47">
        <v>3190000</v>
      </c>
      <c r="K12" s="52">
        <v>6140000</v>
      </c>
      <c r="L12" s="46">
        <v>3000000</v>
      </c>
      <c r="M12" s="46">
        <v>3120000</v>
      </c>
      <c r="N12" s="46">
        <v>60000</v>
      </c>
      <c r="O12" s="46">
        <v>6060000</v>
      </c>
      <c r="P12" s="46">
        <v>3060000</v>
      </c>
      <c r="Q12" s="46"/>
      <c r="R12" s="46">
        <f>SUM(F12:Q12)</f>
        <v>29180000</v>
      </c>
      <c r="S12" s="46"/>
      <c r="T12" s="35"/>
    </row>
    <row r="13" spans="3:20" ht="22.5" customHeight="1" x14ac:dyDescent="0.25">
      <c r="C13" s="41" t="s">
        <v>96</v>
      </c>
      <c r="D13" s="56">
        <v>7734457</v>
      </c>
      <c r="E13" s="56">
        <v>1974457</v>
      </c>
      <c r="F13" s="46">
        <v>15000</v>
      </c>
      <c r="G13" s="46">
        <v>235000</v>
      </c>
      <c r="H13" s="47">
        <v>140000</v>
      </c>
      <c r="I13" s="46">
        <v>45000</v>
      </c>
      <c r="J13" s="47">
        <v>155000</v>
      </c>
      <c r="K13" s="52">
        <v>125000</v>
      </c>
      <c r="L13" s="46">
        <v>230000</v>
      </c>
      <c r="M13" s="46">
        <v>140000</v>
      </c>
      <c r="N13" s="46">
        <v>393979.78</v>
      </c>
      <c r="O13" s="46">
        <v>110000</v>
      </c>
      <c r="P13" s="46">
        <v>220000</v>
      </c>
      <c r="Q13" s="46"/>
      <c r="R13" s="46">
        <f>SUM(F13:Q13)</f>
        <v>1808979.78</v>
      </c>
      <c r="S13" s="46"/>
      <c r="T13" s="35"/>
    </row>
    <row r="14" spans="3:20" ht="22.5" customHeight="1" x14ac:dyDescent="0.25">
      <c r="C14" s="41" t="s">
        <v>95</v>
      </c>
      <c r="D14" s="56">
        <v>132186684</v>
      </c>
      <c r="E14" s="56">
        <v>110043692.95</v>
      </c>
      <c r="F14" s="46"/>
      <c r="G14" s="46"/>
      <c r="H14" s="62"/>
      <c r="I14" s="46"/>
      <c r="J14" s="47"/>
      <c r="K14" s="52"/>
      <c r="L14" s="46">
        <v>7630000</v>
      </c>
      <c r="M14" s="46" t="s">
        <v>29</v>
      </c>
      <c r="N14" s="46">
        <v>0</v>
      </c>
      <c r="O14" s="46">
        <v>0</v>
      </c>
      <c r="P14" s="46">
        <v>0</v>
      </c>
      <c r="Q14" s="46"/>
      <c r="R14" s="46">
        <f>SUM(F14:Q14)</f>
        <v>7630000</v>
      </c>
      <c r="S14" s="46"/>
      <c r="T14" s="35"/>
    </row>
    <row r="15" spans="3:20" ht="22.5" customHeight="1" x14ac:dyDescent="0.25">
      <c r="C15" s="41" t="s">
        <v>94</v>
      </c>
      <c r="D15" s="56">
        <v>133150619</v>
      </c>
      <c r="E15" s="56">
        <v>110627969</v>
      </c>
      <c r="F15" s="46"/>
      <c r="G15" s="46">
        <v>11570690.279999999</v>
      </c>
      <c r="H15" s="47">
        <v>11576109.73</v>
      </c>
      <c r="I15" s="46">
        <v>11756464.279999999</v>
      </c>
      <c r="J15" s="47">
        <v>11898639.550000001</v>
      </c>
      <c r="K15" s="52">
        <v>12055907.550000001</v>
      </c>
      <c r="L15" s="52">
        <v>23975124.75</v>
      </c>
      <c r="M15" s="46">
        <v>12224231</v>
      </c>
      <c r="N15" s="46">
        <v>12269241.189999999</v>
      </c>
      <c r="O15" s="46"/>
      <c r="P15" s="46">
        <v>24740307.84</v>
      </c>
      <c r="Q15" s="46"/>
      <c r="R15" s="46">
        <f>SUM(F15:Q15)</f>
        <v>132066716.17</v>
      </c>
      <c r="S15" s="46"/>
      <c r="T15" s="35"/>
    </row>
    <row r="16" spans="3:20" ht="19.5" customHeight="1" x14ac:dyDescent="0.25">
      <c r="C16" s="45" t="s">
        <v>93</v>
      </c>
      <c r="D16" s="53">
        <f>D17+D18+D19+D20+D21+D22+D23+D24+D25</f>
        <v>249903648</v>
      </c>
      <c r="E16" s="43">
        <f>+E17+E18+E19+E20+E21+E22+E23+E24+E25</f>
        <v>224751307.23000002</v>
      </c>
      <c r="F16" s="60">
        <v>27338207.34</v>
      </c>
      <c r="G16" s="49">
        <v>15125991.77</v>
      </c>
      <c r="H16" s="49">
        <f>SUM(H17:H25)</f>
        <v>19944289.640000001</v>
      </c>
      <c r="I16" s="49">
        <f>SUM(I17:I25)</f>
        <v>11948138.15</v>
      </c>
      <c r="J16" s="49">
        <f>SUM(J17:J25)</f>
        <v>21785668.939999998</v>
      </c>
      <c r="K16" s="50">
        <f>SUM(K17:K25)</f>
        <v>12702265.320000002</v>
      </c>
      <c r="L16" s="50">
        <f>SUM(L17:L25)</f>
        <v>11123499.23</v>
      </c>
      <c r="M16" s="49">
        <f>SUM(M17:M25)</f>
        <v>11056161.969999999</v>
      </c>
      <c r="N16" s="49">
        <f>SUM(N17:N25)</f>
        <v>16277784.060000001</v>
      </c>
      <c r="O16" s="49">
        <f>SUM(O17:O25)</f>
        <v>14819360.560000001</v>
      </c>
      <c r="P16" s="49">
        <f>SUM(P17:P25)</f>
        <v>15250950.33</v>
      </c>
      <c r="Q16" s="43">
        <f>SUM(Q17:Q25)</f>
        <v>0</v>
      </c>
      <c r="R16" s="49">
        <f>SUM(F16:Q16)</f>
        <v>177372317.31000003</v>
      </c>
      <c r="S16" s="49"/>
      <c r="T16" s="35"/>
    </row>
    <row r="17" spans="3:20" ht="19.5" customHeight="1" x14ac:dyDescent="0.25">
      <c r="C17" s="41" t="s">
        <v>92</v>
      </c>
      <c r="D17" s="56">
        <v>18311351</v>
      </c>
      <c r="E17" s="56">
        <v>29054346.289999999</v>
      </c>
      <c r="F17" s="46">
        <v>2079300.2</v>
      </c>
      <c r="G17" s="46">
        <v>2157722.5699999998</v>
      </c>
      <c r="H17" s="47">
        <v>2508171.2599999998</v>
      </c>
      <c r="I17" s="46">
        <v>2496950.89</v>
      </c>
      <c r="J17" s="47">
        <v>7425415.6600000001</v>
      </c>
      <c r="K17" s="52">
        <v>3323617.49</v>
      </c>
      <c r="L17" s="46">
        <v>2427498.2999999998</v>
      </c>
      <c r="M17" s="46">
        <v>2560107.33</v>
      </c>
      <c r="N17" s="46">
        <v>2422801.2400000002</v>
      </c>
      <c r="O17" s="46">
        <v>2180918.9700000002</v>
      </c>
      <c r="P17" s="46">
        <v>2636559.85</v>
      </c>
      <c r="Q17" s="46"/>
      <c r="R17" s="46">
        <f>SUM(F17:Q17)</f>
        <v>32219063.760000005</v>
      </c>
      <c r="S17" s="46"/>
      <c r="T17" s="35"/>
    </row>
    <row r="18" spans="3:20" ht="17.25" customHeight="1" x14ac:dyDescent="0.25">
      <c r="C18" s="41" t="s">
        <v>91</v>
      </c>
      <c r="D18" s="56">
        <v>20736908</v>
      </c>
      <c r="E18" s="56">
        <v>26562041.18</v>
      </c>
      <c r="F18" s="46">
        <v>1619503.23</v>
      </c>
      <c r="G18" s="46">
        <v>554659.21</v>
      </c>
      <c r="H18" s="47">
        <v>5066321.75</v>
      </c>
      <c r="I18" s="46">
        <v>5924370.7300000004</v>
      </c>
      <c r="J18" s="47">
        <v>811986.3</v>
      </c>
      <c r="K18" s="52">
        <v>1852392.41</v>
      </c>
      <c r="L18" s="46">
        <v>221834.49</v>
      </c>
      <c r="M18" s="46">
        <v>60077.17</v>
      </c>
      <c r="N18" s="46">
        <v>515940.24</v>
      </c>
      <c r="O18" s="46">
        <v>377357.52</v>
      </c>
      <c r="P18" s="46">
        <v>2979952.25</v>
      </c>
      <c r="Q18" s="46"/>
      <c r="R18" s="46">
        <f>SUM(F18:Q18)</f>
        <v>19984395.300000001</v>
      </c>
      <c r="S18" s="46"/>
      <c r="T18" s="35"/>
    </row>
    <row r="19" spans="3:20" ht="24" customHeight="1" x14ac:dyDescent="0.25">
      <c r="C19" s="41" t="s">
        <v>90</v>
      </c>
      <c r="D19" s="56">
        <v>15722275</v>
      </c>
      <c r="E19" s="56">
        <v>6778275</v>
      </c>
      <c r="F19" s="46">
        <v>1193879</v>
      </c>
      <c r="G19" s="46">
        <v>1906888.67</v>
      </c>
      <c r="H19" s="47">
        <v>1312419.83</v>
      </c>
      <c r="I19" s="52">
        <v>36600</v>
      </c>
      <c r="J19" s="47">
        <v>89600</v>
      </c>
      <c r="K19" s="52"/>
      <c r="L19" s="46">
        <v>112300</v>
      </c>
      <c r="M19" s="46">
        <v>598971.80000000005</v>
      </c>
      <c r="N19" s="46">
        <v>60715.8</v>
      </c>
      <c r="O19" s="46">
        <v>15000</v>
      </c>
      <c r="P19" s="46">
        <v>370840.83</v>
      </c>
      <c r="Q19" s="46"/>
      <c r="R19" s="46">
        <f>SUM(F19:Q19)</f>
        <v>5697215.9299999997</v>
      </c>
      <c r="S19" s="46"/>
      <c r="T19" s="35"/>
    </row>
    <row r="20" spans="3:20" ht="25.5" customHeight="1" x14ac:dyDescent="0.25">
      <c r="C20" s="41" t="s">
        <v>89</v>
      </c>
      <c r="D20" s="56">
        <v>310718</v>
      </c>
      <c r="E20" s="56">
        <v>2226061.86</v>
      </c>
      <c r="F20" s="67">
        <v>58255</v>
      </c>
      <c r="G20" s="67">
        <v>86607.5</v>
      </c>
      <c r="H20" s="61">
        <v>25376</v>
      </c>
      <c r="I20" s="67">
        <v>120168.51</v>
      </c>
      <c r="J20" s="47">
        <v>240320</v>
      </c>
      <c r="K20" s="52">
        <v>145471</v>
      </c>
      <c r="L20" s="52">
        <v>120634</v>
      </c>
      <c r="M20" s="46">
        <v>348843.35</v>
      </c>
      <c r="N20" s="46">
        <v>649653</v>
      </c>
      <c r="O20" s="46">
        <v>173947</v>
      </c>
      <c r="P20" s="46">
        <v>170266</v>
      </c>
      <c r="Q20" s="46"/>
      <c r="R20" s="46">
        <f>SUM(F20:Q20)</f>
        <v>2139541.36</v>
      </c>
      <c r="S20" s="46"/>
      <c r="T20" s="35"/>
    </row>
    <row r="21" spans="3:20" ht="24" customHeight="1" x14ac:dyDescent="0.25">
      <c r="C21" s="41" t="s">
        <v>88</v>
      </c>
      <c r="D21" s="56">
        <v>39111328</v>
      </c>
      <c r="E21" s="56">
        <v>13063859.310000001</v>
      </c>
      <c r="F21" s="46">
        <v>732079.36</v>
      </c>
      <c r="G21" s="46"/>
      <c r="H21" s="47">
        <v>293852.81</v>
      </c>
      <c r="I21" s="46">
        <v>147050</v>
      </c>
      <c r="J21" s="47">
        <v>164955</v>
      </c>
      <c r="K21" s="52">
        <v>260986.12</v>
      </c>
      <c r="L21" s="52">
        <v>1403680.8</v>
      </c>
      <c r="M21" s="46">
        <v>351745</v>
      </c>
      <c r="N21" s="46">
        <v>1605675.69</v>
      </c>
      <c r="O21" s="46">
        <v>162962.5</v>
      </c>
      <c r="P21" s="46">
        <v>302326.09999999998</v>
      </c>
      <c r="Q21" s="46"/>
      <c r="R21" s="46">
        <f>SUM(F21:Q21)</f>
        <v>5425313.379999999</v>
      </c>
      <c r="S21" s="46"/>
      <c r="T21" s="35"/>
    </row>
    <row r="22" spans="3:20" ht="19.5" customHeight="1" x14ac:dyDescent="0.25">
      <c r="C22" s="41" t="s">
        <v>87</v>
      </c>
      <c r="D22" s="56">
        <v>37404257</v>
      </c>
      <c r="E22" s="56">
        <v>17683376.98</v>
      </c>
      <c r="F22" s="46">
        <v>671170.71</v>
      </c>
      <c r="G22" s="46">
        <v>1696688.18</v>
      </c>
      <c r="H22" s="47">
        <v>2299136.86</v>
      </c>
      <c r="I22" s="46">
        <v>911656.78</v>
      </c>
      <c r="J22" s="47">
        <v>3194711.89</v>
      </c>
      <c r="K22" s="52">
        <v>1367711.61</v>
      </c>
      <c r="L22" s="52">
        <v>1692414.71</v>
      </c>
      <c r="M22" s="46">
        <v>1589158.1800000002</v>
      </c>
      <c r="N22" s="46">
        <v>1510797.97</v>
      </c>
      <c r="O22" s="46">
        <v>1529919.09</v>
      </c>
      <c r="P22" s="46">
        <v>2103402.23</v>
      </c>
      <c r="Q22" s="46"/>
      <c r="R22" s="46">
        <f>SUM(F22:Q22)</f>
        <v>18566768.209999997</v>
      </c>
      <c r="S22" s="46"/>
      <c r="T22" s="35"/>
    </row>
    <row r="23" spans="3:20" ht="35.25" customHeight="1" x14ac:dyDescent="0.25">
      <c r="C23" s="41" t="s">
        <v>86</v>
      </c>
      <c r="D23" s="56">
        <v>9657405</v>
      </c>
      <c r="E23" s="56">
        <v>8856073.6099999994</v>
      </c>
      <c r="F23" s="46">
        <v>364482.7</v>
      </c>
      <c r="G23" s="46">
        <v>196242.18</v>
      </c>
      <c r="H23" s="61">
        <v>885232.14</v>
      </c>
      <c r="I23" s="52">
        <v>155892.51</v>
      </c>
      <c r="J23" s="47">
        <v>24845.23</v>
      </c>
      <c r="K23" s="52">
        <v>98927.44</v>
      </c>
      <c r="L23" s="52">
        <v>359031.13</v>
      </c>
      <c r="M23" s="46">
        <v>62249.05</v>
      </c>
      <c r="N23" s="46">
        <v>264677.5</v>
      </c>
      <c r="O23" s="46">
        <v>158150.65</v>
      </c>
      <c r="P23" s="46">
        <v>132303.76999999999</v>
      </c>
      <c r="Q23" s="46"/>
      <c r="R23" s="46">
        <f>SUM(F23:Q23)</f>
        <v>2702034.3</v>
      </c>
      <c r="S23" s="46"/>
      <c r="T23" s="35"/>
    </row>
    <row r="24" spans="3:20" s="63" customFormat="1" ht="30.75" customHeight="1" x14ac:dyDescent="0.25">
      <c r="C24" s="66" t="s">
        <v>85</v>
      </c>
      <c r="D24" s="65">
        <v>93239444</v>
      </c>
      <c r="E24" s="42">
        <v>112664311</v>
      </c>
      <c r="F24" s="52">
        <v>20463014.5</v>
      </c>
      <c r="G24" s="52">
        <v>7761188.7400000002</v>
      </c>
      <c r="H24" s="47">
        <v>7433374.5899999999</v>
      </c>
      <c r="I24" s="52">
        <v>1965554.52</v>
      </c>
      <c r="J24" s="47">
        <v>9817398.959999999</v>
      </c>
      <c r="K24" s="52">
        <v>5518662.7400000002</v>
      </c>
      <c r="L24" s="52">
        <v>4743668.83</v>
      </c>
      <c r="M24" s="52">
        <v>5440945.7399999993</v>
      </c>
      <c r="N24" s="52">
        <v>9139397</v>
      </c>
      <c r="O24" s="52">
        <v>10110691.09</v>
      </c>
      <c r="P24" s="52">
        <v>6419526.9199999999</v>
      </c>
      <c r="Q24" s="52"/>
      <c r="R24" s="52">
        <f>SUM(F24:Q24)</f>
        <v>88813423.63000001</v>
      </c>
      <c r="S24" s="52"/>
      <c r="T24" s="64"/>
    </row>
    <row r="25" spans="3:20" ht="15.75" x14ac:dyDescent="0.25">
      <c r="C25" s="41" t="s">
        <v>84</v>
      </c>
      <c r="D25" s="56">
        <v>15409962</v>
      </c>
      <c r="E25" s="56">
        <v>7862962</v>
      </c>
      <c r="F25" s="46">
        <v>156522.64000000001</v>
      </c>
      <c r="G25" s="46">
        <v>765994.72</v>
      </c>
      <c r="H25" s="47">
        <v>120404.4</v>
      </c>
      <c r="I25" s="46">
        <v>189894.21</v>
      </c>
      <c r="J25" s="47">
        <v>16435.900000000001</v>
      </c>
      <c r="K25" s="52">
        <v>134496.51</v>
      </c>
      <c r="L25" s="52">
        <v>42436.97</v>
      </c>
      <c r="M25" s="46">
        <v>44064.35</v>
      </c>
      <c r="N25" s="46">
        <v>108125.62</v>
      </c>
      <c r="O25" s="46">
        <v>110413.74</v>
      </c>
      <c r="P25" s="46">
        <v>135772.38</v>
      </c>
      <c r="Q25" s="46"/>
      <c r="R25" s="46">
        <f>SUM(F25:Q25)</f>
        <v>1824561.44</v>
      </c>
      <c r="S25" s="46"/>
      <c r="T25" s="35"/>
    </row>
    <row r="26" spans="3:20" ht="15.75" x14ac:dyDescent="0.25">
      <c r="C26" s="45" t="s">
        <v>83</v>
      </c>
      <c r="D26" s="53">
        <f>D27+D28+D29+D30+D31+D32+D33+D34+D35</f>
        <v>51743530</v>
      </c>
      <c r="E26" s="43">
        <f>SUM(E27:E35)</f>
        <v>51736244.519999996</v>
      </c>
      <c r="F26" s="60">
        <v>3509850.1999999997</v>
      </c>
      <c r="G26" s="49">
        <v>1790406.69</v>
      </c>
      <c r="H26" s="49">
        <f>SUM(H27:H35)</f>
        <v>1886916.9499999997</v>
      </c>
      <c r="I26" s="49">
        <f>SUM(I27:I35)</f>
        <v>3369432.2399999998</v>
      </c>
      <c r="J26" s="49">
        <f>SUM(J27:J35)</f>
        <v>4446915.28</v>
      </c>
      <c r="K26" s="50">
        <f>SUM(K27:K35)</f>
        <v>3580518.33</v>
      </c>
      <c r="L26" s="50">
        <f>SUM(L27:L35)</f>
        <v>3918255.21</v>
      </c>
      <c r="M26" s="49">
        <f>SUM(M27:M35)</f>
        <v>3744943.3899999997</v>
      </c>
      <c r="N26" s="49">
        <f>SUM(N27:N35)</f>
        <v>4830950.3099999996</v>
      </c>
      <c r="O26" s="49">
        <f>SUM(O27:O35)</f>
        <v>3624488.34</v>
      </c>
      <c r="P26" s="49">
        <f>SUM(P27:P35)</f>
        <v>1349714.26</v>
      </c>
      <c r="Q26" s="43">
        <f>SUM(Q27:Q35)</f>
        <v>0</v>
      </c>
      <c r="R26" s="49">
        <f>SUM(F26:Q26)</f>
        <v>36052391.199999996</v>
      </c>
      <c r="S26" s="49"/>
      <c r="T26" s="35"/>
    </row>
    <row r="27" spans="3:20" ht="15.75" x14ac:dyDescent="0.25">
      <c r="C27" s="41" t="s">
        <v>82</v>
      </c>
      <c r="D27" s="56">
        <v>2444964</v>
      </c>
      <c r="E27" s="56">
        <v>7444053.21</v>
      </c>
      <c r="F27" s="46">
        <v>527111.03</v>
      </c>
      <c r="G27" s="46">
        <v>11526.57</v>
      </c>
      <c r="H27" s="47">
        <v>248750.94</v>
      </c>
      <c r="I27" s="46">
        <v>606630.75</v>
      </c>
      <c r="J27" s="47">
        <v>1452572.18</v>
      </c>
      <c r="K27" s="52">
        <v>543093.09</v>
      </c>
      <c r="L27" s="52">
        <v>561483.59000000008</v>
      </c>
      <c r="M27" s="46">
        <v>988528.76</v>
      </c>
      <c r="N27" s="46">
        <v>1719656.75</v>
      </c>
      <c r="O27" s="46">
        <v>785078.35</v>
      </c>
      <c r="P27" s="46">
        <v>451065.31</v>
      </c>
      <c r="Q27" s="46"/>
      <c r="R27" s="46">
        <f>SUM(F27:Q27)</f>
        <v>7895497.3199999984</v>
      </c>
      <c r="S27" s="46"/>
      <c r="T27" s="35"/>
    </row>
    <row r="28" spans="3:20" ht="15.75" x14ac:dyDescent="0.25">
      <c r="C28" s="41" t="s">
        <v>81</v>
      </c>
      <c r="D28" s="56">
        <v>2418918</v>
      </c>
      <c r="E28" s="56">
        <f>2418918+10000</f>
        <v>2428918</v>
      </c>
      <c r="F28" s="46">
        <v>596018.68000000005</v>
      </c>
      <c r="G28" s="46">
        <v>4950</v>
      </c>
      <c r="H28" s="47">
        <v>575143.44999999995</v>
      </c>
      <c r="I28" s="46">
        <v>65737.75</v>
      </c>
      <c r="J28" s="47">
        <v>8139</v>
      </c>
      <c r="K28" s="52">
        <v>16638</v>
      </c>
      <c r="L28" s="46"/>
      <c r="M28" s="46">
        <v>29888.5</v>
      </c>
      <c r="N28" s="46">
        <v>34655</v>
      </c>
      <c r="O28" s="46">
        <v>576395</v>
      </c>
      <c r="P28" s="46">
        <v>1410</v>
      </c>
      <c r="Q28" s="46"/>
      <c r="R28" s="46">
        <f>SUM(F28:Q28)</f>
        <v>1908975.38</v>
      </c>
      <c r="S28" s="46"/>
      <c r="T28" s="35"/>
    </row>
    <row r="29" spans="3:20" ht="15.75" x14ac:dyDescent="0.25">
      <c r="C29" s="41" t="s">
        <v>80</v>
      </c>
      <c r="D29" s="56">
        <v>664313</v>
      </c>
      <c r="E29" s="56">
        <v>3060945.07</v>
      </c>
      <c r="F29" s="46">
        <v>6848.1</v>
      </c>
      <c r="G29" s="46">
        <v>4290</v>
      </c>
      <c r="H29" s="47">
        <v>3584.97</v>
      </c>
      <c r="I29" s="46">
        <v>6093</v>
      </c>
      <c r="J29" s="47">
        <v>7605.03</v>
      </c>
      <c r="K29" s="52">
        <v>225858.35</v>
      </c>
      <c r="L29" s="52">
        <v>578781.64999999991</v>
      </c>
      <c r="M29" s="46">
        <v>258103.43</v>
      </c>
      <c r="N29" s="46">
        <v>653010.57999999996</v>
      </c>
      <c r="O29" s="46">
        <v>1044.9000000000001</v>
      </c>
      <c r="P29" s="216">
        <v>10973.81</v>
      </c>
      <c r="Q29" s="46"/>
      <c r="R29" s="46">
        <f>SUM(F29:Q29)</f>
        <v>1756193.8199999998</v>
      </c>
      <c r="S29" s="46"/>
      <c r="T29" s="35"/>
    </row>
    <row r="30" spans="3:20" ht="18.75" x14ac:dyDescent="0.25">
      <c r="C30" s="41" t="s">
        <v>79</v>
      </c>
      <c r="D30" s="56">
        <v>466028</v>
      </c>
      <c r="E30" s="56">
        <v>466028</v>
      </c>
      <c r="F30" s="46">
        <v>7090.94</v>
      </c>
      <c r="G30" s="46"/>
      <c r="H30" s="62"/>
      <c r="I30" s="46"/>
      <c r="J30" s="47">
        <v>755</v>
      </c>
      <c r="K30" s="52">
        <v>44161.57</v>
      </c>
      <c r="L30" s="46">
        <v>69993.36</v>
      </c>
      <c r="M30" s="46"/>
      <c r="N30" s="46">
        <v>0</v>
      </c>
      <c r="O30" s="46"/>
      <c r="P30" s="46"/>
      <c r="Q30" s="46"/>
      <c r="R30" s="46">
        <f>SUM(F30:Q30)</f>
        <v>122000.87</v>
      </c>
      <c r="S30" s="46"/>
      <c r="T30" s="35"/>
    </row>
    <row r="31" spans="3:20" ht="15.75" x14ac:dyDescent="0.25">
      <c r="C31" s="41" t="s">
        <v>78</v>
      </c>
      <c r="D31" s="56">
        <v>777399</v>
      </c>
      <c r="E31" s="25">
        <f>D31+30000+150000</f>
        <v>957399</v>
      </c>
      <c r="F31" s="46">
        <v>11570.16</v>
      </c>
      <c r="G31" s="46">
        <v>6105.1</v>
      </c>
      <c r="H31" s="47">
        <v>2424.83</v>
      </c>
      <c r="I31" s="46">
        <v>115270.3</v>
      </c>
      <c r="J31" s="47">
        <v>271081.61</v>
      </c>
      <c r="K31" s="52">
        <v>120265.84</v>
      </c>
      <c r="L31" s="46">
        <v>23467.53</v>
      </c>
      <c r="M31" s="46">
        <v>45636.639999999999</v>
      </c>
      <c r="N31" s="46">
        <v>8658.09</v>
      </c>
      <c r="O31" s="46">
        <v>26040.7</v>
      </c>
      <c r="P31" s="46">
        <v>5105.78</v>
      </c>
      <c r="Q31" s="46"/>
      <c r="R31" s="46">
        <f>SUM(F31:Q31)</f>
        <v>635626.57999999996</v>
      </c>
      <c r="S31" s="46"/>
      <c r="T31" s="35"/>
    </row>
    <row r="32" spans="3:20" ht="15.75" x14ac:dyDescent="0.25">
      <c r="C32" s="41" t="s">
        <v>77</v>
      </c>
      <c r="D32" s="56">
        <v>3570856</v>
      </c>
      <c r="E32" s="56">
        <v>1773856</v>
      </c>
      <c r="F32" s="46">
        <v>80372.42</v>
      </c>
      <c r="G32" s="46">
        <v>16406.38</v>
      </c>
      <c r="H32" s="47">
        <v>3109.51</v>
      </c>
      <c r="I32" s="46">
        <v>1120</v>
      </c>
      <c r="J32" s="47">
        <v>42630.35</v>
      </c>
      <c r="K32" s="52">
        <v>337750.79</v>
      </c>
      <c r="L32" s="52">
        <v>139084.03</v>
      </c>
      <c r="M32" s="46">
        <v>114159.01999999999</v>
      </c>
      <c r="N32" s="46">
        <v>35239.99</v>
      </c>
      <c r="O32" s="46">
        <v>168050.54</v>
      </c>
      <c r="P32" s="216">
        <v>3841.54</v>
      </c>
      <c r="Q32" s="46"/>
      <c r="R32" s="46">
        <f>SUM(F32:Q32)</f>
        <v>941764.57000000007</v>
      </c>
      <c r="S32" s="46"/>
      <c r="T32" s="35"/>
    </row>
    <row r="33" spans="3:20" ht="31.5" x14ac:dyDescent="0.25">
      <c r="C33" s="41" t="s">
        <v>76</v>
      </c>
      <c r="D33" s="56">
        <v>19780007</v>
      </c>
      <c r="E33" s="25">
        <v>14098345.42</v>
      </c>
      <c r="F33" s="46">
        <v>358204.21</v>
      </c>
      <c r="G33" s="46">
        <v>1465494.7</v>
      </c>
      <c r="H33" s="61">
        <v>913000</v>
      </c>
      <c r="I33" s="52">
        <v>2235701</v>
      </c>
      <c r="J33" s="47">
        <v>719676.97000000009</v>
      </c>
      <c r="K33" s="52">
        <v>1130470.1499999999</v>
      </c>
      <c r="L33" s="52">
        <v>1686382.2500000002</v>
      </c>
      <c r="M33" s="46">
        <v>890932.52</v>
      </c>
      <c r="N33" s="46">
        <v>1524881.89</v>
      </c>
      <c r="O33" s="46">
        <v>1576830.44</v>
      </c>
      <c r="P33" s="46">
        <v>856893</v>
      </c>
      <c r="Q33" s="46"/>
      <c r="R33" s="46">
        <f>SUM(F33:Q33)</f>
        <v>13358467.129999999</v>
      </c>
      <c r="S33" s="46"/>
      <c r="T33" s="35"/>
    </row>
    <row r="34" spans="3:20" ht="31.5" x14ac:dyDescent="0.25">
      <c r="C34" s="41" t="s">
        <v>75</v>
      </c>
      <c r="D34" s="56"/>
      <c r="E34" s="25">
        <v>774034.74</v>
      </c>
      <c r="F34" s="46"/>
      <c r="G34" s="46">
        <v>0</v>
      </c>
      <c r="H34" s="47"/>
      <c r="I34" s="46"/>
      <c r="J34" s="47"/>
      <c r="K34" s="52">
        <v>0</v>
      </c>
      <c r="L34" s="46"/>
      <c r="M34" s="46">
        <v>321173.8</v>
      </c>
      <c r="N34" s="46">
        <v>231317.47</v>
      </c>
      <c r="O34" s="46">
        <v>220543.47</v>
      </c>
      <c r="P34" s="46"/>
      <c r="Q34" s="46"/>
      <c r="R34" s="46">
        <f>SUM(F34:Q34)</f>
        <v>773034.74</v>
      </c>
      <c r="S34" s="46"/>
      <c r="T34" s="35"/>
    </row>
    <row r="35" spans="3:20" ht="15.75" x14ac:dyDescent="0.25">
      <c r="C35" s="41" t="s">
        <v>74</v>
      </c>
      <c r="D35" s="56">
        <v>21621045</v>
      </c>
      <c r="E35" s="56">
        <v>20732665.079999998</v>
      </c>
      <c r="F35" s="46">
        <v>1922634.66</v>
      </c>
      <c r="G35" s="46">
        <v>281633.94</v>
      </c>
      <c r="H35" s="47">
        <v>140903.25</v>
      </c>
      <c r="I35" s="46">
        <v>338879.44</v>
      </c>
      <c r="J35" s="47">
        <v>1944455.14</v>
      </c>
      <c r="K35" s="52">
        <v>1162280.54</v>
      </c>
      <c r="L35" s="52">
        <v>859062.79999999993</v>
      </c>
      <c r="M35" s="46">
        <v>1096520.72</v>
      </c>
      <c r="N35" s="46">
        <v>623530.54</v>
      </c>
      <c r="O35" s="46">
        <v>270504.94</v>
      </c>
      <c r="P35" s="46">
        <v>20424.82</v>
      </c>
      <c r="Q35" s="46"/>
      <c r="R35" s="46">
        <f>SUM(F35:Q35)</f>
        <v>8660830.7899999991</v>
      </c>
      <c r="S35" s="46"/>
      <c r="T35" s="35"/>
    </row>
    <row r="36" spans="3:20" ht="15.75" x14ac:dyDescent="0.25">
      <c r="C36" s="45" t="s">
        <v>73</v>
      </c>
      <c r="D36" s="53">
        <f>D37+D43+D38+D44</f>
        <v>11517675</v>
      </c>
      <c r="E36" s="43">
        <f>SUM(E37:E51)</f>
        <v>11032675</v>
      </c>
      <c r="F36" s="60">
        <v>496352.76</v>
      </c>
      <c r="G36" s="49">
        <v>736514.5</v>
      </c>
      <c r="H36" s="49">
        <f>SUM(H37:H51)</f>
        <v>267434.77</v>
      </c>
      <c r="I36" s="49">
        <f>SUM(I37:I51)</f>
        <v>669567.74</v>
      </c>
      <c r="J36" s="49">
        <f>SUM(J37:J51)</f>
        <v>1049738.1000000001</v>
      </c>
      <c r="K36" s="50">
        <f>SUM(K37:K51)</f>
        <v>500000</v>
      </c>
      <c r="L36" s="50">
        <f>SUM(L37:L51)</f>
        <v>482256.1</v>
      </c>
      <c r="M36" s="49">
        <f>SUM(M37:M51)</f>
        <v>135000</v>
      </c>
      <c r="N36" s="49">
        <f>SUM(N37:N51)</f>
        <v>506189.57</v>
      </c>
      <c r="O36" s="49">
        <f>SUM(O37:O51)</f>
        <v>457065.08</v>
      </c>
      <c r="P36" s="49">
        <f>SUM(P37:P51)</f>
        <v>609749.35</v>
      </c>
      <c r="Q36" s="43">
        <f>SUM(Q37:Q51)</f>
        <v>0</v>
      </c>
      <c r="R36" s="49">
        <f>SUM(F36:Q36)</f>
        <v>5909867.9699999997</v>
      </c>
      <c r="S36" s="49"/>
      <c r="T36" s="35"/>
    </row>
    <row r="37" spans="3:20" ht="15.75" x14ac:dyDescent="0.25">
      <c r="C37" s="41" t="s">
        <v>72</v>
      </c>
      <c r="D37" s="56">
        <v>3321924</v>
      </c>
      <c r="E37" s="56">
        <v>7171924</v>
      </c>
      <c r="F37" s="46">
        <v>496352.76</v>
      </c>
      <c r="G37" s="46">
        <v>736514.5</v>
      </c>
      <c r="H37" s="47">
        <v>267434.77</v>
      </c>
      <c r="I37" s="46">
        <v>328467.74</v>
      </c>
      <c r="J37" s="47">
        <v>1049738.1000000001</v>
      </c>
      <c r="K37" s="52">
        <v>500000</v>
      </c>
      <c r="L37" s="46">
        <v>482256.1</v>
      </c>
      <c r="M37" s="46">
        <v>135000</v>
      </c>
      <c r="N37" s="46">
        <v>162689.57</v>
      </c>
      <c r="O37" s="46">
        <v>1920</v>
      </c>
      <c r="P37" s="46">
        <v>550000</v>
      </c>
      <c r="Q37" s="46"/>
      <c r="R37" s="46">
        <f>SUM(F37:Q37)</f>
        <v>4710373.54</v>
      </c>
      <c r="S37" s="46"/>
      <c r="T37" s="35"/>
    </row>
    <row r="38" spans="3:20" ht="31.5" x14ac:dyDescent="0.25">
      <c r="C38" s="41" t="s">
        <v>71</v>
      </c>
      <c r="D38" s="56">
        <v>8195751</v>
      </c>
      <c r="E38" s="56">
        <v>2720996.92</v>
      </c>
      <c r="F38" s="46"/>
      <c r="G38" s="46"/>
      <c r="H38" s="47"/>
      <c r="I38" s="46"/>
      <c r="J38" s="47"/>
      <c r="K38" s="52"/>
      <c r="L38" s="59"/>
      <c r="M38" s="46" t="s">
        <v>29</v>
      </c>
      <c r="N38" s="46">
        <v>0</v>
      </c>
      <c r="O38" s="46"/>
      <c r="P38" s="46"/>
      <c r="Q38" s="46"/>
      <c r="R38" s="46">
        <f>SUM(F38:Q38)</f>
        <v>0</v>
      </c>
      <c r="S38" s="46"/>
      <c r="T38" s="35"/>
    </row>
    <row r="39" spans="3:20" ht="31.5" x14ac:dyDescent="0.25">
      <c r="C39" s="41" t="s">
        <v>70</v>
      </c>
      <c r="D39" s="56"/>
      <c r="E39" s="25"/>
      <c r="F39" s="46"/>
      <c r="G39" s="46"/>
      <c r="H39" s="47"/>
      <c r="I39" s="46"/>
      <c r="J39" s="47"/>
      <c r="K39" s="52"/>
      <c r="L39" s="59"/>
      <c r="M39" s="46" t="s">
        <v>29</v>
      </c>
      <c r="N39" s="46">
        <v>0</v>
      </c>
      <c r="O39" s="46"/>
      <c r="P39" s="46"/>
      <c r="Q39" s="46"/>
      <c r="R39" s="46">
        <f>SUM(F39:Q39)</f>
        <v>0</v>
      </c>
      <c r="S39" s="46"/>
      <c r="T39" s="35"/>
    </row>
    <row r="40" spans="3:20" ht="31.5" customHeight="1" x14ac:dyDescent="0.25">
      <c r="C40" s="41" t="s">
        <v>69</v>
      </c>
      <c r="D40" s="56"/>
      <c r="E40" s="25"/>
      <c r="F40" s="46"/>
      <c r="G40" s="46">
        <v>0</v>
      </c>
      <c r="H40" s="47"/>
      <c r="I40" s="46"/>
      <c r="J40" s="47"/>
      <c r="K40" s="52">
        <v>0</v>
      </c>
      <c r="L40" s="59"/>
      <c r="M40" s="46"/>
      <c r="N40" s="46">
        <v>0</v>
      </c>
      <c r="O40" s="46"/>
      <c r="P40" s="46"/>
      <c r="Q40" s="46"/>
      <c r="R40" s="46">
        <v>0</v>
      </c>
      <c r="S40" s="46"/>
      <c r="T40" s="35"/>
    </row>
    <row r="41" spans="3:20" ht="31.5" customHeight="1" x14ac:dyDescent="0.25">
      <c r="C41" s="41" t="s">
        <v>68</v>
      </c>
      <c r="D41" s="56"/>
      <c r="E41" s="25"/>
      <c r="F41" s="46"/>
      <c r="G41" s="46">
        <v>0</v>
      </c>
      <c r="H41" s="47"/>
      <c r="I41" s="46"/>
      <c r="J41" s="47"/>
      <c r="K41" s="52">
        <v>0</v>
      </c>
      <c r="L41" s="59"/>
      <c r="M41" s="46" t="s">
        <v>29</v>
      </c>
      <c r="N41" s="46">
        <v>0</v>
      </c>
      <c r="O41" s="46"/>
      <c r="P41" s="46"/>
      <c r="Q41" s="46"/>
      <c r="R41" s="46">
        <v>0</v>
      </c>
      <c r="S41" s="46"/>
      <c r="T41" s="35"/>
    </row>
    <row r="42" spans="3:20" ht="15.75" customHeight="1" x14ac:dyDescent="0.25">
      <c r="C42" s="41" t="s">
        <v>67</v>
      </c>
      <c r="D42" s="56"/>
      <c r="E42" s="25"/>
      <c r="F42" s="46"/>
      <c r="G42" s="46"/>
      <c r="H42" s="47"/>
      <c r="I42" s="46"/>
      <c r="J42" s="47"/>
      <c r="K42" s="52"/>
      <c r="L42" s="59"/>
      <c r="M42" s="46" t="s">
        <v>29</v>
      </c>
      <c r="N42" s="46">
        <v>0</v>
      </c>
      <c r="O42" s="46"/>
      <c r="P42" s="46"/>
      <c r="Q42" s="46"/>
      <c r="R42" s="46">
        <v>0</v>
      </c>
      <c r="S42" s="46"/>
      <c r="T42" s="35"/>
    </row>
    <row r="43" spans="3:20" ht="15.75" x14ac:dyDescent="0.25">
      <c r="C43" s="41" t="s">
        <v>66</v>
      </c>
      <c r="D43" s="56">
        <v>0</v>
      </c>
      <c r="E43" s="25">
        <v>1139754.08</v>
      </c>
      <c r="F43" s="46"/>
      <c r="G43" s="46">
        <v>0</v>
      </c>
      <c r="H43" s="47"/>
      <c r="I43" s="46">
        <v>341100</v>
      </c>
      <c r="J43" s="47"/>
      <c r="K43" s="52">
        <v>0</v>
      </c>
      <c r="L43" s="46"/>
      <c r="M43" s="46" t="s">
        <v>29</v>
      </c>
      <c r="N43" s="46">
        <v>343500</v>
      </c>
      <c r="O43" s="46">
        <v>455145.08</v>
      </c>
      <c r="P43" s="46">
        <v>59749.35</v>
      </c>
      <c r="Q43" s="46"/>
      <c r="R43" s="46">
        <f>SUM(F43:Q43)</f>
        <v>1199494.4300000002</v>
      </c>
      <c r="S43" s="46"/>
      <c r="T43" s="35"/>
    </row>
    <row r="44" spans="3:20" ht="31.5" x14ac:dyDescent="0.25">
      <c r="C44" s="41" t="s">
        <v>65</v>
      </c>
      <c r="D44" s="56"/>
      <c r="E44" s="25"/>
      <c r="F44" s="46"/>
      <c r="G44" s="46">
        <v>0</v>
      </c>
      <c r="H44" s="55"/>
      <c r="I44" s="46"/>
      <c r="J44" s="55"/>
      <c r="K44" s="52">
        <v>0</v>
      </c>
      <c r="L44" s="46"/>
      <c r="M44" s="46" t="s">
        <v>29</v>
      </c>
      <c r="N44" s="46">
        <v>0</v>
      </c>
      <c r="O44" s="46"/>
      <c r="P44" s="46"/>
      <c r="Q44" s="46"/>
      <c r="R44" s="46">
        <f>SUM(F44:Q44)</f>
        <v>0</v>
      </c>
      <c r="S44" s="46"/>
      <c r="T44" s="35"/>
    </row>
    <row r="45" spans="3:20" ht="15.75" x14ac:dyDescent="0.25">
      <c r="C45" s="45" t="s">
        <v>64</v>
      </c>
      <c r="D45" s="53">
        <v>0</v>
      </c>
      <c r="E45" s="43"/>
      <c r="F45" s="49"/>
      <c r="G45" s="46">
        <v>0</v>
      </c>
      <c r="H45" s="47"/>
      <c r="I45" s="49">
        <v>0</v>
      </c>
      <c r="J45" s="55"/>
      <c r="K45" s="52">
        <v>0</v>
      </c>
      <c r="L45" s="49">
        <v>0</v>
      </c>
      <c r="M45" s="49" t="s">
        <v>29</v>
      </c>
      <c r="N45" s="49">
        <v>0</v>
      </c>
      <c r="O45" s="49">
        <v>0</v>
      </c>
      <c r="P45" s="49">
        <v>0</v>
      </c>
      <c r="Q45" s="49">
        <v>0</v>
      </c>
      <c r="R45" s="46">
        <f>SUM(F45:Q45)</f>
        <v>0</v>
      </c>
      <c r="S45" s="46"/>
      <c r="T45" s="35"/>
    </row>
    <row r="46" spans="3:20" ht="15.75" x14ac:dyDescent="0.25">
      <c r="C46" s="41" t="s">
        <v>63</v>
      </c>
      <c r="D46" s="56">
        <v>0</v>
      </c>
      <c r="E46" s="25"/>
      <c r="F46" s="46"/>
      <c r="G46" s="46">
        <v>0</v>
      </c>
      <c r="H46" s="47"/>
      <c r="I46" s="46">
        <v>0</v>
      </c>
      <c r="J46" s="47"/>
      <c r="K46" s="52">
        <v>0</v>
      </c>
      <c r="L46" s="46">
        <v>0</v>
      </c>
      <c r="M46" s="46" t="s">
        <v>29</v>
      </c>
      <c r="N46" s="46">
        <v>0</v>
      </c>
      <c r="O46" s="46">
        <v>0</v>
      </c>
      <c r="P46" s="46">
        <v>0</v>
      </c>
      <c r="Q46" s="46"/>
      <c r="R46" s="46">
        <f>SUM(F46:Q46)</f>
        <v>0</v>
      </c>
      <c r="S46" s="46"/>
      <c r="T46" s="35"/>
    </row>
    <row r="47" spans="3:20" ht="31.5" x14ac:dyDescent="0.25">
      <c r="C47" s="41" t="s">
        <v>62</v>
      </c>
      <c r="D47" s="56">
        <v>0</v>
      </c>
      <c r="E47" s="25"/>
      <c r="F47" s="46"/>
      <c r="G47" s="46">
        <v>0</v>
      </c>
      <c r="H47" s="47"/>
      <c r="I47" s="46">
        <v>0</v>
      </c>
      <c r="J47" s="47"/>
      <c r="K47" s="52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/>
      <c r="R47" s="46">
        <f>SUM(F47:Q47)</f>
        <v>0</v>
      </c>
      <c r="S47" s="46"/>
      <c r="T47" s="35"/>
    </row>
    <row r="48" spans="3:20" ht="31.5" x14ac:dyDescent="0.25">
      <c r="C48" s="41" t="s">
        <v>61</v>
      </c>
      <c r="D48" s="56">
        <v>0</v>
      </c>
      <c r="E48" s="25"/>
      <c r="F48" s="46"/>
      <c r="G48" s="46">
        <v>0</v>
      </c>
      <c r="H48" s="47"/>
      <c r="I48" s="46">
        <v>0</v>
      </c>
      <c r="J48" s="47"/>
      <c r="K48" s="52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/>
      <c r="R48" s="46">
        <f>SUM(F48:Q48)</f>
        <v>0</v>
      </c>
      <c r="S48" s="46"/>
      <c r="T48" s="35"/>
    </row>
    <row r="49" spans="3:20" ht="31.5" customHeight="1" x14ac:dyDescent="0.25">
      <c r="C49" s="41" t="s">
        <v>60</v>
      </c>
      <c r="D49" s="56">
        <v>0</v>
      </c>
      <c r="E49" s="25"/>
      <c r="F49" s="46"/>
      <c r="G49" s="46">
        <v>0</v>
      </c>
      <c r="H49" s="47"/>
      <c r="I49" s="46">
        <v>0</v>
      </c>
      <c r="J49" s="47"/>
      <c r="K49" s="52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/>
      <c r="R49" s="46">
        <v>0</v>
      </c>
      <c r="S49" s="46"/>
      <c r="T49" s="35"/>
    </row>
    <row r="50" spans="3:20" ht="15.75" customHeight="1" x14ac:dyDescent="0.25">
      <c r="C50" s="41" t="s">
        <v>59</v>
      </c>
      <c r="D50" s="56">
        <v>0</v>
      </c>
      <c r="E50" s="25"/>
      <c r="F50" s="46"/>
      <c r="G50" s="46">
        <v>0</v>
      </c>
      <c r="H50" s="47"/>
      <c r="I50" s="46">
        <v>0</v>
      </c>
      <c r="J50" s="47"/>
      <c r="K50" s="52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/>
      <c r="R50" s="46">
        <v>0</v>
      </c>
      <c r="S50" s="46"/>
      <c r="T50" s="35"/>
    </row>
    <row r="51" spans="3:20" ht="40.5" customHeight="1" x14ac:dyDescent="0.25">
      <c r="C51" s="41" t="s">
        <v>58</v>
      </c>
      <c r="D51" s="56">
        <v>0</v>
      </c>
      <c r="E51" s="25"/>
      <c r="F51" s="46"/>
      <c r="G51" s="46">
        <v>0</v>
      </c>
      <c r="H51" s="47"/>
      <c r="I51" s="46">
        <v>0</v>
      </c>
      <c r="J51" s="47"/>
      <c r="K51" s="52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/>
      <c r="R51" s="46">
        <f>SUM(F51:Q51)</f>
        <v>0</v>
      </c>
      <c r="S51" s="46"/>
      <c r="T51" s="35"/>
    </row>
    <row r="52" spans="3:20" ht="15.75" x14ac:dyDescent="0.25">
      <c r="C52" s="45" t="s">
        <v>57</v>
      </c>
      <c r="D52" s="53">
        <f>D53+D54+D55+D56+D57+D58+D59+D60+D61</f>
        <v>68622157</v>
      </c>
      <c r="E52" s="43">
        <f>SUM(E53:E61)</f>
        <v>79368823.699999988</v>
      </c>
      <c r="F52" s="58">
        <v>25662716.530000001</v>
      </c>
      <c r="G52" s="53">
        <v>0</v>
      </c>
      <c r="H52" s="53">
        <f>H53+H54+H55+H56+H57+H58+H59+H60+H61</f>
        <v>10373118.66</v>
      </c>
      <c r="I52" s="53">
        <f>I53+I54+I55+I56+I57+I58+I59+I60+I61</f>
        <v>5346094.9200000009</v>
      </c>
      <c r="J52" s="53">
        <f>J53+J54+J55+J56+J57+J58+J59+J60+J61</f>
        <v>11988529.840000002</v>
      </c>
      <c r="K52" s="57">
        <f>K53+K54+K55+K56+K57+K58+K59+K60+K61</f>
        <v>2950195.9200000004</v>
      </c>
      <c r="L52" s="53">
        <f>L53+L54+L55+L56+L57+L58+L59+L60+L61</f>
        <v>370347.13</v>
      </c>
      <c r="M52" s="53">
        <f>SUM(M53:M61)</f>
        <v>346300</v>
      </c>
      <c r="N52" s="49">
        <f>SUM(N53:N61)</f>
        <v>1209509.33</v>
      </c>
      <c r="O52" s="43">
        <f>SUM(O53:O61)</f>
        <v>2050562.7600000002</v>
      </c>
      <c r="P52" s="43">
        <f>SUM(P53:P61)</f>
        <v>3998784.5</v>
      </c>
      <c r="Q52" s="43">
        <f>SUM(Q53:Q61)</f>
        <v>0</v>
      </c>
      <c r="R52" s="49">
        <f>SUM(F52:Q52)</f>
        <v>64296159.590000004</v>
      </c>
      <c r="S52" s="49"/>
      <c r="T52" s="35"/>
    </row>
    <row r="53" spans="3:20" ht="15.75" x14ac:dyDescent="0.25">
      <c r="C53" s="41" t="s">
        <v>56</v>
      </c>
      <c r="D53" s="56">
        <v>30733192</v>
      </c>
      <c r="E53" s="56">
        <v>18221155.129999999</v>
      </c>
      <c r="F53" s="46">
        <v>960195.79</v>
      </c>
      <c r="G53" s="46"/>
      <c r="H53" s="47">
        <v>2067513.14</v>
      </c>
      <c r="I53" s="46"/>
      <c r="J53" s="47">
        <v>1409785.6600000001</v>
      </c>
      <c r="K53" s="52">
        <v>1569307.2</v>
      </c>
      <c r="L53" s="46"/>
      <c r="M53" s="46" t="s">
        <v>29</v>
      </c>
      <c r="N53" s="46">
        <v>1197650.33</v>
      </c>
      <c r="O53" s="46">
        <v>108622.1</v>
      </c>
      <c r="P53" s="46">
        <v>1189247.03</v>
      </c>
      <c r="Q53" s="46"/>
      <c r="R53" s="46">
        <f>SUM(F53:Q53)</f>
        <v>8502321.25</v>
      </c>
      <c r="S53" s="46"/>
      <c r="T53" s="35"/>
    </row>
    <row r="54" spans="3:20" ht="31.5" x14ac:dyDescent="0.25">
      <c r="C54" s="41" t="s">
        <v>55</v>
      </c>
      <c r="D54" s="56">
        <v>1148232</v>
      </c>
      <c r="E54" s="56">
        <v>6033232.5999999996</v>
      </c>
      <c r="F54" s="46"/>
      <c r="G54" s="46"/>
      <c r="H54" s="47">
        <v>3948248.91</v>
      </c>
      <c r="I54" s="46">
        <v>123101.69</v>
      </c>
      <c r="J54" s="47">
        <v>63513.39</v>
      </c>
      <c r="K54" s="52">
        <v>1236794.54</v>
      </c>
      <c r="L54" s="46"/>
      <c r="M54" s="46" t="s">
        <v>29</v>
      </c>
      <c r="N54" s="46">
        <v>11859</v>
      </c>
      <c r="O54" s="46">
        <v>424465.06</v>
      </c>
      <c r="P54" s="46"/>
      <c r="Q54" s="46"/>
      <c r="R54" s="46">
        <f>SUM(F54:Q54)</f>
        <v>5807982.5899999999</v>
      </c>
      <c r="S54" s="46"/>
      <c r="T54" s="35"/>
    </row>
    <row r="55" spans="3:20" ht="15.75" x14ac:dyDescent="0.25">
      <c r="C55" s="41" t="s">
        <v>54</v>
      </c>
      <c r="D55" s="56">
        <v>0</v>
      </c>
      <c r="E55" s="56">
        <v>40000</v>
      </c>
      <c r="F55" s="46"/>
      <c r="G55" s="46"/>
      <c r="H55" s="47"/>
      <c r="I55" s="46"/>
      <c r="J55" s="47"/>
      <c r="K55" s="52"/>
      <c r="L55" s="46">
        <v>2124</v>
      </c>
      <c r="M55" s="46" t="s">
        <v>29</v>
      </c>
      <c r="N55" s="46">
        <v>0</v>
      </c>
      <c r="O55" s="46"/>
      <c r="P55" s="46"/>
      <c r="Q55" s="46"/>
      <c r="R55" s="46">
        <f>SUM(F55:Q55)</f>
        <v>2124</v>
      </c>
      <c r="S55" s="46"/>
      <c r="T55" s="35"/>
    </row>
    <row r="56" spans="3:20" ht="31.5" x14ac:dyDescent="0.25">
      <c r="C56" s="41" t="s">
        <v>53</v>
      </c>
      <c r="D56" s="56">
        <v>20400000</v>
      </c>
      <c r="E56" s="56">
        <v>40508874.049999997</v>
      </c>
      <c r="F56" s="46">
        <v>24414304.640000001</v>
      </c>
      <c r="G56" s="46"/>
      <c r="H56" s="47"/>
      <c r="I56" s="46">
        <v>5222993.2300000004</v>
      </c>
      <c r="J56" s="47">
        <v>9352296.4700000007</v>
      </c>
      <c r="K56" s="52"/>
      <c r="L56" s="46"/>
      <c r="M56" s="46" t="s">
        <v>29</v>
      </c>
      <c r="N56" s="46">
        <v>0</v>
      </c>
      <c r="O56" s="46"/>
      <c r="P56" s="46">
        <v>2555287.4700000002</v>
      </c>
      <c r="Q56" s="46"/>
      <c r="R56" s="46">
        <f>SUM(F56:Q56)</f>
        <v>41544881.810000002</v>
      </c>
      <c r="S56" s="46"/>
      <c r="T56" s="35"/>
    </row>
    <row r="57" spans="3:20" ht="17.25" customHeight="1" x14ac:dyDescent="0.25">
      <c r="C57" s="41" t="s">
        <v>52</v>
      </c>
      <c r="D57" s="56">
        <v>13574927</v>
      </c>
      <c r="E57" s="56">
        <v>8960765.9199999999</v>
      </c>
      <c r="F57" s="46">
        <v>288216.09999999998</v>
      </c>
      <c r="G57" s="46"/>
      <c r="H57" s="47">
        <v>4117796.61</v>
      </c>
      <c r="I57" s="46"/>
      <c r="J57" s="47">
        <v>1108947.5900000001</v>
      </c>
      <c r="K57" s="52">
        <v>69457.679999999993</v>
      </c>
      <c r="L57" s="52">
        <v>102319.15</v>
      </c>
      <c r="M57" s="46">
        <v>346300</v>
      </c>
      <c r="N57" s="46">
        <v>0</v>
      </c>
      <c r="O57" s="46">
        <v>1209943.06</v>
      </c>
      <c r="P57" s="46"/>
      <c r="Q57" s="46"/>
      <c r="R57" s="46">
        <f>SUM(F57:Q57)</f>
        <v>7242980.1899999995</v>
      </c>
      <c r="S57" s="46"/>
      <c r="T57" s="35"/>
    </row>
    <row r="58" spans="3:20" ht="15.75" x14ac:dyDescent="0.25">
      <c r="C58" s="41" t="s">
        <v>51</v>
      </c>
      <c r="D58" s="56">
        <v>739570</v>
      </c>
      <c r="E58" s="56">
        <v>3278560</v>
      </c>
      <c r="F58" s="46"/>
      <c r="G58" s="46"/>
      <c r="H58" s="47">
        <v>239560</v>
      </c>
      <c r="I58" s="46"/>
      <c r="J58" s="47"/>
      <c r="K58" s="52"/>
      <c r="L58" s="46">
        <v>90270</v>
      </c>
      <c r="M58" s="46" t="s">
        <v>29</v>
      </c>
      <c r="N58" s="46">
        <v>0</v>
      </c>
      <c r="O58" s="46">
        <v>307532.53999999998</v>
      </c>
      <c r="P58" s="46"/>
      <c r="Q58" s="46"/>
      <c r="R58" s="46">
        <f>SUM(F58:Q58)</f>
        <v>637362.54</v>
      </c>
      <c r="S58" s="46"/>
      <c r="T58" s="35"/>
    </row>
    <row r="59" spans="3:20" ht="19.5" customHeight="1" x14ac:dyDescent="0.25">
      <c r="C59" s="41" t="s">
        <v>50</v>
      </c>
      <c r="D59" s="56"/>
      <c r="E59" s="56"/>
      <c r="F59" s="46"/>
      <c r="G59" s="46"/>
      <c r="H59" s="47"/>
      <c r="I59" s="46"/>
      <c r="J59" s="47"/>
      <c r="K59" s="52"/>
      <c r="L59" s="46"/>
      <c r="M59" s="46" t="s">
        <v>29</v>
      </c>
      <c r="N59" s="46">
        <v>0</v>
      </c>
      <c r="O59" s="46"/>
      <c r="P59" s="46"/>
      <c r="Q59" s="46"/>
      <c r="R59" s="46">
        <f>SUM(F59:Q59)</f>
        <v>0</v>
      </c>
      <c r="S59" s="46"/>
      <c r="T59" s="35"/>
    </row>
    <row r="60" spans="3:20" ht="17.25" customHeight="1" x14ac:dyDescent="0.25">
      <c r="C60" s="41" t="s">
        <v>49</v>
      </c>
      <c r="D60" s="56">
        <v>1334208</v>
      </c>
      <c r="E60" s="56">
        <v>1584208</v>
      </c>
      <c r="F60" s="46"/>
      <c r="G60" s="46"/>
      <c r="H60" s="47"/>
      <c r="I60" s="46"/>
      <c r="J60" s="47">
        <v>53986.73</v>
      </c>
      <c r="K60" s="52">
        <v>25199</v>
      </c>
      <c r="L60" s="46">
        <v>175633.98</v>
      </c>
      <c r="M60" s="46" t="s">
        <v>29</v>
      </c>
      <c r="N60" s="46">
        <v>0</v>
      </c>
      <c r="O60" s="46"/>
      <c r="P60" s="46"/>
      <c r="Q60" s="46"/>
      <c r="R60" s="46">
        <f>SUM(F60:Q60)</f>
        <v>254819.71000000002</v>
      </c>
      <c r="S60" s="46"/>
      <c r="T60" s="35"/>
    </row>
    <row r="61" spans="3:20" ht="44.25" customHeight="1" x14ac:dyDescent="0.25">
      <c r="C61" s="41" t="s">
        <v>48</v>
      </c>
      <c r="D61" s="56">
        <v>692028</v>
      </c>
      <c r="E61" s="56">
        <v>742028</v>
      </c>
      <c r="F61" s="46"/>
      <c r="G61" s="46"/>
      <c r="H61" s="47"/>
      <c r="I61" s="46"/>
      <c r="J61" s="47"/>
      <c r="K61" s="52">
        <v>49437.5</v>
      </c>
      <c r="L61" s="46"/>
      <c r="M61" s="46" t="s">
        <v>29</v>
      </c>
      <c r="N61" s="46">
        <v>0</v>
      </c>
      <c r="O61" s="46"/>
      <c r="P61" s="46">
        <v>254250</v>
      </c>
      <c r="Q61" s="46"/>
      <c r="R61" s="46">
        <f>SUM(F61:Q61)</f>
        <v>303687.5</v>
      </c>
      <c r="S61" s="46"/>
      <c r="T61" s="35"/>
    </row>
    <row r="62" spans="3:20" ht="15.75" x14ac:dyDescent="0.25">
      <c r="C62" s="45" t="s">
        <v>47</v>
      </c>
      <c r="D62" s="53">
        <f>D63+D64+D65</f>
        <v>330309210</v>
      </c>
      <c r="E62" s="43">
        <f>+E63+E64</f>
        <v>366144616.82999998</v>
      </c>
      <c r="F62" s="53">
        <v>0</v>
      </c>
      <c r="G62" s="53">
        <v>0</v>
      </c>
      <c r="H62" s="53">
        <f>H63+H64+H65</f>
        <v>12595812.84</v>
      </c>
      <c r="I62" s="53">
        <f>I63+I64+I65</f>
        <v>28786569.300000001</v>
      </c>
      <c r="J62" s="53">
        <f>J63+J64+J65</f>
        <v>28262045.390000001</v>
      </c>
      <c r="K62" s="50">
        <v>0</v>
      </c>
      <c r="L62" s="53">
        <f>L63+L64+L65</f>
        <v>8090702.580000001</v>
      </c>
      <c r="M62" s="49">
        <f>SUM(M63:M79)</f>
        <v>57582271</v>
      </c>
      <c r="N62" s="43">
        <f>SUM(N63:N64)</f>
        <v>25985200.75</v>
      </c>
      <c r="O62" s="43">
        <f>SUM(O63:O64)</f>
        <v>19941221.34</v>
      </c>
      <c r="P62" s="43">
        <f>SUM(P63:P64)</f>
        <v>9167132.4900000002</v>
      </c>
      <c r="Q62" s="43">
        <f>SUM(Q64)</f>
        <v>0</v>
      </c>
      <c r="R62" s="49">
        <f>SUM(F62:Q62)</f>
        <v>190410955.69000003</v>
      </c>
      <c r="S62" s="49"/>
      <c r="T62" s="35"/>
    </row>
    <row r="63" spans="3:20" ht="15.75" x14ac:dyDescent="0.25">
      <c r="C63" s="41" t="s">
        <v>46</v>
      </c>
      <c r="D63" s="56">
        <v>2190645</v>
      </c>
      <c r="E63" s="56">
        <v>22939994.239999998</v>
      </c>
      <c r="F63" s="46"/>
      <c r="G63" s="46">
        <v>0</v>
      </c>
      <c r="H63" s="47"/>
      <c r="I63" s="46">
        <v>2182885.5499999998</v>
      </c>
      <c r="J63" s="47">
        <v>8595693.6099999994</v>
      </c>
      <c r="K63" s="52"/>
      <c r="L63" s="46">
        <v>434787.65</v>
      </c>
      <c r="M63" s="46">
        <v>1870502</v>
      </c>
      <c r="N63" s="46">
        <v>3957654.78</v>
      </c>
      <c r="O63" s="46">
        <v>524133.28</v>
      </c>
      <c r="P63" s="216">
        <v>492605.09</v>
      </c>
      <c r="Q63" s="46"/>
      <c r="R63" s="46">
        <f>SUM(F63:Q63)</f>
        <v>18058261.960000001</v>
      </c>
      <c r="S63" s="46"/>
      <c r="T63" s="35"/>
    </row>
    <row r="64" spans="3:20" ht="15.75" x14ac:dyDescent="0.25">
      <c r="C64" s="41" t="s">
        <v>45</v>
      </c>
      <c r="D64" s="56">
        <v>328118565</v>
      </c>
      <c r="E64" s="56">
        <v>343204622.58999997</v>
      </c>
      <c r="F64" s="46"/>
      <c r="G64" s="46"/>
      <c r="H64" s="47">
        <v>12595812.84</v>
      </c>
      <c r="I64" s="46">
        <v>26603683.75</v>
      </c>
      <c r="J64" s="47">
        <v>19666351.780000001</v>
      </c>
      <c r="K64" s="52"/>
      <c r="L64" s="46">
        <v>7655914.9300000006</v>
      </c>
      <c r="M64" s="46">
        <v>55711769</v>
      </c>
      <c r="N64" s="46">
        <v>22027545.969999999</v>
      </c>
      <c r="O64" s="46">
        <v>19417088.059999999</v>
      </c>
      <c r="P64" s="46">
        <v>8674527.4000000004</v>
      </c>
      <c r="Q64" s="46"/>
      <c r="R64" s="46">
        <f>SUM(F64:Q64)</f>
        <v>172352693.73000002</v>
      </c>
      <c r="S64" s="46"/>
      <c r="T64" s="35"/>
    </row>
    <row r="65" spans="3:20" ht="15.75" x14ac:dyDescent="0.25">
      <c r="C65" s="41" t="s">
        <v>44</v>
      </c>
      <c r="D65" s="56">
        <v>0</v>
      </c>
      <c r="E65" s="56" t="s">
        <v>497</v>
      </c>
      <c r="F65" s="46"/>
      <c r="G65" s="46">
        <v>0</v>
      </c>
      <c r="H65" s="47"/>
      <c r="I65" s="46"/>
      <c r="J65" s="47"/>
      <c r="K65" s="52">
        <v>0</v>
      </c>
      <c r="L65" s="46"/>
      <c r="M65" s="46"/>
      <c r="N65" s="46">
        <v>0</v>
      </c>
      <c r="O65" s="46"/>
      <c r="P65" s="46"/>
      <c r="Q65" s="46"/>
      <c r="R65" s="46">
        <f>SUM(F65:Q65)</f>
        <v>0</v>
      </c>
      <c r="S65" s="46"/>
      <c r="T65" s="35"/>
    </row>
    <row r="66" spans="3:20" ht="31.5" x14ac:dyDescent="0.25">
      <c r="C66" s="45" t="s">
        <v>43</v>
      </c>
      <c r="D66" s="53">
        <v>0</v>
      </c>
      <c r="E66" s="53">
        <v>0</v>
      </c>
      <c r="F66" s="49"/>
      <c r="G66" s="46">
        <v>0</v>
      </c>
      <c r="H66" s="47"/>
      <c r="I66" s="49">
        <v>0</v>
      </c>
      <c r="J66" s="55"/>
      <c r="K66" s="52">
        <v>0</v>
      </c>
      <c r="L66" s="49">
        <v>0</v>
      </c>
      <c r="M66" s="49" t="s">
        <v>29</v>
      </c>
      <c r="N66" s="49">
        <v>0</v>
      </c>
      <c r="O66" s="49">
        <v>0</v>
      </c>
      <c r="P66" s="49">
        <v>0</v>
      </c>
      <c r="Q66" s="49">
        <v>0</v>
      </c>
      <c r="R66" s="46">
        <f>SUM(F66:Q66)</f>
        <v>0</v>
      </c>
      <c r="S66" s="46"/>
      <c r="T66" s="35"/>
    </row>
    <row r="67" spans="3:20" ht="15.75" x14ac:dyDescent="0.25">
      <c r="C67" s="41" t="s">
        <v>42</v>
      </c>
      <c r="D67" s="56">
        <v>0</v>
      </c>
      <c r="E67" s="56">
        <v>0</v>
      </c>
      <c r="F67" s="46"/>
      <c r="G67" s="46">
        <v>0</v>
      </c>
      <c r="H67" s="55">
        <f>H68+H69</f>
        <v>0</v>
      </c>
      <c r="I67" s="46">
        <v>0</v>
      </c>
      <c r="J67" s="55"/>
      <c r="K67" s="52">
        <v>0</v>
      </c>
      <c r="L67" s="46">
        <v>0</v>
      </c>
      <c r="M67" s="46" t="s">
        <v>29</v>
      </c>
      <c r="N67" s="46">
        <v>0</v>
      </c>
      <c r="O67" s="46">
        <v>0</v>
      </c>
      <c r="P67" s="46">
        <v>0</v>
      </c>
      <c r="Q67" s="46"/>
      <c r="R67" s="46">
        <f>SUM(F67:Q67)</f>
        <v>0</v>
      </c>
      <c r="S67" s="46"/>
      <c r="T67" s="35"/>
    </row>
    <row r="68" spans="3:20" ht="31.5" x14ac:dyDescent="0.25">
      <c r="C68" s="41" t="s">
        <v>41</v>
      </c>
      <c r="D68" s="56">
        <v>0</v>
      </c>
      <c r="E68" s="56">
        <v>0</v>
      </c>
      <c r="F68" s="46"/>
      <c r="G68" s="46">
        <v>0</v>
      </c>
      <c r="H68" s="47"/>
      <c r="I68" s="46">
        <v>0</v>
      </c>
      <c r="J68" s="47"/>
      <c r="K68" s="52">
        <v>0</v>
      </c>
      <c r="L68" s="46">
        <v>0</v>
      </c>
      <c r="M68" s="46" t="s">
        <v>29</v>
      </c>
      <c r="N68" s="46">
        <v>0</v>
      </c>
      <c r="O68" s="46">
        <v>0</v>
      </c>
      <c r="P68" s="46">
        <v>0</v>
      </c>
      <c r="Q68" s="46"/>
      <c r="R68" s="46">
        <f>SUM(F68:Q68)</f>
        <v>0</v>
      </c>
      <c r="S68" s="46"/>
      <c r="T68" s="35"/>
    </row>
    <row r="69" spans="3:20" ht="15.75" x14ac:dyDescent="0.25">
      <c r="C69" s="45" t="s">
        <v>40</v>
      </c>
      <c r="D69" s="53">
        <v>0</v>
      </c>
      <c r="E69" s="53">
        <v>0</v>
      </c>
      <c r="F69" s="49"/>
      <c r="G69" s="46">
        <v>0</v>
      </c>
      <c r="H69" s="47"/>
      <c r="I69" s="49">
        <v>0</v>
      </c>
      <c r="J69" s="55"/>
      <c r="K69" s="52">
        <v>0</v>
      </c>
      <c r="L69" s="49">
        <v>0</v>
      </c>
      <c r="M69" s="49" t="s">
        <v>29</v>
      </c>
      <c r="N69" s="49">
        <v>0</v>
      </c>
      <c r="O69" s="49">
        <v>0</v>
      </c>
      <c r="P69" s="49">
        <v>0</v>
      </c>
      <c r="Q69" s="49">
        <v>0</v>
      </c>
      <c r="R69" s="46">
        <f>SUM(F69:Q69)</f>
        <v>0</v>
      </c>
      <c r="S69" s="46"/>
      <c r="T69" s="35"/>
    </row>
    <row r="70" spans="3:20" ht="15.75" x14ac:dyDescent="0.25">
      <c r="C70" s="41" t="s">
        <v>39</v>
      </c>
      <c r="D70" s="56">
        <v>0</v>
      </c>
      <c r="E70" s="56">
        <v>0</v>
      </c>
      <c r="F70" s="46"/>
      <c r="G70" s="46">
        <v>0</v>
      </c>
      <c r="H70" s="47">
        <f>H71+H72+H73</f>
        <v>0</v>
      </c>
      <c r="I70" s="46">
        <v>0</v>
      </c>
      <c r="J70" s="55"/>
      <c r="K70" s="52">
        <v>0</v>
      </c>
      <c r="L70" s="46">
        <v>0</v>
      </c>
      <c r="M70" s="46" t="s">
        <v>29</v>
      </c>
      <c r="N70" s="46">
        <v>0</v>
      </c>
      <c r="O70" s="46">
        <v>0</v>
      </c>
      <c r="P70" s="46">
        <v>0</v>
      </c>
      <c r="Q70" s="46"/>
      <c r="R70" s="46">
        <f>SUM(F70:Q70)</f>
        <v>0</v>
      </c>
      <c r="S70" s="46"/>
      <c r="T70" s="35"/>
    </row>
    <row r="71" spans="3:20" ht="15.75" x14ac:dyDescent="0.25">
      <c r="C71" s="54" t="s">
        <v>38</v>
      </c>
      <c r="D71" s="53"/>
      <c r="E71" s="53"/>
      <c r="F71" s="49"/>
      <c r="G71" s="46">
        <v>0</v>
      </c>
      <c r="H71" s="47"/>
      <c r="I71" s="49"/>
      <c r="J71" s="47"/>
      <c r="K71" s="52">
        <v>0</v>
      </c>
      <c r="L71" s="49">
        <v>0</v>
      </c>
      <c r="M71" s="49"/>
      <c r="N71" s="49">
        <v>0</v>
      </c>
      <c r="O71" s="49"/>
      <c r="P71" s="49"/>
      <c r="Q71" s="49"/>
      <c r="R71" s="46">
        <f>SUM(F71:Q71)</f>
        <v>0</v>
      </c>
      <c r="S71" s="46"/>
      <c r="T71" s="35"/>
    </row>
    <row r="72" spans="3:20" ht="15.75" x14ac:dyDescent="0.25">
      <c r="C72" s="45" t="s">
        <v>37</v>
      </c>
      <c r="D72" s="51">
        <v>0</v>
      </c>
      <c r="E72" s="51">
        <v>0</v>
      </c>
      <c r="F72" s="49"/>
      <c r="G72" s="46">
        <v>0</v>
      </c>
      <c r="H72" s="47"/>
      <c r="I72" s="49"/>
      <c r="J72" s="47"/>
      <c r="K72" s="52">
        <v>0</v>
      </c>
      <c r="L72" s="49">
        <v>0</v>
      </c>
      <c r="M72" s="46" t="s">
        <v>29</v>
      </c>
      <c r="N72" s="49">
        <v>0</v>
      </c>
      <c r="O72" s="49">
        <v>0</v>
      </c>
      <c r="P72" s="46">
        <v>0</v>
      </c>
      <c r="Q72" s="49">
        <v>0</v>
      </c>
      <c r="R72" s="46">
        <f>SUM(F72:Q72)</f>
        <v>0</v>
      </c>
      <c r="S72" s="46"/>
      <c r="T72" s="35"/>
    </row>
    <row r="73" spans="3:20" ht="15.75" x14ac:dyDescent="0.25">
      <c r="C73" s="41" t="s">
        <v>36</v>
      </c>
      <c r="D73" s="48"/>
      <c r="E73" s="48"/>
      <c r="F73" s="46"/>
      <c r="G73" s="46">
        <v>0</v>
      </c>
      <c r="H73" s="47"/>
      <c r="I73" s="46"/>
      <c r="J73" s="47"/>
      <c r="K73" s="52">
        <v>0</v>
      </c>
      <c r="L73" s="46"/>
      <c r="M73" s="46"/>
      <c r="N73" s="46">
        <v>0</v>
      </c>
      <c r="O73" s="46"/>
      <c r="P73" s="46"/>
      <c r="Q73" s="46"/>
      <c r="R73" s="46">
        <f>SUM(F73:Q73)</f>
        <v>0</v>
      </c>
      <c r="S73" s="46"/>
      <c r="T73" s="35"/>
    </row>
    <row r="74" spans="3:20" ht="23.25" customHeight="1" x14ac:dyDescent="0.25">
      <c r="C74" s="41" t="s">
        <v>35</v>
      </c>
      <c r="D74" s="48"/>
      <c r="E74" s="46"/>
      <c r="F74" s="46"/>
      <c r="G74" s="46">
        <v>0</v>
      </c>
      <c r="H74" s="46"/>
      <c r="I74" s="46"/>
      <c r="J74" s="46"/>
      <c r="K74" s="52">
        <v>0</v>
      </c>
      <c r="L74" s="46"/>
      <c r="M74" s="46"/>
      <c r="N74" s="46">
        <v>0</v>
      </c>
      <c r="O74" s="46"/>
      <c r="P74" s="46"/>
      <c r="Q74" s="46"/>
      <c r="R74" s="46">
        <f>SUM(F74:Q74)</f>
        <v>0</v>
      </c>
      <c r="S74" s="46"/>
      <c r="T74" s="35"/>
    </row>
    <row r="75" spans="3:20" ht="15.75" x14ac:dyDescent="0.25">
      <c r="C75" s="45" t="s">
        <v>34</v>
      </c>
      <c r="D75" s="51">
        <f>D76+D77</f>
        <v>23789479</v>
      </c>
      <c r="E75" s="51">
        <f>E76+E77</f>
        <v>9122455</v>
      </c>
      <c r="F75" s="51">
        <v>0</v>
      </c>
      <c r="G75" s="51">
        <v>3025955</v>
      </c>
      <c r="H75" s="51">
        <f>H76+H77</f>
        <v>147225</v>
      </c>
      <c r="I75" s="51">
        <f>I76+I77</f>
        <v>1813647.93</v>
      </c>
      <c r="J75" s="51">
        <f>J76+J77</f>
        <v>563494.73</v>
      </c>
      <c r="K75" s="50">
        <v>0</v>
      </c>
      <c r="L75" s="49">
        <v>0</v>
      </c>
      <c r="M75" s="49">
        <f>SUM(M76:M79)</f>
        <v>0</v>
      </c>
      <c r="N75" s="49">
        <v>0</v>
      </c>
      <c r="O75" s="49">
        <v>0</v>
      </c>
      <c r="P75" s="49">
        <v>0</v>
      </c>
      <c r="Q75" s="49">
        <v>0</v>
      </c>
      <c r="R75" s="49">
        <f>SUM(F75:Q75)</f>
        <v>5550322.6600000001</v>
      </c>
      <c r="S75" s="49"/>
      <c r="T75" s="35"/>
    </row>
    <row r="76" spans="3:20" ht="15.75" x14ac:dyDescent="0.25">
      <c r="C76" s="41" t="s">
        <v>33</v>
      </c>
      <c r="D76" s="48">
        <v>23789479</v>
      </c>
      <c r="E76" s="25">
        <v>9122455</v>
      </c>
      <c r="F76" s="25"/>
      <c r="G76" s="25">
        <v>3025955</v>
      </c>
      <c r="H76" s="47">
        <v>147225</v>
      </c>
      <c r="I76" s="25">
        <v>1813647.93</v>
      </c>
      <c r="J76" s="47">
        <v>563494.73</v>
      </c>
      <c r="K76" s="42"/>
      <c r="L76" s="25"/>
      <c r="M76" s="25" t="s">
        <v>29</v>
      </c>
      <c r="N76" s="25">
        <v>0</v>
      </c>
      <c r="O76" s="25"/>
      <c r="P76" s="25"/>
      <c r="Q76" s="25"/>
      <c r="R76" s="25"/>
      <c r="S76" s="46"/>
      <c r="T76" s="35"/>
    </row>
    <row r="77" spans="3:20" ht="15.75" x14ac:dyDescent="0.25">
      <c r="C77" s="41" t="s">
        <v>32</v>
      </c>
      <c r="D77" s="40"/>
      <c r="E77" s="25"/>
      <c r="F77" s="25"/>
      <c r="G77" s="25"/>
      <c r="H77" s="25"/>
      <c r="I77" s="25"/>
      <c r="K77" s="42"/>
      <c r="L77" s="25"/>
      <c r="M77" s="25" t="s">
        <v>29</v>
      </c>
      <c r="N77" s="25">
        <v>0</v>
      </c>
      <c r="O77" s="25"/>
      <c r="P77" s="25"/>
      <c r="Q77" s="25"/>
      <c r="R77" s="25"/>
      <c r="S77" s="46"/>
      <c r="T77" s="35"/>
    </row>
    <row r="78" spans="3:20" ht="15.75" x14ac:dyDescent="0.25">
      <c r="C78" s="45" t="s">
        <v>31</v>
      </c>
      <c r="D78" s="44">
        <v>0</v>
      </c>
      <c r="E78" s="25"/>
      <c r="F78" s="25"/>
      <c r="G78" s="25"/>
      <c r="H78" s="25"/>
      <c r="I78" s="25"/>
      <c r="J78" s="43"/>
      <c r="K78" s="42"/>
      <c r="L78" s="25"/>
      <c r="M78" s="25" t="s">
        <v>29</v>
      </c>
      <c r="N78" s="25">
        <v>0</v>
      </c>
      <c r="O78" s="25"/>
      <c r="P78" s="25"/>
      <c r="Q78" s="25"/>
      <c r="R78" s="25"/>
      <c r="S78" s="25"/>
      <c r="T78" s="35"/>
    </row>
    <row r="79" spans="3:20" ht="15.75" x14ac:dyDescent="0.25">
      <c r="C79" s="41" t="s">
        <v>30</v>
      </c>
      <c r="D79" s="40"/>
      <c r="E79" s="39"/>
      <c r="F79" s="39"/>
      <c r="G79" s="39">
        <v>0</v>
      </c>
      <c r="H79" s="39"/>
      <c r="I79" s="39"/>
      <c r="J79" s="39"/>
      <c r="K79" s="39">
        <v>0</v>
      </c>
      <c r="L79" s="39"/>
      <c r="M79" s="39" t="s">
        <v>29</v>
      </c>
      <c r="N79" s="39">
        <v>0</v>
      </c>
      <c r="O79" s="39"/>
      <c r="P79" s="39"/>
      <c r="Q79" s="39"/>
      <c r="R79" s="39">
        <v>0</v>
      </c>
      <c r="S79" s="39"/>
      <c r="T79" s="35"/>
    </row>
    <row r="80" spans="3:20" ht="16.5" thickBot="1" x14ac:dyDescent="0.3">
      <c r="C80" s="38" t="s">
        <v>28</v>
      </c>
      <c r="D80" s="37">
        <f>D10+D16+D26+D36+D52+D62+D75</f>
        <v>1740467835</v>
      </c>
      <c r="E80" s="37">
        <f>+E75+E62+E52+E36+E26+E16+E10</f>
        <v>1740467835</v>
      </c>
      <c r="F80" s="37">
        <v>109808211.30000001</v>
      </c>
      <c r="G80" s="37">
        <v>95709722.439999998</v>
      </c>
      <c r="H80" s="37">
        <f>H10+H16+H26+H36+H52+H62+H75</f>
        <v>119253873.86</v>
      </c>
      <c r="I80" s="37">
        <f>I10+I16+I26+I36+I52+I62+I75</f>
        <v>120587607.42999999</v>
      </c>
      <c r="J80" s="37">
        <f>J10+J16+J26+J36+J52+J62+J75</f>
        <v>139149648.16999999</v>
      </c>
      <c r="K80" s="37">
        <f>K10+K16+K26+K36+K52+K62+K75</f>
        <v>99278634.790000007</v>
      </c>
      <c r="L80" s="37">
        <f>L10+L16+L26+L36+L52+L62+L75</f>
        <v>126582860.72999997</v>
      </c>
      <c r="M80" s="37">
        <f>M10+M16+M26+M36+M52+M62+M75</f>
        <v>149971610.36000001</v>
      </c>
      <c r="N80" s="37">
        <f>+N75+N62+N52+N36+N26+N16+N10</f>
        <v>128359121.36999999</v>
      </c>
      <c r="O80" s="37">
        <f>+O75+O62+O52+O36+O26+O16+O10</f>
        <v>105319132.39</v>
      </c>
      <c r="P80" s="37">
        <f>+P75+P62+P52+P36+P26+P16+P10</f>
        <v>116320340.75</v>
      </c>
      <c r="Q80" s="37">
        <f>+Q75+Q62+Q52+Q36+Q26+Q16+Q10</f>
        <v>0</v>
      </c>
      <c r="R80" s="37">
        <f>+R75+R62+R52+R36+R26+R16+R10</f>
        <v>1310340763.5899999</v>
      </c>
      <c r="S80" s="36"/>
      <c r="T80" s="35"/>
    </row>
    <row r="81" spans="3:19" ht="48.75" customHeight="1" thickBot="1" x14ac:dyDescent="0.4">
      <c r="C81" s="29" t="s">
        <v>27</v>
      </c>
      <c r="E81" s="30"/>
      <c r="F81" s="34"/>
      <c r="G81" s="34"/>
      <c r="H81" s="34"/>
      <c r="I81" s="34"/>
      <c r="J81" s="34"/>
      <c r="K81" s="34"/>
      <c r="L81" s="30"/>
      <c r="M81" s="30"/>
      <c r="P81"/>
      <c r="Q81"/>
      <c r="R81" s="33"/>
      <c r="S81" s="33"/>
    </row>
    <row r="82" spans="3:19" ht="66.75" customHeight="1" thickBot="1" x14ac:dyDescent="0.4">
      <c r="C82" s="32" t="s">
        <v>26</v>
      </c>
      <c r="D82" s="31"/>
      <c r="F82" s="30"/>
      <c r="G82" s="30"/>
      <c r="H82" s="30"/>
      <c r="I82" s="30"/>
      <c r="J82" s="30"/>
      <c r="K82" s="30"/>
      <c r="L82" s="30"/>
      <c r="M82" s="30"/>
      <c r="P82"/>
      <c r="Q82"/>
    </row>
    <row r="83" spans="3:19" ht="126.75" customHeight="1" thickBot="1" x14ac:dyDescent="0.4">
      <c r="C83" s="29" t="s">
        <v>25</v>
      </c>
      <c r="I83" s="25"/>
      <c r="K83" s="28"/>
      <c r="P83"/>
      <c r="Q83"/>
    </row>
    <row r="84" spans="3:19" ht="39" customHeight="1" x14ac:dyDescent="0.35"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/>
    </row>
    <row r="85" spans="3:19" x14ac:dyDescent="0.35"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/>
    </row>
  </sheetData>
  <mergeCells count="11">
    <mergeCell ref="F7:R7"/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rowBreaks count="1" manualBreakCount="1"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Relación de Ingresos y Egresos</vt:lpstr>
      <vt:lpstr>Presup. Aprobado-Ejec OAI</vt:lpstr>
      <vt:lpstr>'Presup. Aprobado-Ejec OAI'!Área_de_impresión</vt:lpstr>
      <vt:lpstr>'Relación de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JAZMIN CASTILLO</dc:creator>
  <cp:lastModifiedBy>MOISES ISSAIAS RICHARSON CAMPUSANO</cp:lastModifiedBy>
  <cp:lastPrinted>2023-12-20T18:00:16Z</cp:lastPrinted>
  <dcterms:created xsi:type="dcterms:W3CDTF">2023-07-18T19:11:09Z</dcterms:created>
  <dcterms:modified xsi:type="dcterms:W3CDTF">2023-12-20T18:17:26Z</dcterms:modified>
</cp:coreProperties>
</file>