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2023\"/>
    </mc:Choice>
  </mc:AlternateContent>
  <xr:revisionPtr revIDLastSave="0" documentId="8_{9110190A-9F5A-47C7-B493-68880902613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COMPARATIVO EMB." sheetId="5" r:id="rId1"/>
    <sheet name="EMBARCACIONES " sheetId="1" r:id="rId2"/>
    <sheet name="CONTENEDORES" sheetId="3" r:id="rId3"/>
    <sheet name="Representacion porct." sheetId="8" r:id="rId4"/>
    <sheet name="CRUCEROS " sheetId="7" r:id="rId5"/>
    <sheet name="CARGAS" sheetId="4" r:id="rId6"/>
  </sheets>
  <definedNames>
    <definedName name="_xlnm.Print_Area" localSheetId="5">CARGAS!$A$1:$T$205</definedName>
    <definedName name="_xlnm.Print_Area" localSheetId="0">'COMPARATIVO EMB.'!$A$1:$M$68</definedName>
    <definedName name="_xlnm.Print_Area" localSheetId="2">CONTENEDORES!$A$1:$I$236</definedName>
    <definedName name="_xlnm.Print_Area" localSheetId="4">'CRUCEROS '!$A$1:$I$312</definedName>
    <definedName name="_xlnm.Print_Area" localSheetId="1">'EMBARCACIONES '!$A$1:$M$70</definedName>
    <definedName name="_xlnm.Print_Area" localSheetId="3">'Representacion porct.'!$A$1:$M$62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8" i="4" l="1"/>
  <c r="C147" i="4"/>
  <c r="C47" i="4"/>
  <c r="B47" i="4"/>
  <c r="C54" i="4"/>
  <c r="B54" i="4"/>
  <c r="B59" i="4"/>
  <c r="C59" i="4"/>
  <c r="D58" i="4"/>
  <c r="D57" i="4"/>
  <c r="D59" i="4" s="1"/>
  <c r="D51" i="4"/>
  <c r="D52" i="4"/>
  <c r="D53" i="4"/>
  <c r="D50" i="4"/>
  <c r="D44" i="4"/>
  <c r="E44" i="4" s="1"/>
  <c r="D45" i="4"/>
  <c r="E45" i="4" s="1"/>
  <c r="D46" i="4"/>
  <c r="E46" i="4" s="1"/>
  <c r="D4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T23" i="4"/>
  <c r="T22" i="4"/>
  <c r="T9" i="4"/>
  <c r="T10" i="4"/>
  <c r="T11" i="4"/>
  <c r="T16" i="4"/>
  <c r="T17" i="4"/>
  <c r="T18" i="4"/>
  <c r="T15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C12" i="4"/>
  <c r="D12" i="4"/>
  <c r="E12" i="4"/>
  <c r="F12" i="4"/>
  <c r="G12" i="4"/>
  <c r="H12" i="4"/>
  <c r="I12" i="4"/>
  <c r="J12" i="4"/>
  <c r="K12" i="4"/>
  <c r="L12" i="4"/>
  <c r="L26" i="4" s="1"/>
  <c r="M12" i="4"/>
  <c r="N12" i="4"/>
  <c r="O12" i="4"/>
  <c r="P12" i="4"/>
  <c r="Q12" i="4"/>
  <c r="R12" i="4"/>
  <c r="S12" i="4"/>
  <c r="B12" i="4"/>
  <c r="T8" i="4"/>
  <c r="B168" i="4"/>
  <c r="B147" i="4"/>
  <c r="E207" i="3"/>
  <c r="F207" i="3" s="1"/>
  <c r="E208" i="3"/>
  <c r="F208" i="3" s="1"/>
  <c r="E206" i="3"/>
  <c r="F206" i="3" s="1"/>
  <c r="D209" i="3"/>
  <c r="E97" i="3"/>
  <c r="F97" i="3" s="1"/>
  <c r="E96" i="3"/>
  <c r="F96" i="3" s="1"/>
  <c r="E94" i="3"/>
  <c r="F94" i="3" s="1"/>
  <c r="E93" i="3"/>
  <c r="F93" i="3" s="1"/>
  <c r="E89" i="3"/>
  <c r="F89" i="3" s="1"/>
  <c r="E90" i="3"/>
  <c r="F90" i="3" s="1"/>
  <c r="E88" i="3"/>
  <c r="F88" i="3" s="1"/>
  <c r="E84" i="3"/>
  <c r="F84" i="3" s="1"/>
  <c r="E85" i="3"/>
  <c r="F85" i="3" s="1"/>
  <c r="E83" i="3"/>
  <c r="F83" i="3" s="1"/>
  <c r="D98" i="3"/>
  <c r="D95" i="3"/>
  <c r="H47" i="3"/>
  <c r="H46" i="3"/>
  <c r="H45" i="3"/>
  <c r="D48" i="3"/>
  <c r="E48" i="3"/>
  <c r="F48" i="3"/>
  <c r="G48" i="3"/>
  <c r="C48" i="3"/>
  <c r="D27" i="3"/>
  <c r="G27" i="3"/>
  <c r="D26" i="3"/>
  <c r="E26" i="3"/>
  <c r="F26" i="3"/>
  <c r="G26" i="3"/>
  <c r="H26" i="3"/>
  <c r="C26" i="3"/>
  <c r="D23" i="3"/>
  <c r="E23" i="3"/>
  <c r="E27" i="3" s="1"/>
  <c r="F23" i="3"/>
  <c r="F27" i="3" s="1"/>
  <c r="G23" i="3"/>
  <c r="H23" i="3"/>
  <c r="C23" i="3"/>
  <c r="C27" i="3" s="1"/>
  <c r="D17" i="3"/>
  <c r="E17" i="3"/>
  <c r="F17" i="3"/>
  <c r="G17" i="3"/>
  <c r="H17" i="3"/>
  <c r="C17" i="3"/>
  <c r="D11" i="3"/>
  <c r="D29" i="3" s="1"/>
  <c r="E11" i="3"/>
  <c r="F11" i="3"/>
  <c r="G11" i="3"/>
  <c r="H11" i="3"/>
  <c r="C11" i="3"/>
  <c r="H27" i="3" l="1"/>
  <c r="F29" i="3"/>
  <c r="G29" i="3"/>
  <c r="C29" i="3"/>
  <c r="H29" i="3"/>
  <c r="E29" i="3"/>
  <c r="D99" i="3"/>
  <c r="P26" i="4"/>
  <c r="J26" i="4"/>
  <c r="I26" i="4"/>
  <c r="D54" i="4"/>
  <c r="E54" i="4" s="1"/>
  <c r="G26" i="4"/>
  <c r="S26" i="4"/>
  <c r="M26" i="4"/>
  <c r="R26" i="4"/>
  <c r="F26" i="4"/>
  <c r="E59" i="4"/>
  <c r="O26" i="4"/>
  <c r="C26" i="4"/>
  <c r="B61" i="4"/>
  <c r="H26" i="4"/>
  <c r="B26" i="4"/>
  <c r="E26" i="4"/>
  <c r="Q26" i="4"/>
  <c r="D26" i="4"/>
  <c r="N26" i="4"/>
  <c r="K26" i="4"/>
  <c r="D47" i="4"/>
  <c r="E47" i="4" s="1"/>
  <c r="E50" i="4"/>
  <c r="E43" i="4"/>
  <c r="C61" i="4"/>
  <c r="T24" i="4"/>
  <c r="T19" i="4"/>
  <c r="T12" i="4"/>
  <c r="H48" i="3"/>
  <c r="D101" i="3" l="1"/>
  <c r="D61" i="4"/>
  <c r="E61" i="4" s="1"/>
  <c r="T26" i="4"/>
  <c r="C209" i="3"/>
  <c r="E209" i="3" s="1"/>
  <c r="F209" i="3" s="1"/>
  <c r="C98" i="3"/>
  <c r="E98" i="3" s="1"/>
  <c r="F98" i="3" s="1"/>
  <c r="C95" i="3"/>
  <c r="C99" i="3" l="1"/>
  <c r="E95" i="3"/>
  <c r="F95" i="3" s="1"/>
  <c r="E287" i="7"/>
  <c r="E288" i="7"/>
  <c r="F288" i="7" s="1"/>
  <c r="E289" i="7"/>
  <c r="F289" i="7" s="1"/>
  <c r="E290" i="7"/>
  <c r="F290" i="7" s="1"/>
  <c r="E291" i="7"/>
  <c r="F291" i="7" s="1"/>
  <c r="E292" i="7"/>
  <c r="E286" i="7"/>
  <c r="F286" i="7" s="1"/>
  <c r="E247" i="7"/>
  <c r="E248" i="7"/>
  <c r="F248" i="7" s="1"/>
  <c r="E249" i="7"/>
  <c r="F249" i="7" s="1"/>
  <c r="E250" i="7"/>
  <c r="F250" i="7" s="1"/>
  <c r="E251" i="7"/>
  <c r="F251" i="7" s="1"/>
  <c r="E252" i="7"/>
  <c r="E246" i="7"/>
  <c r="F246" i="7" s="1"/>
  <c r="C293" i="7"/>
  <c r="C253" i="7"/>
  <c r="C101" i="3" l="1"/>
  <c r="E99" i="3"/>
  <c r="D130" i="7"/>
  <c r="E130" i="7"/>
  <c r="F130" i="7"/>
  <c r="C130" i="7"/>
  <c r="E171" i="7"/>
  <c r="F171" i="7" s="1"/>
  <c r="E172" i="7"/>
  <c r="F172" i="7" s="1"/>
  <c r="E173" i="7"/>
  <c r="F173" i="7" s="1"/>
  <c r="E174" i="7"/>
  <c r="F174" i="7" s="1"/>
  <c r="E175" i="7"/>
  <c r="F175" i="7" s="1"/>
  <c r="E176" i="7"/>
  <c r="F176" i="7" s="1"/>
  <c r="E170" i="7"/>
  <c r="F170" i="7" s="1"/>
  <c r="C177" i="7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07" i="7"/>
  <c r="F207" i="7" s="1"/>
  <c r="C214" i="7"/>
  <c r="D214" i="7"/>
  <c r="F99" i="3" l="1"/>
  <c r="E101" i="3"/>
  <c r="F101" i="3" s="1"/>
  <c r="E214" i="7"/>
  <c r="F214" i="7" s="1"/>
  <c r="D293" i="7" l="1"/>
  <c r="E293" i="7" s="1"/>
  <c r="F293" i="7" s="1"/>
  <c r="D253" i="7"/>
  <c r="E253" i="7" s="1"/>
  <c r="F253" i="7" s="1"/>
  <c r="D177" i="7"/>
  <c r="E177" i="7" s="1"/>
  <c r="F177" i="7" s="1"/>
  <c r="C60" i="7"/>
  <c r="C38" i="7"/>
  <c r="D20" i="7"/>
  <c r="E20" i="7"/>
  <c r="G20" i="7"/>
  <c r="H20" i="7"/>
  <c r="C20" i="7"/>
  <c r="F14" i="7"/>
  <c r="F15" i="7"/>
  <c r="F16" i="7"/>
  <c r="F17" i="7"/>
  <c r="F18" i="7"/>
  <c r="F19" i="7"/>
  <c r="F13" i="7"/>
  <c r="F20" i="7" l="1"/>
  <c r="J8" i="5" l="1"/>
  <c r="I8" i="5"/>
  <c r="M12" i="5"/>
  <c r="F46" i="5"/>
  <c r="F47" i="5"/>
  <c r="F48" i="5"/>
  <c r="F49" i="5"/>
  <c r="F51" i="5"/>
  <c r="F52" i="5"/>
  <c r="F53" i="5"/>
  <c r="F54" i="5"/>
  <c r="F55" i="5"/>
  <c r="F56" i="5"/>
  <c r="F58" i="5"/>
  <c r="F59" i="5"/>
  <c r="F60" i="5"/>
  <c r="F61" i="5"/>
  <c r="F62" i="5"/>
  <c r="F63" i="5"/>
  <c r="F64" i="5"/>
  <c r="F65" i="5"/>
  <c r="F66" i="5"/>
  <c r="F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44" i="5"/>
  <c r="D66" i="5"/>
  <c r="C66" i="5"/>
  <c r="M13" i="5" l="1"/>
  <c r="C69" i="1"/>
  <c r="D30" i="1"/>
  <c r="E30" i="1"/>
  <c r="F30" i="1"/>
  <c r="G30" i="1"/>
  <c r="H30" i="1"/>
  <c r="I30" i="1"/>
  <c r="J30" i="1"/>
  <c r="K30" i="1"/>
  <c r="L30" i="1"/>
  <c r="C3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8" i="1"/>
  <c r="C29" i="8"/>
  <c r="D29" i="8"/>
  <c r="E29" i="8"/>
  <c r="F29" i="8"/>
  <c r="G29" i="8"/>
  <c r="H29" i="8"/>
  <c r="I29" i="8"/>
  <c r="J29" i="8"/>
  <c r="K29" i="8"/>
  <c r="B29" i="8"/>
  <c r="M30" i="1" l="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D166" i="4"/>
  <c r="E166" i="4" s="1"/>
  <c r="D167" i="4"/>
  <c r="E167" i="4" s="1"/>
  <c r="D165" i="4"/>
  <c r="E165" i="4" s="1"/>
  <c r="D133" i="4"/>
  <c r="E133" i="4" s="1"/>
  <c r="D134" i="4"/>
  <c r="E134" i="4" s="1"/>
  <c r="D135" i="4"/>
  <c r="E135" i="4" s="1"/>
  <c r="D136" i="4"/>
  <c r="E136" i="4" s="1"/>
  <c r="D137" i="4"/>
  <c r="E137" i="4" s="1"/>
  <c r="D138" i="4"/>
  <c r="E138" i="4" s="1"/>
  <c r="D139" i="4"/>
  <c r="E139" i="4" s="1"/>
  <c r="D140" i="4"/>
  <c r="E140" i="4" s="1"/>
  <c r="D141" i="4"/>
  <c r="E141" i="4" s="1"/>
  <c r="D142" i="4"/>
  <c r="E142" i="4" s="1"/>
  <c r="D143" i="4"/>
  <c r="E143" i="4" s="1"/>
  <c r="D144" i="4"/>
  <c r="E144" i="4" s="1"/>
  <c r="D145" i="4"/>
  <c r="E145" i="4" s="1"/>
  <c r="D146" i="4"/>
  <c r="E146" i="4" s="1"/>
  <c r="D132" i="4"/>
  <c r="E58" i="4"/>
  <c r="E57" i="4"/>
  <c r="E51" i="4"/>
  <c r="E52" i="4"/>
  <c r="E53" i="4"/>
  <c r="L29" i="8" l="1"/>
  <c r="M7" i="8" s="1"/>
  <c r="D168" i="4"/>
  <c r="E168" i="4" s="1"/>
  <c r="D147" i="4"/>
  <c r="E147" i="4" s="1"/>
  <c r="M13" i="8" l="1"/>
  <c r="M25" i="8"/>
  <c r="M14" i="8"/>
  <c r="M27" i="8"/>
  <c r="M16" i="8"/>
  <c r="M28" i="8"/>
  <c r="M17" i="8"/>
  <c r="M29" i="8"/>
  <c r="M19" i="8"/>
  <c r="M8" i="8"/>
  <c r="M9" i="8"/>
  <c r="M21" i="8"/>
  <c r="M22" i="8"/>
  <c r="M23" i="8"/>
  <c r="M24" i="8"/>
  <c r="M15" i="8"/>
  <c r="M18" i="8"/>
  <c r="M20" i="8"/>
  <c r="M10" i="8"/>
  <c r="M11" i="8"/>
  <c r="M12" i="8"/>
  <c r="M26" i="8"/>
</calcChain>
</file>

<file path=xl/sharedStrings.xml><?xml version="1.0" encoding="utf-8"?>
<sst xmlns="http://schemas.openxmlformats.org/spreadsheetml/2006/main" count="540" uniqueCount="170">
  <si>
    <t>PUERTOS Y TERMINALES</t>
  </si>
  <si>
    <t>AMBE COVE</t>
  </si>
  <si>
    <t>ARROYO BARRIL</t>
  </si>
  <si>
    <t>AZUA</t>
  </si>
  <si>
    <t>BARAHONA</t>
  </si>
  <si>
    <t>BOCA CHICA</t>
  </si>
  <si>
    <t>CAP CANA</t>
  </si>
  <si>
    <t>CAUCEDO</t>
  </si>
  <si>
    <t>LA CANA</t>
  </si>
  <si>
    <t>LA ROMANA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</si>
  <si>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</si>
  <si>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</si>
  <si>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</si>
  <si>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</si>
  <si>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</si>
  <si>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</si>
  <si>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</si>
  <si>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</si>
  <si>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</si>
  <si>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</si>
  <si>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</si>
  <si>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</si>
  <si>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</si>
  <si>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</si>
  <si>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</si>
  <si>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</si>
  <si>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</si>
  <si>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</si>
  <si>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</si>
  <si>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</si>
  <si>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</si>
  <si>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</si>
  <si>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 xml:space="preserve">Resumen </t>
  </si>
  <si>
    <t>Variación</t>
  </si>
  <si>
    <t>Embarcaciones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</si>
  <si>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</si>
  <si>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</si>
  <si>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</si>
  <si>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</si>
  <si>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</si>
  <si>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</si>
  <si>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AMBER COVE</t>
  </si>
  <si>
    <t>PUERTO  PLATA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</si>
  <si>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</si>
  <si>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</si>
  <si>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</si>
  <si>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</si>
  <si>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</si>
  <si>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</si>
  <si>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</si>
  <si>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</si>
  <si>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</si>
  <si>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</si>
  <si>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</si>
  <si>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</si>
  <si>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</si>
  <si>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</si>
  <si>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</si>
  <si>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</si>
  <si>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</si>
  <si>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</si>
  <si>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</si>
  <si>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</si>
  <si>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</si>
  <si>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</si>
  <si>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</si>
  <si>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</si>
  <si>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 xml:space="preserve">  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</si>
  <si>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</si>
  <si>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</si>
  <si>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</si>
  <si>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</si>
  <si>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</si>
  <si>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</si>
  <si>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</si>
  <si>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</si>
  <si>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</si>
  <si>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</si>
  <si>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AÑO</t>
  </si>
  <si>
    <t>V. ABSOLUTA</t>
  </si>
  <si>
    <t>V. PORCENTUAL</t>
  </si>
  <si>
    <t xml:space="preserve">MOVIMIENTO  DE EMBARCACIONES CLASIFICADAS POR PUERTOS Y TIPOS. </t>
  </si>
  <si>
    <t>*Cifras sujetas a rectificación.</t>
  </si>
  <si>
    <t>MOVIMIENTO DE CONTENEDORES POR PUERTOS  CARGADOS, VACÍOS  Y  EN CALIDAD DE TRÁNSITO</t>
  </si>
  <si>
    <t>Valor porcentual</t>
  </si>
  <si>
    <t>Valor absoluto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</si>
  <si>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</si>
  <si>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</si>
  <si>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</si>
  <si>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</si>
  <si>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</si>
  <si>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>Concepto</t>
  </si>
  <si>
    <t xml:space="preserve">MOVIMIENTO  DE EMBARCACIONES CLASIFICADAS POR PUERTOS </t>
  </si>
  <si>
    <t>*Valores expresado en (TEU)</t>
  </si>
  <si>
    <t>RÍO HAINA</t>
  </si>
  <si>
    <t>*Valores Expresados en Toneladas Métricas (T.M.)</t>
  </si>
  <si>
    <t>PUERTOS</t>
  </si>
  <si>
    <t xml:space="preserve">Embarcaciones </t>
  </si>
  <si>
    <t>Pasajeros de Entrada</t>
  </si>
  <si>
    <t>Pasajeros en Tránsito</t>
  </si>
  <si>
    <t>Total de Pasajeros</t>
  </si>
  <si>
    <t>Tripulación</t>
  </si>
  <si>
    <t>Pasajeros de Salida</t>
  </si>
  <si>
    <t xml:space="preserve">SANTA BARBARA </t>
  </si>
  <si>
    <t>SANTO DOMINGO CRUCERO</t>
  </si>
  <si>
    <t>SANTO DGO. FERRY</t>
  </si>
  <si>
    <t xml:space="preserve">ISLAS  CATALINA </t>
  </si>
  <si>
    <t>SANTO DOMINGO  FERRY</t>
  </si>
  <si>
    <t>DIFERENCIA</t>
  </si>
  <si>
    <t>PORCENTAJE</t>
  </si>
  <si>
    <t xml:space="preserve">COMPARATIVO DEL MOVIMIENTO DE CRUCEROS ARRIBADOS  TRIMESTRE  </t>
  </si>
  <si>
    <t xml:space="preserve">COMPARATIVO DEL MOVIMIENTO DE CRUCERISTAS  ARRIBADOS  TRIMESTRE  </t>
  </si>
  <si>
    <t>DIFERENCIAS</t>
  </si>
  <si>
    <t>CARGAS</t>
  </si>
  <si>
    <t>Nota:</t>
  </si>
  <si>
    <t>Puertos</t>
  </si>
  <si>
    <t>BAHÍA DE CALDERAS</t>
  </si>
  <si>
    <t>TAÍNO BAY</t>
  </si>
  <si>
    <t xml:space="preserve">LUPERÓN </t>
  </si>
  <si>
    <t>PESQUERO</t>
  </si>
  <si>
    <t xml:space="preserve">SANTA BÁRBARA </t>
  </si>
  <si>
    <t>Puertos/ Terminales</t>
  </si>
  <si>
    <t>ESTADÍSTICA. DIRECCIÓN DE PLANIFICACIÓN Y DESARROLLO</t>
  </si>
  <si>
    <t xml:space="preserve"> ESTADÍSTICA.DIRECCIÓN DE PLANIFICACIÓN Y DESARROLLO</t>
  </si>
  <si>
    <t xml:space="preserve"> ESTADÍSTICA. DIRECCIÓN DE PLANIFICACIÓN Y DESARROLLO</t>
  </si>
  <si>
    <t>ESTADÍSTICA. PLANIFICACIÓN Y DESARROLLO</t>
  </si>
  <si>
    <t>REM.</t>
  </si>
  <si>
    <t>Absoluta</t>
  </si>
  <si>
    <t>Porcentual</t>
  </si>
  <si>
    <t>CONTENEDORES (TEUS)</t>
  </si>
  <si>
    <t xml:space="preserve"> ESTADÍSTICA. DIRECCIÓN DE PLANIFICACIÓN Y DESAROLLO</t>
  </si>
  <si>
    <t>CARGA LÍQUIDA</t>
  </si>
  <si>
    <t xml:space="preserve"> CARGA SÓLIDA</t>
  </si>
  <si>
    <t>COMPARATIVO DEL  MOVIMIENTO DE CARGAS POR PUERTOS</t>
  </si>
  <si>
    <t>COMPARATIVO DEL MOVIMIENTO DE CARGAS POR TIPOS  2023 VS 2022</t>
  </si>
  <si>
    <t xml:space="preserve">COMPARATIVO DEL MOVIMIENTO DE  CRUCERISTAS  VÍA MARÍTIMA </t>
  </si>
  <si>
    <t xml:space="preserve">COMPARATIVO DEL MOVIMIENTO DE CRUCEROS VÍA MARÍTIMA  </t>
  </si>
  <si>
    <t>ESTADÍSTICA.DIRECCIÓN DE PLANIFICACIÓN Y DESARROLLO</t>
  </si>
  <si>
    <t>COMPARATIVO   DEL MOVIMIENTO DE CONTENEDORES   CARGADOS Y VACÍOS  2023 Vs. 2022</t>
  </si>
  <si>
    <t>TEUs EN TRÁNSITO SALIDA</t>
  </si>
  <si>
    <t xml:space="preserve">MOVIMIENTO DE LA CANTIDAD DE CRUCEROS   </t>
  </si>
  <si>
    <t>MOVIMIENTO DE  DE LA CANTIDAD DE CRUCERISTAS   JULIO-SEPTIEMBRE  2023</t>
  </si>
  <si>
    <t>TEUs EN TRÁNSITO ENTRADA</t>
  </si>
  <si>
    <t>Año base está en cero.</t>
  </si>
  <si>
    <t>DETALLE</t>
  </si>
  <si>
    <t>OBTUBRE-DICIEMBRE 2023</t>
  </si>
  <si>
    <t>OCTUBRE-DICIEMBRE 2023</t>
  </si>
  <si>
    <t>REPRESENTACIÓN PORCENTUAL DEL MOVIMIENTO DE EMBARCACIONES  EN EL TRIMESTRE  OCTUBRE-DICIEMBRE 2023</t>
  </si>
  <si>
    <r>
      <t xml:space="preserve">En el Trimestre Octubre-Diciembre 2023, presentamos en los puertos un total general de </t>
    </r>
    <r>
      <rPr>
        <b/>
        <sz val="11"/>
        <color theme="1"/>
        <rFont val="Cambria"/>
        <family val="1"/>
      </rPr>
      <t>1,339</t>
    </r>
    <r>
      <rPr>
        <sz val="11"/>
        <color theme="1"/>
        <rFont val="Cambria"/>
        <family val="1"/>
      </rPr>
      <t xml:space="preserve"> embarcaciones. </t>
    </r>
  </si>
  <si>
    <t>MOVIMIENTO  DE EMBARCACIONES LLEGADAS EN EL TRIMESTRE  OCTUBRE-DICIEMBRE    2023 Vs 2022</t>
  </si>
  <si>
    <t>COMPARATIVO  DE EMBARCACIONES LLEGADAS   OCTUBRE-DICIEMBRE  2022 Vs 2023</t>
  </si>
  <si>
    <t>MOVIMIENTO DE PASAJEROS VÍA MARÍTIMA TRIMESTRE OCTUBRE- DICIEMBRE 2023</t>
  </si>
  <si>
    <t xml:space="preserve">En el trimestre Octubre-Diciembre 2023 se registraron 232 Cruceros, por los cuales circularon un total de 651,932Cruceristas </t>
  </si>
  <si>
    <t>OCTUBRE-DICIEMBRE 2023 Vs 2022</t>
  </si>
  <si>
    <t>MOVIMIENTO DE CRUCERISTAS ARRIBADOS  TRIMESTRE  OCTUBRE-DICIEMBRE 2023</t>
  </si>
  <si>
    <t>Se observa un incrementro de un 4% en los cruceros para el tercer trimestre 2023 al compararlo con igual período del 2022.</t>
  </si>
  <si>
    <t>OTUBRE-DICIEMBRE 2023 Vs 2019</t>
  </si>
  <si>
    <t>Se observa un incrementro de un 28% en el movimiento de cruceristas para el tercer trimestre 2023 al compararlo con igual período del 2022.</t>
  </si>
  <si>
    <t>Para el año 2019  no operaba Taino bay</t>
  </si>
  <si>
    <t>Se observa un incrementro de un 96% en el movimiento de cruceristas para el tercer trimestre 2023 al compararlo con igual período del 2019.</t>
  </si>
  <si>
    <t>OCTUBRE-DICIEMBRE 2023 Vs 2019</t>
  </si>
  <si>
    <t>Se observa un incrementro de un 37% en los cruceros para el tercer trimestre 2023 al compararlo con igual período del 2019.</t>
  </si>
  <si>
    <t>DESGLOSE  DE LOS PUERTOS DE CRUCEROS OCTUBRE- DICIEMBRE 2023</t>
  </si>
  <si>
    <t>TRIMESTRE OCTUBRE-DICIEMBRE 2023</t>
  </si>
  <si>
    <t>Estos contenedores correspondiente al Trimestre Octubre-Dciembre 2023.</t>
  </si>
  <si>
    <t>MOVIMIENTO DE CONTENEDORES  OCTUBRE-DICIEMBRE POR PUERTOS  2023</t>
  </si>
  <si>
    <t>MOVIMIENTO DE CONTENEDORES  OCTUBRE-DICIEMBRE 2023 Vs 2022</t>
  </si>
  <si>
    <t>TRIMESTRE OCTUBRE-DICIEMBRE 2023 Vs 2022</t>
  </si>
  <si>
    <t>OCTUBRE-DICIEMBRE 2023 Vs2022</t>
  </si>
  <si>
    <t>COMPARATIVO DEL MOVIMIENTO CARGAS  OCTUBRE-2023 Vs2022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</si>
</sst>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 (CUERPO)"/>
    </font>
    <font>
      <b/>
      <sz val="11"/>
      <color theme="1"/>
      <name val="Calibri (CUERPO)"/>
    </font>
    <font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rgb="FF22222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8DB4E2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rgb="FF8DB4E2"/>
      </patternFill>
    </fill>
    <fill>
      <patternFill patternType="solid">
        <fgColor theme="0"/>
        <bgColor rgb="FF8DB4E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25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left"/>
    </xf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9" fontId="9" fillId="0" borderId="0" xfId="2" applyFont="1"/>
    <xf numFmtId="3" fontId="9" fillId="0" borderId="0" xfId="0" applyNumberFormat="1" applyFont="1"/>
    <xf numFmtId="3" fontId="9" fillId="0" borderId="0" xfId="0" applyNumberFormat="1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6" fillId="8" borderId="1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/>
    </xf>
    <xf numFmtId="0" fontId="12" fillId="0" borderId="0" xfId="0" applyFont="1"/>
    <xf numFmtId="0" fontId="21" fillId="0" borderId="0" xfId="0" applyFont="1"/>
    <xf numFmtId="0" fontId="13" fillId="0" borderId="0" xfId="0" applyFont="1"/>
    <xf numFmtId="17" fontId="0" fillId="0" borderId="0" xfId="0" applyNumberFormat="1"/>
    <xf numFmtId="0" fontId="0" fillId="0" borderId="0" xfId="0" applyAlignment="1">
      <alignment textRotation="180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3" fontId="23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24" fillId="8" borderId="1" xfId="0" applyNumberFormat="1" applyFont="1" applyFill="1" applyBorder="1" applyAlignment="1">
      <alignment horizontal="center" wrapText="1"/>
    </xf>
    <xf numFmtId="3" fontId="24" fillId="8" borderId="1" xfId="0" applyNumberFormat="1" applyFont="1" applyFill="1" applyBorder="1" applyAlignment="1">
      <alignment horizontal="center"/>
    </xf>
    <xf numFmtId="4" fontId="5" fillId="9" borderId="13" xfId="0" applyNumberFormat="1" applyFont="1" applyFill="1" applyBorder="1" applyAlignment="1">
      <alignment horizontal="center" vertical="top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7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5" fillId="14" borderId="2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top" wrapText="1"/>
    </xf>
    <xf numFmtId="9" fontId="5" fillId="8" borderId="15" xfId="2" applyFont="1" applyFill="1" applyBorder="1" applyAlignment="1">
      <alignment horizontal="center" vertical="top" wrapText="1"/>
    </xf>
    <xf numFmtId="0" fontId="5" fillId="9" borderId="11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center" vertical="top" wrapText="1"/>
    </xf>
    <xf numFmtId="0" fontId="28" fillId="0" borderId="0" xfId="0" applyFont="1"/>
    <xf numFmtId="0" fontId="22" fillId="5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 wrapText="1"/>
    </xf>
    <xf numFmtId="14" fontId="29" fillId="0" borderId="0" xfId="0" applyNumberFormat="1" applyFont="1" applyAlignment="1">
      <alignment horizontal="left"/>
    </xf>
    <xf numFmtId="3" fontId="18" fillId="0" borderId="1" xfId="0" applyNumberFormat="1" applyFont="1" applyBorder="1" applyAlignment="1">
      <alignment horizontal="center"/>
    </xf>
    <xf numFmtId="9" fontId="22" fillId="7" borderId="1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center"/>
    </xf>
    <xf numFmtId="9" fontId="23" fillId="0" borderId="1" xfId="2" applyFont="1" applyBorder="1" applyAlignment="1">
      <alignment horizontal="center"/>
    </xf>
    <xf numFmtId="3" fontId="22" fillId="6" borderId="1" xfId="0" applyNumberFormat="1" applyFont="1" applyFill="1" applyBorder="1" applyAlignment="1">
      <alignment horizontal="center"/>
    </xf>
    <xf numFmtId="9" fontId="22" fillId="6" borderId="1" xfId="2" applyFont="1" applyFill="1" applyBorder="1" applyAlignment="1">
      <alignment horizontal="center"/>
    </xf>
    <xf numFmtId="0" fontId="29" fillId="0" borderId="0" xfId="0" applyFont="1"/>
    <xf numFmtId="0" fontId="23" fillId="0" borderId="0" xfId="0" applyFont="1"/>
    <xf numFmtId="3" fontId="24" fillId="8" borderId="1" xfId="5" applyNumberFormat="1" applyFont="1" applyFill="1" applyBorder="1" applyAlignment="1">
      <alignment horizontal="center"/>
    </xf>
    <xf numFmtId="3" fontId="23" fillId="8" borderId="1" xfId="5" applyNumberFormat="1" applyFont="1" applyFill="1" applyBorder="1" applyAlignment="1">
      <alignment horizontal="center"/>
    </xf>
    <xf numFmtId="3" fontId="24" fillId="8" borderId="1" xfId="6" applyNumberFormat="1" applyFont="1" applyFill="1" applyBorder="1" applyAlignment="1">
      <alignment horizontal="center"/>
    </xf>
    <xf numFmtId="1" fontId="24" fillId="8" borderId="1" xfId="6" applyNumberFormat="1" applyFont="1" applyFill="1" applyBorder="1" applyAlignment="1">
      <alignment horizontal="center"/>
    </xf>
    <xf numFmtId="3" fontId="18" fillId="8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8" borderId="1" xfId="0" applyFont="1" applyFill="1" applyBorder="1" applyAlignment="1">
      <alignment horizontal="center" wrapText="1"/>
    </xf>
    <xf numFmtId="3" fontId="23" fillId="8" borderId="1" xfId="0" applyNumberFormat="1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3" fontId="33" fillId="8" borderId="1" xfId="0" applyNumberFormat="1" applyFont="1" applyFill="1" applyBorder="1" applyAlignment="1">
      <alignment horizontal="center"/>
    </xf>
    <xf numFmtId="0" fontId="22" fillId="0" borderId="0" xfId="0" applyFont="1"/>
    <xf numFmtId="0" fontId="3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1" fillId="0" borderId="0" xfId="0" applyFont="1" applyAlignment="1">
      <alignment horizontal="center"/>
    </xf>
    <xf numFmtId="0" fontId="18" fillId="5" borderId="1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3" fontId="22" fillId="7" borderId="1" xfId="0" applyNumberFormat="1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3" fontId="24" fillId="0" borderId="1" xfId="0" applyNumberFormat="1" applyFont="1" applyBorder="1" applyAlignment="1">
      <alignment horizontal="center"/>
    </xf>
    <xf numFmtId="9" fontId="24" fillId="0" borderId="1" xfId="2" applyFont="1" applyBorder="1" applyAlignment="1">
      <alignment horizontal="center"/>
    </xf>
    <xf numFmtId="9" fontId="18" fillId="0" borderId="1" xfId="2" applyFont="1" applyBorder="1" applyAlignment="1">
      <alignment horizontal="center"/>
    </xf>
    <xf numFmtId="0" fontId="24" fillId="0" borderId="1" xfId="0" applyFont="1" applyBorder="1"/>
    <xf numFmtId="3" fontId="23" fillId="0" borderId="1" xfId="0" applyNumberFormat="1" applyFont="1" applyBorder="1"/>
    <xf numFmtId="10" fontId="24" fillId="0" borderId="1" xfId="0" applyNumberFormat="1" applyFont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9" fontId="24" fillId="0" borderId="1" xfId="0" applyNumberFormat="1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18" fillId="8" borderId="1" xfId="0" applyFont="1" applyFill="1" applyBorder="1"/>
    <xf numFmtId="3" fontId="22" fillId="5" borderId="1" xfId="0" applyNumberFormat="1" applyFont="1" applyFill="1" applyBorder="1" applyAlignment="1">
      <alignment horizontal="center"/>
    </xf>
    <xf numFmtId="0" fontId="24" fillId="0" borderId="0" xfId="0" applyFont="1"/>
    <xf numFmtId="17" fontId="22" fillId="7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/>
    </xf>
    <xf numFmtId="3" fontId="23" fillId="8" borderId="1" xfId="0" applyNumberFormat="1" applyFont="1" applyFill="1" applyBorder="1" applyAlignment="1">
      <alignment horizontal="center"/>
    </xf>
    <xf numFmtId="3" fontId="22" fillId="8" borderId="1" xfId="0" applyNumberFormat="1" applyFont="1" applyFill="1" applyBorder="1" applyAlignment="1">
      <alignment horizontal="center"/>
    </xf>
    <xf numFmtId="17" fontId="22" fillId="0" borderId="0" xfId="0" applyNumberFormat="1" applyFont="1"/>
    <xf numFmtId="0" fontId="22" fillId="5" borderId="1" xfId="0" applyFont="1" applyFill="1" applyBorder="1" applyAlignment="1">
      <alignment horizontal="center" vertical="center" wrapText="1"/>
    </xf>
    <xf numFmtId="3" fontId="23" fillId="11" borderId="1" xfId="0" applyNumberFormat="1" applyFont="1" applyFill="1" applyBorder="1" applyAlignment="1">
      <alignment horizontal="center" wrapText="1"/>
    </xf>
    <xf numFmtId="3" fontId="23" fillId="11" borderId="1" xfId="0" applyNumberFormat="1" applyFont="1" applyFill="1" applyBorder="1" applyAlignment="1">
      <alignment horizontal="center"/>
    </xf>
    <xf numFmtId="9" fontId="23" fillId="11" borderId="1" xfId="0" applyNumberFormat="1" applyFont="1" applyFill="1" applyBorder="1" applyAlignment="1">
      <alignment horizontal="center"/>
    </xf>
    <xf numFmtId="3" fontId="23" fillId="0" borderId="1" xfId="1" applyNumberFormat="1" applyFont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17" fontId="22" fillId="5" borderId="1" xfId="0" applyNumberFormat="1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2" fillId="11" borderId="1" xfId="0" applyFont="1" applyFill="1" applyBorder="1" applyAlignment="1">
      <alignment horizontal="left" wrapText="1"/>
    </xf>
    <xf numFmtId="0" fontId="34" fillId="10" borderId="1" xfId="0" applyFont="1" applyFill="1" applyBorder="1" applyAlignment="1">
      <alignment horizontal="center" wrapText="1"/>
    </xf>
    <xf numFmtId="0" fontId="34" fillId="0" borderId="1" xfId="0" applyFont="1" applyBorder="1"/>
    <xf numFmtId="0" fontId="30" fillId="0" borderId="0" xfId="0" applyFont="1"/>
    <xf numFmtId="0" fontId="36" fillId="0" borderId="0" xfId="0" applyFont="1"/>
    <xf numFmtId="0" fontId="16" fillId="10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left"/>
    </xf>
    <xf numFmtId="3" fontId="15" fillId="8" borderId="1" xfId="0" applyNumberFormat="1" applyFont="1" applyFill="1" applyBorder="1" applyAlignment="1">
      <alignment horizontal="center" wrapText="1"/>
    </xf>
    <xf numFmtId="3" fontId="15" fillId="8" borderId="1" xfId="0" applyNumberFormat="1" applyFont="1" applyFill="1" applyBorder="1" applyAlignment="1">
      <alignment horizontal="center"/>
    </xf>
    <xf numFmtId="3" fontId="0" fillId="0" borderId="1" xfId="7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6" fillId="7" borderId="1" xfId="0" applyNumberFormat="1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15" fillId="8" borderId="1" xfId="0" applyNumberFormat="1" applyFont="1" applyFill="1" applyBorder="1" applyAlignment="1">
      <alignment horizontal="center" vertical="center" wrapText="1"/>
    </xf>
    <xf numFmtId="3" fontId="15" fillId="8" borderId="1" xfId="8" applyNumberFormat="1" applyFont="1" applyFill="1" applyBorder="1" applyAlignment="1">
      <alignment horizontal="center"/>
    </xf>
    <xf numFmtId="3" fontId="15" fillId="8" borderId="1" xfId="6" applyNumberFormat="1" applyFont="1" applyFill="1" applyBorder="1" applyAlignment="1" applyProtection="1">
      <alignment horizontal="center"/>
    </xf>
    <xf numFmtId="3" fontId="16" fillId="7" borderId="1" xfId="0" applyNumberFormat="1" applyFont="1" applyFill="1" applyBorder="1" applyAlignment="1">
      <alignment horizontal="center"/>
    </xf>
    <xf numFmtId="164" fontId="15" fillId="8" borderId="1" xfId="6" applyNumberFormat="1" applyFont="1" applyFill="1" applyBorder="1" applyAlignment="1" applyProtection="1">
      <alignment horizontal="center"/>
    </xf>
    <xf numFmtId="0" fontId="16" fillId="6" borderId="1" xfId="0" applyFont="1" applyFill="1" applyBorder="1" applyAlignment="1">
      <alignment horizontal="left"/>
    </xf>
    <xf numFmtId="3" fontId="16" fillId="6" borderId="1" xfId="0" applyNumberFormat="1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9" fontId="15" fillId="8" borderId="1" xfId="6" applyNumberFormat="1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0" fontId="15" fillId="8" borderId="1" xfId="6" applyNumberFormat="1" applyFont="1" applyFill="1" applyBorder="1" applyAlignment="1" applyProtection="1">
      <alignment horizontal="center" vertical="center" wrapText="1"/>
    </xf>
    <xf numFmtId="3" fontId="15" fillId="8" borderId="1" xfId="6" applyNumberFormat="1" applyFont="1" applyFill="1" applyBorder="1" applyAlignment="1" applyProtection="1">
      <alignment horizontal="center" vertical="center" wrapText="1"/>
    </xf>
    <xf numFmtId="3" fontId="16" fillId="6" borderId="1" xfId="6" applyNumberFormat="1" applyFont="1" applyFill="1" applyBorder="1" applyAlignment="1" applyProtection="1">
      <alignment horizontal="center" vertical="center" wrapText="1"/>
    </xf>
    <xf numFmtId="164" fontId="15" fillId="8" borderId="1" xfId="6" applyNumberFormat="1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0" fontId="37" fillId="0" borderId="1" xfId="0" applyFont="1" applyBorder="1"/>
    <xf numFmtId="3" fontId="37" fillId="0" borderId="1" xfId="0" applyNumberFormat="1" applyFont="1" applyBorder="1" applyAlignment="1">
      <alignment horizontal="center"/>
    </xf>
    <xf numFmtId="9" fontId="37" fillId="0" borderId="1" xfId="2" applyFont="1" applyBorder="1" applyAlignment="1">
      <alignment horizontal="center"/>
    </xf>
    <xf numFmtId="0" fontId="37" fillId="7" borderId="1" xfId="0" applyFont="1" applyFill="1" applyBorder="1"/>
    <xf numFmtId="3" fontId="38" fillId="6" borderId="1" xfId="0" applyNumberFormat="1" applyFont="1" applyFill="1" applyBorder="1" applyAlignment="1">
      <alignment horizontal="center"/>
    </xf>
    <xf numFmtId="9" fontId="38" fillId="6" borderId="1" xfId="2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3" fontId="20" fillId="0" borderId="1" xfId="1" applyNumberFormat="1" applyFont="1" applyBorder="1" applyAlignment="1">
      <alignment horizontal="center"/>
    </xf>
    <xf numFmtId="9" fontId="22" fillId="0" borderId="1" xfId="2" applyFont="1" applyBorder="1" applyAlignment="1">
      <alignment horizontal="center"/>
    </xf>
    <xf numFmtId="3" fontId="24" fillId="0" borderId="1" xfId="4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 wrapText="1"/>
    </xf>
    <xf numFmtId="0" fontId="18" fillId="12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 wrapText="1"/>
    </xf>
    <xf numFmtId="0" fontId="18" fillId="7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horizontal="center"/>
    </xf>
    <xf numFmtId="0" fontId="7" fillId="10" borderId="1" xfId="3" applyFont="1" applyFill="1" applyBorder="1" applyAlignment="1" applyProtection="1">
      <alignment horizontal="center" wrapText="1"/>
    </xf>
    <xf numFmtId="3" fontId="17" fillId="9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9" fontId="22" fillId="5" borderId="1" xfId="2" applyFont="1" applyFill="1" applyBorder="1" applyAlignment="1">
      <alignment horizontal="center"/>
    </xf>
    <xf numFmtId="9" fontId="16" fillId="6" borderId="1" xfId="2" applyFont="1" applyFill="1" applyBorder="1" applyAlignment="1" applyProtection="1">
      <alignment horizontal="center" vertical="center" wrapText="1"/>
    </xf>
    <xf numFmtId="9" fontId="16" fillId="6" borderId="1" xfId="6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left"/>
    </xf>
    <xf numFmtId="9" fontId="0" fillId="0" borderId="1" xfId="2" applyFont="1" applyBorder="1" applyAlignment="1">
      <alignment horizontal="left"/>
    </xf>
    <xf numFmtId="3" fontId="13" fillId="6" borderId="1" xfId="0" applyNumberFormat="1" applyFont="1" applyFill="1" applyBorder="1" applyAlignment="1">
      <alignment horizontal="left"/>
    </xf>
    <xf numFmtId="9" fontId="13" fillId="6" borderId="1" xfId="2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/>
    </xf>
    <xf numFmtId="3" fontId="14" fillId="0" borderId="1" xfId="1" applyNumberFormat="1" applyFont="1" applyBorder="1" applyAlignment="1">
      <alignment horizontal="center"/>
    </xf>
    <xf numFmtId="3" fontId="15" fillId="0" borderId="1" xfId="4" applyNumberFormat="1" applyFont="1" applyBorder="1" applyAlignment="1">
      <alignment horizontal="center"/>
    </xf>
    <xf numFmtId="0" fontId="17" fillId="13" borderId="1" xfId="0" applyFont="1" applyFill="1" applyBorder="1" applyAlignment="1">
      <alignment horizontal="center" vertical="top" wrapText="1"/>
    </xf>
    <xf numFmtId="0" fontId="16" fillId="12" borderId="1" xfId="0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/>
    </xf>
    <xf numFmtId="9" fontId="17" fillId="6" borderId="1" xfId="2" applyFont="1" applyFill="1" applyBorder="1" applyAlignment="1">
      <alignment horizontal="center"/>
    </xf>
    <xf numFmtId="0" fontId="16" fillId="6" borderId="1" xfId="0" applyFont="1" applyFill="1" applyBorder="1" applyAlignment="1">
      <alignment horizontal="left" wrapText="1"/>
    </xf>
    <xf numFmtId="3" fontId="13" fillId="7" borderId="1" xfId="0" applyNumberFormat="1" applyFont="1" applyFill="1" applyBorder="1" applyAlignment="1">
      <alignment horizontal="center"/>
    </xf>
    <xf numFmtId="14" fontId="39" fillId="0" borderId="6" xfId="0" applyNumberFormat="1" applyFont="1" applyBorder="1" applyAlignment="1">
      <alignment horizontal="left"/>
    </xf>
    <xf numFmtId="14" fontId="39" fillId="0" borderId="0" xfId="0" applyNumberFormat="1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41" fillId="0" borderId="0" xfId="0" applyFont="1"/>
    <xf numFmtId="0" fontId="42" fillId="0" borderId="0" xfId="0" applyFont="1"/>
    <xf numFmtId="0" fontId="7" fillId="0" borderId="0" xfId="0" applyFont="1" applyAlignment="1">
      <alignment horizontal="center"/>
    </xf>
    <xf numFmtId="0" fontId="17" fillId="13" borderId="1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5" fillId="13" borderId="4" xfId="0" applyFont="1" applyFill="1" applyBorder="1" applyAlignment="1">
      <alignment horizontal="center" vertical="top" wrapText="1"/>
    </xf>
    <xf numFmtId="0" fontId="9" fillId="14" borderId="4" xfId="0" applyFont="1" applyFill="1" applyBorder="1"/>
    <xf numFmtId="0" fontId="9" fillId="14" borderId="9" xfId="0" applyFont="1" applyFill="1" applyBorder="1"/>
    <xf numFmtId="0" fontId="5" fillId="14" borderId="5" xfId="0" applyFont="1" applyFill="1" applyBorder="1" applyAlignment="1">
      <alignment horizontal="center" vertical="top" wrapText="1"/>
    </xf>
    <xf numFmtId="0" fontId="5" fillId="1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18" fillId="10" borderId="7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8" borderId="0" xfId="0" applyFont="1" applyFill="1" applyAlignment="1">
      <alignment horizontal="center" wrapText="1"/>
    </xf>
    <xf numFmtId="17" fontId="22" fillId="0" borderId="8" xfId="0" applyNumberFormat="1" applyFont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</cellXfs>
  <cellStyles count="9">
    <cellStyle name="Comma 2" xfId="6" xr:uid="{00000000-0005-0000-0000-000000000000}"/>
    <cellStyle name="Millares" xfId="1" builtinId="3"/>
    <cellStyle name="Millares 10" xfId="5" xr:uid="{00000000-0005-0000-0000-000002000000}"/>
    <cellStyle name="Millares 2" xfId="8" xr:uid="{00000000-0005-0000-0000-000003000000}"/>
    <cellStyle name="Neutral" xfId="3" builtinId="28"/>
    <cellStyle name="Normal" xfId="0" builtinId="0"/>
    <cellStyle name="Normal 2" xfId="7" xr:uid="{00000000-0005-0000-0000-000006000000}"/>
    <cellStyle name="Normal_PASJERO" xfId="4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 DE LOS TIPOS DE EMBARCACIONES 2023 Vs 2022</a:t>
            </a:r>
            <a:endParaRPr lang="es-DO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14369501466276E-2"/>
          <c:y val="0.13666595575867965"/>
          <c:w val="0.97419354838709682"/>
          <c:h val="0.701745643423913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'COMPARATIVO EMB.'!$B$12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EMB.'!$C$12:$L$12</c:f>
              <c:numCache>
                <c:formatCode>#,##0</c:formatCode>
                <c:ptCount val="10"/>
                <c:pt idx="0">
                  <c:v>755</c:v>
                </c:pt>
                <c:pt idx="1">
                  <c:v>73</c:v>
                </c:pt>
                <c:pt idx="2">
                  <c:v>196</c:v>
                </c:pt>
                <c:pt idx="3">
                  <c:v>182</c:v>
                </c:pt>
                <c:pt idx="4">
                  <c:v>1</c:v>
                </c:pt>
                <c:pt idx="5">
                  <c:v>23</c:v>
                </c:pt>
                <c:pt idx="6">
                  <c:v>20</c:v>
                </c:pt>
                <c:pt idx="7">
                  <c:v>39</c:v>
                </c:pt>
                <c:pt idx="8">
                  <c:v>1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5-4707-BA54-BE7CD1403245}"/>
            </c:ext>
          </c:extLst>
        </c:ser>
        <c:ser>
          <c:idx val="1"/>
          <c:order val="1"/>
          <c:tx>
            <c:strRef>
              <c:f>'COMPARATIVO EMB.'!$B$13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EMB.'!$C$11:$L$11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OTROS </c:v>
                </c:pt>
                <c:pt idx="9">
                  <c:v>FERRIE</c:v>
                </c:pt>
              </c:strCache>
            </c:strRef>
          </c:cat>
          <c:val>
            <c:numRef>
              <c:f>'COMPARATIVO EMB.'!$C$13:$L$13</c:f>
              <c:numCache>
                <c:formatCode>#,##0</c:formatCode>
                <c:ptCount val="10"/>
                <c:pt idx="0">
                  <c:v>752</c:v>
                </c:pt>
                <c:pt idx="1">
                  <c:v>76</c:v>
                </c:pt>
                <c:pt idx="2">
                  <c:v>179</c:v>
                </c:pt>
                <c:pt idx="3">
                  <c:v>193</c:v>
                </c:pt>
                <c:pt idx="4">
                  <c:v>0</c:v>
                </c:pt>
                <c:pt idx="5">
                  <c:v>38</c:v>
                </c:pt>
                <c:pt idx="6">
                  <c:v>31</c:v>
                </c:pt>
                <c:pt idx="7">
                  <c:v>28</c:v>
                </c:pt>
                <c:pt idx="8">
                  <c:v>3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85-4707-BA54-BE7CD14032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8212080"/>
        <c:axId val="258512088"/>
        <c:axId val="0"/>
      </c:bar3DChart>
      <c:catAx>
        <c:axId val="2182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8512088"/>
        <c:crosses val="autoZero"/>
        <c:auto val="1"/>
        <c:lblAlgn val="ctr"/>
        <c:lblOffset val="100"/>
        <c:noMultiLvlLbl val="0"/>
      </c:catAx>
      <c:valAx>
        <c:axId val="2585120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182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040843281686561"/>
          <c:y val="0.91418474115761417"/>
          <c:w val="0.11320072967418662"/>
          <c:h val="6.330645470974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CARGAGADOS Y VACÍO DE SALIDA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CONTENEDORES!$C$172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CONTENEDORES!$B$173:$B$174</c:f>
              <c:strCache>
                <c:ptCount val="2"/>
                <c:pt idx="0">
                  <c:v>CARGADOS</c:v>
                </c:pt>
                <c:pt idx="1">
                  <c:v>VACIOS</c:v>
                </c:pt>
              </c:strCache>
            </c:strRef>
          </c:cat>
          <c:val>
            <c:numRef>
              <c:f>CONTENEDORES!$C$173:$C$174</c:f>
              <c:numCache>
                <c:formatCode>#,##0</c:formatCode>
                <c:ptCount val="2"/>
                <c:pt idx="0">
                  <c:v>41834</c:v>
                </c:pt>
                <c:pt idx="1">
                  <c:v>11436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D-4CAE-9853-93115DABFE12}"/>
            </c:ext>
          </c:extLst>
        </c:ser>
        <c:ser>
          <c:idx val="1"/>
          <c:order val="1"/>
          <c:tx>
            <c:strRef>
              <c:f>CONTENEDORES!$D$172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CONTENEDORES!$B$173:$B$174</c:f>
              <c:strCache>
                <c:ptCount val="2"/>
                <c:pt idx="0">
                  <c:v>CARGADOS</c:v>
                </c:pt>
                <c:pt idx="1">
                  <c:v>VACIOS</c:v>
                </c:pt>
              </c:strCache>
            </c:strRef>
          </c:cat>
          <c:val>
            <c:numRef>
              <c:f>CONTENEDORES!$D$173:$D$174</c:f>
              <c:numCache>
                <c:formatCode>#,##0</c:formatCode>
                <c:ptCount val="2"/>
                <c:pt idx="0">
                  <c:v>78141.75</c:v>
                </c:pt>
                <c:pt idx="1">
                  <c:v>23987.5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D-4CAE-9853-93115DABF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22489856"/>
        <c:axId val="1113748032"/>
      </c:barChart>
      <c:catAx>
        <c:axId val="82248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13748032"/>
        <c:crosses val="autoZero"/>
        <c:auto val="1"/>
        <c:lblAlgn val="ctr"/>
        <c:lblOffset val="100"/>
        <c:noMultiLvlLbl val="0"/>
      </c:catAx>
      <c:valAx>
        <c:axId val="11137480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2248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REPRESENTACIÓN PORCENTUAL</a:t>
            </a:r>
          </a:p>
        </c:rich>
      </c:tx>
      <c:layout>
        <c:manualLayout>
          <c:xMode val="edge"/>
          <c:yMode val="edge"/>
          <c:x val="2.8971065478319506E-2"/>
          <c:y val="2.4383483602150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8F1-49A5-B6AD-E3706824A1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F1-49A5-B6AD-E3706824A1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8F1-49A5-B6AD-E3706824A1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F1-49A5-B6AD-E3706824A1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8F1-49A5-B6AD-E3706824A1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F1-49A5-B6AD-E3706824A10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8F1-49A5-B6AD-E3706824A1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8F1-49A5-B6AD-E3706824A10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88F1-49A5-B6AD-E3706824A10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8F1-49A5-B6AD-E3706824A10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88F1-49A5-B6AD-E3706824A10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8F1-49A5-B6AD-E3706824A10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88F1-49A5-B6AD-E3706824A10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8F1-49A5-B6AD-E3706824A10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88F1-49A5-B6AD-E3706824A10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8F1-49A5-B6AD-E3706824A10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88F1-49A5-B6AD-E3706824A10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8F1-49A5-B6AD-E3706824A10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4-88F1-49A5-B6AD-E3706824A10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8F1-49A5-B6AD-E3706824A10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F1-49A5-B6AD-E3706824A10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88F1-49A5-B6AD-E3706824A107}"/>
              </c:ext>
            </c:extLst>
          </c:dPt>
          <c:dLbls>
            <c:dLbl>
              <c:idx val="0"/>
              <c:layout>
                <c:manualLayout>
                  <c:x val="-8.1746230068318618E-2"/>
                  <c:y val="-1.30075499782870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F1-49A5-B6AD-E3706824A107}"/>
                </c:ext>
              </c:extLst>
            </c:dLbl>
            <c:dLbl>
              <c:idx val="1"/>
              <c:layout>
                <c:manualLayout>
                  <c:x val="-0.14512695601188347"/>
                  <c:y val="-8.14731254564266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F1-49A5-B6AD-E3706824A107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F1-49A5-B6AD-E3706824A107}"/>
                </c:ext>
              </c:extLst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F1-49A5-B6AD-E3706824A107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F1-49A5-B6AD-E3706824A107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F1-49A5-B6AD-E3706824A107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F1-49A5-B6AD-E3706824A107}"/>
                </c:ext>
              </c:extLst>
            </c:dLbl>
            <c:dLbl>
              <c:idx val="7"/>
              <c:layout>
                <c:manualLayout>
                  <c:x val="-5.0157893705321567E-3"/>
                  <c:y val="-4.5626088267861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F1-49A5-B6AD-E3706824A107}"/>
                </c:ext>
              </c:extLst>
            </c:dLbl>
            <c:dLbl>
              <c:idx val="8"/>
              <c:layout>
                <c:manualLayout>
                  <c:x val="2.0880544245352201E-2"/>
                  <c:y val="-0.125166861920713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F1-49A5-B6AD-E3706824A107}"/>
                </c:ext>
              </c:extLst>
            </c:dLbl>
            <c:dLbl>
              <c:idx val="9"/>
              <c:layout>
                <c:manualLayout>
                  <c:x val="4.5372850857207256E-2"/>
                  <c:y val="2.25139668314806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F1-49A5-B6AD-E3706824A107}"/>
                </c:ext>
              </c:extLst>
            </c:dLbl>
            <c:dLbl>
              <c:idx val="10"/>
              <c:layout>
                <c:manualLayout>
                  <c:x val="2.7307250861127036E-2"/>
                  <c:y val="5.56709664446960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F1-49A5-B6AD-E3706824A107}"/>
                </c:ext>
              </c:extLst>
            </c:dLbl>
            <c:dLbl>
              <c:idx val="11"/>
              <c:layout>
                <c:manualLayout>
                  <c:x val="5.8329719784607999E-2"/>
                  <c:y val="3.75174018132794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F1-49A5-B6AD-E3706824A107}"/>
                </c:ext>
              </c:extLst>
            </c:dLbl>
            <c:dLbl>
              <c:idx val="1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8F1-49A5-B6AD-E3706824A107}"/>
                </c:ext>
              </c:extLst>
            </c:dLbl>
            <c:dLbl>
              <c:idx val="1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F1-49A5-B6AD-E3706824A107}"/>
                </c:ext>
              </c:extLst>
            </c:dLbl>
            <c:dLbl>
              <c:idx val="1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F1-49A5-B6AD-E3706824A107}"/>
                </c:ext>
              </c:extLst>
            </c:dLbl>
            <c:dLbl>
              <c:idx val="15"/>
              <c:layout>
                <c:manualLayout>
                  <c:x val="-1.0602805257080515E-2"/>
                  <c:y val="-2.11928602646611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F1-49A5-B6AD-E3706824A107}"/>
                </c:ext>
              </c:extLst>
            </c:dLbl>
            <c:dLbl>
              <c:idx val="16"/>
              <c:layout>
                <c:manualLayout>
                  <c:x val="9.1251802691256767E-3"/>
                  <c:y val="5.25824500356763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8F1-49A5-B6AD-E3706824A107}"/>
                </c:ext>
              </c:extLst>
            </c:dLbl>
            <c:dLbl>
              <c:idx val="17"/>
              <c:layout>
                <c:manualLayout>
                  <c:x val="-1.1710858121869278E-2"/>
                  <c:y val="-0.131206006749878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F1-49A5-B6AD-E3706824A107}"/>
                </c:ext>
              </c:extLst>
            </c:dLbl>
            <c:dLbl>
              <c:idx val="18"/>
              <c:layout>
                <c:manualLayout>
                  <c:x val="-2.1493214286297586E-2"/>
                  <c:y val="-7.301081739999600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8F1-49A5-B6AD-E3706824A107}"/>
                </c:ext>
              </c:extLst>
            </c:dLbl>
            <c:dLbl>
              <c:idx val="1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8F1-49A5-B6AD-E3706824A107}"/>
                </c:ext>
              </c:extLst>
            </c:dLbl>
            <c:dLbl>
              <c:idx val="2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F1-49A5-B6AD-E3706824A107}"/>
                </c:ext>
              </c:extLst>
            </c:dLbl>
            <c:dLbl>
              <c:idx val="21"/>
              <c:layout>
                <c:manualLayout>
                  <c:x val="2.3305653958407849E-2"/>
                  <c:y val="-3.89446297690044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8F1-49A5-B6AD-E3706824A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'Representacion porct.'!$A$7:$A$28</c:f>
              <c:strCache>
                <c:ptCount val="22"/>
                <c:pt idx="0">
                  <c:v>AMBE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TAINO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'Representacion porct.'!$M$7:$M$28</c:f>
              <c:numCache>
                <c:formatCode>0%</c:formatCode>
                <c:ptCount val="22"/>
                <c:pt idx="0">
                  <c:v>4.5556385362210607E-2</c:v>
                </c:pt>
                <c:pt idx="1">
                  <c:v>0</c:v>
                </c:pt>
                <c:pt idx="2">
                  <c:v>8.215085884988798E-3</c:v>
                </c:pt>
                <c:pt idx="3">
                  <c:v>8.215085884988798E-3</c:v>
                </c:pt>
                <c:pt idx="4">
                  <c:v>1.4936519790888723E-2</c:v>
                </c:pt>
                <c:pt idx="5">
                  <c:v>4.4809559372666168E-3</c:v>
                </c:pt>
                <c:pt idx="6">
                  <c:v>0</c:v>
                </c:pt>
                <c:pt idx="7">
                  <c:v>0.2128454070201643</c:v>
                </c:pt>
                <c:pt idx="8">
                  <c:v>5.1530993278566091E-2</c:v>
                </c:pt>
                <c:pt idx="9">
                  <c:v>2.9873039581777446E-2</c:v>
                </c:pt>
                <c:pt idx="10">
                  <c:v>1.7176997759522031E-2</c:v>
                </c:pt>
                <c:pt idx="11">
                  <c:v>5.5265123226288272E-2</c:v>
                </c:pt>
                <c:pt idx="12">
                  <c:v>2.1657953696788648E-2</c:v>
                </c:pt>
                <c:pt idx="13">
                  <c:v>0</c:v>
                </c:pt>
                <c:pt idx="14">
                  <c:v>8.215085884988798E-3</c:v>
                </c:pt>
                <c:pt idx="15">
                  <c:v>9.3353248693054516E-2</c:v>
                </c:pt>
                <c:pt idx="16">
                  <c:v>7.4682598954443615E-3</c:v>
                </c:pt>
                <c:pt idx="17">
                  <c:v>0.29947722180731889</c:v>
                </c:pt>
                <c:pt idx="18">
                  <c:v>2.2404779686333084E-3</c:v>
                </c:pt>
                <c:pt idx="19">
                  <c:v>2.1657953696788648E-2</c:v>
                </c:pt>
                <c:pt idx="20">
                  <c:v>1.0455563853622106E-2</c:v>
                </c:pt>
                <c:pt idx="21">
                  <c:v>8.7378640776699032E-2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1-49A5-B6AD-E3706824A1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baseline="0">
                <a:latin typeface="+mn-lt"/>
              </a:rPr>
              <a:t>CANTIDAD DE CRUCEROS ARRIBADOS EN EL TRIMESTRE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 JULIO-SEPTIEMBRE  2023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127550200803212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'!$B$31:$B$37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'!$C$31:$C$37</c:f>
              <c:numCache>
                <c:formatCode>#,##0</c:formatCode>
                <c:ptCount val="7"/>
                <c:pt idx="0">
                  <c:v>61</c:v>
                </c:pt>
                <c:pt idx="1">
                  <c:v>74</c:v>
                </c:pt>
                <c:pt idx="2">
                  <c:v>36</c:v>
                </c:pt>
                <c:pt idx="3">
                  <c:v>11</c:v>
                </c:pt>
                <c:pt idx="4">
                  <c:v>8</c:v>
                </c:pt>
                <c:pt idx="5">
                  <c:v>39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595-9B98-0DC112473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3766432"/>
        <c:axId val="2034548272"/>
        <c:axId val="0"/>
      </c:bar3DChart>
      <c:catAx>
        <c:axId val="16137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4548272"/>
        <c:crosses val="autoZero"/>
        <c:auto val="1"/>
        <c:lblAlgn val="ctr"/>
        <c:lblOffset val="100"/>
        <c:noMultiLvlLbl val="0"/>
      </c:catAx>
      <c:valAx>
        <c:axId val="20345482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1376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DEL MOVIMIENTO DE CRUCERISTAS POR PUERTOS . OCTUBRE-DICIEMBRE 2023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949770131213104E-2"/>
          <c:y val="0.18708333333333332"/>
          <c:w val="0.92364018785288804"/>
          <c:h val="0.396789515893846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'!$B$53:$B$59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'!$C$53:$C$59</c:f>
              <c:numCache>
                <c:formatCode>#,##0</c:formatCode>
                <c:ptCount val="7"/>
                <c:pt idx="0">
                  <c:v>262396</c:v>
                </c:pt>
                <c:pt idx="1">
                  <c:v>227854</c:v>
                </c:pt>
                <c:pt idx="2">
                  <c:v>108512</c:v>
                </c:pt>
                <c:pt idx="3">
                  <c:v>20154</c:v>
                </c:pt>
                <c:pt idx="4">
                  <c:v>12672</c:v>
                </c:pt>
                <c:pt idx="5">
                  <c:v>14778</c:v>
                </c:pt>
                <c:pt idx="6">
                  <c:v>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D-4CC5-B09E-2F46954776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7037344"/>
        <c:axId val="1705595008"/>
        <c:axId val="0"/>
      </c:bar3DChart>
      <c:catAx>
        <c:axId val="20370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05595008"/>
        <c:crosses val="autoZero"/>
        <c:auto val="1"/>
        <c:lblAlgn val="ctr"/>
        <c:lblOffset val="100"/>
        <c:noMultiLvlLbl val="0"/>
      </c:catAx>
      <c:valAx>
        <c:axId val="17055950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703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CLASIFICACIÓN</a:t>
            </a:r>
            <a:r>
              <a:rPr lang="es-DO" sz="1000" b="1" baseline="0">
                <a:latin typeface="+mn-lt"/>
              </a:rPr>
              <a:t> DE LA CANTIDAD DE CRUCERISTAS ARRIBADOS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OCTUBRE-DICIEMBRE 2023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2C-4EF5-89A5-9563A07E3961}"/>
                </c:ext>
              </c:extLst>
            </c:dLbl>
            <c:dLbl>
              <c:idx val="1"/>
              <c:layout>
                <c:manualLayout>
                  <c:x val="2.6773761713520749E-3"/>
                  <c:y val="-1.7520803539919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C-4EF5-89A5-9563A07E3961}"/>
                </c:ext>
              </c:extLst>
            </c:dLbl>
            <c:dLbl>
              <c:idx val="2"/>
              <c:layout>
                <c:manualLayout>
                  <c:x val="0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C-4EF5-89A5-9563A07E3961}"/>
                </c:ext>
              </c:extLst>
            </c:dLbl>
            <c:dLbl>
              <c:idx val="3"/>
              <c:layout>
                <c:manualLayout>
                  <c:x val="0"/>
                  <c:y val="-1.0512482123951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2C-4EF5-89A5-9563A07E3961}"/>
                </c:ext>
              </c:extLst>
            </c:dLbl>
            <c:dLbl>
              <c:idx val="4"/>
              <c:layout>
                <c:manualLayout>
                  <c:x val="-9.8169325555816811E-17"/>
                  <c:y val="-7.0083214159678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2C-4EF5-89A5-9563A07E3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'!$B$85:$F$85</c:f>
              <c:strCache>
                <c:ptCount val="5"/>
                <c:pt idx="0">
                  <c:v>Embarcaciones </c:v>
                </c:pt>
                <c:pt idx="1">
                  <c:v>Pasajeros de Entrada</c:v>
                </c:pt>
                <c:pt idx="2">
                  <c:v>Pasajeros en Tránsito</c:v>
                </c:pt>
                <c:pt idx="3">
                  <c:v>Tripulación</c:v>
                </c:pt>
                <c:pt idx="4">
                  <c:v>Pasajeros de Salida</c:v>
                </c:pt>
              </c:strCache>
            </c:strRef>
          </c:cat>
          <c:val>
            <c:numRef>
              <c:f>'CRUCEROS '!$B$86:$F$86</c:f>
              <c:numCache>
                <c:formatCode>#,##0</c:formatCode>
                <c:ptCount val="5"/>
                <c:pt idx="0">
                  <c:v>232</c:v>
                </c:pt>
                <c:pt idx="1">
                  <c:v>175200</c:v>
                </c:pt>
                <c:pt idx="2">
                  <c:v>476732</c:v>
                </c:pt>
                <c:pt idx="3">
                  <c:v>233731</c:v>
                </c:pt>
                <c:pt idx="4">
                  <c:v>38768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EF5-89A5-9563A07E39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1134432"/>
        <c:axId val="2064646944"/>
        <c:axId val="0"/>
      </c:bar3DChart>
      <c:catAx>
        <c:axId val="19011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64646944"/>
        <c:crosses val="autoZero"/>
        <c:auto val="1"/>
        <c:lblAlgn val="ctr"/>
        <c:lblOffset val="100"/>
        <c:noMultiLvlLbl val="0"/>
      </c:catAx>
      <c:valAx>
        <c:axId val="2064646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0113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 POR PUERTOS DEL MOVIMIENTO DE CRUCERISTAS ARRIBADOS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OCTUBRE-DICIEMBRE 2023 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'!$C$122</c:f>
              <c:strCache>
                <c:ptCount val="1"/>
                <c:pt idx="0">
                  <c:v>Pasajeros de Entrada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'!$B$123:$B$129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'!$C$123:$C$129</c:f>
              <c:numCache>
                <c:formatCode>#,##0</c:formatCode>
                <c:ptCount val="7"/>
                <c:pt idx="0">
                  <c:v>62171</c:v>
                </c:pt>
                <c:pt idx="1">
                  <c:v>57390</c:v>
                </c:pt>
                <c:pt idx="2">
                  <c:v>35466</c:v>
                </c:pt>
                <c:pt idx="3">
                  <c:v>421</c:v>
                </c:pt>
                <c:pt idx="4">
                  <c:v>4974</c:v>
                </c:pt>
                <c:pt idx="5">
                  <c:v>14778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7-418E-80B4-FADF0876D980}"/>
            </c:ext>
          </c:extLst>
        </c:ser>
        <c:ser>
          <c:idx val="1"/>
          <c:order val="1"/>
          <c:tx>
            <c:strRef>
              <c:f>'CRUCEROS '!$D$122</c:f>
              <c:strCache>
                <c:ptCount val="1"/>
                <c:pt idx="0">
                  <c:v>Pasajeros en Tránsito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'!$B$123:$B$129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'!$D$123:$D$129</c:f>
              <c:numCache>
                <c:formatCode>#,##0</c:formatCode>
                <c:ptCount val="7"/>
                <c:pt idx="0">
                  <c:v>200225</c:v>
                </c:pt>
                <c:pt idx="1">
                  <c:v>170464</c:v>
                </c:pt>
                <c:pt idx="2">
                  <c:v>73046</c:v>
                </c:pt>
                <c:pt idx="3">
                  <c:v>19733</c:v>
                </c:pt>
                <c:pt idx="4">
                  <c:v>7698</c:v>
                </c:pt>
                <c:pt idx="5">
                  <c:v>0</c:v>
                </c:pt>
                <c:pt idx="6">
                  <c:v>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7-418E-80B4-FADF0876D980}"/>
            </c:ext>
          </c:extLst>
        </c:ser>
        <c:ser>
          <c:idx val="2"/>
          <c:order val="2"/>
          <c:tx>
            <c:strRef>
              <c:f>'CRUCEROS '!$E$122</c:f>
              <c:strCache>
                <c:ptCount val="1"/>
                <c:pt idx="0">
                  <c:v>Tripulación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'!$B$123:$B$129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'!$E$123:$E$129</c:f>
              <c:numCache>
                <c:formatCode>#,##0</c:formatCode>
                <c:ptCount val="7"/>
                <c:pt idx="0">
                  <c:v>85586</c:v>
                </c:pt>
                <c:pt idx="1">
                  <c:v>88954</c:v>
                </c:pt>
                <c:pt idx="2">
                  <c:v>36970</c:v>
                </c:pt>
                <c:pt idx="3">
                  <c:v>7971</c:v>
                </c:pt>
                <c:pt idx="4">
                  <c:v>5303</c:v>
                </c:pt>
                <c:pt idx="5">
                  <c:v>4279</c:v>
                </c:pt>
                <c:pt idx="6">
                  <c:v>4668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7-418E-80B4-FADF0876D980}"/>
            </c:ext>
          </c:extLst>
        </c:ser>
        <c:ser>
          <c:idx val="3"/>
          <c:order val="3"/>
          <c:tx>
            <c:strRef>
              <c:f>'CRUCEROS '!$F$122</c:f>
              <c:strCache>
                <c:ptCount val="1"/>
                <c:pt idx="0">
                  <c:v>Pasajeros de Salida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'!$B$123:$B$129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'!$F$123:$F$129</c:f>
              <c:numCache>
                <c:formatCode>#,##0</c:formatCode>
                <c:ptCount val="7"/>
                <c:pt idx="0">
                  <c:v>68</c:v>
                </c:pt>
                <c:pt idx="1">
                  <c:v>170</c:v>
                </c:pt>
                <c:pt idx="2">
                  <c:v>28260</c:v>
                </c:pt>
                <c:pt idx="3">
                  <c:v>11</c:v>
                </c:pt>
                <c:pt idx="4">
                  <c:v>1963</c:v>
                </c:pt>
                <c:pt idx="5">
                  <c:v>8296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7-418E-80B4-FADF0876D9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75760"/>
        <c:axId val="2030856944"/>
        <c:axId val="0"/>
      </c:bar3DChart>
      <c:catAx>
        <c:axId val="203577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0856944"/>
        <c:crosses val="autoZero"/>
        <c:auto val="1"/>
        <c:lblAlgn val="ctr"/>
        <c:lblOffset val="100"/>
        <c:noMultiLvlLbl val="0"/>
      </c:catAx>
      <c:valAx>
        <c:axId val="2030856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25116237208788"/>
          <c:y val="0.34399280080571026"/>
          <c:w val="0.16956847953726067"/>
          <c:h val="0.36783162602261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 LA CANTIDAD DE CRUCERISTAS POR PUERTOS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'!$C$169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'!$B$170:$B$176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'!$C$170:$C$176</c:f>
              <c:numCache>
                <c:formatCode>#,##0</c:formatCode>
                <c:ptCount val="7"/>
                <c:pt idx="0">
                  <c:v>277619</c:v>
                </c:pt>
                <c:pt idx="1">
                  <c:v>125600</c:v>
                </c:pt>
                <c:pt idx="2">
                  <c:v>75203</c:v>
                </c:pt>
                <c:pt idx="3">
                  <c:v>7312</c:v>
                </c:pt>
                <c:pt idx="4">
                  <c:v>6940</c:v>
                </c:pt>
                <c:pt idx="5">
                  <c:v>15256</c:v>
                </c:pt>
                <c:pt idx="6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3-4367-A96D-DB733EBDC6B6}"/>
            </c:ext>
          </c:extLst>
        </c:ser>
        <c:ser>
          <c:idx val="1"/>
          <c:order val="1"/>
          <c:tx>
            <c:strRef>
              <c:f>'CRUCEROS '!$D$169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C73-4367-A96D-DB733EBDC6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C73-4367-A96D-DB733EBDC6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C73-4367-A96D-DB733EBDC6B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C73-4367-A96D-DB733EBDC6B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C73-4367-A96D-DB733EBDC6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'!$B$170:$B$176</c:f>
              <c:strCache>
                <c:ptCount val="7"/>
                <c:pt idx="0">
                  <c:v>AMBER COVE</c:v>
                </c:pt>
                <c:pt idx="1">
                  <c:v>TAINO BAY</c:v>
                </c:pt>
                <c:pt idx="2">
                  <c:v>LA ROMANA</c:v>
                </c:pt>
                <c:pt idx="3">
                  <c:v>SANTA BARBARA </c:v>
                </c:pt>
                <c:pt idx="4">
                  <c:v>SANTO DOMINGO</c:v>
                </c:pt>
                <c:pt idx="5">
                  <c:v>SANTO DOMINGO 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'!$D$170:$D$176</c:f>
              <c:numCache>
                <c:formatCode>#,##0</c:formatCode>
                <c:ptCount val="7"/>
                <c:pt idx="0">
                  <c:v>262396</c:v>
                </c:pt>
                <c:pt idx="1">
                  <c:v>227854</c:v>
                </c:pt>
                <c:pt idx="2">
                  <c:v>108512</c:v>
                </c:pt>
                <c:pt idx="3">
                  <c:v>20154</c:v>
                </c:pt>
                <c:pt idx="4">
                  <c:v>12672</c:v>
                </c:pt>
                <c:pt idx="5">
                  <c:v>14778</c:v>
                </c:pt>
                <c:pt idx="6">
                  <c:v>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3-4367-A96D-DB733EBDC6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7033024"/>
        <c:axId val="1900427200"/>
        <c:axId val="0"/>
      </c:bar3DChart>
      <c:catAx>
        <c:axId val="20370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00427200"/>
        <c:crosses val="autoZero"/>
        <c:auto val="1"/>
        <c:lblAlgn val="ctr"/>
        <c:lblOffset val="100"/>
        <c:noMultiLvlLbl val="0"/>
      </c:catAx>
      <c:valAx>
        <c:axId val="19004272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70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DEL MOVIMIENTO DE CRUCEROS POR PUERTOS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'!$C$206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'!$B$207:$B$213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'!$C$207:$C$213</c:f>
              <c:numCache>
                <c:formatCode>#,##0</c:formatCode>
                <c:ptCount val="7"/>
                <c:pt idx="0">
                  <c:v>76</c:v>
                </c:pt>
                <c:pt idx="1">
                  <c:v>57</c:v>
                </c:pt>
                <c:pt idx="2">
                  <c:v>33</c:v>
                </c:pt>
                <c:pt idx="3">
                  <c:v>8</c:v>
                </c:pt>
                <c:pt idx="4">
                  <c:v>8</c:v>
                </c:pt>
                <c:pt idx="5">
                  <c:v>40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F-4EF9-A2A7-673BAFE43386}"/>
            </c:ext>
          </c:extLst>
        </c:ser>
        <c:ser>
          <c:idx val="1"/>
          <c:order val="1"/>
          <c:tx>
            <c:strRef>
              <c:f>'CRUCEROS '!$D$206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302667196991055E-3"/>
                  <c:y val="-4.71288280865966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DD-46AF-87E9-729F8E5FB6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'!$B$207:$B$213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'!$D$207:$D$213</c:f>
              <c:numCache>
                <c:formatCode>#,##0</c:formatCode>
                <c:ptCount val="7"/>
                <c:pt idx="0">
                  <c:v>61</c:v>
                </c:pt>
                <c:pt idx="1">
                  <c:v>74</c:v>
                </c:pt>
                <c:pt idx="2">
                  <c:v>36</c:v>
                </c:pt>
                <c:pt idx="3">
                  <c:v>11</c:v>
                </c:pt>
                <c:pt idx="4">
                  <c:v>8</c:v>
                </c:pt>
                <c:pt idx="5">
                  <c:v>39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F-4EF9-A2A7-673BAFE433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82960"/>
        <c:axId val="1884640944"/>
        <c:axId val="0"/>
      </c:bar3DChart>
      <c:catAx>
        <c:axId val="20357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84640944"/>
        <c:crosses val="autoZero"/>
        <c:auto val="1"/>
        <c:lblAlgn val="ctr"/>
        <c:lblOffset val="100"/>
        <c:noMultiLvlLbl val="0"/>
      </c:catAx>
      <c:valAx>
        <c:axId val="1884640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8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 LA CANTIDAD DE CRUCEROS  POR PUERTOS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'!$C$285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'!$B$286:$B$292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'!$C$286:$C$292</c:f>
              <c:numCache>
                <c:formatCode>#,##0</c:formatCode>
                <c:ptCount val="7"/>
                <c:pt idx="0">
                  <c:v>65</c:v>
                </c:pt>
                <c:pt idx="1">
                  <c:v>0</c:v>
                </c:pt>
                <c:pt idx="2">
                  <c:v>40</c:v>
                </c:pt>
                <c:pt idx="3">
                  <c:v>16</c:v>
                </c:pt>
                <c:pt idx="4">
                  <c:v>7</c:v>
                </c:pt>
                <c:pt idx="5">
                  <c:v>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6-4CDB-A2C5-774294B1F7D7}"/>
            </c:ext>
          </c:extLst>
        </c:ser>
        <c:ser>
          <c:idx val="1"/>
          <c:order val="1"/>
          <c:tx>
            <c:strRef>
              <c:f>'CRUCEROS '!$D$285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'!$B$286:$B$292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'!$D$286:$D$292</c:f>
              <c:numCache>
                <c:formatCode>General</c:formatCode>
                <c:ptCount val="7"/>
                <c:pt idx="0">
                  <c:v>61</c:v>
                </c:pt>
                <c:pt idx="1">
                  <c:v>74</c:v>
                </c:pt>
                <c:pt idx="2">
                  <c:v>36</c:v>
                </c:pt>
                <c:pt idx="3">
                  <c:v>11</c:v>
                </c:pt>
                <c:pt idx="4">
                  <c:v>8</c:v>
                </c:pt>
                <c:pt idx="5">
                  <c:v>39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6-4CDB-A2C5-774294B1F7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1138752"/>
        <c:axId val="1958778016"/>
        <c:axId val="0"/>
      </c:bar3DChart>
      <c:catAx>
        <c:axId val="19011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8778016"/>
        <c:crosses val="autoZero"/>
        <c:auto val="1"/>
        <c:lblAlgn val="ctr"/>
        <c:lblOffset val="100"/>
        <c:noMultiLvlLbl val="0"/>
      </c:catAx>
      <c:valAx>
        <c:axId val="1958778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0113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GRÁFICA</a:t>
            </a:r>
            <a:r>
              <a:rPr lang="es-DO" sz="1000" b="1" baseline="0">
                <a:latin typeface="+mn-lt"/>
              </a:rPr>
              <a:t> COMPARATIVA  DE LA CANTIDAD DE CRUCERISTAS POR PUERTOS</a:t>
            </a:r>
          </a:p>
          <a:p>
            <a:pPr>
              <a:defRPr/>
            </a:pP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'CRUCEROS '!$C$245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'!$B$246:$B$252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'!$C$246:$C$252</c:f>
              <c:numCache>
                <c:formatCode>#,##0</c:formatCode>
                <c:ptCount val="7"/>
                <c:pt idx="0">
                  <c:v>186461</c:v>
                </c:pt>
                <c:pt idx="1">
                  <c:v>0</c:v>
                </c:pt>
                <c:pt idx="2">
                  <c:v>102577</c:v>
                </c:pt>
                <c:pt idx="3">
                  <c:v>21142</c:v>
                </c:pt>
                <c:pt idx="4">
                  <c:v>4237</c:v>
                </c:pt>
                <c:pt idx="5">
                  <c:v>18993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9-4D00-9058-1B0BD56A385D}"/>
            </c:ext>
          </c:extLst>
        </c:ser>
        <c:ser>
          <c:idx val="1"/>
          <c:order val="1"/>
          <c:tx>
            <c:strRef>
              <c:f>'CRUCEROS '!$D$245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'CRUCEROS '!$B$246:$B$252</c:f>
              <c:strCache>
                <c:ptCount val="7"/>
                <c:pt idx="0">
                  <c:v>AMBER COVE</c:v>
                </c:pt>
                <c:pt idx="1">
                  <c:v>TAÍNO BAY</c:v>
                </c:pt>
                <c:pt idx="2">
                  <c:v>LA ROMANA</c:v>
                </c:pt>
                <c:pt idx="3">
                  <c:v>SANTA BÁRBARA </c:v>
                </c:pt>
                <c:pt idx="4">
                  <c:v>SANTO DOMINGO CRUCERO</c:v>
                </c:pt>
                <c:pt idx="5">
                  <c:v>SANTO DGO. FERRY</c:v>
                </c:pt>
                <c:pt idx="6">
                  <c:v>ISLAS  CATALINA </c:v>
                </c:pt>
              </c:strCache>
            </c:strRef>
          </c:cat>
          <c:val>
            <c:numRef>
              <c:f>'CRUCEROS '!$D$246:$D$252</c:f>
              <c:numCache>
                <c:formatCode>#,##0</c:formatCode>
                <c:ptCount val="7"/>
                <c:pt idx="0">
                  <c:v>262396</c:v>
                </c:pt>
                <c:pt idx="1">
                  <c:v>227854</c:v>
                </c:pt>
                <c:pt idx="2">
                  <c:v>108512</c:v>
                </c:pt>
                <c:pt idx="3">
                  <c:v>20154</c:v>
                </c:pt>
                <c:pt idx="4">
                  <c:v>12672</c:v>
                </c:pt>
                <c:pt idx="5">
                  <c:v>14778</c:v>
                </c:pt>
                <c:pt idx="6">
                  <c:v>5566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9-4D00-9058-1B0BD56A38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5764720"/>
        <c:axId val="2030857440"/>
        <c:axId val="0"/>
      </c:bar3DChart>
      <c:catAx>
        <c:axId val="203576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30857440"/>
        <c:crosses val="autoZero"/>
        <c:auto val="1"/>
        <c:lblAlgn val="ctr"/>
        <c:lblOffset val="100"/>
        <c:noMultiLvlLbl val="0"/>
      </c:catAx>
      <c:valAx>
        <c:axId val="2030857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357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EMBARCACIONES POR PUERTO </a:t>
            </a:r>
          </a:p>
          <a:p>
            <a:pPr>
              <a:defRPr/>
            </a:pPr>
            <a:r>
              <a:rPr lang="es-DO" sz="1100" b="1" baseline="0">
                <a:latin typeface="+mn-lt"/>
              </a:rPr>
              <a:t> OCTUBRE-DICIEMBRE 2023 Vs 2022</a:t>
            </a:r>
            <a:endParaRPr lang="es-DO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'COMPARATIVO EMB.'!$C$43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7"/>
              <c:layout>
                <c:manualLayout>
                  <c:x val="-1.6120830023733913E-2"/>
                  <c:y val="1.4246283010152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717892971759518E-2"/>
                      <c:h val="3.289477964589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A70-4E3E-B6F2-D26F8B92A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EMB.'!$B$44:$B$65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'COMPARATIVO EMB.'!$C$44:$C$65</c:f>
              <c:numCache>
                <c:formatCode>#,##0</c:formatCode>
                <c:ptCount val="22"/>
                <c:pt idx="0">
                  <c:v>76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24</c:v>
                </c:pt>
                <c:pt idx="5">
                  <c:v>13</c:v>
                </c:pt>
                <c:pt idx="6">
                  <c:v>0</c:v>
                </c:pt>
                <c:pt idx="7">
                  <c:v>255</c:v>
                </c:pt>
                <c:pt idx="8">
                  <c:v>80</c:v>
                </c:pt>
                <c:pt idx="9">
                  <c:v>36</c:v>
                </c:pt>
                <c:pt idx="10">
                  <c:v>22</c:v>
                </c:pt>
                <c:pt idx="11">
                  <c:v>54</c:v>
                </c:pt>
                <c:pt idx="12">
                  <c:v>29</c:v>
                </c:pt>
                <c:pt idx="13">
                  <c:v>0</c:v>
                </c:pt>
                <c:pt idx="14">
                  <c:v>4</c:v>
                </c:pt>
                <c:pt idx="15">
                  <c:v>109</c:v>
                </c:pt>
                <c:pt idx="16">
                  <c:v>9</c:v>
                </c:pt>
                <c:pt idx="17">
                  <c:v>425</c:v>
                </c:pt>
                <c:pt idx="18">
                  <c:v>2</c:v>
                </c:pt>
                <c:pt idx="19">
                  <c:v>27</c:v>
                </c:pt>
                <c:pt idx="20">
                  <c:v>30</c:v>
                </c:pt>
                <c:pt idx="2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8-4537-BB4F-C45F54B49B53}"/>
            </c:ext>
          </c:extLst>
        </c:ser>
        <c:ser>
          <c:idx val="1"/>
          <c:order val="1"/>
          <c:tx>
            <c:strRef>
              <c:f>'COMPARATIVO EMB.'!$D$43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4.0302273397294416E-3"/>
                  <c:y val="2.8492566020303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70-4E3E-B6F2-D26F8B92AA49}"/>
                </c:ext>
              </c:extLst>
            </c:dLbl>
            <c:dLbl>
              <c:idx val="4"/>
              <c:layout>
                <c:manualLayout>
                  <c:x val="1.0075568349323641E-2"/>
                  <c:y val="-1.04471535210359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70-4E3E-B6F2-D26F8B92AA49}"/>
                </c:ext>
              </c:extLst>
            </c:dLbl>
            <c:dLbl>
              <c:idx val="8"/>
              <c:layout>
                <c:manualLayout>
                  <c:x val="1.20906820191882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70-4E3E-B6F2-D26F8B92AA49}"/>
                </c:ext>
              </c:extLst>
            </c:dLbl>
            <c:dLbl>
              <c:idx val="9"/>
              <c:layout>
                <c:manualLayout>
                  <c:x val="1.4105795689052972E-2"/>
                  <c:y val="8.5477698060911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70-4E3E-B6F2-D26F8B92AA49}"/>
                </c:ext>
              </c:extLst>
            </c:dLbl>
            <c:dLbl>
              <c:idx val="17"/>
              <c:layout>
                <c:manualLayout>
                  <c:x val="9.0840781502527987E-3"/>
                  <c:y val="-2.44165220260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87-4A1E-BC69-C3DCED6C9D09}"/>
                </c:ext>
              </c:extLst>
            </c:dLbl>
            <c:dLbl>
              <c:idx val="21"/>
              <c:layout>
                <c:manualLayout>
                  <c:x val="1.8136023028782342E-2"/>
                  <c:y val="2.7068162070202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48119042126034E-2"/>
                      <c:h val="5.40932487650043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644B-4CCA-91D1-C7C1CF0D9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EMB.'!$B$44:$B$65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'COMPARATIVO EMB.'!$D$44:$D$65</c:f>
              <c:numCache>
                <c:formatCode>#,##0</c:formatCode>
                <c:ptCount val="22"/>
                <c:pt idx="0">
                  <c:v>61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20</c:v>
                </c:pt>
                <c:pt idx="5">
                  <c:v>6</c:v>
                </c:pt>
                <c:pt idx="6">
                  <c:v>0</c:v>
                </c:pt>
                <c:pt idx="7">
                  <c:v>285</c:v>
                </c:pt>
                <c:pt idx="8">
                  <c:v>69</c:v>
                </c:pt>
                <c:pt idx="9">
                  <c:v>40</c:v>
                </c:pt>
                <c:pt idx="10">
                  <c:v>23</c:v>
                </c:pt>
                <c:pt idx="11">
                  <c:v>74</c:v>
                </c:pt>
                <c:pt idx="12">
                  <c:v>29</c:v>
                </c:pt>
                <c:pt idx="13">
                  <c:v>0</c:v>
                </c:pt>
                <c:pt idx="14">
                  <c:v>11</c:v>
                </c:pt>
                <c:pt idx="15">
                  <c:v>125</c:v>
                </c:pt>
                <c:pt idx="16">
                  <c:v>10</c:v>
                </c:pt>
                <c:pt idx="17">
                  <c:v>401</c:v>
                </c:pt>
                <c:pt idx="18">
                  <c:v>3</c:v>
                </c:pt>
                <c:pt idx="19">
                  <c:v>29</c:v>
                </c:pt>
                <c:pt idx="20">
                  <c:v>14</c:v>
                </c:pt>
                <c:pt idx="2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B8-4537-BB4F-C45F54B49B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573103"/>
        <c:axId val="30572623"/>
        <c:axId val="0"/>
      </c:bar3DChart>
      <c:catAx>
        <c:axId val="3057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572623"/>
        <c:crosses val="autoZero"/>
        <c:auto val="1"/>
        <c:lblAlgn val="ctr"/>
        <c:lblOffset val="100"/>
        <c:noMultiLvlLbl val="0"/>
      </c:catAx>
      <c:valAx>
        <c:axId val="3057262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057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15180538178998"/>
          <c:y val="0.94172408556859011"/>
          <c:w val="0.20070107675961099"/>
          <c:h val="4.2990507601882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baseline="0">
                <a:latin typeface="+mn-lt"/>
              </a:rPr>
              <a:t>COMPARATIVO  DEL TOTAL  DE CARGAS  POR PUERTOS   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OCTUBRE-DICIEMBRE 2023 Vs2022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40040216889056535"/>
          <c:y val="2.628971132033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954840504519211E-2"/>
          <c:y val="0.14109896407419475"/>
          <c:w val="0.90650361256260426"/>
          <c:h val="0.663205818774930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CARGAS!$B$131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CARGAS!$A$132:$A$146</c:f>
              <c:strCache>
                <c:ptCount val="15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CAUCEDO</c:v>
                </c:pt>
                <c:pt idx="5">
                  <c:v>LA CANA</c:v>
                </c:pt>
                <c:pt idx="6">
                  <c:v>LA ROMANA</c:v>
                </c:pt>
                <c:pt idx="7">
                  <c:v>MANZANILLO</c:v>
                </c:pt>
                <c:pt idx="8">
                  <c:v>PLAZA MARINA</c:v>
                </c:pt>
                <c:pt idx="9">
                  <c:v>PUERTO PLATA</c:v>
                </c:pt>
                <c:pt idx="10">
                  <c:v>RÍO HAINA</c:v>
                </c:pt>
                <c:pt idx="11">
                  <c:v>PUNTA CATALINA</c:v>
                </c:pt>
                <c:pt idx="12">
                  <c:v>SAN PEDRO DE MACORÍS</c:v>
                </c:pt>
                <c:pt idx="13">
                  <c:v>SANTA BÁRBARA</c:v>
                </c:pt>
                <c:pt idx="14">
                  <c:v>SANTO DOMINGO</c:v>
                </c:pt>
              </c:strCache>
            </c:strRef>
          </c:cat>
          <c:val>
            <c:numRef>
              <c:f>CARGAS!$B$132:$B$146</c:f>
              <c:numCache>
                <c:formatCode>#,##0</c:formatCode>
                <c:ptCount val="15"/>
                <c:pt idx="0">
                  <c:v>0</c:v>
                </c:pt>
                <c:pt idx="1">
                  <c:v>36283</c:v>
                </c:pt>
                <c:pt idx="2">
                  <c:v>20976</c:v>
                </c:pt>
                <c:pt idx="3">
                  <c:v>379718</c:v>
                </c:pt>
                <c:pt idx="4">
                  <c:v>1660125</c:v>
                </c:pt>
                <c:pt idx="5">
                  <c:v>652135</c:v>
                </c:pt>
                <c:pt idx="6">
                  <c:v>26834</c:v>
                </c:pt>
                <c:pt idx="7">
                  <c:v>156084</c:v>
                </c:pt>
                <c:pt idx="8">
                  <c:v>22635</c:v>
                </c:pt>
                <c:pt idx="9">
                  <c:v>327886</c:v>
                </c:pt>
                <c:pt idx="10">
                  <c:v>3007815</c:v>
                </c:pt>
                <c:pt idx="11">
                  <c:v>538557</c:v>
                </c:pt>
                <c:pt idx="12">
                  <c:v>275543</c:v>
                </c:pt>
                <c:pt idx="13">
                  <c:v>1587</c:v>
                </c:pt>
                <c:pt idx="14">
                  <c:v>329907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2-4936-8DB2-D6C808C5C841}"/>
            </c:ext>
          </c:extLst>
        </c:ser>
        <c:ser>
          <c:idx val="1"/>
          <c:order val="1"/>
          <c:tx>
            <c:strRef>
              <c:f>CARGAS!$C$131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CARGAS!$A$132:$A$146</c:f>
              <c:strCache>
                <c:ptCount val="15"/>
                <c:pt idx="0">
                  <c:v>ARROYO BARRIL</c:v>
                </c:pt>
                <c:pt idx="1">
                  <c:v>AZUA</c:v>
                </c:pt>
                <c:pt idx="2">
                  <c:v>BARAHONA</c:v>
                </c:pt>
                <c:pt idx="3">
                  <c:v>BOCA CHICA</c:v>
                </c:pt>
                <c:pt idx="4">
                  <c:v>CAUCEDO</c:v>
                </c:pt>
                <c:pt idx="5">
                  <c:v>LA CANA</c:v>
                </c:pt>
                <c:pt idx="6">
                  <c:v>LA ROMANA</c:v>
                </c:pt>
                <c:pt idx="7">
                  <c:v>MANZANILLO</c:v>
                </c:pt>
                <c:pt idx="8">
                  <c:v>PLAZA MARINA</c:v>
                </c:pt>
                <c:pt idx="9">
                  <c:v>PUERTO PLATA</c:v>
                </c:pt>
                <c:pt idx="10">
                  <c:v>RÍO HAINA</c:v>
                </c:pt>
                <c:pt idx="11">
                  <c:v>PUNTA CATALINA</c:v>
                </c:pt>
                <c:pt idx="12">
                  <c:v>SAN PEDRO DE MACORÍS</c:v>
                </c:pt>
                <c:pt idx="13">
                  <c:v>SANTA BÁRBARA</c:v>
                </c:pt>
                <c:pt idx="14">
                  <c:v>SANTO DOMINGO</c:v>
                </c:pt>
              </c:strCache>
            </c:strRef>
          </c:cat>
          <c:val>
            <c:numRef>
              <c:f>CARGAS!$C$132:$C$146</c:f>
              <c:numCache>
                <c:formatCode>#,##0</c:formatCode>
                <c:ptCount val="15"/>
                <c:pt idx="0">
                  <c:v>0</c:v>
                </c:pt>
                <c:pt idx="1">
                  <c:v>95887</c:v>
                </c:pt>
                <c:pt idx="2">
                  <c:v>78854</c:v>
                </c:pt>
                <c:pt idx="3">
                  <c:v>427760</c:v>
                </c:pt>
                <c:pt idx="4">
                  <c:v>3011455.02</c:v>
                </c:pt>
                <c:pt idx="5">
                  <c:v>809232</c:v>
                </c:pt>
                <c:pt idx="6">
                  <c:v>13166</c:v>
                </c:pt>
                <c:pt idx="7">
                  <c:v>222316</c:v>
                </c:pt>
                <c:pt idx="8">
                  <c:v>58717</c:v>
                </c:pt>
                <c:pt idx="9">
                  <c:v>271913</c:v>
                </c:pt>
                <c:pt idx="10">
                  <c:v>2727445</c:v>
                </c:pt>
                <c:pt idx="11">
                  <c:v>588723</c:v>
                </c:pt>
                <c:pt idx="12">
                  <c:v>188996</c:v>
                </c:pt>
                <c:pt idx="13">
                  <c:v>0</c:v>
                </c:pt>
                <c:pt idx="14">
                  <c:v>442511.57000000007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2-4936-8DB2-D6C808C5C8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5050207"/>
        <c:axId val="564197695"/>
        <c:axId val="0"/>
      </c:bar3DChart>
      <c:catAx>
        <c:axId val="64505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4197695"/>
        <c:crosses val="autoZero"/>
        <c:auto val="1"/>
        <c:lblAlgn val="ctr"/>
        <c:lblOffset val="100"/>
        <c:noMultiLvlLbl val="0"/>
      </c:catAx>
      <c:valAx>
        <c:axId val="5641976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505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97134373330632"/>
          <c:y val="0.94168229927282032"/>
          <c:w val="8.9056224002639392E-2"/>
          <c:h val="4.8831637553018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 DE CARGAS  EN  IMPORTACIÓN, EXPORTACIÓN Y TRÁNSITO</a:t>
            </a:r>
          </a:p>
          <a:p>
            <a:pPr>
              <a:defRPr sz="1000"/>
            </a:pPr>
            <a:r>
              <a:rPr lang="es-DO" sz="1000" b="1" baseline="0">
                <a:latin typeface="+mn-lt"/>
              </a:rPr>
              <a:t>TRIMESTRE OCTUBRE-DICIEMBRE 2023 Vs 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23742892683786893"/>
          <c:y val="2.0921873925834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CARGAS!$B$164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2129236678139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2.180599130876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F8-49C0-97FC-17784480DBD2}"/>
                </c:ext>
              </c:extLst>
            </c:dLbl>
            <c:dLbl>
              <c:idx val="2"/>
              <c:layout>
                <c:manualLayout>
                  <c:x val="0"/>
                  <c:y val="-1.6349503491579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CARGAS!$A$165:$A$167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CARGAS!$B$165:$B$167</c:f>
              <c:numCache>
                <c:formatCode>#,##0</c:formatCode>
                <c:ptCount val="3"/>
                <c:pt idx="0">
                  <c:v>5289469</c:v>
                </c:pt>
                <c:pt idx="1">
                  <c:v>1105802</c:v>
                </c:pt>
                <c:pt idx="2">
                  <c:v>1040814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8E5-ABAC-F7D6CB74CDDD}"/>
            </c:ext>
          </c:extLst>
        </c:ser>
        <c:ser>
          <c:idx val="1"/>
          <c:order val="1"/>
          <c:tx>
            <c:strRef>
              <c:f>CARGAS!$C$164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6913073459746911E-17"/>
                  <c:y val="-2.3726033475502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9C0-97FC-17784480DBD2}"/>
                </c:ext>
              </c:extLst>
            </c:dLbl>
            <c:dLbl>
              <c:idx val="1"/>
              <c:layout>
                <c:manualLayout>
                  <c:x val="4.7533761412588207E-3"/>
                  <c:y val="-1.923945840326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F8-49C0-97FC-17784480DBD2}"/>
                </c:ext>
              </c:extLst>
            </c:dLbl>
            <c:dLbl>
              <c:idx val="2"/>
              <c:layout>
                <c:manualLayout>
                  <c:x val="6.1111556574777416E-3"/>
                  <c:y val="-2.532265363605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F8-49C0-97FC-17784480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CARGAS!$A$165:$A$167</c:f>
              <c:strCache>
                <c:ptCount val="3"/>
                <c:pt idx="0">
                  <c:v>IMPORTACIÓN</c:v>
                </c:pt>
                <c:pt idx="1">
                  <c:v>EXPORTACIÓN </c:v>
                </c:pt>
                <c:pt idx="2">
                  <c:v>TRÁNSITO</c:v>
                </c:pt>
              </c:strCache>
            </c:strRef>
          </c:cat>
          <c:val>
            <c:numRef>
              <c:f>CARGAS!$C$165:$C$167</c:f>
              <c:numCache>
                <c:formatCode>#,##0</c:formatCode>
                <c:ptCount val="3"/>
                <c:pt idx="0">
                  <c:v>6281899.79</c:v>
                </c:pt>
                <c:pt idx="1">
                  <c:v>1151105.8</c:v>
                </c:pt>
                <c:pt idx="2">
                  <c:v>1503970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7-48E5-ABAC-F7D6CB74CD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42543"/>
        <c:axId val="1422738703"/>
        <c:axId val="0"/>
      </c:bar3DChart>
      <c:catAx>
        <c:axId val="142274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22738703"/>
        <c:crosses val="autoZero"/>
        <c:auto val="1"/>
        <c:lblAlgn val="ctr"/>
        <c:lblOffset val="100"/>
        <c:noMultiLvlLbl val="0"/>
      </c:catAx>
      <c:valAx>
        <c:axId val="142273870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4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MOVIMENTO DE CARGAS EN IMPORTACIÓN OCTUBRE-DICIEMBRE 2023 Vs2022</a:t>
            </a:r>
            <a:endParaRPr lang="es-DO" sz="1000" b="1">
              <a:latin typeface="+mn-lt"/>
            </a:endParaRPr>
          </a:p>
        </c:rich>
      </c:tx>
      <c:layout>
        <c:manualLayout>
          <c:xMode val="edge"/>
          <c:yMode val="edge"/>
          <c:x val="0.17459542053570543"/>
          <c:y val="5.5940112484596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96605575465679E-2"/>
          <c:y val="0.11562250324104928"/>
          <c:w val="0.86882283568771912"/>
          <c:h val="0.716547009391603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CARGAS!$B$42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449754863956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F0-4B2F-8C32-596574689DC5}"/>
                </c:ext>
              </c:extLst>
            </c:dLbl>
            <c:dLbl>
              <c:idx val="1"/>
              <c:layout>
                <c:manualLayout>
                  <c:x val="-5.1756331264472082E-17"/>
                  <c:y val="-4.8325162131870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F0-4B2F-8C32-596574689DC5}"/>
                </c:ext>
              </c:extLst>
            </c:dLbl>
            <c:dLbl>
              <c:idx val="2"/>
              <c:layout>
                <c:manualLayout>
                  <c:x val="0"/>
                  <c:y val="-9.6650324263740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F0-4B2F-8C32-596574689DC5}"/>
                </c:ext>
              </c:extLst>
            </c:dLbl>
            <c:dLbl>
              <c:idx val="3"/>
              <c:layout>
                <c:manualLayout>
                  <c:x val="-1.4976436287409841E-3"/>
                  <c:y val="-1.6913806746154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F0-4B2F-8C32-596574689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CARGAS!$A$43:$A$46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CARGAS!$B$43:$B$46</c:f>
              <c:numCache>
                <c:formatCode>#,##0</c:formatCode>
                <c:ptCount val="4"/>
                <c:pt idx="0">
                  <c:v>497658</c:v>
                </c:pt>
                <c:pt idx="1">
                  <c:v>1370986</c:v>
                </c:pt>
                <c:pt idx="2">
                  <c:v>1624473</c:v>
                </c:pt>
                <c:pt idx="3">
                  <c:v>1796352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D-4DD9-A42A-4D1A8F2B9897}"/>
            </c:ext>
          </c:extLst>
        </c:ser>
        <c:ser>
          <c:idx val="1"/>
          <c:order val="1"/>
          <c:tx>
            <c:strRef>
              <c:f>CARGAS!$C$42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-1.0982593072248198E-16"/>
                  <c:y val="-7.24877431978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8F-4BAB-8665-E79F5DDAD5CA}"/>
                </c:ext>
              </c:extLst>
            </c:dLbl>
            <c:dLbl>
              <c:idx val="3"/>
              <c:layout>
                <c:manualLayout>
                  <c:x val="1.4976436287409841E-3"/>
                  <c:y val="-1.2081290532967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8F-4BAB-8665-E79F5DDA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CARGAS!$A$43:$A$46</c:f>
              <c:strCache>
                <c:ptCount val="4"/>
                <c:pt idx="0">
                  <c:v> CARGA GENERAL SUELTA</c:v>
                </c:pt>
                <c:pt idx="1">
                  <c:v> CARGA CONTENERIZADA</c:v>
                </c:pt>
                <c:pt idx="2">
                  <c:v> CARGA GRANEL SÓLIDA</c:v>
                </c:pt>
                <c:pt idx="3">
                  <c:v>CARGA GRANEL LÍQUIDA</c:v>
                </c:pt>
              </c:strCache>
            </c:strRef>
          </c:cat>
          <c:val>
            <c:numRef>
              <c:f>CARGAS!$C$43:$C$46</c:f>
              <c:numCache>
                <c:formatCode>#,##0</c:formatCode>
                <c:ptCount val="4"/>
                <c:pt idx="0">
                  <c:v>722338.8</c:v>
                </c:pt>
                <c:pt idx="1">
                  <c:v>1602993.99</c:v>
                </c:pt>
                <c:pt idx="2">
                  <c:v>1721739</c:v>
                </c:pt>
                <c:pt idx="3">
                  <c:v>2234828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D-4DD9-A42A-4D1A8F2B98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751183"/>
        <c:axId val="1422751663"/>
        <c:axId val="0"/>
      </c:bar3DChart>
      <c:catAx>
        <c:axId val="1422751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22751663"/>
        <c:crosses val="autoZero"/>
        <c:auto val="1"/>
        <c:lblAlgn val="ctr"/>
        <c:lblOffset val="100"/>
        <c:noMultiLvlLbl val="0"/>
      </c:catAx>
      <c:valAx>
        <c:axId val="142275166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751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MOVIMIENTO DE CARGAS</a:t>
            </a:r>
            <a:r>
              <a:rPr lang="es-DO" sz="1100" b="1" baseline="0">
                <a:latin typeface="+mn-lt"/>
              </a:rPr>
              <a:t> EN CALIDAD DE TRÁNSITO ENTRADA Y SALIDA</a:t>
            </a:r>
            <a:endParaRPr lang="es-DO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7998530115878633E-2"/>
          <c:y val="0.13863898824462687"/>
          <c:w val="0.92498768174945678"/>
          <c:h val="0.76920322833321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CARGAS!$A$57</c:f>
              <c:strCache>
                <c:ptCount val="1"/>
                <c:pt idx="0">
                  <c:v>ENTRADA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CARGAS!$B$56:$C$56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CARGAS!$B$57:$C$57</c:f>
              <c:numCache>
                <c:formatCode>#,##0</c:formatCode>
                <c:ptCount val="2"/>
                <c:pt idx="0">
                  <c:v>546383</c:v>
                </c:pt>
                <c:pt idx="1">
                  <c:v>802749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D-4010-AA30-A14BFD4E4540}"/>
            </c:ext>
          </c:extLst>
        </c:ser>
        <c:ser>
          <c:idx val="1"/>
          <c:order val="1"/>
          <c:tx>
            <c:strRef>
              <c:f>CARGAS!$A$58</c:f>
              <c:strCache>
                <c:ptCount val="1"/>
                <c:pt idx="0">
                  <c:v> SALIDA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CARGAS!$B$56:$C$56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CARGAS!$B$58:$C$58</c:f>
              <c:numCache>
                <c:formatCode>#,##0</c:formatCode>
                <c:ptCount val="2"/>
                <c:pt idx="0">
                  <c:v>494431</c:v>
                </c:pt>
                <c:pt idx="1">
                  <c:v>701221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D-4010-AA30-A14BFD4E45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1281248"/>
        <c:axId val="550460000"/>
      </c:barChart>
      <c:catAx>
        <c:axId val="55128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0460000"/>
        <c:crosses val="autoZero"/>
        <c:auto val="1"/>
        <c:lblAlgn val="ctr"/>
        <c:lblOffset val="100"/>
        <c:noMultiLvlLbl val="0"/>
      </c:catAx>
      <c:valAx>
        <c:axId val="5504600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512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88001796227331"/>
          <c:y val="0.90441310482308634"/>
          <c:w val="0.18895513102358433"/>
          <c:h val="7.5012224648401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</a:t>
            </a:r>
            <a:r>
              <a:rPr lang="es-DO" sz="1100" b="1" baseline="0">
                <a:latin typeface="+mn-lt"/>
              </a:rPr>
              <a:t> DEL MOVIMIENTO DE CARGAS EN EXPORTACIÓN OCTUBRE-DICIEMBRE 2023</a:t>
            </a:r>
            <a:endParaRPr lang="es-DO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CARGAS!$B$49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CARGAS!$A$50:$A$53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CARGAS!$B$50:$B$53</c:f>
              <c:numCache>
                <c:formatCode>#,##0</c:formatCode>
                <c:ptCount val="4"/>
                <c:pt idx="0">
                  <c:v>155299</c:v>
                </c:pt>
                <c:pt idx="1">
                  <c:v>442616</c:v>
                </c:pt>
                <c:pt idx="2">
                  <c:v>179766</c:v>
                </c:pt>
                <c:pt idx="3">
                  <c:v>328121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A-4CDC-BB63-AFDFF94704F5}"/>
            </c:ext>
          </c:extLst>
        </c:ser>
        <c:ser>
          <c:idx val="1"/>
          <c:order val="1"/>
          <c:tx>
            <c:strRef>
              <c:f>CARGAS!$C$49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CARGAS!$A$50:$A$53</c:f>
              <c:strCache>
                <c:ptCount val="4"/>
                <c:pt idx="0">
                  <c:v> CARGA GENERAL  SUELTA</c:v>
                </c:pt>
                <c:pt idx="1">
                  <c:v> CARGA CONTENERIZADA</c:v>
                </c:pt>
                <c:pt idx="2">
                  <c:v> CARGA SÓLIDA</c:v>
                </c:pt>
                <c:pt idx="3">
                  <c:v>CARGA LÍQUIDA</c:v>
                </c:pt>
              </c:strCache>
            </c:strRef>
          </c:cat>
          <c:val>
            <c:numRef>
              <c:f>CARGAS!$C$50:$C$53</c:f>
              <c:numCache>
                <c:formatCode>#,##0</c:formatCode>
                <c:ptCount val="4"/>
                <c:pt idx="0">
                  <c:v>146931.78</c:v>
                </c:pt>
                <c:pt idx="1">
                  <c:v>590866.02</c:v>
                </c:pt>
                <c:pt idx="2">
                  <c:v>92956</c:v>
                </c:pt>
                <c:pt idx="3">
                  <c:v>320352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A-4CDC-BB63-AFDFF94704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51265408"/>
        <c:axId val="520359440"/>
        <c:axId val="0"/>
      </c:bar3DChart>
      <c:catAx>
        <c:axId val="551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20359440"/>
        <c:crosses val="autoZero"/>
        <c:auto val="1"/>
        <c:lblAlgn val="ctr"/>
        <c:lblOffset val="100"/>
        <c:noMultiLvlLbl val="0"/>
      </c:catAx>
      <c:valAx>
        <c:axId val="5203594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512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latin typeface="+mn-lt"/>
              </a:rPr>
              <a:t>CANTIDAD</a:t>
            </a:r>
            <a:r>
              <a:rPr lang="es-DO" sz="1200" b="1" baseline="0">
                <a:latin typeface="+mn-lt"/>
              </a:rPr>
              <a:t> DE EMBARCACCIONES ARRIBADAS POR PUERTOS  </a:t>
            </a:r>
          </a:p>
          <a:p>
            <a:pPr>
              <a:defRPr sz="1200" b="1"/>
            </a:pPr>
            <a:r>
              <a:rPr lang="es-DO" sz="1200" b="1" baseline="0">
                <a:latin typeface="+mn-lt"/>
              </a:rPr>
              <a:t>OCTUBRE- DICIEMBRE 2023</a:t>
            </a:r>
            <a:endParaRPr lang="es-DO" sz="12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'EMBARCACIONES '!$B$47:$B$68</c:f>
              <c:strCache>
                <c:ptCount val="22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BAHÍA DE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LUPERÓN </c:v>
                </c:pt>
                <c:pt idx="11">
                  <c:v>TAÍNO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RÍO HAINA</c:v>
                </c:pt>
                <c:pt idx="18">
                  <c:v>ISLAS CATALINA</c:v>
                </c:pt>
                <c:pt idx="19">
                  <c:v>SAN PEDRO DE MACORÍS</c:v>
                </c:pt>
                <c:pt idx="20">
                  <c:v>SANTA BÁRBARA</c:v>
                </c:pt>
                <c:pt idx="21">
                  <c:v>SANTO DOMINGO</c:v>
                </c:pt>
              </c:strCache>
            </c:strRef>
          </c:cat>
          <c:val>
            <c:numRef>
              <c:f>'EMBARCACIONES '!$C$47:$C$68</c:f>
              <c:numCache>
                <c:formatCode>#,##0</c:formatCode>
                <c:ptCount val="22"/>
                <c:pt idx="0">
                  <c:v>61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20</c:v>
                </c:pt>
                <c:pt idx="5">
                  <c:v>6</c:v>
                </c:pt>
                <c:pt idx="6">
                  <c:v>0</c:v>
                </c:pt>
                <c:pt idx="7">
                  <c:v>285</c:v>
                </c:pt>
                <c:pt idx="8">
                  <c:v>69</c:v>
                </c:pt>
                <c:pt idx="9">
                  <c:v>40</c:v>
                </c:pt>
                <c:pt idx="10">
                  <c:v>23</c:v>
                </c:pt>
                <c:pt idx="11">
                  <c:v>74</c:v>
                </c:pt>
                <c:pt idx="12">
                  <c:v>29</c:v>
                </c:pt>
                <c:pt idx="13">
                  <c:v>0</c:v>
                </c:pt>
                <c:pt idx="14">
                  <c:v>11</c:v>
                </c:pt>
                <c:pt idx="15">
                  <c:v>125</c:v>
                </c:pt>
                <c:pt idx="16">
                  <c:v>10</c:v>
                </c:pt>
                <c:pt idx="17">
                  <c:v>401</c:v>
                </c:pt>
                <c:pt idx="18">
                  <c:v>3</c:v>
                </c:pt>
                <c:pt idx="19">
                  <c:v>29</c:v>
                </c:pt>
                <c:pt idx="20" formatCode="General">
                  <c:v>14</c:v>
                </c:pt>
                <c:pt idx="2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5-48FE-BFE6-8000F5DDE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9741375"/>
        <c:axId val="589749535"/>
        <c:axId val="0"/>
      </c:bar3DChart>
      <c:catAx>
        <c:axId val="58974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89749535"/>
        <c:crosses val="autoZero"/>
        <c:auto val="1"/>
        <c:lblAlgn val="ctr"/>
        <c:lblOffset val="100"/>
        <c:noMultiLvlLbl val="0"/>
      </c:catAx>
      <c:valAx>
        <c:axId val="5897495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8974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 del movimiento</a:t>
            </a:r>
            <a:r>
              <a:rPr lang="es-DO" baseline="0"/>
              <a:t> de Contenedores  Importación, Exportación y Tránsito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63D-43F8-9F01-2ABE7DC4E1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CONTENEDORES!#REF!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CONTENEDORES!#REF!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63D-43F8-9F01-2ABE7DC4E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8513264"/>
        <c:axId val="258514048"/>
        <c:axId val="0"/>
      </c:bar3DChart>
      <c:catAx>
        <c:axId val="2585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8514048"/>
        <c:crosses val="autoZero"/>
        <c:auto val="1"/>
        <c:lblAlgn val="ctr"/>
        <c:lblOffset val="100"/>
        <c:noMultiLvlLbl val="0"/>
      </c:catAx>
      <c:valAx>
        <c:axId val="2585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85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latin typeface="+mn-lt"/>
              </a:rPr>
              <a:t>COMPARATIVO  DE CONTENEDORES EN IMPORTACIÓN, EXPORTACIÓN Y TRÁNSITO</a:t>
            </a:r>
          </a:p>
          <a:p>
            <a:pPr>
              <a:defRPr/>
            </a:pPr>
            <a:r>
              <a:rPr lang="es-DO" sz="1100" b="1">
                <a:latin typeface="+mn-lt"/>
              </a:rPr>
              <a:t>OCTUBRE-DICIEMBRE 2023 Vs 2022</a:t>
            </a:r>
          </a:p>
        </c:rich>
      </c:tx>
      <c:layout>
        <c:manualLayout>
          <c:xMode val="edge"/>
          <c:yMode val="edge"/>
          <c:x val="9.8208807521029173E-2"/>
          <c:y val="1.6528925619834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2373347567081082E-2"/>
          <c:y val="0.19633608815426998"/>
          <c:w val="0.93981368855365122"/>
          <c:h val="0.67673998394828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CONTENEDORES!$C$205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90688568606297E-3"/>
                  <c:y val="-2.6368356311427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77-42A9-BEBB-32CB38BC10F5}"/>
                </c:ext>
              </c:extLst>
            </c:dLbl>
            <c:dLbl>
              <c:idx val="1"/>
              <c:layout>
                <c:manualLayout>
                  <c:x val="7.81377137212594E-3"/>
                  <c:y val="-1.4382739806233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77-42A9-BEBB-32CB38BC10F5}"/>
                </c:ext>
              </c:extLst>
            </c:dLbl>
            <c:dLbl>
              <c:idx val="2"/>
              <c:layout>
                <c:manualLayout>
                  <c:x val="7.81377137212594E-3"/>
                  <c:y val="-1.6779863107272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CONTENEDORES!$B$206:$B$208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CONTENEDORES!$C$206:$C$208</c:f>
              <c:numCache>
                <c:formatCode>#,##0</c:formatCode>
                <c:ptCount val="3"/>
                <c:pt idx="0">
                  <c:v>147305</c:v>
                </c:pt>
                <c:pt idx="1">
                  <c:v>144963</c:v>
                </c:pt>
                <c:pt idx="2">
                  <c:v>106925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5-4F3E-B5E5-F48BFB8CAB25}"/>
            </c:ext>
          </c:extLst>
        </c:ser>
        <c:ser>
          <c:idx val="1"/>
          <c:order val="1"/>
          <c:tx>
            <c:strRef>
              <c:f>CONTENEDORES!$D$205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487871273346334E-2"/>
                  <c:y val="-3.355972621454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77-42A9-BEBB-32CB38BC10F5}"/>
                </c:ext>
              </c:extLst>
            </c:dLbl>
            <c:dLbl>
              <c:idx val="1"/>
              <c:layout>
                <c:manualLayout>
                  <c:x val="1.1720657058188909E-2"/>
                  <c:y val="-9.588493204155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77-42A9-BEBB-32CB38BC10F5}"/>
                </c:ext>
              </c:extLst>
            </c:dLbl>
            <c:dLbl>
              <c:idx val="2"/>
              <c:layout>
                <c:manualLayout>
                  <c:x val="1.7580985587283365E-2"/>
                  <c:y val="-2.157410970934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77-42A9-BEBB-32CB38BC10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CONTENEDORES!$B$206:$B$208</c:f>
              <c:strCache>
                <c:ptCount val="3"/>
                <c:pt idx="0">
                  <c:v> IMPORTACIÓN</c:v>
                </c:pt>
                <c:pt idx="1">
                  <c:v>EXPORTACIÓN</c:v>
                </c:pt>
                <c:pt idx="2">
                  <c:v>TRÁNSITO</c:v>
                </c:pt>
              </c:strCache>
            </c:strRef>
          </c:cat>
          <c:val>
            <c:numRef>
              <c:f>CONTENEDORES!$D$206:$D$208</c:f>
              <c:numCache>
                <c:formatCode>#,##0</c:formatCode>
                <c:ptCount val="3"/>
                <c:pt idx="0">
                  <c:v>188751.75</c:v>
                </c:pt>
                <c:pt idx="1">
                  <c:v>147365</c:v>
                </c:pt>
                <c:pt idx="2">
                  <c:v>214346.25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5-4F3E-B5E5-F48BFB8CA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965327"/>
        <c:axId val="883095055"/>
        <c:axId val="0"/>
      </c:bar3DChart>
      <c:catAx>
        <c:axId val="713965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83095055"/>
        <c:crosses val="autoZero"/>
        <c:auto val="1"/>
        <c:lblAlgn val="ctr"/>
        <c:lblOffset val="100"/>
        <c:noMultiLvlLbl val="0"/>
      </c:catAx>
      <c:valAx>
        <c:axId val="88309505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139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CONTENEDORES</a:t>
            </a:r>
            <a:r>
              <a:rPr lang="es-DO" sz="1000" b="1" baseline="0">
                <a:latin typeface="+mn-lt"/>
              </a:rPr>
              <a:t>  EN IMPORTACIÓN, EXPORTACIÓN  Y TRÁNSITO</a:t>
            </a:r>
          </a:p>
          <a:p>
            <a:pPr>
              <a:defRPr sz="1000" b="1"/>
            </a:pPr>
            <a:r>
              <a:rPr lang="es-DO" sz="1000" b="1" baseline="0">
                <a:latin typeface="+mn-lt"/>
              </a:rPr>
              <a:t>OCTUBRE-DICIEMBRE 2023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CONTENEDORES!$B$45</c:f>
              <c:strCache>
                <c:ptCount val="1"/>
                <c:pt idx="0">
                  <c:v>IMPORTACIÓN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CONTENEDORES!$C$44:$G$44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CONTENEDORES!$C$45:$G$45</c:f>
              <c:numCache>
                <c:formatCode>#,##0</c:formatCode>
                <c:ptCount val="5"/>
                <c:pt idx="0">
                  <c:v>115595.5</c:v>
                </c:pt>
                <c:pt idx="1">
                  <c:v>1190</c:v>
                </c:pt>
                <c:pt idx="2">
                  <c:v>1596</c:v>
                </c:pt>
                <c:pt idx="3">
                  <c:v>58803.5</c:v>
                </c:pt>
                <c:pt idx="4">
                  <c:v>11566.75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5-40C5-A81F-A4831FC39DCA}"/>
            </c:ext>
          </c:extLst>
        </c:ser>
        <c:ser>
          <c:idx val="1"/>
          <c:order val="1"/>
          <c:tx>
            <c:strRef>
              <c:f>CONTENEDORES!$B$46</c:f>
              <c:strCache>
                <c:ptCount val="1"/>
                <c:pt idx="0">
                  <c:v>EXPORTACIÓN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CONTENEDORES!$C$44:$G$44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CONTENEDORES!$C$46:$G$46</c:f>
              <c:numCache>
                <c:formatCode>#,##0</c:formatCode>
                <c:ptCount val="5"/>
                <c:pt idx="0">
                  <c:v>79587</c:v>
                </c:pt>
                <c:pt idx="1">
                  <c:v>1268</c:v>
                </c:pt>
                <c:pt idx="2">
                  <c:v>2089</c:v>
                </c:pt>
                <c:pt idx="3">
                  <c:v>53888</c:v>
                </c:pt>
                <c:pt idx="4">
                  <c:v>10533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5-40C5-A81F-A4831FC39DCA}"/>
            </c:ext>
          </c:extLst>
        </c:ser>
        <c:ser>
          <c:idx val="2"/>
          <c:order val="2"/>
          <c:tx>
            <c:strRef>
              <c:f>CONTENEDORES!$B$47</c:f>
              <c:strCache>
                <c:ptCount val="1"/>
                <c:pt idx="0">
                  <c:v>TRÁNSITO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CONTENEDORES!$C$44:$G$44</c:f>
              <c:strCache>
                <c:ptCount val="5"/>
                <c:pt idx="0">
                  <c:v>CAUCEDO</c:v>
                </c:pt>
                <c:pt idx="1">
                  <c:v>MANZANILLO</c:v>
                </c:pt>
                <c:pt idx="2">
                  <c:v>PUERTO  PLATA</c:v>
                </c:pt>
                <c:pt idx="3">
                  <c:v>RÍO HAINA</c:v>
                </c:pt>
                <c:pt idx="4">
                  <c:v>SANTO DOMINGO</c:v>
                </c:pt>
              </c:strCache>
            </c:strRef>
          </c:cat>
          <c:val>
            <c:numRef>
              <c:f>CONTENEDORES!$C$47:$G$47</c:f>
              <c:numCache>
                <c:formatCode>#,##0</c:formatCode>
                <c:ptCount val="5"/>
                <c:pt idx="0">
                  <c:v>206058.5</c:v>
                </c:pt>
                <c:pt idx="1">
                  <c:v>0</c:v>
                </c:pt>
                <c:pt idx="2">
                  <c:v>0</c:v>
                </c:pt>
                <c:pt idx="3">
                  <c:v>8287.75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5-40C5-A81F-A4831FC39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171391"/>
        <c:axId val="734172831"/>
      </c:barChart>
      <c:catAx>
        <c:axId val="73417139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4172831"/>
        <c:crosses val="autoZero"/>
        <c:auto val="1"/>
        <c:lblAlgn val="ctr"/>
        <c:lblOffset val="100"/>
        <c:noMultiLvlLbl val="0"/>
      </c:catAx>
      <c:valAx>
        <c:axId val="734172831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3417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75804937570873"/>
          <c:y val="0.39615172618587563"/>
          <c:w val="0.13215906988821699"/>
          <c:h val="0.29584399445147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latin typeface="+mn-lt"/>
              </a:rPr>
              <a:t>COMPARATIVO DEL</a:t>
            </a:r>
            <a:r>
              <a:rPr lang="en-US" sz="1000" b="1" baseline="0">
                <a:latin typeface="+mn-lt"/>
              </a:rPr>
              <a:t> MOVIMIENTO DE CONTENEDORES EN IMPORTACIÓN  </a:t>
            </a:r>
            <a:endParaRPr lang="en-US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CONTENEDORES!$B$83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11074740861976E-2"/>
                  <c:y val="-1.172447303725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0-4113-B25F-3FDF77B07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CONTENEDORES!$C$82:$D$82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CONTENEDORES!$C$83:$D$83</c:f>
              <c:numCache>
                <c:formatCode>#,##0</c:formatCode>
                <c:ptCount val="2"/>
                <c:pt idx="0">
                  <c:v>136763</c:v>
                </c:pt>
                <c:pt idx="1">
                  <c:v>172812.5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1-46F3-8AD4-4EDBC4A8AFA7}"/>
            </c:ext>
          </c:extLst>
        </c:ser>
        <c:ser>
          <c:idx val="1"/>
          <c:order val="1"/>
          <c:tx>
            <c:strRef>
              <c:f>CONTENEDORES!$B$84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639934533551555E-2"/>
                  <c:y val="-7.8163153581672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30-4113-B25F-3FDF77B07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CONTENEDORES!$C$82:$D$82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CONTENEDORES!$C$84:$D$84</c:f>
              <c:numCache>
                <c:formatCode>#,##0</c:formatCode>
                <c:ptCount val="2"/>
                <c:pt idx="0">
                  <c:v>10542</c:v>
                </c:pt>
                <c:pt idx="1">
                  <c:v>15939.25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1-46F3-8AD4-4EDBC4A8AF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5453376"/>
        <c:axId val="1274452944"/>
        <c:axId val="0"/>
      </c:bar3DChart>
      <c:catAx>
        <c:axId val="118545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74452944"/>
        <c:crosses val="autoZero"/>
        <c:auto val="1"/>
        <c:lblAlgn val="ctr"/>
        <c:lblOffset val="100"/>
        <c:noMultiLvlLbl val="0"/>
      </c:catAx>
      <c:valAx>
        <c:axId val="1274452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8545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EN EXPORTACIÓN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CONTENEDORES!$B$88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CONTENEDORES!$C$87:$D$87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CONTENEDORES!$C$88:$D$88</c:f>
              <c:numCache>
                <c:formatCode>#,##0</c:formatCode>
                <c:ptCount val="2"/>
                <c:pt idx="0">
                  <c:v>56577</c:v>
                </c:pt>
                <c:pt idx="1">
                  <c:v>56036.75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B-43A3-8606-4C2CA7B18252}"/>
            </c:ext>
          </c:extLst>
        </c:ser>
        <c:ser>
          <c:idx val="1"/>
          <c:order val="1"/>
          <c:tx>
            <c:strRef>
              <c:f>CONTENEDORES!$B$89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CONTENEDORES!$C$87:$D$87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CONTENEDORES!$C$89:$D$89</c:f>
              <c:numCache>
                <c:formatCode>#,##0</c:formatCode>
                <c:ptCount val="2"/>
                <c:pt idx="0">
                  <c:v>88386</c:v>
                </c:pt>
                <c:pt idx="1">
                  <c:v>91328.25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B-43A3-8606-4C2CA7B18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1115180464"/>
        <c:axId val="1274451952"/>
        <c:axId val="0"/>
      </c:bar3DChart>
      <c:catAx>
        <c:axId val="111518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74451952"/>
        <c:crosses val="autoZero"/>
        <c:auto val="1"/>
        <c:lblAlgn val="ctr"/>
        <c:lblOffset val="100"/>
        <c:noMultiLvlLbl val="0"/>
      </c:catAx>
      <c:valAx>
        <c:axId val="12744519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151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>
                <a:latin typeface="+mn-lt"/>
              </a:rPr>
              <a:t>COMPARATIVO</a:t>
            </a:r>
            <a:r>
              <a:rPr lang="es-DO" sz="1000" b="1" baseline="0">
                <a:latin typeface="+mn-lt"/>
              </a:rPr>
              <a:t> DEL MOVIMIENTO DE CONTENEDORES CARGADOS Y VACÍOS DE ENTRADA</a:t>
            </a:r>
            <a:endParaRPr lang="es-DO" sz="10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CONTENEDORES!$B$146</c:f>
              <c:strCache>
                <c:ptCount val="1"/>
                <c:pt idx="0">
                  <c:v>CARGADOS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3448946074501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E-408B-9807-29B843DDE735}"/>
                </c:ext>
              </c:extLst>
            </c:dLbl>
            <c:dLbl>
              <c:idx val="1"/>
              <c:layout>
                <c:manualLayout>
                  <c:x val="-8.0057299334274187E-17"/>
                  <c:y val="-2.344894607450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9E-408B-9807-29B843DDE7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CONTENEDORES!$C$145:$D$145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CONTENEDORES!$C$146:$D$146</c:f>
              <c:numCache>
                <c:formatCode>#,##0</c:formatCode>
                <c:ptCount val="2"/>
                <c:pt idx="0">
                  <c:v>40149</c:v>
                </c:pt>
                <c:pt idx="1">
                  <c:v>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3-474D-8FAD-1EDA7FEC23A3}"/>
            </c:ext>
          </c:extLst>
        </c:ser>
        <c:ser>
          <c:idx val="1"/>
          <c:order val="1"/>
          <c:tx>
            <c:strRef>
              <c:f>CONTENEDORES!$B$147</c:f>
              <c:strCache>
                <c:ptCount val="1"/>
                <c:pt idx="0">
                  <c:v>VACIOS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6.1585835257890681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63-474D-8FAD-1EDA7FEC2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CONTENEDORES!$C$145:$D$145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CONTENEDORES!$C$147:$D$147</c:f>
              <c:numCache>
                <c:formatCode>#,##0</c:formatCode>
                <c:ptCount val="2"/>
                <c:pt idx="0">
                  <c:v>13506</c:v>
                </c:pt>
                <c:pt idx="1">
                  <c:v>35470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3-474D-8FAD-1EDA7FEC23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4167728"/>
        <c:axId val="1113745552"/>
        <c:axId val="0"/>
      </c:bar3DChart>
      <c:catAx>
        <c:axId val="13041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13745552"/>
        <c:crosses val="autoZero"/>
        <c:auto val="1"/>
        <c:lblAlgn val="ctr"/>
        <c:lblOffset val="100"/>
        <c:noMultiLvlLbl val="0"/>
      </c:catAx>
      <c:valAx>
        <c:axId val="11137455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0416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4.xml"/><Relationship Id="rId1" Type="http://schemas.openxmlformats.org/officeDocument/2006/relationships/image" Target="../media/image3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image" Target="../media/image5.png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image" Target="../media/image7.png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20.xml"/><Relationship Id="rId7" Type="http://schemas.openxmlformats.org/officeDocument/2006/relationships/chart" Target="../charts/chart23.xml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chart" Target="../charts/chart22.xml"/><Relationship Id="rId5" Type="http://schemas.openxmlformats.org/officeDocument/2006/relationships/image" Target="../media/image10.png"/><Relationship Id="rId10" Type="http://schemas.microsoft.com/office/2007/relationships/hdphoto" Target="../media/hdphoto1.wdp"/><Relationship Id="rId4" Type="http://schemas.openxmlformats.org/officeDocument/2006/relationships/chart" Target="../charts/chart21.xml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302418</xdr:colOff>
      <xdr:row>5</xdr:row>
      <xdr:rowOff>21432</xdr:rowOff>
    </xdr:from>
    <xdr:to>
      <xdr:col>2</xdr:col>
      <xdr:colOff>697177</xdr:colOff>
      <xdr:row>9</xdr:row>
      <xdr:rowOff>96574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" y="926307"/>
          <a:ext cx="1692541" cy="896673"/>
        </a:xfrm>
        <a:prstGeom prst="rect">
          <a:avLst/>
        </a:prstGeom>
      </xdr:spPr>
    </xdr:pic>
    <xdr:clientData/>
  </xdr:twoCellAnchor>
  <xdr:twoCellAnchor>
    <xdr:from>
      <xdr:col>1</xdr:col>
      <xdr:colOff>16342</xdr:colOff>
      <xdr:row>14</xdr:row>
      <xdr:rowOff>52761</xdr:rowOff>
    </xdr:from>
    <xdr:to>
      <xdr:col>10</xdr:col>
      <xdr:colOff>493058</xdr:colOff>
      <xdr:row>33</xdr:row>
      <xdr:rowOff>67234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369093</xdr:colOff>
      <xdr:row>36</xdr:row>
      <xdr:rowOff>0</xdr:rowOff>
    </xdr:from>
    <xdr:to>
      <xdr:col>1</xdr:col>
      <xdr:colOff>881063</xdr:colOff>
      <xdr:row>39</xdr:row>
      <xdr:rowOff>23812</xdr:rowOff>
    </xdr:to>
    <xdr:pic>
      <xdr:nvPicPr>
        <xdr:cNvPr id="6" name="2 Imagen" descr="Logotipo&#10;&#10;Descripción generada automáticamente">
          <a:extLst>
            <a:ext uri="{FF2B5EF4-FFF2-40B4-BE49-F238E27FC236}">
              <a16:creationId xmlns:a16="http://schemas.microsoft.com/office/drawing/2014/main" id="{EC09DE2A-EE82-4CD3-9520-14CE174FF35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3" y="6727031"/>
          <a:ext cx="1238251" cy="559594"/>
        </a:xfrm>
        <a:prstGeom prst="rect">
          <a:avLst/>
        </a:prstGeom>
      </xdr:spPr>
    </xdr:pic>
    <xdr:clientData/>
  </xdr:twoCellAnchor>
  <xdr:twoCellAnchor>
    <xdr:from>
      <xdr:col>6</xdr:col>
      <xdr:colOff>55562</xdr:colOff>
      <xdr:row>41</xdr:row>
      <xdr:rowOff>83344</xdr:rowOff>
    </xdr:from>
    <xdr:to>
      <xdr:col>12</xdr:col>
      <xdr:colOff>238125</xdr:colOff>
      <xdr:row>66</xdr:row>
      <xdr:rowOff>166686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F86259-DACB-8B51-2873-428525C01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1558718</xdr:colOff>
      <xdr:row>0</xdr:row>
      <xdr:rowOff>82467</xdr:rowOff>
    </xdr:from>
    <xdr:ext cx="1847851" cy="876300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556" y="82467"/>
          <a:ext cx="1847851" cy="876300"/>
        </a:xfrm>
        <a:prstGeom prst="rect">
          <a:avLst/>
        </a:prstGeom>
      </xdr:spPr>
    </xdr:pic>
    <xdr:clientData/>
  </xdr:oneCellAnchor>
  <xdr:oneCellAnchor>
    <xdr:from>
      <xdr:col>1</xdr:col>
      <xdr:colOff>1147329</xdr:colOff>
      <xdr:row>34</xdr:row>
      <xdr:rowOff>54829</xdr:rowOff>
    </xdr:from>
    <xdr:ext cx="1508125" cy="87630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78416F89-74BC-45C8-95E0-70247E5FFB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167" y="6722329"/>
          <a:ext cx="1508125" cy="876300"/>
        </a:xfrm>
        <a:prstGeom prst="rect">
          <a:avLst/>
        </a:prstGeom>
      </xdr:spPr>
    </xdr:pic>
    <xdr:clientData/>
  </xdr:oneCellAnchor>
  <xdr:twoCellAnchor>
    <xdr:from>
      <xdr:col>3</xdr:col>
      <xdr:colOff>24739</xdr:colOff>
      <xdr:row>45</xdr:row>
      <xdr:rowOff>16494</xdr:rowOff>
    </xdr:from>
    <xdr:to>
      <xdr:col>11</xdr:col>
      <xdr:colOff>532946</xdr:colOff>
      <xdr:row>69</xdr:row>
      <xdr:rowOff>12371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1F61BC-6848-2326-63E1-4CA181E7D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893232</xdr:colOff>
      <xdr:row>0</xdr:row>
      <xdr:rowOff>95250</xdr:rowOff>
    </xdr:from>
    <xdr:to>
      <xdr:col>1</xdr:col>
      <xdr:colOff>1476375</xdr:colOff>
      <xdr:row>3</xdr:row>
      <xdr:rowOff>63500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482" y="95250"/>
          <a:ext cx="583143" cy="492125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232</xdr:row>
      <xdr:rowOff>0</xdr:rowOff>
    </xdr:from>
    <xdr:to>
      <xdr:col>4</xdr:col>
      <xdr:colOff>742950</xdr:colOff>
      <xdr:row>232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663575</xdr:colOff>
      <xdr:row>197</xdr:row>
      <xdr:rowOff>22224</xdr:rowOff>
    </xdr:from>
    <xdr:to>
      <xdr:col>4</xdr:col>
      <xdr:colOff>98425</xdr:colOff>
      <xdr:row>202</xdr:row>
      <xdr:rowOff>2116</xdr:rowOff>
    </xdr:to>
    <xdr:pic>
      <xdr:nvPicPr>
        <xdr:cNvPr id="5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3400" y="34474149"/>
          <a:ext cx="1739900" cy="878417"/>
        </a:xfrm>
        <a:prstGeom prst="rect">
          <a:avLst/>
        </a:prstGeom>
      </xdr:spPr>
    </xdr:pic>
    <xdr:clientData/>
  </xdr:twoCellAnchor>
  <xdr:twoCellAnchor editAs="oneCell">
    <xdr:from>
      <xdr:col>2</xdr:col>
      <xdr:colOff>745067</xdr:colOff>
      <xdr:row>74</xdr:row>
      <xdr:rowOff>38100</xdr:rowOff>
    </xdr:from>
    <xdr:to>
      <xdr:col>4</xdr:col>
      <xdr:colOff>77258</xdr:colOff>
      <xdr:row>79</xdr:row>
      <xdr:rowOff>12700</xdr:rowOff>
    </xdr:to>
    <xdr:pic>
      <xdr:nvPicPr>
        <xdr:cNvPr id="8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892" y="12725400"/>
          <a:ext cx="1637241" cy="879475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438149</xdr:colOff>
      <xdr:row>37</xdr:row>
      <xdr:rowOff>9525</xdr:rowOff>
    </xdr:from>
    <xdr:to>
      <xdr:col>4</xdr:col>
      <xdr:colOff>704849</xdr:colOff>
      <xdr:row>40</xdr:row>
      <xdr:rowOff>71967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4" y="6343650"/>
          <a:ext cx="1400175" cy="605367"/>
        </a:xfrm>
        <a:prstGeom prst="rect">
          <a:avLst/>
        </a:prstGeom>
      </xdr:spPr>
    </xdr:pic>
    <xdr:clientData/>
  </xdr:twoCellAnchor>
  <xdr:twoCellAnchor>
    <xdr:from>
      <xdr:col>1</xdr:col>
      <xdr:colOff>3175</xdr:colOff>
      <xdr:row>210</xdr:row>
      <xdr:rowOff>20108</xdr:rowOff>
    </xdr:from>
    <xdr:to>
      <xdr:col>6</xdr:col>
      <xdr:colOff>9525</xdr:colOff>
      <xdr:row>235</xdr:row>
      <xdr:rowOff>105833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D89CB05-0BD4-4629-05BC-12EF53AA8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723898</xdr:colOff>
      <xdr:row>49</xdr:row>
      <xdr:rowOff>138110</xdr:rowOff>
    </xdr:from>
    <xdr:to>
      <xdr:col>6</xdr:col>
      <xdr:colOff>1028699</xdr:colOff>
      <xdr:row>72</xdr:row>
      <xdr:rowOff>123824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1C0617D-9A7C-BA2F-F7F8-35813EBA5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102</xdr:row>
      <xdr:rowOff>119062</xdr:rowOff>
    </xdr:from>
    <xdr:to>
      <xdr:col>5</xdr:col>
      <xdr:colOff>571500</xdr:colOff>
      <xdr:row>120</xdr:row>
      <xdr:rowOff>111125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B57765B-2747-FD96-AED7-7C6BD3501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47624</xdr:colOff>
      <xdr:row>124</xdr:row>
      <xdr:rowOff>157162</xdr:rowOff>
    </xdr:from>
    <xdr:to>
      <xdr:col>5</xdr:col>
      <xdr:colOff>209551</xdr:colOff>
      <xdr:row>140</xdr:row>
      <xdr:rowOff>4762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518798F-70C6-32F8-FE60-25CB0955A9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704850</xdr:colOff>
      <xdr:row>147</xdr:row>
      <xdr:rowOff>71436</xdr:rowOff>
    </xdr:from>
    <xdr:to>
      <xdr:col>4</xdr:col>
      <xdr:colOff>638175</xdr:colOff>
      <xdr:row>165</xdr:row>
      <xdr:rowOff>63499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1A7D03D-786C-746B-3082-386556F61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685800</xdr:colOff>
      <xdr:row>174</xdr:row>
      <xdr:rowOff>61911</xdr:rowOff>
    </xdr:from>
    <xdr:to>
      <xdr:col>5</xdr:col>
      <xdr:colOff>380999</xdr:colOff>
      <xdr:row>193</xdr:row>
      <xdr:rowOff>158749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CCA7F0B-9FD2-8194-7F9D-0C2F80C74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184151</xdr:colOff>
      <xdr:row>0</xdr:row>
      <xdr:rowOff>107950</xdr:rowOff>
    </xdr:from>
    <xdr:to>
      <xdr:col>2</xdr:col>
      <xdr:colOff>349250</xdr:colOff>
      <xdr:row>2</xdr:row>
      <xdr:rowOff>127000</xdr:rowOff>
    </xdr:to>
    <xdr:pic>
      <xdr:nvPicPr>
        <xdr:cNvPr id="4" name="2 Imagen" descr="Logotipo&#10;&#10;Descripción generada automáticamente">
          <a:extLst>
            <a:ext uri="{FF2B5EF4-FFF2-40B4-BE49-F238E27FC236}">
              <a16:creationId xmlns:a16="http://schemas.microsoft.com/office/drawing/2014/main" id="{4431CE8D-A81A-4922-B8C1-220190837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107950"/>
          <a:ext cx="1006474" cy="400050"/>
        </a:xfrm>
        <a:prstGeom prst="rect">
          <a:avLst/>
        </a:prstGeom>
      </xdr:spPr>
    </xdr:pic>
    <xdr:clientData/>
  </xdr:twoCellAnchor>
  <xdr:twoCellAnchor>
    <xdr:from>
      <xdr:col>0</xdr:col>
      <xdr:colOff>407986</xdr:colOff>
      <xdr:row>31</xdr:row>
      <xdr:rowOff>157162</xdr:rowOff>
    </xdr:from>
    <xdr:to>
      <xdr:col>12</xdr:col>
      <xdr:colOff>381000</xdr:colOff>
      <xdr:row>60</xdr:row>
      <xdr:rowOff>79375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FA933D-535F-3FD6-5A52-8C5F81BE1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688975</xdr:colOff>
      <xdr:row>24</xdr:row>
      <xdr:rowOff>12700</xdr:rowOff>
    </xdr:from>
    <xdr:to>
      <xdr:col>2</xdr:col>
      <xdr:colOff>828675</xdr:colOff>
      <xdr:row>28</xdr:row>
      <xdr:rowOff>3175</xdr:rowOff>
    </xdr:to>
    <xdr:pic>
      <xdr:nvPicPr>
        <xdr:cNvPr id="2" name="3 Imagen" descr="Logotipo&#10;&#10;Descripción generada automáticamente">
          <a:extLst>
            <a:ext uri="{FF2B5EF4-FFF2-40B4-BE49-F238E27FC236}">
              <a16:creationId xmlns:a16="http://schemas.microsoft.com/office/drawing/2014/main" id="{F7DA12BC-F960-4D4A-A6E5-71F5CFBB9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214" y="4816613"/>
          <a:ext cx="1823831" cy="763519"/>
        </a:xfrm>
        <a:prstGeom prst="rect">
          <a:avLst/>
        </a:prstGeom>
      </xdr:spPr>
    </xdr:pic>
    <xdr:clientData/>
  </xdr:twoCellAnchor>
  <xdr:twoCellAnchor editAs="oneCell">
    <xdr:from>
      <xdr:col>2</xdr:col>
      <xdr:colOff>974449</xdr:colOff>
      <xdr:row>115</xdr:row>
      <xdr:rowOff>55218</xdr:rowOff>
    </xdr:from>
    <xdr:to>
      <xdr:col>3</xdr:col>
      <xdr:colOff>1035327</xdr:colOff>
      <xdr:row>119</xdr:row>
      <xdr:rowOff>3174</xdr:rowOff>
    </xdr:to>
    <xdr:pic>
      <xdr:nvPicPr>
        <xdr:cNvPr id="3" name="3 Imagen" descr="Logotipo&#10;&#10;Descripción generada automáticamente">
          <a:extLst>
            <a:ext uri="{FF2B5EF4-FFF2-40B4-BE49-F238E27FC236}">
              <a16:creationId xmlns:a16="http://schemas.microsoft.com/office/drawing/2014/main" id="{BE4973FD-DBBD-4B89-8AB5-CC7AAF6144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819" y="20789348"/>
          <a:ext cx="1715881" cy="721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1057275</xdr:colOff>
      <xdr:row>77</xdr:row>
      <xdr:rowOff>57149</xdr:rowOff>
    </xdr:from>
    <xdr:to>
      <xdr:col>3</xdr:col>
      <xdr:colOff>1111249</xdr:colOff>
      <xdr:row>81</xdr:row>
      <xdr:rowOff>161924</xdr:rowOff>
    </xdr:to>
    <xdr:pic>
      <xdr:nvPicPr>
        <xdr:cNvPr id="4" name="3 Imagen" descr="Logotipo&#10;&#10;Descripción generada automáticamente">
          <a:extLst>
            <a:ext uri="{FF2B5EF4-FFF2-40B4-BE49-F238E27FC236}">
              <a16:creationId xmlns:a16="http://schemas.microsoft.com/office/drawing/2014/main" id="{83967F5C-0D13-4D0E-81AB-9019BA30C4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8126074"/>
          <a:ext cx="17113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199058</xdr:colOff>
      <xdr:row>0</xdr:row>
      <xdr:rowOff>180009</xdr:rowOff>
    </xdr:from>
    <xdr:to>
      <xdr:col>4</xdr:col>
      <xdr:colOff>818184</xdr:colOff>
      <xdr:row>4</xdr:row>
      <xdr:rowOff>189535</xdr:rowOff>
    </xdr:to>
    <xdr:pic>
      <xdr:nvPicPr>
        <xdr:cNvPr id="12" name="3 Imagen" descr="Logotipo&#10;&#10;Descripción generada automáticamente">
          <a:extLst>
            <a:ext uri="{FF2B5EF4-FFF2-40B4-BE49-F238E27FC236}">
              <a16:creationId xmlns:a16="http://schemas.microsoft.com/office/drawing/2014/main" id="{388E0B0A-2B2E-4B41-B922-B76F41686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949" y="180009"/>
          <a:ext cx="1792496" cy="782569"/>
        </a:xfrm>
        <a:prstGeom prst="rect">
          <a:avLst/>
        </a:prstGeom>
      </xdr:spPr>
    </xdr:pic>
    <xdr:clientData/>
  </xdr:twoCellAnchor>
  <xdr:twoCellAnchor editAs="oneCell">
    <xdr:from>
      <xdr:col>1</xdr:col>
      <xdr:colOff>247649</xdr:colOff>
      <xdr:row>200</xdr:row>
      <xdr:rowOff>76201</xdr:rowOff>
    </xdr:from>
    <xdr:to>
      <xdr:col>2</xdr:col>
      <xdr:colOff>161925</xdr:colOff>
      <xdr:row>204</xdr:row>
      <xdr:rowOff>19051</xdr:rowOff>
    </xdr:to>
    <xdr:pic>
      <xdr:nvPicPr>
        <xdr:cNvPr id="13" name="3 Imagen" descr="Logotipo&#10;&#10;Descripción generada automáticamente">
          <a:extLst>
            <a:ext uri="{FF2B5EF4-FFF2-40B4-BE49-F238E27FC236}">
              <a16:creationId xmlns:a16="http://schemas.microsoft.com/office/drawing/2014/main" id="{F0B91DC0-E5FA-429F-B058-61701B2E0E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43776901"/>
          <a:ext cx="1600201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275</xdr:row>
      <xdr:rowOff>28575</xdr:rowOff>
    </xdr:from>
    <xdr:to>
      <xdr:col>3</xdr:col>
      <xdr:colOff>1035050</xdr:colOff>
      <xdr:row>278</xdr:row>
      <xdr:rowOff>161925</xdr:rowOff>
    </xdr:to>
    <xdr:pic>
      <xdr:nvPicPr>
        <xdr:cNvPr id="16" name="3 Imagen" descr="Logotipo&#10;&#10;Descripción generada automáticamente">
          <a:extLst>
            <a:ext uri="{FF2B5EF4-FFF2-40B4-BE49-F238E27FC236}">
              <a16:creationId xmlns:a16="http://schemas.microsoft.com/office/drawing/2014/main" id="{1F00F4F5-5415-434D-A97E-BE58DA68A8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59035950"/>
          <a:ext cx="185420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904875</xdr:colOff>
      <xdr:row>159</xdr:row>
      <xdr:rowOff>19050</xdr:rowOff>
    </xdr:from>
    <xdr:to>
      <xdr:col>3</xdr:col>
      <xdr:colOff>1085850</xdr:colOff>
      <xdr:row>163</xdr:row>
      <xdr:rowOff>9525</xdr:rowOff>
    </xdr:to>
    <xdr:pic>
      <xdr:nvPicPr>
        <xdr:cNvPr id="18" name="3 Imagen" descr="Logotipo&#10;&#10;Descripción generada automáticamente">
          <a:extLst>
            <a:ext uri="{FF2B5EF4-FFF2-40B4-BE49-F238E27FC236}">
              <a16:creationId xmlns:a16="http://schemas.microsoft.com/office/drawing/2014/main" id="{EC714895-07B8-4DF0-8DBC-1263D07895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33804225"/>
          <a:ext cx="183832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781050</xdr:colOff>
      <xdr:row>44</xdr:row>
      <xdr:rowOff>161925</xdr:rowOff>
    </xdr:from>
    <xdr:to>
      <xdr:col>2</xdr:col>
      <xdr:colOff>920750</xdr:colOff>
      <xdr:row>48</xdr:row>
      <xdr:rowOff>152400</xdr:rowOff>
    </xdr:to>
    <xdr:pic>
      <xdr:nvPicPr>
        <xdr:cNvPr id="26" name="3 Imagen" descr="Logotipo&#10;&#10;Descripción generada automáticamente">
          <a:extLst>
            <a:ext uri="{FF2B5EF4-FFF2-40B4-BE49-F238E27FC236}">
              <a16:creationId xmlns:a16="http://schemas.microsoft.com/office/drawing/2014/main" id="{DAF790E9-721A-40DF-BA91-1166A9DC9B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1753850"/>
          <a:ext cx="1825625" cy="752475"/>
        </a:xfrm>
        <a:prstGeom prst="rect">
          <a:avLst/>
        </a:prstGeom>
      </xdr:spPr>
    </xdr:pic>
    <xdr:clientData/>
  </xdr:twoCellAnchor>
  <xdr:twoCellAnchor>
    <xdr:from>
      <xdr:col>3</xdr:col>
      <xdr:colOff>76201</xdr:colOff>
      <xdr:row>24</xdr:row>
      <xdr:rowOff>61912</xdr:rowOff>
    </xdr:from>
    <xdr:to>
      <xdr:col>7</xdr:col>
      <xdr:colOff>414131</xdr:colOff>
      <xdr:row>38</xdr:row>
      <xdr:rowOff>138112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4EF1D02-C28D-2BC8-970C-9FE4A0F3B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238124</xdr:colOff>
      <xdr:row>46</xdr:row>
      <xdr:rowOff>166687</xdr:rowOff>
    </xdr:from>
    <xdr:to>
      <xdr:col>7</xdr:col>
      <xdr:colOff>732597</xdr:colOff>
      <xdr:row>61</xdr:row>
      <xdr:rowOff>52387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5188783-0774-653C-55B9-7AF8203FD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180975</xdr:colOff>
      <xdr:row>87</xdr:row>
      <xdr:rowOff>166686</xdr:rowOff>
    </xdr:from>
    <xdr:to>
      <xdr:col>5</xdr:col>
      <xdr:colOff>590550</xdr:colOff>
      <xdr:row>110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178F1B2-7631-52C9-41C4-7A0F0D243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757237</xdr:colOff>
      <xdr:row>133</xdr:row>
      <xdr:rowOff>61912</xdr:rowOff>
    </xdr:from>
    <xdr:to>
      <xdr:col>6</xdr:col>
      <xdr:colOff>18084</xdr:colOff>
      <xdr:row>157</xdr:row>
      <xdr:rowOff>133765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60A5C88-7F02-BDCE-C0D0-E79D2292D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157162</xdr:colOff>
      <xdr:row>180</xdr:row>
      <xdr:rowOff>103186</xdr:rowOff>
    </xdr:from>
    <xdr:to>
      <xdr:col>5</xdr:col>
      <xdr:colOff>790575</xdr:colOff>
      <xdr:row>193</xdr:row>
      <xdr:rowOff>151848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F6E9F08-6651-30CF-A563-54690D154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338136</xdr:colOff>
      <xdr:row>217</xdr:row>
      <xdr:rowOff>82549</xdr:rowOff>
    </xdr:from>
    <xdr:to>
      <xdr:col>5</xdr:col>
      <xdr:colOff>657225</xdr:colOff>
      <xdr:row>231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F62D70D-4347-4613-BFA3-5DEA4811A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47624</xdr:colOff>
      <xdr:row>296</xdr:row>
      <xdr:rowOff>146049</xdr:rowOff>
    </xdr:from>
    <xdr:to>
      <xdr:col>5</xdr:col>
      <xdr:colOff>619125</xdr:colOff>
      <xdr:row>311</xdr:row>
      <xdr:rowOff>28574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A416E390-47AB-BF20-E748-CAAC2F9B3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150813</xdr:colOff>
      <xdr:row>257</xdr:row>
      <xdr:rowOff>7937</xdr:rowOff>
    </xdr:from>
    <xdr:to>
      <xdr:col>5</xdr:col>
      <xdr:colOff>936626</xdr:colOff>
      <xdr:row>273</xdr:row>
      <xdr:rowOff>98425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E883861A-90D8-6300-6573-DE47CBD74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981074</xdr:colOff>
      <xdr:row>236</xdr:row>
      <xdr:rowOff>19050</xdr:rowOff>
    </xdr:from>
    <xdr:to>
      <xdr:col>3</xdr:col>
      <xdr:colOff>962025</xdr:colOff>
      <xdr:row>238</xdr:row>
      <xdr:rowOff>161925</xdr:rowOff>
    </xdr:to>
    <xdr:pic>
      <xdr:nvPicPr>
        <xdr:cNvPr id="22" name="3 Imagen" descr="Logotipo&#10;&#10;Descripción generada automáticamente">
          <a:extLst>
            <a:ext uri="{FF2B5EF4-FFF2-40B4-BE49-F238E27FC236}">
              <a16:creationId xmlns:a16="http://schemas.microsoft.com/office/drawing/2014/main" id="{6A636C98-CD01-4E75-B66D-1FD9C58468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9" y="43767375"/>
          <a:ext cx="1638301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0</xdr:row>
      <xdr:rowOff>136525</xdr:rowOff>
    </xdr:from>
    <xdr:ext cx="1489076" cy="641350"/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4425" y="136525"/>
          <a:ext cx="1489076" cy="641350"/>
        </a:xfrm>
        <a:prstGeom prst="rect">
          <a:avLst/>
        </a:prstGeom>
      </xdr:spPr>
    </xdr:pic>
    <xdr:clientData/>
  </xdr:oneCellAnchor>
  <xdr:oneCellAnchor>
    <xdr:from>
      <xdr:col>0</xdr:col>
      <xdr:colOff>1678153</xdr:colOff>
      <xdr:row>30</xdr:row>
      <xdr:rowOff>135211</xdr:rowOff>
    </xdr:from>
    <xdr:ext cx="1793874" cy="953703"/>
    <xdr:pic>
      <xdr:nvPicPr>
        <xdr:cNvPr id="7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153" y="6104211"/>
          <a:ext cx="1793874" cy="953703"/>
        </a:xfrm>
        <a:prstGeom prst="rect">
          <a:avLst/>
        </a:prstGeom>
      </xdr:spPr>
    </xdr:pic>
    <xdr:clientData/>
  </xdr:oneCellAnchor>
  <xdr:twoCellAnchor>
    <xdr:from>
      <xdr:col>5</xdr:col>
      <xdr:colOff>1003224</xdr:colOff>
      <xdr:row>126</xdr:row>
      <xdr:rowOff>76200</xdr:rowOff>
    </xdr:from>
    <xdr:to>
      <xdr:col>16</xdr:col>
      <xdr:colOff>687553</xdr:colOff>
      <xdr:row>150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95EE72-B253-3858-1B3F-CA2A66A3E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206377</xdr:colOff>
      <xdr:row>169</xdr:row>
      <xdr:rowOff>148916</xdr:rowOff>
    </xdr:from>
    <xdr:to>
      <xdr:col>5</xdr:col>
      <xdr:colOff>730250</xdr:colOff>
      <xdr:row>202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F4D970-C27F-9185-0A10-CD81961F4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164224</xdr:colOff>
      <xdr:row>122</xdr:row>
      <xdr:rowOff>120431</xdr:rowOff>
    </xdr:from>
    <xdr:ext cx="1769351" cy="863820"/>
    <xdr:pic>
      <xdr:nvPicPr>
        <xdr:cNvPr id="5" name="2 Imagen" descr="Logotipo&#10;&#10;Descripción generada automáticamente">
          <a:extLst>
            <a:ext uri="{FF2B5EF4-FFF2-40B4-BE49-F238E27FC236}">
              <a16:creationId xmlns:a16="http://schemas.microsoft.com/office/drawing/2014/main" id="{6843E89B-139C-4C59-B27D-364351F00DE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379" y="22783362"/>
          <a:ext cx="1769351" cy="863820"/>
        </a:xfrm>
        <a:prstGeom prst="rect">
          <a:avLst/>
        </a:prstGeom>
      </xdr:spPr>
    </xdr:pic>
    <xdr:clientData/>
  </xdr:oneCellAnchor>
  <xdr:twoCellAnchor>
    <xdr:from>
      <xdr:col>5</xdr:col>
      <xdr:colOff>333375</xdr:colOff>
      <xdr:row>41</xdr:row>
      <xdr:rowOff>0</xdr:rowOff>
    </xdr:from>
    <xdr:to>
      <xdr:col>13</xdr:col>
      <xdr:colOff>711638</xdr:colOff>
      <xdr:row>62</xdr:row>
      <xdr:rowOff>56066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EF0BDD3-DBFE-3816-1CEE-9EB4CA157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128781</xdr:colOff>
      <xdr:row>156</xdr:row>
      <xdr:rowOff>9526</xdr:rowOff>
    </xdr:from>
    <xdr:ext cx="1833370" cy="803894"/>
    <xdr:pic>
      <xdr:nvPicPr>
        <xdr:cNvPr id="9" name="2 Imagen" descr="Logotipo&#10;&#10;Descripción generada automáticamente">
          <a:extLst>
            <a:ext uri="{FF2B5EF4-FFF2-40B4-BE49-F238E27FC236}">
              <a16:creationId xmlns:a16="http://schemas.microsoft.com/office/drawing/2014/main" id="{E70ED35A-69B3-438C-903D-A886ED8384E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806" y="30241876"/>
          <a:ext cx="1833370" cy="803894"/>
        </a:xfrm>
        <a:prstGeom prst="rect">
          <a:avLst/>
        </a:prstGeom>
      </xdr:spPr>
    </xdr:pic>
    <xdr:clientData/>
  </xdr:oneCellAnchor>
  <xdr:twoCellAnchor>
    <xdr:from>
      <xdr:col>0</xdr:col>
      <xdr:colOff>56931</xdr:colOff>
      <xdr:row>92</xdr:row>
      <xdr:rowOff>7881</xdr:rowOff>
    </xdr:from>
    <xdr:to>
      <xdr:col>6</xdr:col>
      <xdr:colOff>503620</xdr:colOff>
      <xdr:row>114</xdr:row>
      <xdr:rowOff>98533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CA9D197-EBF9-6613-C5DE-F9BA1D5C4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109482</xdr:colOff>
      <xdr:row>64</xdr:row>
      <xdr:rowOff>150209</xdr:rowOff>
    </xdr:from>
    <xdr:to>
      <xdr:col>6</xdr:col>
      <xdr:colOff>645948</xdr:colOff>
      <xdr:row>89</xdr:row>
      <xdr:rowOff>43792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C39EAFF-C474-A1FE-404E-84CE68A30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254000</xdr:colOff>
      <xdr:row>179</xdr:row>
      <xdr:rowOff>79375</xdr:rowOff>
    </xdr:from>
    <xdr:to>
      <xdr:col>11</xdr:col>
      <xdr:colOff>841375</xdr:colOff>
      <xdr:row>201</xdr:row>
      <xdr:rowOff>2853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671D073-76F1-42F6-9A71-33B7D228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1654750"/>
          <a:ext cx="2317750" cy="3415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67"/>
  <sheetViews>
    <sheetView view="pageBreakPreview" zoomScale="80" zoomScaleNormal="85" zoomScaleSheetLayoutView="80" workbookViewId="0">
      <selection activeCell="S49" sqref="S49"/>
    </sheetView>
  </sheetViews>
  <sheetFormatPr baseColWidth="10" defaultColWidth="10.85546875" defaultRowHeight="14.25"/>
  <cols>
    <col min="1" max="1" width="10.85546875" style="1"/>
    <col min="2" max="2" width="19.42578125" style="1" customWidth="1"/>
    <col min="3" max="3" width="15.28515625" style="1" customWidth="1"/>
    <col min="4" max="4" width="14.42578125" style="1" customWidth="1"/>
    <col min="5" max="5" width="15.42578125" style="1" customWidth="1"/>
    <col min="6" max="6" width="16.140625" style="1" customWidth="1"/>
    <col min="7" max="7" width="13.28515625" style="1" customWidth="1"/>
    <col min="8" max="8" width="17.28515625" style="1" customWidth="1"/>
    <col min="9" max="9" width="13.140625" style="1" customWidth="1"/>
    <col min="10" max="10" width="12" style="1" customWidth="1"/>
    <col min="11" max="11" width="8.140625" style="1" customWidth="1"/>
    <col min="12" max="12" width="10" style="1" customWidth="1"/>
    <col min="13" max="13" width="8.42578125" style="1" customWidth="1"/>
    <col min="14" max="16384" width="10.85546875" style="1"/>
  </cols>
  <sheetData>
    <row r="1" spans="1:13">
      <c r="D1" s="2"/>
      <c r="E1" s="2"/>
      <c r="F1" s="2"/>
      <c r="G1" s="2"/>
      <c r="H1" s="2"/>
      <c r="I1" s="2"/>
      <c r="J1" s="2"/>
    </row>
    <row r="2" spans="1:13">
      <c r="D2" s="199" t="s">
        <v>31</v>
      </c>
      <c r="E2" s="199"/>
      <c r="F2" s="199"/>
      <c r="G2" s="199"/>
      <c r="H2" s="199"/>
      <c r="I2" s="199"/>
      <c r="J2" s="199"/>
    </row>
    <row r="3" spans="1:13">
      <c r="D3" s="199" t="s">
        <v>124</v>
      </c>
      <c r="E3" s="199"/>
      <c r="F3" s="199"/>
      <c r="G3" s="199"/>
      <c r="H3" s="199"/>
      <c r="I3" s="199"/>
      <c r="J3" s="199"/>
    </row>
    <row r="4" spans="1:13">
      <c r="D4" s="199" t="s">
        <v>149</v>
      </c>
      <c r="E4" s="199"/>
      <c r="F4" s="199"/>
      <c r="G4" s="199"/>
      <c r="H4" s="199"/>
      <c r="I4" s="199"/>
      <c r="J4" s="199"/>
    </row>
    <row r="5" spans="1:13" ht="15" thickBot="1"/>
    <row r="6" spans="1:13" ht="16.5" thickBot="1">
      <c r="D6" s="201" t="s">
        <v>91</v>
      </c>
      <c r="E6" s="201"/>
      <c r="F6" s="201"/>
      <c r="G6" s="202" t="s">
        <v>32</v>
      </c>
      <c r="H6" s="202"/>
      <c r="I6" s="202" t="s">
        <v>33</v>
      </c>
      <c r="J6" s="202"/>
    </row>
    <row r="7" spans="1:13" ht="18" customHeight="1" thickBot="1">
      <c r="D7" s="203"/>
      <c r="E7" s="203"/>
      <c r="F7" s="204"/>
      <c r="G7" s="44">
        <v>2022</v>
      </c>
      <c r="H7" s="45">
        <v>2023</v>
      </c>
      <c r="I7" s="45" t="s">
        <v>127</v>
      </c>
      <c r="J7" s="34" t="s">
        <v>128</v>
      </c>
    </row>
    <row r="8" spans="1:13" ht="15.75" customHeight="1" thickBot="1">
      <c r="A8" s="37"/>
      <c r="D8" s="205" t="s">
        <v>34</v>
      </c>
      <c r="E8" s="205"/>
      <c r="F8" s="206"/>
      <c r="G8" s="41">
        <v>1330</v>
      </c>
      <c r="H8" s="41">
        <v>1339</v>
      </c>
      <c r="I8" s="42">
        <f>H8-G8</f>
        <v>9</v>
      </c>
      <c r="J8" s="43">
        <f>I8/G8</f>
        <v>6.7669172932330827E-3</v>
      </c>
    </row>
    <row r="11" spans="1:13" ht="28.5">
      <c r="B11" s="169" t="s">
        <v>78</v>
      </c>
      <c r="C11" s="169" t="s">
        <v>21</v>
      </c>
      <c r="D11" s="169" t="s">
        <v>22</v>
      </c>
      <c r="E11" s="169" t="s">
        <v>23</v>
      </c>
      <c r="F11" s="169" t="s">
        <v>24</v>
      </c>
      <c r="G11" s="169" t="s">
        <v>25</v>
      </c>
      <c r="H11" s="170" t="s">
        <v>26</v>
      </c>
      <c r="I11" s="170" t="s">
        <v>27</v>
      </c>
      <c r="J11" s="170" t="s">
        <v>28</v>
      </c>
      <c r="K11" s="170" t="s">
        <v>39</v>
      </c>
      <c r="L11" s="170" t="s">
        <v>30</v>
      </c>
      <c r="M11" s="170" t="s">
        <v>20</v>
      </c>
    </row>
    <row r="12" spans="1:13">
      <c r="B12" s="10">
        <v>2022</v>
      </c>
      <c r="C12" s="4">
        <v>755</v>
      </c>
      <c r="D12" s="4">
        <v>73</v>
      </c>
      <c r="E12" s="4">
        <v>196</v>
      </c>
      <c r="F12" s="4">
        <v>182</v>
      </c>
      <c r="G12" s="4">
        <v>1</v>
      </c>
      <c r="H12" s="4">
        <v>23</v>
      </c>
      <c r="I12" s="4">
        <v>20</v>
      </c>
      <c r="J12" s="4">
        <v>39</v>
      </c>
      <c r="K12" s="4">
        <v>1</v>
      </c>
      <c r="L12" s="4">
        <v>40</v>
      </c>
      <c r="M12" s="5">
        <f>SUM(C12:L12)</f>
        <v>1330</v>
      </c>
    </row>
    <row r="13" spans="1:13">
      <c r="B13" s="10">
        <v>2023</v>
      </c>
      <c r="C13" s="4">
        <v>752</v>
      </c>
      <c r="D13" s="4">
        <v>76</v>
      </c>
      <c r="E13" s="4">
        <v>179</v>
      </c>
      <c r="F13" s="4">
        <v>193</v>
      </c>
      <c r="G13" s="4">
        <v>0</v>
      </c>
      <c r="H13" s="4">
        <v>38</v>
      </c>
      <c r="I13" s="4">
        <v>31</v>
      </c>
      <c r="J13" s="4">
        <v>28</v>
      </c>
      <c r="K13" s="4">
        <v>3</v>
      </c>
      <c r="L13" s="4">
        <v>39</v>
      </c>
      <c r="M13" s="5">
        <f>SUM(C13:L13)</f>
        <v>1339</v>
      </c>
    </row>
    <row r="14" spans="1:13">
      <c r="B14" s="195" t="s">
        <v>82</v>
      </c>
    </row>
    <row r="38" spans="2:6">
      <c r="B38" s="207" t="s">
        <v>31</v>
      </c>
      <c r="C38" s="207"/>
      <c r="D38" s="207"/>
      <c r="E38" s="207"/>
      <c r="F38" s="207"/>
    </row>
    <row r="39" spans="2:6">
      <c r="B39" s="207" t="s">
        <v>123</v>
      </c>
      <c r="C39" s="207"/>
      <c r="D39" s="207"/>
      <c r="E39" s="207"/>
      <c r="F39" s="207"/>
    </row>
    <row r="40" spans="2:6">
      <c r="B40" s="207" t="s">
        <v>150</v>
      </c>
      <c r="C40" s="207"/>
      <c r="D40" s="207"/>
      <c r="E40" s="207"/>
      <c r="F40" s="207"/>
    </row>
    <row r="42" spans="2:6" ht="15">
      <c r="B42" s="200" t="s">
        <v>34</v>
      </c>
      <c r="C42" s="200"/>
      <c r="D42" s="200"/>
      <c r="E42" s="200"/>
      <c r="F42" s="200"/>
    </row>
    <row r="43" spans="2:6" ht="15">
      <c r="B43" s="187" t="s">
        <v>40</v>
      </c>
      <c r="C43" s="186">
        <v>2022</v>
      </c>
      <c r="D43" s="186">
        <v>2023</v>
      </c>
      <c r="E43" s="186" t="s">
        <v>79</v>
      </c>
      <c r="F43" s="186" t="s">
        <v>80</v>
      </c>
    </row>
    <row r="44" spans="2:6" ht="20.25" customHeight="1">
      <c r="B44" s="16" t="s">
        <v>41</v>
      </c>
      <c r="C44" s="15">
        <v>76</v>
      </c>
      <c r="D44" s="15">
        <v>61</v>
      </c>
      <c r="E44" s="188">
        <f>D44-C44</f>
        <v>-15</v>
      </c>
      <c r="F44" s="189">
        <f>E44/C44</f>
        <v>-0.19736842105263158</v>
      </c>
    </row>
    <row r="45" spans="2:6" ht="15">
      <c r="B45" s="16" t="s">
        <v>2</v>
      </c>
      <c r="C45" s="15">
        <v>0</v>
      </c>
      <c r="D45" s="15">
        <v>0</v>
      </c>
      <c r="E45" s="188">
        <f t="shared" ref="E45:E66" si="0">D45-C45</f>
        <v>0</v>
      </c>
      <c r="F45" s="189">
        <v>0</v>
      </c>
    </row>
    <row r="46" spans="2:6" ht="15">
      <c r="B46" s="16" t="s">
        <v>3</v>
      </c>
      <c r="C46" s="15">
        <v>5</v>
      </c>
      <c r="D46" s="15">
        <v>11</v>
      </c>
      <c r="E46" s="188">
        <f t="shared" si="0"/>
        <v>6</v>
      </c>
      <c r="F46" s="189">
        <f t="shared" ref="F46:F66" si="1">E46/C46</f>
        <v>1.2</v>
      </c>
    </row>
    <row r="47" spans="2:6" ht="15">
      <c r="B47" s="16" t="s">
        <v>4</v>
      </c>
      <c r="C47" s="15">
        <v>14</v>
      </c>
      <c r="D47" s="15">
        <v>11</v>
      </c>
      <c r="E47" s="188">
        <f t="shared" si="0"/>
        <v>-3</v>
      </c>
      <c r="F47" s="189">
        <f t="shared" si="1"/>
        <v>-0.21428571428571427</v>
      </c>
    </row>
    <row r="48" spans="2:6" ht="20.25" customHeight="1">
      <c r="B48" s="16" t="s">
        <v>5</v>
      </c>
      <c r="C48" s="15">
        <v>24</v>
      </c>
      <c r="D48" s="15">
        <v>20</v>
      </c>
      <c r="E48" s="188">
        <f t="shared" si="0"/>
        <v>-4</v>
      </c>
      <c r="F48" s="189">
        <f t="shared" si="1"/>
        <v>-0.16666666666666666</v>
      </c>
    </row>
    <row r="49" spans="2:6" ht="18.75" customHeight="1">
      <c r="B49" s="16" t="s">
        <v>116</v>
      </c>
      <c r="C49" s="15">
        <v>13</v>
      </c>
      <c r="D49" s="15">
        <v>6</v>
      </c>
      <c r="E49" s="188">
        <f t="shared" si="0"/>
        <v>-7</v>
      </c>
      <c r="F49" s="189">
        <f t="shared" si="1"/>
        <v>-0.53846153846153844</v>
      </c>
    </row>
    <row r="50" spans="2:6" ht="18.75" customHeight="1">
      <c r="B50" s="16" t="s">
        <v>6</v>
      </c>
      <c r="C50" s="15">
        <v>0</v>
      </c>
      <c r="D50" s="15">
        <v>0</v>
      </c>
      <c r="E50" s="188">
        <f t="shared" si="0"/>
        <v>0</v>
      </c>
      <c r="F50" s="189">
        <v>0</v>
      </c>
    </row>
    <row r="51" spans="2:6" ht="15">
      <c r="B51" s="16" t="s">
        <v>7</v>
      </c>
      <c r="C51" s="15">
        <v>255</v>
      </c>
      <c r="D51" s="15">
        <v>285</v>
      </c>
      <c r="E51" s="188">
        <f t="shared" si="0"/>
        <v>30</v>
      </c>
      <c r="F51" s="189">
        <f t="shared" si="1"/>
        <v>0.11764705882352941</v>
      </c>
    </row>
    <row r="52" spans="2:6" ht="15">
      <c r="B52" s="16" t="s">
        <v>8</v>
      </c>
      <c r="C52" s="15">
        <v>80</v>
      </c>
      <c r="D52" s="15">
        <v>69</v>
      </c>
      <c r="E52" s="188">
        <f t="shared" si="0"/>
        <v>-11</v>
      </c>
      <c r="F52" s="189">
        <f t="shared" si="1"/>
        <v>-0.13750000000000001</v>
      </c>
    </row>
    <row r="53" spans="2:6" ht="15">
      <c r="B53" s="16" t="s">
        <v>9</v>
      </c>
      <c r="C53" s="15">
        <v>36</v>
      </c>
      <c r="D53" s="15">
        <v>40</v>
      </c>
      <c r="E53" s="188">
        <f t="shared" si="0"/>
        <v>4</v>
      </c>
      <c r="F53" s="189">
        <f t="shared" si="1"/>
        <v>0.1111111111111111</v>
      </c>
    </row>
    <row r="54" spans="2:6" ht="15">
      <c r="B54" s="16" t="s">
        <v>118</v>
      </c>
      <c r="C54" s="15">
        <v>22</v>
      </c>
      <c r="D54" s="15">
        <v>23</v>
      </c>
      <c r="E54" s="188">
        <f t="shared" si="0"/>
        <v>1</v>
      </c>
      <c r="F54" s="189">
        <f t="shared" si="1"/>
        <v>4.5454545454545456E-2</v>
      </c>
    </row>
    <row r="55" spans="2:6" ht="15">
      <c r="B55" s="16" t="s">
        <v>117</v>
      </c>
      <c r="C55" s="15">
        <v>54</v>
      </c>
      <c r="D55" s="15">
        <v>74</v>
      </c>
      <c r="E55" s="188">
        <f t="shared" si="0"/>
        <v>20</v>
      </c>
      <c r="F55" s="189">
        <f t="shared" si="1"/>
        <v>0.37037037037037035</v>
      </c>
    </row>
    <row r="56" spans="2:6" ht="15">
      <c r="B56" s="17" t="s">
        <v>11</v>
      </c>
      <c r="C56" s="15">
        <v>29</v>
      </c>
      <c r="D56" s="15">
        <v>29</v>
      </c>
      <c r="E56" s="188">
        <f t="shared" si="0"/>
        <v>0</v>
      </c>
      <c r="F56" s="189">
        <f t="shared" si="1"/>
        <v>0</v>
      </c>
    </row>
    <row r="57" spans="2:6" ht="15">
      <c r="B57" s="17" t="s">
        <v>12</v>
      </c>
      <c r="C57" s="15">
        <v>0</v>
      </c>
      <c r="D57" s="15">
        <v>0</v>
      </c>
      <c r="E57" s="188">
        <f t="shared" si="0"/>
        <v>0</v>
      </c>
      <c r="F57" s="189">
        <v>0</v>
      </c>
    </row>
    <row r="58" spans="2:6" ht="15">
      <c r="B58" s="17" t="s">
        <v>13</v>
      </c>
      <c r="C58" s="15">
        <v>4</v>
      </c>
      <c r="D58" s="15">
        <v>11</v>
      </c>
      <c r="E58" s="188">
        <f t="shared" si="0"/>
        <v>7</v>
      </c>
      <c r="F58" s="189">
        <f t="shared" si="1"/>
        <v>1.75</v>
      </c>
    </row>
    <row r="59" spans="2:6" ht="15">
      <c r="B59" s="17" t="s">
        <v>14</v>
      </c>
      <c r="C59" s="15">
        <v>109</v>
      </c>
      <c r="D59" s="15">
        <v>125</v>
      </c>
      <c r="E59" s="188">
        <f t="shared" si="0"/>
        <v>16</v>
      </c>
      <c r="F59" s="189">
        <f t="shared" si="1"/>
        <v>0.14678899082568808</v>
      </c>
    </row>
    <row r="60" spans="2:6" ht="15">
      <c r="B60" s="17" t="s">
        <v>15</v>
      </c>
      <c r="C60" s="15">
        <v>9</v>
      </c>
      <c r="D60" s="15">
        <v>10</v>
      </c>
      <c r="E60" s="188">
        <f t="shared" si="0"/>
        <v>1</v>
      </c>
      <c r="F60" s="189">
        <f t="shared" si="1"/>
        <v>0.1111111111111111</v>
      </c>
    </row>
    <row r="61" spans="2:6" ht="15">
      <c r="B61" s="17" t="s">
        <v>94</v>
      </c>
      <c r="C61" s="15">
        <v>425</v>
      </c>
      <c r="D61" s="15">
        <v>401</v>
      </c>
      <c r="E61" s="188">
        <f t="shared" si="0"/>
        <v>-24</v>
      </c>
      <c r="F61" s="189">
        <f t="shared" si="1"/>
        <v>-5.647058823529412E-2</v>
      </c>
    </row>
    <row r="62" spans="2:6" ht="15">
      <c r="B62" s="17" t="s">
        <v>35</v>
      </c>
      <c r="C62" s="15">
        <v>2</v>
      </c>
      <c r="D62" s="15">
        <v>3</v>
      </c>
      <c r="E62" s="188">
        <f t="shared" si="0"/>
        <v>1</v>
      </c>
      <c r="F62" s="189">
        <f t="shared" si="1"/>
        <v>0.5</v>
      </c>
    </row>
    <row r="63" spans="2:6" ht="14.25" customHeight="1">
      <c r="B63" s="17" t="s">
        <v>36</v>
      </c>
      <c r="C63" s="15">
        <v>27</v>
      </c>
      <c r="D63" s="15">
        <v>29</v>
      </c>
      <c r="E63" s="188">
        <f t="shared" si="0"/>
        <v>2</v>
      </c>
      <c r="F63" s="189">
        <f t="shared" si="1"/>
        <v>7.407407407407407E-2</v>
      </c>
    </row>
    <row r="64" spans="2:6" ht="19.5" customHeight="1">
      <c r="B64" s="16" t="s">
        <v>17</v>
      </c>
      <c r="C64" s="15">
        <v>30</v>
      </c>
      <c r="D64" s="15">
        <v>14</v>
      </c>
      <c r="E64" s="188">
        <f t="shared" si="0"/>
        <v>-16</v>
      </c>
      <c r="F64" s="189">
        <f t="shared" si="1"/>
        <v>-0.53333333333333333</v>
      </c>
    </row>
    <row r="65" spans="2:6" ht="24.75" customHeight="1">
      <c r="B65" s="16" t="s">
        <v>18</v>
      </c>
      <c r="C65" s="15">
        <v>116</v>
      </c>
      <c r="D65" s="15">
        <v>117</v>
      </c>
      <c r="E65" s="188">
        <f t="shared" si="0"/>
        <v>1</v>
      </c>
      <c r="F65" s="189">
        <f t="shared" si="1"/>
        <v>8.6206896551724137E-3</v>
      </c>
    </row>
    <row r="66" spans="2:6" ht="21" customHeight="1">
      <c r="B66" s="158" t="s">
        <v>20</v>
      </c>
      <c r="C66" s="190">
        <f>SUM(C44:C65)</f>
        <v>1330</v>
      </c>
      <c r="D66" s="190">
        <f>SUM(D44:D65)</f>
        <v>1339</v>
      </c>
      <c r="E66" s="190">
        <f t="shared" si="0"/>
        <v>9</v>
      </c>
      <c r="F66" s="191">
        <f t="shared" si="1"/>
        <v>6.7669172932330827E-3</v>
      </c>
    </row>
    <row r="67" spans="2:6">
      <c r="B67" s="195" t="s">
        <v>82</v>
      </c>
      <c r="C67" s="7"/>
      <c r="D67" s="7"/>
      <c r="E67" s="7"/>
      <c r="F67" s="7"/>
    </row>
  </sheetData>
  <mergeCells count="12">
    <mergeCell ref="D2:J2"/>
    <mergeCell ref="D3:J3"/>
    <mergeCell ref="D4:J4"/>
    <mergeCell ref="B42:F42"/>
    <mergeCell ref="D6:F6"/>
    <mergeCell ref="G6:H6"/>
    <mergeCell ref="I6:J6"/>
    <mergeCell ref="D7:F7"/>
    <mergeCell ref="D8:F8"/>
    <mergeCell ref="B40:F40"/>
    <mergeCell ref="B39:F39"/>
    <mergeCell ref="B38:F38"/>
  </mergeCells>
  <pageMargins left="0.7" right="0.7" top="0.75" bottom="0.75" header="0.3" footer="0.3"/>
  <pageSetup scale="70" orientation="landscape" horizontalDpi="4294967293" r:id="rId1"/>
  <rowBreaks count="1" manualBreakCount="1">
    <brk id="36" max="16383" man="1"/>
  </rowBreaks>
  <ignoredErrors>
    <ignoredError sqref="M12:M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2:O82"/>
  <sheetViews>
    <sheetView view="pageBreakPreview" topLeftCell="A29" zoomScale="77" zoomScaleNormal="84" zoomScaleSheetLayoutView="77" workbookViewId="0">
      <selection activeCell="S47" sqref="S47"/>
    </sheetView>
  </sheetViews>
  <sheetFormatPr baseColWidth="10" defaultColWidth="10.85546875" defaultRowHeight="14.25"/>
  <cols>
    <col min="1" max="1" width="10.85546875" style="1"/>
    <col min="2" max="2" width="25" style="1" customWidth="1"/>
    <col min="3" max="3" width="26.85546875" style="1" customWidth="1"/>
    <col min="4" max="4" width="16.140625" style="1" customWidth="1"/>
    <col min="5" max="5" width="14.85546875" style="1" customWidth="1"/>
    <col min="6" max="6" width="12.5703125" style="1" customWidth="1"/>
    <col min="7" max="7" width="13.5703125" style="1" customWidth="1"/>
    <col min="8" max="8" width="18.42578125" style="1" customWidth="1"/>
    <col min="9" max="9" width="13.140625" style="1" customWidth="1"/>
    <col min="10" max="10" width="8.5703125" style="1" customWidth="1"/>
    <col min="11" max="11" width="18.140625" style="1" customWidth="1"/>
    <col min="12" max="12" width="10.42578125" style="1" customWidth="1"/>
    <col min="13" max="13" width="13.140625" style="35" customWidth="1"/>
    <col min="14" max="16384" width="10.85546875" style="1"/>
  </cols>
  <sheetData>
    <row r="2" spans="2:13">
      <c r="E2" s="2"/>
      <c r="F2" s="2"/>
      <c r="G2" s="2"/>
      <c r="H2" s="2"/>
      <c r="I2" s="2"/>
      <c r="J2" s="2"/>
      <c r="K2" s="2"/>
    </row>
    <row r="3" spans="2:13">
      <c r="B3" s="199" t="s">
        <v>31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2:13">
      <c r="B4" s="199" t="s">
        <v>122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2:13">
      <c r="B5" s="199" t="s">
        <v>81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2:13">
      <c r="B6" s="209" t="s">
        <v>145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2:13" ht="15">
      <c r="B7" s="171" t="s">
        <v>0</v>
      </c>
      <c r="C7" s="171" t="s">
        <v>21</v>
      </c>
      <c r="D7" s="171" t="s">
        <v>22</v>
      </c>
      <c r="E7" s="171" t="s">
        <v>23</v>
      </c>
      <c r="F7" s="171" t="s">
        <v>24</v>
      </c>
      <c r="G7" s="171" t="s">
        <v>25</v>
      </c>
      <c r="H7" s="172" t="s">
        <v>26</v>
      </c>
      <c r="I7" s="172" t="s">
        <v>27</v>
      </c>
      <c r="J7" s="172" t="s">
        <v>28</v>
      </c>
      <c r="K7" s="172" t="s">
        <v>29</v>
      </c>
      <c r="L7" s="172" t="s">
        <v>30</v>
      </c>
      <c r="M7" s="172" t="s">
        <v>20</v>
      </c>
    </row>
    <row r="8" spans="2:13" ht="15">
      <c r="B8" s="192" t="s">
        <v>1</v>
      </c>
      <c r="C8" s="184">
        <v>0</v>
      </c>
      <c r="D8" s="184">
        <v>0</v>
      </c>
      <c r="E8" s="184">
        <v>0</v>
      </c>
      <c r="F8" s="184">
        <v>61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  <c r="M8" s="31">
        <f>SUM(C8:L8)</f>
        <v>61</v>
      </c>
    </row>
    <row r="9" spans="2:13" ht="15">
      <c r="B9" s="192" t="s">
        <v>2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31">
        <f t="shared" ref="M9:M29" si="0">SUM(C9:L9)</f>
        <v>0</v>
      </c>
    </row>
    <row r="10" spans="2:13" ht="15">
      <c r="B10" s="192" t="s">
        <v>3</v>
      </c>
      <c r="C10" s="184">
        <v>1</v>
      </c>
      <c r="D10" s="184">
        <v>1</v>
      </c>
      <c r="E10" s="184">
        <v>2</v>
      </c>
      <c r="F10" s="184">
        <v>0</v>
      </c>
      <c r="G10" s="184">
        <v>0</v>
      </c>
      <c r="H10" s="184">
        <v>4</v>
      </c>
      <c r="I10" s="184">
        <v>3</v>
      </c>
      <c r="J10" s="184">
        <v>0</v>
      </c>
      <c r="K10" s="184">
        <v>0</v>
      </c>
      <c r="L10" s="184">
        <v>0</v>
      </c>
      <c r="M10" s="31">
        <f t="shared" si="0"/>
        <v>11</v>
      </c>
    </row>
    <row r="11" spans="2:13" ht="15">
      <c r="B11" s="192" t="s">
        <v>4</v>
      </c>
      <c r="C11" s="184">
        <v>0</v>
      </c>
      <c r="D11" s="184">
        <v>6</v>
      </c>
      <c r="E11" s="184">
        <v>0</v>
      </c>
      <c r="F11" s="184">
        <v>0</v>
      </c>
      <c r="G11" s="184">
        <v>0</v>
      </c>
      <c r="H11" s="184">
        <v>4</v>
      </c>
      <c r="I11" s="184">
        <v>1</v>
      </c>
      <c r="J11" s="184">
        <v>0</v>
      </c>
      <c r="K11" s="184">
        <v>0</v>
      </c>
      <c r="L11" s="184">
        <v>0</v>
      </c>
      <c r="M11" s="31">
        <f t="shared" si="0"/>
        <v>11</v>
      </c>
    </row>
    <row r="12" spans="2:13" ht="15">
      <c r="B12" s="192" t="s">
        <v>5</v>
      </c>
      <c r="C12" s="184">
        <v>12</v>
      </c>
      <c r="D12" s="184">
        <v>0</v>
      </c>
      <c r="E12" s="184">
        <v>8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31">
        <f t="shared" si="0"/>
        <v>20</v>
      </c>
    </row>
    <row r="13" spans="2:13" ht="19.5" customHeight="1">
      <c r="B13" s="192" t="s">
        <v>116</v>
      </c>
      <c r="C13" s="184">
        <v>6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31">
        <f t="shared" si="0"/>
        <v>6</v>
      </c>
    </row>
    <row r="14" spans="2:13" ht="15">
      <c r="B14" s="192" t="s">
        <v>6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31">
        <f t="shared" si="0"/>
        <v>0</v>
      </c>
    </row>
    <row r="15" spans="2:13" ht="15">
      <c r="B15" s="192" t="s">
        <v>7</v>
      </c>
      <c r="C15" s="184">
        <v>285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31">
        <f t="shared" si="0"/>
        <v>285</v>
      </c>
    </row>
    <row r="16" spans="2:13" ht="15">
      <c r="B16" s="192" t="s">
        <v>8</v>
      </c>
      <c r="C16" s="184">
        <v>0</v>
      </c>
      <c r="D16" s="184">
        <v>0</v>
      </c>
      <c r="E16" s="184">
        <v>69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31">
        <f t="shared" si="0"/>
        <v>69</v>
      </c>
    </row>
    <row r="17" spans="2:13" ht="15">
      <c r="B17" s="192" t="s">
        <v>9</v>
      </c>
      <c r="C17" s="184">
        <v>1</v>
      </c>
      <c r="D17" s="184">
        <v>0</v>
      </c>
      <c r="E17" s="184">
        <v>3</v>
      </c>
      <c r="F17" s="184">
        <v>36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31">
        <f t="shared" si="0"/>
        <v>40</v>
      </c>
    </row>
    <row r="18" spans="2:13" ht="15">
      <c r="B18" s="192" t="s">
        <v>118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23</v>
      </c>
      <c r="K18" s="184">
        <v>0</v>
      </c>
      <c r="L18" s="184">
        <v>0</v>
      </c>
      <c r="M18" s="31">
        <f t="shared" si="0"/>
        <v>23</v>
      </c>
    </row>
    <row r="19" spans="2:13" ht="15">
      <c r="B19" s="192" t="s">
        <v>117</v>
      </c>
      <c r="C19" s="184">
        <v>0</v>
      </c>
      <c r="D19" s="184">
        <v>0</v>
      </c>
      <c r="E19" s="184">
        <v>0</v>
      </c>
      <c r="F19" s="184">
        <v>74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31">
        <f t="shared" si="0"/>
        <v>74</v>
      </c>
    </row>
    <row r="20" spans="2:13" ht="15">
      <c r="B20" s="136" t="s">
        <v>11</v>
      </c>
      <c r="C20" s="184">
        <v>22</v>
      </c>
      <c r="D20" s="184">
        <v>3</v>
      </c>
      <c r="E20" s="184">
        <v>0</v>
      </c>
      <c r="F20" s="184">
        <v>0</v>
      </c>
      <c r="G20" s="184">
        <v>0</v>
      </c>
      <c r="H20" s="184">
        <v>2</v>
      </c>
      <c r="I20" s="184">
        <v>2</v>
      </c>
      <c r="J20" s="184">
        <v>0</v>
      </c>
      <c r="K20" s="184">
        <v>0</v>
      </c>
      <c r="L20" s="184">
        <v>0</v>
      </c>
      <c r="M20" s="31">
        <f t="shared" si="0"/>
        <v>29</v>
      </c>
    </row>
    <row r="21" spans="2:13" ht="15">
      <c r="B21" s="136" t="s">
        <v>12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31">
        <f t="shared" si="0"/>
        <v>0</v>
      </c>
    </row>
    <row r="22" spans="2:13" ht="15">
      <c r="B22" s="136" t="s">
        <v>13</v>
      </c>
      <c r="C22" s="184">
        <v>7</v>
      </c>
      <c r="D22" s="184">
        <v>0</v>
      </c>
      <c r="E22" s="184">
        <v>0</v>
      </c>
      <c r="F22" s="184">
        <v>0</v>
      </c>
      <c r="G22" s="184">
        <v>0</v>
      </c>
      <c r="H22" s="184">
        <v>3</v>
      </c>
      <c r="I22" s="184">
        <v>1</v>
      </c>
      <c r="J22" s="184">
        <v>0</v>
      </c>
      <c r="K22" s="184">
        <v>0</v>
      </c>
      <c r="L22" s="184">
        <v>0</v>
      </c>
      <c r="M22" s="31">
        <f t="shared" si="0"/>
        <v>11</v>
      </c>
    </row>
    <row r="23" spans="2:13" ht="15">
      <c r="B23" s="136" t="s">
        <v>14</v>
      </c>
      <c r="C23" s="184">
        <v>95</v>
      </c>
      <c r="D23" s="184">
        <v>8</v>
      </c>
      <c r="E23" s="184">
        <v>0</v>
      </c>
      <c r="F23" s="184">
        <v>0</v>
      </c>
      <c r="G23" s="184">
        <v>0</v>
      </c>
      <c r="H23" s="184">
        <v>11</v>
      </c>
      <c r="I23" s="184">
        <v>11</v>
      </c>
      <c r="J23" s="184">
        <v>0</v>
      </c>
      <c r="K23" s="184">
        <v>0</v>
      </c>
      <c r="L23" s="184">
        <v>0</v>
      </c>
      <c r="M23" s="31">
        <f t="shared" si="0"/>
        <v>125</v>
      </c>
    </row>
    <row r="24" spans="2:13" ht="15">
      <c r="B24" s="136" t="s">
        <v>15</v>
      </c>
      <c r="C24" s="184">
        <v>0</v>
      </c>
      <c r="D24" s="184">
        <v>10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31">
        <f t="shared" si="0"/>
        <v>10</v>
      </c>
    </row>
    <row r="25" spans="2:13" ht="15">
      <c r="B25" s="192" t="s">
        <v>94</v>
      </c>
      <c r="C25" s="184">
        <v>253</v>
      </c>
      <c r="D25" s="184">
        <v>48</v>
      </c>
      <c r="E25" s="184">
        <v>84</v>
      </c>
      <c r="F25" s="184">
        <v>0</v>
      </c>
      <c r="G25" s="184">
        <v>0</v>
      </c>
      <c r="H25" s="184">
        <v>8</v>
      </c>
      <c r="I25" s="184">
        <v>8</v>
      </c>
      <c r="J25" s="184">
        <v>0</v>
      </c>
      <c r="K25" s="184">
        <v>0</v>
      </c>
      <c r="L25" s="184">
        <v>0</v>
      </c>
      <c r="M25" s="31">
        <f t="shared" si="0"/>
        <v>401</v>
      </c>
    </row>
    <row r="26" spans="2:13" ht="15">
      <c r="B26" s="192" t="s">
        <v>35</v>
      </c>
      <c r="C26" s="184">
        <v>0</v>
      </c>
      <c r="D26" s="184">
        <v>0</v>
      </c>
      <c r="E26" s="184">
        <v>0</v>
      </c>
      <c r="F26" s="15">
        <v>3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1">
        <f t="shared" si="0"/>
        <v>3</v>
      </c>
    </row>
    <row r="27" spans="2:13" ht="23.25" customHeight="1">
      <c r="B27" s="192" t="s">
        <v>36</v>
      </c>
      <c r="C27" s="184">
        <v>14</v>
      </c>
      <c r="D27" s="184">
        <v>0</v>
      </c>
      <c r="E27" s="184">
        <v>11</v>
      </c>
      <c r="F27" s="184">
        <v>0</v>
      </c>
      <c r="G27" s="184">
        <v>0</v>
      </c>
      <c r="H27" s="184">
        <v>3</v>
      </c>
      <c r="I27" s="184">
        <v>1</v>
      </c>
      <c r="J27" s="184">
        <v>0</v>
      </c>
      <c r="K27" s="184">
        <v>0</v>
      </c>
      <c r="L27" s="184">
        <v>0</v>
      </c>
      <c r="M27" s="31">
        <f t="shared" si="0"/>
        <v>29</v>
      </c>
    </row>
    <row r="28" spans="2:13" ht="21.75" customHeight="1">
      <c r="B28" s="158" t="s">
        <v>17</v>
      </c>
      <c r="C28" s="184">
        <v>0</v>
      </c>
      <c r="D28" s="184">
        <v>0</v>
      </c>
      <c r="E28" s="184">
        <v>0</v>
      </c>
      <c r="F28" s="184">
        <v>11</v>
      </c>
      <c r="G28" s="184">
        <v>0</v>
      </c>
      <c r="H28" s="184">
        <v>0</v>
      </c>
      <c r="I28" s="184">
        <v>0</v>
      </c>
      <c r="J28" s="184">
        <v>3</v>
      </c>
      <c r="K28" s="184">
        <v>0</v>
      </c>
      <c r="L28" s="184">
        <v>0</v>
      </c>
      <c r="M28" s="31">
        <f t="shared" si="0"/>
        <v>14</v>
      </c>
    </row>
    <row r="29" spans="2:13" ht="22.5" customHeight="1">
      <c r="B29" s="158" t="s">
        <v>18</v>
      </c>
      <c r="C29" s="184">
        <v>56</v>
      </c>
      <c r="D29" s="184">
        <v>0</v>
      </c>
      <c r="E29" s="184">
        <v>2</v>
      </c>
      <c r="F29" s="185">
        <v>8</v>
      </c>
      <c r="G29" s="184">
        <v>0</v>
      </c>
      <c r="H29" s="184">
        <v>3</v>
      </c>
      <c r="I29" s="184">
        <v>4</v>
      </c>
      <c r="J29" s="184">
        <v>2</v>
      </c>
      <c r="K29" s="184">
        <v>3</v>
      </c>
      <c r="L29" s="184">
        <v>39</v>
      </c>
      <c r="M29" s="31">
        <f t="shared" si="0"/>
        <v>117</v>
      </c>
    </row>
    <row r="30" spans="2:13" ht="15">
      <c r="B30" s="148" t="s">
        <v>20</v>
      </c>
      <c r="C30" s="183">
        <f>SUM(C8:C29)</f>
        <v>752</v>
      </c>
      <c r="D30" s="183">
        <f t="shared" ref="D30:M30" si="1">SUM(D8:D29)</f>
        <v>76</v>
      </c>
      <c r="E30" s="183">
        <f t="shared" si="1"/>
        <v>179</v>
      </c>
      <c r="F30" s="183">
        <f t="shared" si="1"/>
        <v>193</v>
      </c>
      <c r="G30" s="183">
        <f t="shared" si="1"/>
        <v>0</v>
      </c>
      <c r="H30" s="183">
        <f t="shared" si="1"/>
        <v>38</v>
      </c>
      <c r="I30" s="183">
        <f t="shared" si="1"/>
        <v>31</v>
      </c>
      <c r="J30" s="183">
        <f t="shared" si="1"/>
        <v>28</v>
      </c>
      <c r="K30" s="183">
        <f t="shared" si="1"/>
        <v>3</v>
      </c>
      <c r="L30" s="183">
        <f t="shared" si="1"/>
        <v>39</v>
      </c>
      <c r="M30" s="183">
        <f t="shared" si="1"/>
        <v>1339</v>
      </c>
    </row>
    <row r="31" spans="2:13">
      <c r="B31" s="196" t="s">
        <v>82</v>
      </c>
    </row>
    <row r="41" spans="1:15" ht="15">
      <c r="A41" s="210" t="s">
        <v>31</v>
      </c>
      <c r="B41" s="210"/>
      <c r="C41" s="210"/>
      <c r="D41" s="210"/>
      <c r="E41" s="117"/>
      <c r="F41" s="117"/>
      <c r="G41" s="117"/>
      <c r="H41" s="117"/>
      <c r="I41" s="117"/>
      <c r="J41" s="117"/>
      <c r="K41" s="117"/>
      <c r="L41" s="117"/>
      <c r="M41" s="36"/>
      <c r="N41" s="2"/>
      <c r="O41" s="2"/>
    </row>
    <row r="42" spans="1:15" ht="15">
      <c r="A42" s="210" t="s">
        <v>122</v>
      </c>
      <c r="B42" s="210"/>
      <c r="C42" s="210"/>
      <c r="D42" s="210"/>
      <c r="E42" s="117"/>
      <c r="F42" s="117"/>
      <c r="G42" s="117"/>
      <c r="H42" s="117"/>
      <c r="I42" s="117"/>
      <c r="J42" s="117"/>
      <c r="K42" s="117"/>
      <c r="L42" s="117"/>
      <c r="M42" s="36"/>
      <c r="N42" s="2"/>
      <c r="O42" s="2"/>
    </row>
    <row r="43" spans="1:15" ht="15">
      <c r="A43" s="210" t="s">
        <v>92</v>
      </c>
      <c r="B43" s="210"/>
      <c r="C43" s="210"/>
      <c r="D43" s="210"/>
      <c r="E43" s="117"/>
      <c r="F43" s="117"/>
      <c r="G43" s="117"/>
      <c r="H43" s="117"/>
      <c r="I43" s="117"/>
      <c r="J43" s="117"/>
      <c r="K43" s="117"/>
      <c r="L43" s="117"/>
      <c r="M43" s="36"/>
      <c r="N43" s="2"/>
      <c r="O43" s="2"/>
    </row>
    <row r="44" spans="1:15" ht="15">
      <c r="B44" s="210" t="s">
        <v>146</v>
      </c>
      <c r="C44" s="210"/>
      <c r="D44" s="117"/>
      <c r="E44" s="117"/>
      <c r="F44" s="117"/>
      <c r="G44" s="117"/>
      <c r="H44" s="117"/>
      <c r="I44" s="117"/>
      <c r="J44" s="117"/>
      <c r="K44" s="117"/>
      <c r="L44" s="117"/>
      <c r="M44" s="36"/>
      <c r="N44" s="2"/>
      <c r="O44" s="2"/>
    </row>
    <row r="45" spans="1:15" ht="15">
      <c r="C45" s="9"/>
      <c r="D45" s="3"/>
      <c r="E45" s="3"/>
      <c r="F45" s="3"/>
      <c r="G45" s="3"/>
      <c r="H45" s="3"/>
      <c r="I45" s="3"/>
      <c r="J45" s="3"/>
      <c r="K45" s="3"/>
      <c r="L45" s="3"/>
      <c r="M45" s="36"/>
      <c r="N45" s="2"/>
      <c r="O45" s="2"/>
    </row>
    <row r="46" spans="1:15">
      <c r="B46" s="173" t="s">
        <v>115</v>
      </c>
      <c r="C46" s="39" t="s">
        <v>90</v>
      </c>
    </row>
    <row r="47" spans="1:15" ht="15">
      <c r="B47" s="16" t="s">
        <v>41</v>
      </c>
      <c r="C47" s="15">
        <v>61</v>
      </c>
    </row>
    <row r="48" spans="1:15" ht="15">
      <c r="B48" s="16" t="s">
        <v>2</v>
      </c>
      <c r="C48" s="15">
        <v>0</v>
      </c>
    </row>
    <row r="49" spans="2:3" ht="15">
      <c r="B49" s="16" t="s">
        <v>3</v>
      </c>
      <c r="C49" s="15">
        <v>11</v>
      </c>
    </row>
    <row r="50" spans="2:3" ht="15">
      <c r="B50" s="16" t="s">
        <v>4</v>
      </c>
      <c r="C50" s="15">
        <v>11</v>
      </c>
    </row>
    <row r="51" spans="2:3" ht="15">
      <c r="B51" s="16" t="s">
        <v>5</v>
      </c>
      <c r="C51" s="15">
        <v>20</v>
      </c>
    </row>
    <row r="52" spans="2:3" ht="18.75" customHeight="1">
      <c r="B52" s="16" t="s">
        <v>116</v>
      </c>
      <c r="C52" s="15">
        <v>6</v>
      </c>
    </row>
    <row r="53" spans="2:3" ht="15">
      <c r="B53" s="16" t="s">
        <v>6</v>
      </c>
      <c r="C53" s="15">
        <v>0</v>
      </c>
    </row>
    <row r="54" spans="2:3" ht="15">
      <c r="B54" s="16" t="s">
        <v>7</v>
      </c>
      <c r="C54" s="15">
        <v>285</v>
      </c>
    </row>
    <row r="55" spans="2:3" ht="15">
      <c r="B55" s="16" t="s">
        <v>8</v>
      </c>
      <c r="C55" s="15">
        <v>69</v>
      </c>
    </row>
    <row r="56" spans="2:3" ht="15">
      <c r="B56" s="16" t="s">
        <v>9</v>
      </c>
      <c r="C56" s="15">
        <v>40</v>
      </c>
    </row>
    <row r="57" spans="2:3" ht="15">
      <c r="B57" s="16" t="s">
        <v>118</v>
      </c>
      <c r="C57" s="15">
        <v>23</v>
      </c>
    </row>
    <row r="58" spans="2:3" ht="15">
      <c r="B58" s="16" t="s">
        <v>117</v>
      </c>
      <c r="C58" s="15">
        <v>74</v>
      </c>
    </row>
    <row r="59" spans="2:3" ht="15">
      <c r="B59" s="17" t="s">
        <v>11</v>
      </c>
      <c r="C59" s="15">
        <v>29</v>
      </c>
    </row>
    <row r="60" spans="2:3" ht="15">
      <c r="B60" s="17" t="s">
        <v>12</v>
      </c>
      <c r="C60" s="15">
        <v>0</v>
      </c>
    </row>
    <row r="61" spans="2:3" ht="15">
      <c r="B61" s="17" t="s">
        <v>13</v>
      </c>
      <c r="C61" s="15">
        <v>11</v>
      </c>
    </row>
    <row r="62" spans="2:3" ht="15">
      <c r="B62" s="17" t="s">
        <v>14</v>
      </c>
      <c r="C62" s="15">
        <v>125</v>
      </c>
    </row>
    <row r="63" spans="2:3" ht="15">
      <c r="B63" s="17" t="s">
        <v>15</v>
      </c>
      <c r="C63" s="15">
        <v>10</v>
      </c>
    </row>
    <row r="64" spans="2:3" ht="15">
      <c r="B64" s="17" t="s">
        <v>94</v>
      </c>
      <c r="C64" s="15">
        <v>401</v>
      </c>
    </row>
    <row r="65" spans="2:12" ht="15">
      <c r="B65" s="16" t="s">
        <v>35</v>
      </c>
      <c r="C65" s="15">
        <v>3</v>
      </c>
    </row>
    <row r="66" spans="2:12" ht="22.5" customHeight="1">
      <c r="B66" s="16" t="s">
        <v>36</v>
      </c>
      <c r="C66" s="15">
        <v>29</v>
      </c>
    </row>
    <row r="67" spans="2:12" ht="21" customHeight="1">
      <c r="B67" s="18" t="s">
        <v>17</v>
      </c>
      <c r="C67" s="40">
        <v>14</v>
      </c>
    </row>
    <row r="68" spans="2:12" ht="20.25" customHeight="1">
      <c r="B68" s="18" t="s">
        <v>18</v>
      </c>
      <c r="C68" s="15">
        <v>117</v>
      </c>
    </row>
    <row r="69" spans="2:12" ht="15">
      <c r="B69" s="148" t="s">
        <v>20</v>
      </c>
      <c r="C69" s="174">
        <f>SUM(C47:C68)</f>
        <v>1339</v>
      </c>
    </row>
    <row r="70" spans="2:12">
      <c r="B70" s="196" t="s">
        <v>82</v>
      </c>
      <c r="D70" s="208" t="s">
        <v>148</v>
      </c>
      <c r="E70" s="208"/>
      <c r="F70" s="208"/>
      <c r="G70" s="208"/>
      <c r="H70" s="208"/>
      <c r="I70" s="208"/>
      <c r="J70" s="208"/>
      <c r="K70" s="208"/>
      <c r="L70" s="208"/>
    </row>
    <row r="71" spans="2:12">
      <c r="D71" s="11"/>
      <c r="E71" s="11"/>
      <c r="F71" s="11"/>
      <c r="G71" s="11"/>
      <c r="H71" s="11"/>
      <c r="I71" s="11"/>
      <c r="J71" s="11"/>
    </row>
    <row r="82" spans="4:4">
      <c r="D82" s="1" t="s">
        <v>71</v>
      </c>
    </row>
  </sheetData>
  <mergeCells count="9">
    <mergeCell ref="D70:L70"/>
    <mergeCell ref="B5:M5"/>
    <mergeCell ref="B4:M4"/>
    <mergeCell ref="B3:M3"/>
    <mergeCell ref="B6:M6"/>
    <mergeCell ref="B44:C44"/>
    <mergeCell ref="A41:D41"/>
    <mergeCell ref="A43:D43"/>
    <mergeCell ref="A42:D42"/>
  </mergeCells>
  <pageMargins left="0.66" right="0.7" top="0.75" bottom="0.75" header="0.3" footer="0.3"/>
  <pageSetup scale="60" orientation="landscape" horizontalDpi="4294967293" r:id="rId1"/>
  <rowBreaks count="1" manualBreakCount="1">
    <brk id="33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3:K210"/>
  <sheetViews>
    <sheetView view="pageBreakPreview" topLeftCell="A176" zoomScale="60" zoomScaleNormal="100" workbookViewId="0">
      <selection activeCell="N19" sqref="N19"/>
    </sheetView>
  </sheetViews>
  <sheetFormatPr baseColWidth="10" defaultColWidth="10.85546875" defaultRowHeight="14.25"/>
  <cols>
    <col min="1" max="1" width="10.85546875" style="1"/>
    <col min="2" max="2" width="27.140625" style="1" customWidth="1"/>
    <col min="3" max="3" width="17.5703125" style="1" customWidth="1"/>
    <col min="4" max="4" width="17" style="1" customWidth="1"/>
    <col min="5" max="5" width="17.85546875" style="1" customWidth="1"/>
    <col min="6" max="6" width="16" style="1" customWidth="1"/>
    <col min="7" max="7" width="17.28515625" style="1" customWidth="1"/>
    <col min="8" max="8" width="10.85546875" style="1" bestFit="1" customWidth="1"/>
    <col min="9" max="16384" width="10.85546875" style="1"/>
  </cols>
  <sheetData>
    <row r="3" spans="2:8">
      <c r="B3" s="63"/>
      <c r="C3" s="63"/>
      <c r="D3" s="76"/>
      <c r="E3" s="52" t="s">
        <v>31</v>
      </c>
      <c r="F3" s="76"/>
      <c r="G3" s="77"/>
      <c r="H3" s="77"/>
    </row>
    <row r="4" spans="2:8">
      <c r="B4" s="63"/>
      <c r="C4" s="63"/>
      <c r="D4" s="76"/>
      <c r="E4" s="52" t="s">
        <v>130</v>
      </c>
      <c r="F4" s="76"/>
      <c r="G4" s="63"/>
      <c r="H4" s="63"/>
    </row>
    <row r="5" spans="2:8">
      <c r="B5" s="63"/>
      <c r="C5" s="63"/>
      <c r="D5" s="63"/>
      <c r="E5" s="78" t="s">
        <v>83</v>
      </c>
      <c r="F5" s="63"/>
      <c r="G5" s="79"/>
      <c r="H5" s="79"/>
    </row>
    <row r="6" spans="2:8">
      <c r="B6" s="63"/>
      <c r="C6" s="80"/>
      <c r="D6" s="63"/>
      <c r="E6" s="78" t="s">
        <v>163</v>
      </c>
      <c r="F6" s="63"/>
      <c r="G6" s="79"/>
      <c r="H6" s="79"/>
    </row>
    <row r="7" spans="2:8">
      <c r="B7" s="216" t="s">
        <v>43</v>
      </c>
      <c r="C7" s="216" t="s">
        <v>7</v>
      </c>
      <c r="D7" s="216" t="s">
        <v>11</v>
      </c>
      <c r="E7" s="216" t="s">
        <v>42</v>
      </c>
      <c r="F7" s="216" t="s">
        <v>16</v>
      </c>
      <c r="G7" s="214" t="s">
        <v>18</v>
      </c>
      <c r="H7" s="214" t="s">
        <v>20</v>
      </c>
    </row>
    <row r="8" spans="2:8">
      <c r="B8" s="217"/>
      <c r="C8" s="217"/>
      <c r="D8" s="217"/>
      <c r="E8" s="217"/>
      <c r="F8" s="217"/>
      <c r="G8" s="215"/>
      <c r="H8" s="215"/>
    </row>
    <row r="9" spans="2:8">
      <c r="B9" s="71" t="s">
        <v>44</v>
      </c>
      <c r="C9" s="64">
        <v>113864.5</v>
      </c>
      <c r="D9" s="32">
        <v>6</v>
      </c>
      <c r="E9" s="32">
        <v>729.25</v>
      </c>
      <c r="F9" s="72">
        <v>54446.75</v>
      </c>
      <c r="G9" s="33">
        <v>3766</v>
      </c>
      <c r="H9" s="68">
        <v>172812.5</v>
      </c>
    </row>
    <row r="10" spans="2:8">
      <c r="B10" s="73" t="s">
        <v>45</v>
      </c>
      <c r="C10" s="64">
        <v>1731</v>
      </c>
      <c r="D10" s="64">
        <v>1184</v>
      </c>
      <c r="E10" s="64">
        <v>866.75</v>
      </c>
      <c r="F10" s="65">
        <v>4356.75</v>
      </c>
      <c r="G10" s="64">
        <v>7800.75</v>
      </c>
      <c r="H10" s="68">
        <v>15939.25</v>
      </c>
    </row>
    <row r="11" spans="2:8">
      <c r="B11" s="73" t="s">
        <v>46</v>
      </c>
      <c r="C11" s="68">
        <f>SUM(C9:C10)</f>
        <v>115595.5</v>
      </c>
      <c r="D11" s="68">
        <f t="shared" ref="D11:H11" si="0">SUM(D9:D10)</f>
        <v>1190</v>
      </c>
      <c r="E11" s="68">
        <f t="shared" si="0"/>
        <v>1596</v>
      </c>
      <c r="F11" s="68">
        <f t="shared" si="0"/>
        <v>58803.5</v>
      </c>
      <c r="G11" s="68">
        <f t="shared" si="0"/>
        <v>11566.75</v>
      </c>
      <c r="H11" s="68">
        <f t="shared" si="0"/>
        <v>188751.75</v>
      </c>
    </row>
    <row r="12" spans="2:8">
      <c r="B12" s="54"/>
      <c r="C12" s="54"/>
      <c r="D12" s="54"/>
      <c r="E12" s="54"/>
      <c r="F12" s="54"/>
      <c r="G12" s="54"/>
      <c r="H12" s="54"/>
    </row>
    <row r="13" spans="2:8">
      <c r="B13" s="213" t="s">
        <v>47</v>
      </c>
      <c r="C13" s="213" t="s">
        <v>7</v>
      </c>
      <c r="D13" s="213" t="s">
        <v>11</v>
      </c>
      <c r="E13" s="213" t="s">
        <v>42</v>
      </c>
      <c r="F13" s="213" t="s">
        <v>16</v>
      </c>
      <c r="G13" s="212" t="s">
        <v>18</v>
      </c>
      <c r="H13" s="212" t="s">
        <v>20</v>
      </c>
    </row>
    <row r="14" spans="2:8">
      <c r="B14" s="213"/>
      <c r="C14" s="213"/>
      <c r="D14" s="213"/>
      <c r="E14" s="213"/>
      <c r="F14" s="213"/>
      <c r="G14" s="212"/>
      <c r="H14" s="212"/>
    </row>
    <row r="15" spans="2:8">
      <c r="B15" s="73" t="s">
        <v>44</v>
      </c>
      <c r="C15" s="64">
        <v>20283.75</v>
      </c>
      <c r="D15" s="64">
        <v>1254</v>
      </c>
      <c r="E15" s="64">
        <v>2013</v>
      </c>
      <c r="F15" s="65">
        <v>22013</v>
      </c>
      <c r="G15" s="64">
        <v>10473</v>
      </c>
      <c r="H15" s="68">
        <v>56036.75</v>
      </c>
    </row>
    <row r="16" spans="2:8">
      <c r="B16" s="73" t="s">
        <v>45</v>
      </c>
      <c r="C16" s="64">
        <v>59303.25</v>
      </c>
      <c r="D16" s="64">
        <v>14</v>
      </c>
      <c r="E16" s="64">
        <v>76</v>
      </c>
      <c r="F16" s="65">
        <v>31875</v>
      </c>
      <c r="G16" s="64">
        <v>60</v>
      </c>
      <c r="H16" s="68">
        <v>91328.25</v>
      </c>
    </row>
    <row r="17" spans="2:9">
      <c r="B17" s="73" t="s">
        <v>48</v>
      </c>
      <c r="C17" s="68">
        <f>SUM(C15:C16)</f>
        <v>79587</v>
      </c>
      <c r="D17" s="68">
        <f t="shared" ref="D17:H17" si="1">SUM(D15:D16)</f>
        <v>1268</v>
      </c>
      <c r="E17" s="68">
        <f t="shared" si="1"/>
        <v>2089</v>
      </c>
      <c r="F17" s="68">
        <f t="shared" si="1"/>
        <v>53888</v>
      </c>
      <c r="G17" s="68">
        <f t="shared" si="1"/>
        <v>10533</v>
      </c>
      <c r="H17" s="68">
        <f t="shared" si="1"/>
        <v>147365</v>
      </c>
    </row>
    <row r="18" spans="2:9">
      <c r="B18" s="54"/>
      <c r="C18" s="54"/>
      <c r="D18" s="54"/>
      <c r="E18" s="54"/>
      <c r="F18" s="54"/>
      <c r="G18" s="54"/>
      <c r="H18" s="54"/>
    </row>
    <row r="19" spans="2:9">
      <c r="B19" s="213" t="s">
        <v>49</v>
      </c>
      <c r="C19" s="213" t="s">
        <v>7</v>
      </c>
      <c r="D19" s="213" t="s">
        <v>11</v>
      </c>
      <c r="E19" s="213" t="s">
        <v>42</v>
      </c>
      <c r="F19" s="213" t="s">
        <v>16</v>
      </c>
      <c r="G19" s="212" t="s">
        <v>18</v>
      </c>
      <c r="H19" s="212" t="s">
        <v>20</v>
      </c>
    </row>
    <row r="20" spans="2:9">
      <c r="B20" s="213"/>
      <c r="C20" s="213"/>
      <c r="D20" s="213"/>
      <c r="E20" s="213"/>
      <c r="F20" s="213"/>
      <c r="G20" s="212"/>
      <c r="H20" s="212"/>
    </row>
    <row r="21" spans="2:9">
      <c r="B21" s="73" t="s">
        <v>44</v>
      </c>
      <c r="C21" s="64">
        <v>72747.5</v>
      </c>
      <c r="D21" s="64">
        <v>0</v>
      </c>
      <c r="E21" s="66">
        <v>0</v>
      </c>
      <c r="F21" s="66">
        <v>3999.5</v>
      </c>
      <c r="G21" s="64">
        <v>0</v>
      </c>
      <c r="H21" s="68">
        <v>76747</v>
      </c>
      <c r="I21" s="13"/>
    </row>
    <row r="22" spans="2:9">
      <c r="B22" s="73" t="s">
        <v>45</v>
      </c>
      <c r="C22" s="33">
        <v>35460</v>
      </c>
      <c r="D22" s="64">
        <v>0</v>
      </c>
      <c r="E22" s="67">
        <v>0</v>
      </c>
      <c r="F22" s="66">
        <v>10</v>
      </c>
      <c r="G22" s="64">
        <v>0</v>
      </c>
      <c r="H22" s="68">
        <v>35470</v>
      </c>
      <c r="I22" s="13"/>
    </row>
    <row r="23" spans="2:9">
      <c r="B23" s="74" t="s">
        <v>50</v>
      </c>
      <c r="C23" s="68">
        <f>SUM(C21:C22)</f>
        <v>108207.5</v>
      </c>
      <c r="D23" s="68">
        <f t="shared" ref="D23:H23" si="2">SUM(D21:D22)</f>
        <v>0</v>
      </c>
      <c r="E23" s="68">
        <f t="shared" si="2"/>
        <v>0</v>
      </c>
      <c r="F23" s="68">
        <f t="shared" si="2"/>
        <v>4009.5</v>
      </c>
      <c r="G23" s="68">
        <f t="shared" si="2"/>
        <v>0</v>
      </c>
      <c r="H23" s="68">
        <f t="shared" si="2"/>
        <v>112217</v>
      </c>
      <c r="I23" s="13"/>
    </row>
    <row r="24" spans="2:9">
      <c r="B24" s="73" t="s">
        <v>44</v>
      </c>
      <c r="C24" s="64">
        <v>73863.5</v>
      </c>
      <c r="D24" s="64">
        <v>0</v>
      </c>
      <c r="E24" s="66">
        <v>0</v>
      </c>
      <c r="F24" s="66">
        <v>4278.25</v>
      </c>
      <c r="G24" s="64">
        <v>0</v>
      </c>
      <c r="H24" s="68">
        <v>78141.75</v>
      </c>
      <c r="I24" s="13"/>
    </row>
    <row r="25" spans="2:9">
      <c r="B25" s="73" t="s">
        <v>45</v>
      </c>
      <c r="C25" s="64">
        <v>23987.5</v>
      </c>
      <c r="D25" s="64">
        <v>0</v>
      </c>
      <c r="E25" s="66">
        <v>0</v>
      </c>
      <c r="F25" s="66">
        <v>0</v>
      </c>
      <c r="G25" s="64">
        <v>0</v>
      </c>
      <c r="H25" s="68">
        <v>23987.5</v>
      </c>
      <c r="I25" s="13"/>
    </row>
    <row r="26" spans="2:9">
      <c r="B26" s="74" t="s">
        <v>51</v>
      </c>
      <c r="C26" s="68">
        <f>SUM(C24:C25)</f>
        <v>97851</v>
      </c>
      <c r="D26" s="68">
        <f t="shared" ref="D26:H26" si="3">SUM(D24:D25)</f>
        <v>0</v>
      </c>
      <c r="E26" s="68">
        <f t="shared" si="3"/>
        <v>0</v>
      </c>
      <c r="F26" s="68">
        <f t="shared" si="3"/>
        <v>4278.25</v>
      </c>
      <c r="G26" s="68">
        <f t="shared" si="3"/>
        <v>0</v>
      </c>
      <c r="H26" s="68">
        <f t="shared" si="3"/>
        <v>102129.25</v>
      </c>
      <c r="I26" s="13"/>
    </row>
    <row r="27" spans="2:9">
      <c r="B27" s="73" t="s">
        <v>49</v>
      </c>
      <c r="C27" s="68">
        <f>C23+C26</f>
        <v>206058.5</v>
      </c>
      <c r="D27" s="68">
        <f t="shared" ref="D27:H27" si="4">D23+D26</f>
        <v>0</v>
      </c>
      <c r="E27" s="68">
        <f t="shared" si="4"/>
        <v>0</v>
      </c>
      <c r="F27" s="68">
        <f t="shared" si="4"/>
        <v>8287.75</v>
      </c>
      <c r="G27" s="68">
        <f t="shared" si="4"/>
        <v>0</v>
      </c>
      <c r="H27" s="68">
        <f t="shared" si="4"/>
        <v>214346.25</v>
      </c>
    </row>
    <row r="28" spans="2:9">
      <c r="B28" s="73"/>
      <c r="C28" s="33"/>
      <c r="D28" s="33"/>
      <c r="E28" s="33"/>
      <c r="F28" s="75"/>
      <c r="G28" s="33"/>
      <c r="H28" s="54"/>
    </row>
    <row r="29" spans="2:9">
      <c r="B29" s="81" t="s">
        <v>20</v>
      </c>
      <c r="C29" s="82">
        <f>C11+C17+C27</f>
        <v>401241</v>
      </c>
      <c r="D29" s="82">
        <f t="shared" ref="D29:H29" si="5">D11+D17+D27</f>
        <v>2458</v>
      </c>
      <c r="E29" s="82">
        <f t="shared" si="5"/>
        <v>3685</v>
      </c>
      <c r="F29" s="82">
        <f t="shared" si="5"/>
        <v>120979.25</v>
      </c>
      <c r="G29" s="82">
        <f t="shared" si="5"/>
        <v>22099.75</v>
      </c>
      <c r="H29" s="82">
        <f t="shared" si="5"/>
        <v>550463</v>
      </c>
    </row>
    <row r="30" spans="2:9">
      <c r="B30" s="195" t="s">
        <v>93</v>
      </c>
    </row>
    <row r="31" spans="2:9">
      <c r="B31" s="195" t="s">
        <v>82</v>
      </c>
    </row>
    <row r="32" spans="2:9" ht="15">
      <c r="B32" s="22" t="s">
        <v>114</v>
      </c>
    </row>
    <row r="33" spans="1:9" ht="15">
      <c r="B33" t="s">
        <v>164</v>
      </c>
    </row>
    <row r="42" spans="1:9">
      <c r="A42" s="211" t="s">
        <v>165</v>
      </c>
      <c r="B42" s="211"/>
      <c r="C42" s="211"/>
      <c r="D42" s="211"/>
      <c r="E42" s="211"/>
      <c r="F42" s="211"/>
      <c r="G42" s="211"/>
      <c r="H42" s="211"/>
      <c r="I42" s="211"/>
    </row>
    <row r="43" spans="1:9">
      <c r="A43" s="63"/>
      <c r="B43" s="63"/>
      <c r="C43" s="63"/>
      <c r="D43" s="63"/>
      <c r="E43" s="63"/>
      <c r="F43" s="63"/>
      <c r="G43" s="63"/>
      <c r="H43" s="63"/>
    </row>
    <row r="44" spans="1:9">
      <c r="A44" s="63"/>
      <c r="B44" s="58" t="s">
        <v>129</v>
      </c>
      <c r="C44" s="58" t="s">
        <v>7</v>
      </c>
      <c r="D44" s="58" t="s">
        <v>11</v>
      </c>
      <c r="E44" s="58" t="s">
        <v>42</v>
      </c>
      <c r="F44" s="58" t="s">
        <v>94</v>
      </c>
      <c r="G44" s="58" t="s">
        <v>18</v>
      </c>
      <c r="H44" s="58" t="s">
        <v>19</v>
      </c>
    </row>
    <row r="45" spans="1:9">
      <c r="A45" s="63"/>
      <c r="B45" s="55" t="s">
        <v>69</v>
      </c>
      <c r="C45" s="33">
        <v>115595.5</v>
      </c>
      <c r="D45" s="30">
        <v>1190</v>
      </c>
      <c r="E45" s="30">
        <v>1596</v>
      </c>
      <c r="F45" s="33">
        <v>58803.5</v>
      </c>
      <c r="G45" s="30">
        <v>11566.75</v>
      </c>
      <c r="H45" s="53">
        <f>SUM(C45:G45)</f>
        <v>188751.75</v>
      </c>
    </row>
    <row r="46" spans="1:9">
      <c r="A46" s="63"/>
      <c r="B46" s="55" t="s">
        <v>70</v>
      </c>
      <c r="C46" s="33">
        <v>79587</v>
      </c>
      <c r="D46" s="30">
        <v>1268</v>
      </c>
      <c r="E46" s="30">
        <v>2089</v>
      </c>
      <c r="F46" s="30">
        <v>53888</v>
      </c>
      <c r="G46" s="30">
        <v>10533</v>
      </c>
      <c r="H46" s="53">
        <f>SUM(C46:G46)</f>
        <v>147365</v>
      </c>
    </row>
    <row r="47" spans="1:9">
      <c r="A47" s="63"/>
      <c r="B47" s="55" t="s">
        <v>54</v>
      </c>
      <c r="C47" s="33">
        <v>206058.5</v>
      </c>
      <c r="D47" s="30">
        <v>0</v>
      </c>
      <c r="E47" s="30">
        <v>0</v>
      </c>
      <c r="F47" s="30">
        <v>8287.75</v>
      </c>
      <c r="G47" s="30">
        <v>0</v>
      </c>
      <c r="H47" s="53">
        <f>SUM(C47:G47)</f>
        <v>214346.25</v>
      </c>
    </row>
    <row r="48" spans="1:9">
      <c r="A48" s="63"/>
      <c r="B48" s="83" t="s">
        <v>20</v>
      </c>
      <c r="C48" s="84">
        <f>SUM(C45:C47)</f>
        <v>401241</v>
      </c>
      <c r="D48" s="84">
        <f t="shared" ref="D48:H48" si="6">SUM(D45:D47)</f>
        <v>2458</v>
      </c>
      <c r="E48" s="84">
        <f t="shared" si="6"/>
        <v>3685</v>
      </c>
      <c r="F48" s="84">
        <f t="shared" si="6"/>
        <v>120979.25</v>
      </c>
      <c r="G48" s="84">
        <f t="shared" si="6"/>
        <v>22099.75</v>
      </c>
      <c r="H48" s="84">
        <f t="shared" si="6"/>
        <v>550463</v>
      </c>
    </row>
    <row r="49" spans="2:7">
      <c r="B49" s="195" t="s">
        <v>82</v>
      </c>
      <c r="C49" s="14"/>
      <c r="D49" s="14"/>
      <c r="E49" s="14"/>
      <c r="F49" s="14"/>
      <c r="G49" s="14"/>
    </row>
    <row r="57" spans="2:7">
      <c r="B57" s="1" t="s">
        <v>67</v>
      </c>
    </row>
    <row r="78" spans="2:6">
      <c r="F78" s="37"/>
    </row>
    <row r="80" spans="2:6">
      <c r="B80" s="211" t="s">
        <v>138</v>
      </c>
      <c r="C80" s="211"/>
      <c r="D80" s="211"/>
      <c r="E80" s="211"/>
      <c r="F80" s="211"/>
    </row>
    <row r="81" spans="2:11">
      <c r="B81" s="218" t="s">
        <v>146</v>
      </c>
      <c r="C81" s="218"/>
      <c r="D81" s="218"/>
      <c r="E81" s="218"/>
      <c r="F81" s="218"/>
    </row>
    <row r="82" spans="2:11">
      <c r="B82" s="57" t="s">
        <v>55</v>
      </c>
      <c r="C82" s="56">
        <v>2022</v>
      </c>
      <c r="D82" s="56">
        <v>2023</v>
      </c>
      <c r="E82" s="56" t="s">
        <v>85</v>
      </c>
      <c r="F82" s="56" t="s">
        <v>84</v>
      </c>
    </row>
    <row r="83" spans="2:11">
      <c r="B83" s="86" t="s">
        <v>44</v>
      </c>
      <c r="C83" s="87">
        <v>136763</v>
      </c>
      <c r="D83" s="87">
        <v>172812.5</v>
      </c>
      <c r="E83" s="87">
        <f>D83-C83</f>
        <v>36049.5</v>
      </c>
      <c r="F83" s="88">
        <f>E83/C83</f>
        <v>0.2635910297375752</v>
      </c>
    </row>
    <row r="84" spans="2:11">
      <c r="B84" s="70" t="s">
        <v>45</v>
      </c>
      <c r="C84" s="87">
        <v>10542</v>
      </c>
      <c r="D84" s="87">
        <v>15939.25</v>
      </c>
      <c r="E84" s="87">
        <f t="shared" ref="E84:E85" si="7">D84-C84</f>
        <v>5397.25</v>
      </c>
      <c r="F84" s="88">
        <f t="shared" ref="F84:F85" si="8">E84/C84</f>
        <v>0.51197590590020869</v>
      </c>
    </row>
    <row r="85" spans="2:11">
      <c r="B85" s="70" t="s">
        <v>46</v>
      </c>
      <c r="C85" s="50">
        <v>147305</v>
      </c>
      <c r="D85" s="50">
        <v>188751.75</v>
      </c>
      <c r="E85" s="50">
        <f t="shared" si="7"/>
        <v>41446.75</v>
      </c>
      <c r="F85" s="89">
        <f t="shared" si="8"/>
        <v>0.28136689182308816</v>
      </c>
    </row>
    <row r="86" spans="2:11">
      <c r="B86" s="90"/>
      <c r="C86" s="91"/>
      <c r="D86" s="91"/>
      <c r="E86" s="87"/>
      <c r="F86" s="92"/>
    </row>
    <row r="87" spans="2:11">
      <c r="B87" s="93" t="s">
        <v>53</v>
      </c>
      <c r="C87" s="81">
        <v>2022</v>
      </c>
      <c r="D87" s="81">
        <v>2023</v>
      </c>
      <c r="E87" s="81" t="s">
        <v>85</v>
      </c>
      <c r="F87" s="81" t="s">
        <v>84</v>
      </c>
    </row>
    <row r="88" spans="2:11">
      <c r="B88" s="70" t="s">
        <v>44</v>
      </c>
      <c r="C88" s="87">
        <v>56577</v>
      </c>
      <c r="D88" s="87">
        <v>56036.75</v>
      </c>
      <c r="E88" s="87">
        <f>D88-C88</f>
        <v>-540.25</v>
      </c>
      <c r="F88" s="94">
        <f>E88/C88</f>
        <v>-9.5489333121233002E-3</v>
      </c>
    </row>
    <row r="89" spans="2:11">
      <c r="B89" s="70" t="s">
        <v>45</v>
      </c>
      <c r="C89" s="87">
        <v>88386</v>
      </c>
      <c r="D89" s="87">
        <v>91328.25</v>
      </c>
      <c r="E89" s="87">
        <f t="shared" ref="E89:E90" si="9">D89-C89</f>
        <v>2942.25</v>
      </c>
      <c r="F89" s="94">
        <f t="shared" ref="F89:F90" si="10">E89/C89</f>
        <v>3.3288642997759826E-2</v>
      </c>
    </row>
    <row r="90" spans="2:11">
      <c r="B90" s="70" t="s">
        <v>48</v>
      </c>
      <c r="C90" s="50">
        <v>144963</v>
      </c>
      <c r="D90" s="50">
        <v>147365</v>
      </c>
      <c r="E90" s="50">
        <f t="shared" si="9"/>
        <v>2402</v>
      </c>
      <c r="F90" s="95">
        <f t="shared" si="10"/>
        <v>1.6569745383304704E-2</v>
      </c>
    </row>
    <row r="91" spans="2:11">
      <c r="B91" s="90"/>
      <c r="C91" s="91"/>
      <c r="D91" s="91"/>
      <c r="E91" s="87"/>
      <c r="F91" s="92"/>
    </row>
    <row r="92" spans="2:11">
      <c r="B92" s="93" t="s">
        <v>49</v>
      </c>
      <c r="C92" s="93">
        <v>2022</v>
      </c>
      <c r="D92" s="93">
        <v>2023</v>
      </c>
      <c r="E92" s="81" t="s">
        <v>85</v>
      </c>
      <c r="F92" s="81" t="s">
        <v>84</v>
      </c>
    </row>
    <row r="93" spans="2:11">
      <c r="B93" s="70" t="s">
        <v>44</v>
      </c>
      <c r="C93" s="87">
        <v>40149</v>
      </c>
      <c r="D93" s="87">
        <v>76747</v>
      </c>
      <c r="E93" s="87">
        <f>D93-C93</f>
        <v>36598</v>
      </c>
      <c r="F93" s="94">
        <f>E93/C93</f>
        <v>0.91155445963784898</v>
      </c>
    </row>
    <row r="94" spans="2:11">
      <c r="B94" s="70" t="s">
        <v>45</v>
      </c>
      <c r="C94" s="87">
        <v>13506</v>
      </c>
      <c r="D94" s="87">
        <v>35470</v>
      </c>
      <c r="E94" s="87">
        <f t="shared" ref="E94:E95" si="11">D94-C94</f>
        <v>21964</v>
      </c>
      <c r="F94" s="94">
        <f t="shared" ref="F94:F101" si="12">E94/C94</f>
        <v>1.6262401895453873</v>
      </c>
      <c r="K94" s="2"/>
    </row>
    <row r="95" spans="2:11">
      <c r="B95" s="70" t="s">
        <v>50</v>
      </c>
      <c r="C95" s="50">
        <f>SUM(C93:C94)</f>
        <v>53655</v>
      </c>
      <c r="D95" s="50">
        <f>SUM(D93:D94)</f>
        <v>112217</v>
      </c>
      <c r="E95" s="50">
        <f t="shared" si="11"/>
        <v>58562</v>
      </c>
      <c r="F95" s="95">
        <f t="shared" si="12"/>
        <v>1.0914546640574039</v>
      </c>
    </row>
    <row r="96" spans="2:11">
      <c r="B96" s="70" t="s">
        <v>44</v>
      </c>
      <c r="C96" s="87">
        <v>41834</v>
      </c>
      <c r="D96" s="87">
        <v>78141.75</v>
      </c>
      <c r="E96" s="87">
        <f>D96-C96</f>
        <v>36307.75</v>
      </c>
      <c r="F96" s="94">
        <f t="shared" si="12"/>
        <v>0.86790051154563275</v>
      </c>
    </row>
    <row r="97" spans="2:6">
      <c r="B97" s="70" t="s">
        <v>45</v>
      </c>
      <c r="C97" s="87">
        <v>11436</v>
      </c>
      <c r="D97" s="87">
        <v>23987.5</v>
      </c>
      <c r="E97" s="87">
        <f t="shared" ref="E97:E98" si="13">D97-C97</f>
        <v>12551.5</v>
      </c>
      <c r="F97" s="94">
        <f t="shared" si="12"/>
        <v>1.0975428471493529</v>
      </c>
    </row>
    <row r="98" spans="2:6">
      <c r="B98" s="70" t="s">
        <v>51</v>
      </c>
      <c r="C98" s="50">
        <f>SUM(C96:C97)</f>
        <v>53270</v>
      </c>
      <c r="D98" s="50">
        <f>SUM(D96:D97)</f>
        <v>102129.25</v>
      </c>
      <c r="E98" s="50">
        <f t="shared" si="13"/>
        <v>48859.25</v>
      </c>
      <c r="F98" s="95">
        <f t="shared" si="12"/>
        <v>0.91720011263375256</v>
      </c>
    </row>
    <row r="99" spans="2:6">
      <c r="B99" s="70" t="s">
        <v>49</v>
      </c>
      <c r="C99" s="50">
        <f>C95+C98</f>
        <v>106925</v>
      </c>
      <c r="D99" s="50">
        <f t="shared" ref="D99" si="14">D95+D98</f>
        <v>214346.25</v>
      </c>
      <c r="E99" s="50">
        <f>D99-C99</f>
        <v>107421.25</v>
      </c>
      <c r="F99" s="95">
        <f t="shared" si="12"/>
        <v>1.0046411035772738</v>
      </c>
    </row>
    <row r="100" spans="2:6">
      <c r="B100" s="96"/>
      <c r="C100" s="87"/>
      <c r="D100" s="87"/>
      <c r="E100" s="87"/>
      <c r="F100" s="94"/>
    </row>
    <row r="101" spans="2:6">
      <c r="B101" s="47" t="s">
        <v>20</v>
      </c>
      <c r="C101" s="97">
        <f>C85+C90+C99</f>
        <v>399193</v>
      </c>
      <c r="D101" s="97">
        <f t="shared" ref="D101:E101" si="15">D85+D90+D99</f>
        <v>550463</v>
      </c>
      <c r="E101" s="97">
        <f t="shared" si="15"/>
        <v>151270</v>
      </c>
      <c r="F101" s="176">
        <f t="shared" si="12"/>
        <v>0.3789395104623578</v>
      </c>
    </row>
    <row r="102" spans="2:6">
      <c r="B102" s="195" t="s">
        <v>82</v>
      </c>
    </row>
    <row r="103" spans="2:6">
      <c r="B103" s="8"/>
    </row>
    <row r="104" spans="2:6">
      <c r="B104" s="8"/>
    </row>
    <row r="105" spans="2:6">
      <c r="B105" s="8"/>
    </row>
    <row r="106" spans="2:6">
      <c r="B106" s="8"/>
    </row>
    <row r="107" spans="2:6">
      <c r="B107" s="8"/>
    </row>
    <row r="108" spans="2:6">
      <c r="B108" s="8"/>
    </row>
    <row r="109" spans="2:6">
      <c r="B109" s="8"/>
    </row>
    <row r="110" spans="2:6">
      <c r="B110" s="8"/>
    </row>
    <row r="111" spans="2:6">
      <c r="B111" s="8"/>
    </row>
    <row r="112" spans="2:6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49" t="s">
        <v>55</v>
      </c>
    </row>
    <row r="145" spans="2:4" ht="22.5" customHeight="1">
      <c r="B145" s="57" t="s">
        <v>142</v>
      </c>
      <c r="C145" s="48">
        <v>2022</v>
      </c>
      <c r="D145" s="48">
        <v>2023</v>
      </c>
    </row>
    <row r="146" spans="2:4" ht="15">
      <c r="B146" s="70" t="s">
        <v>44</v>
      </c>
      <c r="C146" s="31">
        <v>40149</v>
      </c>
      <c r="D146" s="31">
        <v>76747</v>
      </c>
    </row>
    <row r="147" spans="2:4" ht="15">
      <c r="B147" s="70" t="s">
        <v>45</v>
      </c>
      <c r="C147" s="31">
        <v>13506</v>
      </c>
      <c r="D147" s="31">
        <v>35470</v>
      </c>
    </row>
    <row r="148" spans="2:4">
      <c r="B148" s="8"/>
    </row>
    <row r="149" spans="2:4">
      <c r="B149" s="8"/>
    </row>
    <row r="150" spans="2:4">
      <c r="B150" s="8"/>
    </row>
    <row r="151" spans="2:4">
      <c r="B151" s="8"/>
    </row>
    <row r="152" spans="2:4">
      <c r="B152" s="8"/>
    </row>
    <row r="153" spans="2:4">
      <c r="B153" s="8"/>
    </row>
    <row r="154" spans="2:4">
      <c r="B154" s="8"/>
    </row>
    <row r="155" spans="2:4">
      <c r="B155" s="8"/>
    </row>
    <row r="156" spans="2:4">
      <c r="B156" s="8"/>
    </row>
    <row r="157" spans="2:4">
      <c r="B157" s="8"/>
    </row>
    <row r="158" spans="2:4">
      <c r="B158" s="8"/>
    </row>
    <row r="159" spans="2:4">
      <c r="B159" s="8"/>
    </row>
    <row r="160" spans="2:4">
      <c r="B160" s="8"/>
    </row>
    <row r="161" spans="2:4">
      <c r="B161" s="8"/>
    </row>
    <row r="162" spans="2:4">
      <c r="B162" s="8"/>
    </row>
    <row r="163" spans="2:4">
      <c r="B163" s="8"/>
    </row>
    <row r="164" spans="2:4">
      <c r="B164" s="8"/>
    </row>
    <row r="165" spans="2:4">
      <c r="B165" s="8"/>
    </row>
    <row r="166" spans="2:4">
      <c r="B166" s="8"/>
    </row>
    <row r="167" spans="2:4">
      <c r="B167" s="8"/>
    </row>
    <row r="168" spans="2:4">
      <c r="B168" s="8"/>
    </row>
    <row r="169" spans="2:4">
      <c r="B169" s="8"/>
    </row>
    <row r="170" spans="2:4">
      <c r="B170" s="8"/>
    </row>
    <row r="171" spans="2:4">
      <c r="B171" s="49" t="s">
        <v>53</v>
      </c>
    </row>
    <row r="172" spans="2:4" ht="15">
      <c r="B172" s="115" t="s">
        <v>139</v>
      </c>
      <c r="C172" s="48">
        <v>2022</v>
      </c>
      <c r="D172" s="48">
        <v>2023</v>
      </c>
    </row>
    <row r="173" spans="2:4" ht="15">
      <c r="B173" s="116" t="s">
        <v>44</v>
      </c>
      <c r="C173" s="31">
        <v>41834</v>
      </c>
      <c r="D173" s="31">
        <v>78141.75</v>
      </c>
    </row>
    <row r="174" spans="2:4" ht="15">
      <c r="B174" s="116" t="s">
        <v>45</v>
      </c>
      <c r="C174" s="31">
        <v>11436</v>
      </c>
      <c r="D174" s="31">
        <v>23987.5</v>
      </c>
    </row>
    <row r="175" spans="2:4">
      <c r="B175" s="8"/>
    </row>
    <row r="176" spans="2:4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6">
      <c r="B193" s="8"/>
    </row>
    <row r="194" spans="2:6">
      <c r="B194" s="8"/>
    </row>
    <row r="195" spans="2:6">
      <c r="B195" s="8"/>
    </row>
    <row r="196" spans="2:6">
      <c r="B196" s="8"/>
    </row>
    <row r="197" spans="2:6">
      <c r="B197" s="8"/>
    </row>
    <row r="203" spans="2:6">
      <c r="B203" s="211" t="s">
        <v>166</v>
      </c>
      <c r="C203" s="211"/>
      <c r="D203" s="211"/>
      <c r="E203" s="211"/>
      <c r="F203" s="211"/>
    </row>
    <row r="204" spans="2:6">
      <c r="B204" s="98"/>
      <c r="C204" s="63"/>
      <c r="D204" s="63"/>
      <c r="E204" s="63"/>
      <c r="F204" s="63"/>
    </row>
    <row r="205" spans="2:6">
      <c r="B205" s="57" t="s">
        <v>68</v>
      </c>
      <c r="C205" s="56">
        <v>2022</v>
      </c>
      <c r="D205" s="56">
        <v>2023</v>
      </c>
      <c r="E205" s="58" t="s">
        <v>112</v>
      </c>
      <c r="F205" s="58" t="s">
        <v>109</v>
      </c>
    </row>
    <row r="206" spans="2:6">
      <c r="B206" s="69" t="s">
        <v>52</v>
      </c>
      <c r="C206" s="30">
        <v>147305</v>
      </c>
      <c r="D206" s="87">
        <v>188751.75</v>
      </c>
      <c r="E206" s="30">
        <f>D206-C206</f>
        <v>41446.75</v>
      </c>
      <c r="F206" s="59">
        <f>E206/C206</f>
        <v>0.28136689182308816</v>
      </c>
    </row>
    <row r="207" spans="2:6">
      <c r="B207" s="69" t="s">
        <v>53</v>
      </c>
      <c r="C207" s="30">
        <v>144963</v>
      </c>
      <c r="D207" s="87">
        <v>147365</v>
      </c>
      <c r="E207" s="30">
        <f t="shared" ref="E207:E209" si="16">D207-C207</f>
        <v>2402</v>
      </c>
      <c r="F207" s="59">
        <f t="shared" ref="F207:F209" si="17">E207/C207</f>
        <v>1.6569745383304704E-2</v>
      </c>
    </row>
    <row r="208" spans="2:6">
      <c r="B208" s="69" t="s">
        <v>54</v>
      </c>
      <c r="C208" s="30">
        <v>106925</v>
      </c>
      <c r="D208" s="87">
        <v>214346.25</v>
      </c>
      <c r="E208" s="30">
        <f t="shared" si="16"/>
        <v>107421.25</v>
      </c>
      <c r="F208" s="59">
        <f t="shared" si="17"/>
        <v>1.0046411035772738</v>
      </c>
    </row>
    <row r="209" spans="2:6">
      <c r="B209" s="175" t="s">
        <v>20</v>
      </c>
      <c r="C209" s="60">
        <f>SUM(C206:C208)</f>
        <v>399193</v>
      </c>
      <c r="D209" s="60">
        <f>SUM(D206:D208)</f>
        <v>550463</v>
      </c>
      <c r="E209" s="60">
        <f t="shared" si="16"/>
        <v>151270</v>
      </c>
      <c r="F209" s="61">
        <f t="shared" si="17"/>
        <v>0.3789395104623578</v>
      </c>
    </row>
    <row r="210" spans="2:6" ht="15">
      <c r="B210" s="195" t="s">
        <v>82</v>
      </c>
      <c r="C210"/>
      <c r="D210"/>
      <c r="E210"/>
      <c r="F210"/>
    </row>
  </sheetData>
  <mergeCells count="25">
    <mergeCell ref="B203:F203"/>
    <mergeCell ref="H7:H8"/>
    <mergeCell ref="B13:B14"/>
    <mergeCell ref="C13:C14"/>
    <mergeCell ref="D13:D14"/>
    <mergeCell ref="E13:E14"/>
    <mergeCell ref="F13:F14"/>
    <mergeCell ref="G13:G14"/>
    <mergeCell ref="H13:H14"/>
    <mergeCell ref="B7:B8"/>
    <mergeCell ref="C7:C8"/>
    <mergeCell ref="D7:D8"/>
    <mergeCell ref="E7:E8"/>
    <mergeCell ref="F7:F8"/>
    <mergeCell ref="G7:G8"/>
    <mergeCell ref="B81:F81"/>
    <mergeCell ref="B80:F80"/>
    <mergeCell ref="H19:H20"/>
    <mergeCell ref="B19:B20"/>
    <mergeCell ref="C19:C20"/>
    <mergeCell ref="D19:D20"/>
    <mergeCell ref="E19:E20"/>
    <mergeCell ref="F19:F20"/>
    <mergeCell ref="G19:G20"/>
    <mergeCell ref="A42:I42"/>
  </mergeCells>
  <pageMargins left="0.7" right="0.7" top="0.75" bottom="0.75" header="0.3" footer="0.3"/>
  <pageSetup scale="72" orientation="landscape" horizontalDpi="4294967293" verticalDpi="0" r:id="rId1"/>
  <rowBreaks count="5" manualBreakCount="5">
    <brk id="35" max="8" man="1"/>
    <brk id="73" max="16383" man="1"/>
    <brk id="122" max="8" man="1"/>
    <brk id="168" max="8" man="1"/>
    <brk id="196" max="8" man="1"/>
  </rowBreaks>
  <ignoredErrors>
    <ignoredError sqref="C87 C91:C92 C95:D95 C209:D20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14DC-FF94-482E-80DF-71D3500B15D5}">
  <sheetPr>
    <tabColor theme="4" tint="0.39997558519241921"/>
  </sheetPr>
  <dimension ref="A2:M65"/>
  <sheetViews>
    <sheetView view="pageBreakPreview" topLeftCell="A7" zoomScale="60" zoomScaleNormal="100" workbookViewId="0">
      <selection activeCell="T40" sqref="T40"/>
    </sheetView>
  </sheetViews>
  <sheetFormatPr baseColWidth="10" defaultRowHeight="15"/>
  <cols>
    <col min="1" max="1" width="17.28515625" customWidth="1"/>
    <col min="2" max="2" width="12.5703125" customWidth="1"/>
    <col min="3" max="3" width="14" customWidth="1"/>
    <col min="4" max="4" width="10.7109375" customWidth="1"/>
    <col min="5" max="5" width="12.28515625" customWidth="1"/>
    <col min="6" max="6" width="9.42578125" customWidth="1"/>
    <col min="7" max="7" width="9" customWidth="1"/>
    <col min="8" max="8" width="9.140625" customWidth="1"/>
    <col min="9" max="9" width="9.28515625" customWidth="1"/>
    <col min="10" max="10" width="14.42578125" customWidth="1"/>
    <col min="11" max="11" width="7.5703125" customWidth="1"/>
    <col min="12" max="12" width="10" customWidth="1"/>
    <col min="13" max="13" width="15.5703125" customWidth="1"/>
  </cols>
  <sheetData>
    <row r="2" spans="1:13">
      <c r="A2" s="211" t="s">
        <v>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>
      <c r="A3" s="211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>
      <c r="A4" s="211" t="s">
        <v>147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6" spans="1:13">
      <c r="A6" s="164" t="s">
        <v>96</v>
      </c>
      <c r="B6" s="164" t="s">
        <v>21</v>
      </c>
      <c r="C6" s="164" t="s">
        <v>22</v>
      </c>
      <c r="D6" s="164" t="s">
        <v>23</v>
      </c>
      <c r="E6" s="164" t="s">
        <v>24</v>
      </c>
      <c r="F6" s="164" t="s">
        <v>119</v>
      </c>
      <c r="G6" s="165" t="s">
        <v>126</v>
      </c>
      <c r="H6" s="165" t="s">
        <v>27</v>
      </c>
      <c r="I6" s="165" t="s">
        <v>28</v>
      </c>
      <c r="J6" s="165" t="s">
        <v>29</v>
      </c>
      <c r="K6" s="165" t="s">
        <v>30</v>
      </c>
      <c r="L6" s="165" t="s">
        <v>20</v>
      </c>
      <c r="M6" s="165" t="s">
        <v>73</v>
      </c>
    </row>
    <row r="7" spans="1:13" ht="24.75" customHeight="1">
      <c r="A7" s="166" t="s">
        <v>1</v>
      </c>
      <c r="B7" s="159">
        <v>0</v>
      </c>
      <c r="C7" s="159">
        <v>0</v>
      </c>
      <c r="D7" s="159">
        <v>0</v>
      </c>
      <c r="E7" s="159">
        <v>61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50">
        <f>SUM(B7:K7)</f>
        <v>61</v>
      </c>
      <c r="M7" s="160">
        <f>L7/$L$29</f>
        <v>4.5556385362210607E-2</v>
      </c>
    </row>
    <row r="8" spans="1:13" ht="21" customHeight="1">
      <c r="A8" s="166" t="s">
        <v>2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50">
        <f t="shared" ref="L8:L28" si="0">SUM(B8:K8)</f>
        <v>0</v>
      </c>
      <c r="M8" s="160">
        <f t="shared" ref="M8:M28" si="1">L8/$L$29</f>
        <v>0</v>
      </c>
    </row>
    <row r="9" spans="1:13">
      <c r="A9" s="166" t="s">
        <v>3</v>
      </c>
      <c r="B9" s="159">
        <v>1</v>
      </c>
      <c r="C9" s="159">
        <v>1</v>
      </c>
      <c r="D9" s="159">
        <v>2</v>
      </c>
      <c r="E9" s="159">
        <v>0</v>
      </c>
      <c r="F9" s="159">
        <v>0</v>
      </c>
      <c r="G9" s="159">
        <v>4</v>
      </c>
      <c r="H9" s="159">
        <v>3</v>
      </c>
      <c r="I9" s="159">
        <v>0</v>
      </c>
      <c r="J9" s="159">
        <v>0</v>
      </c>
      <c r="K9" s="159">
        <v>0</v>
      </c>
      <c r="L9" s="50">
        <f t="shared" si="0"/>
        <v>11</v>
      </c>
      <c r="M9" s="160">
        <f t="shared" si="1"/>
        <v>8.215085884988798E-3</v>
      </c>
    </row>
    <row r="10" spans="1:13">
      <c r="A10" s="166" t="s">
        <v>4</v>
      </c>
      <c r="B10" s="159">
        <v>0</v>
      </c>
      <c r="C10" s="159">
        <v>6</v>
      </c>
      <c r="D10" s="159">
        <v>0</v>
      </c>
      <c r="E10" s="159">
        <v>0</v>
      </c>
      <c r="F10" s="159">
        <v>0</v>
      </c>
      <c r="G10" s="159">
        <v>4</v>
      </c>
      <c r="H10" s="159">
        <v>1</v>
      </c>
      <c r="I10" s="159">
        <v>0</v>
      </c>
      <c r="J10" s="159">
        <v>0</v>
      </c>
      <c r="K10" s="159">
        <v>0</v>
      </c>
      <c r="L10" s="50">
        <f t="shared" si="0"/>
        <v>11</v>
      </c>
      <c r="M10" s="160">
        <f t="shared" si="1"/>
        <v>8.215085884988798E-3</v>
      </c>
    </row>
    <row r="11" spans="1:13" ht="21" customHeight="1">
      <c r="A11" s="166" t="s">
        <v>5</v>
      </c>
      <c r="B11" s="159">
        <v>12</v>
      </c>
      <c r="C11" s="159">
        <v>0</v>
      </c>
      <c r="D11" s="159">
        <v>8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50">
        <f t="shared" si="0"/>
        <v>20</v>
      </c>
      <c r="M11" s="160">
        <f t="shared" si="1"/>
        <v>1.4936519790888723E-2</v>
      </c>
    </row>
    <row r="12" spans="1:13" ht="19.5" customHeight="1">
      <c r="A12" s="166" t="s">
        <v>116</v>
      </c>
      <c r="B12" s="159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50">
        <f t="shared" si="0"/>
        <v>6</v>
      </c>
      <c r="M12" s="160">
        <f t="shared" si="1"/>
        <v>4.4809559372666168E-3</v>
      </c>
    </row>
    <row r="13" spans="1:13">
      <c r="A13" s="166" t="s">
        <v>6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50">
        <f t="shared" si="0"/>
        <v>0</v>
      </c>
      <c r="M13" s="160">
        <f t="shared" si="1"/>
        <v>0</v>
      </c>
    </row>
    <row r="14" spans="1:13">
      <c r="A14" s="166" t="s">
        <v>7</v>
      </c>
      <c r="B14" s="159">
        <v>285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50">
        <f t="shared" si="0"/>
        <v>285</v>
      </c>
      <c r="M14" s="160">
        <f t="shared" si="1"/>
        <v>0.2128454070201643</v>
      </c>
    </row>
    <row r="15" spans="1:13">
      <c r="A15" s="166" t="s">
        <v>8</v>
      </c>
      <c r="B15" s="159">
        <v>0</v>
      </c>
      <c r="C15" s="159">
        <v>0</v>
      </c>
      <c r="D15" s="159">
        <v>69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50">
        <f t="shared" si="0"/>
        <v>69</v>
      </c>
      <c r="M15" s="160">
        <f t="shared" si="1"/>
        <v>5.1530993278566091E-2</v>
      </c>
    </row>
    <row r="16" spans="1:13" ht="18.75" customHeight="1">
      <c r="A16" s="166" t="s">
        <v>9</v>
      </c>
      <c r="B16" s="159">
        <v>1</v>
      </c>
      <c r="C16" s="159">
        <v>0</v>
      </c>
      <c r="D16" s="159">
        <v>3</v>
      </c>
      <c r="E16" s="159">
        <v>36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50">
        <f t="shared" si="0"/>
        <v>40</v>
      </c>
      <c r="M16" s="160">
        <f>L16/$L$29</f>
        <v>2.9873039581777446E-2</v>
      </c>
    </row>
    <row r="17" spans="1:13">
      <c r="A17" s="166" t="s">
        <v>118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23</v>
      </c>
      <c r="J17" s="159">
        <v>0</v>
      </c>
      <c r="K17" s="159">
        <v>0</v>
      </c>
      <c r="L17" s="50">
        <f t="shared" si="0"/>
        <v>23</v>
      </c>
      <c r="M17" s="160">
        <f t="shared" si="1"/>
        <v>1.7176997759522031E-2</v>
      </c>
    </row>
    <row r="18" spans="1:13">
      <c r="A18" s="166" t="s">
        <v>10</v>
      </c>
      <c r="B18" s="159">
        <v>0</v>
      </c>
      <c r="C18" s="159">
        <v>0</v>
      </c>
      <c r="D18" s="159">
        <v>0</v>
      </c>
      <c r="E18" s="159">
        <v>74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50">
        <f t="shared" si="0"/>
        <v>74</v>
      </c>
      <c r="M18" s="160">
        <f t="shared" si="1"/>
        <v>5.5265123226288272E-2</v>
      </c>
    </row>
    <row r="19" spans="1:13">
      <c r="A19" s="167" t="s">
        <v>11</v>
      </c>
      <c r="B19" s="159">
        <v>22</v>
      </c>
      <c r="C19" s="159">
        <v>3</v>
      </c>
      <c r="D19" s="159">
        <v>0</v>
      </c>
      <c r="E19" s="159">
        <v>0</v>
      </c>
      <c r="F19" s="159">
        <v>0</v>
      </c>
      <c r="G19" s="159">
        <v>2</v>
      </c>
      <c r="H19" s="159">
        <v>2</v>
      </c>
      <c r="I19" s="159">
        <v>0</v>
      </c>
      <c r="J19" s="159">
        <v>0</v>
      </c>
      <c r="K19" s="159">
        <v>0</v>
      </c>
      <c r="L19" s="50">
        <f t="shared" si="0"/>
        <v>29</v>
      </c>
      <c r="M19" s="160">
        <f t="shared" si="1"/>
        <v>2.1657953696788648E-2</v>
      </c>
    </row>
    <row r="20" spans="1:13">
      <c r="A20" s="167" t="s">
        <v>12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50">
        <f t="shared" si="0"/>
        <v>0</v>
      </c>
      <c r="M20" s="160">
        <f t="shared" si="1"/>
        <v>0</v>
      </c>
    </row>
    <row r="21" spans="1:13">
      <c r="A21" s="167" t="s">
        <v>13</v>
      </c>
      <c r="B21" s="159">
        <v>7</v>
      </c>
      <c r="C21" s="159">
        <v>0</v>
      </c>
      <c r="D21" s="159">
        <v>0</v>
      </c>
      <c r="E21" s="159">
        <v>0</v>
      </c>
      <c r="F21" s="159">
        <v>0</v>
      </c>
      <c r="G21" s="159">
        <v>3</v>
      </c>
      <c r="H21" s="159">
        <v>1</v>
      </c>
      <c r="I21" s="159">
        <v>0</v>
      </c>
      <c r="J21" s="159">
        <v>0</v>
      </c>
      <c r="K21" s="159">
        <v>0</v>
      </c>
      <c r="L21" s="50">
        <f t="shared" si="0"/>
        <v>11</v>
      </c>
      <c r="M21" s="160">
        <f t="shared" si="1"/>
        <v>8.215085884988798E-3</v>
      </c>
    </row>
    <row r="22" spans="1:13">
      <c r="A22" s="167" t="s">
        <v>14</v>
      </c>
      <c r="B22" s="159">
        <v>95</v>
      </c>
      <c r="C22" s="159">
        <v>8</v>
      </c>
      <c r="D22" s="159">
        <v>0</v>
      </c>
      <c r="E22" s="159">
        <v>0</v>
      </c>
      <c r="F22" s="159">
        <v>0</v>
      </c>
      <c r="G22" s="159">
        <v>11</v>
      </c>
      <c r="H22" s="159">
        <v>11</v>
      </c>
      <c r="I22" s="159">
        <v>0</v>
      </c>
      <c r="J22" s="159">
        <v>0</v>
      </c>
      <c r="K22" s="159">
        <v>0</v>
      </c>
      <c r="L22" s="50">
        <f t="shared" si="0"/>
        <v>125</v>
      </c>
      <c r="M22" s="160">
        <f t="shared" si="1"/>
        <v>9.3353248693054516E-2</v>
      </c>
    </row>
    <row r="23" spans="1:13">
      <c r="A23" s="167" t="s">
        <v>15</v>
      </c>
      <c r="B23" s="159">
        <v>0</v>
      </c>
      <c r="C23" s="159">
        <v>10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50">
        <f t="shared" si="0"/>
        <v>10</v>
      </c>
      <c r="M23" s="160">
        <f t="shared" si="1"/>
        <v>7.4682598954443615E-3</v>
      </c>
    </row>
    <row r="24" spans="1:13">
      <c r="A24" s="166" t="s">
        <v>94</v>
      </c>
      <c r="B24" s="159">
        <v>253</v>
      </c>
      <c r="C24" s="159">
        <v>48</v>
      </c>
      <c r="D24" s="159">
        <v>84</v>
      </c>
      <c r="E24" s="159">
        <v>0</v>
      </c>
      <c r="F24" s="159">
        <v>0</v>
      </c>
      <c r="G24" s="159">
        <v>8</v>
      </c>
      <c r="H24" s="159">
        <v>8</v>
      </c>
      <c r="I24" s="159">
        <v>0</v>
      </c>
      <c r="J24" s="159">
        <v>0</v>
      </c>
      <c r="K24" s="159">
        <v>0</v>
      </c>
      <c r="L24" s="50">
        <f t="shared" si="0"/>
        <v>401</v>
      </c>
      <c r="M24" s="160">
        <f t="shared" si="1"/>
        <v>0.29947722180731889</v>
      </c>
    </row>
    <row r="25" spans="1:13" ht="16.5" customHeight="1">
      <c r="A25" s="166" t="s">
        <v>35</v>
      </c>
      <c r="B25" s="159">
        <v>0</v>
      </c>
      <c r="C25" s="159">
        <v>0</v>
      </c>
      <c r="D25" s="159">
        <v>0</v>
      </c>
      <c r="E25" s="19">
        <v>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0">
        <f t="shared" si="0"/>
        <v>3</v>
      </c>
      <c r="M25" s="160">
        <f t="shared" si="1"/>
        <v>2.2404779686333084E-3</v>
      </c>
    </row>
    <row r="26" spans="1:13" ht="24" customHeight="1">
      <c r="A26" s="166" t="s">
        <v>36</v>
      </c>
      <c r="B26" s="159">
        <v>14</v>
      </c>
      <c r="C26" s="159">
        <v>0</v>
      </c>
      <c r="D26" s="159">
        <v>11</v>
      </c>
      <c r="E26" s="159">
        <v>0</v>
      </c>
      <c r="F26" s="159">
        <v>0</v>
      </c>
      <c r="G26" s="159">
        <v>3</v>
      </c>
      <c r="H26" s="159">
        <v>1</v>
      </c>
      <c r="I26" s="159">
        <v>0</v>
      </c>
      <c r="J26" s="159">
        <v>0</v>
      </c>
      <c r="K26" s="159">
        <v>0</v>
      </c>
      <c r="L26" s="50">
        <f t="shared" si="0"/>
        <v>29</v>
      </c>
      <c r="M26" s="160">
        <f t="shared" si="1"/>
        <v>2.1657953696788648E-2</v>
      </c>
    </row>
    <row r="27" spans="1:13" ht="18.75" customHeight="1">
      <c r="A27" s="168" t="s">
        <v>17</v>
      </c>
      <c r="B27" s="159">
        <v>0</v>
      </c>
      <c r="C27" s="159">
        <v>0</v>
      </c>
      <c r="D27" s="159">
        <v>0</v>
      </c>
      <c r="E27" s="159">
        <v>11</v>
      </c>
      <c r="F27" s="159">
        <v>0</v>
      </c>
      <c r="G27" s="159">
        <v>0</v>
      </c>
      <c r="H27" s="159">
        <v>0</v>
      </c>
      <c r="I27" s="159">
        <v>3</v>
      </c>
      <c r="J27" s="159">
        <v>0</v>
      </c>
      <c r="K27" s="159">
        <v>0</v>
      </c>
      <c r="L27" s="50">
        <f t="shared" si="0"/>
        <v>14</v>
      </c>
      <c r="M27" s="160">
        <f t="shared" si="1"/>
        <v>1.0455563853622106E-2</v>
      </c>
    </row>
    <row r="28" spans="1:13" ht="18.75" customHeight="1">
      <c r="A28" s="168" t="s">
        <v>18</v>
      </c>
      <c r="B28" s="159">
        <v>56</v>
      </c>
      <c r="C28" s="159">
        <v>0</v>
      </c>
      <c r="D28" s="159">
        <v>2</v>
      </c>
      <c r="E28" s="161">
        <v>8</v>
      </c>
      <c r="F28" s="159">
        <v>0</v>
      </c>
      <c r="G28" s="159">
        <v>3</v>
      </c>
      <c r="H28" s="159">
        <v>4</v>
      </c>
      <c r="I28" s="159">
        <v>2</v>
      </c>
      <c r="J28" s="159">
        <v>3</v>
      </c>
      <c r="K28" s="159">
        <v>39</v>
      </c>
      <c r="L28" s="50">
        <f t="shared" si="0"/>
        <v>117</v>
      </c>
      <c r="M28" s="160">
        <f t="shared" si="1"/>
        <v>8.7378640776699032E-2</v>
      </c>
    </row>
    <row r="29" spans="1:13">
      <c r="A29" s="162" t="s">
        <v>20</v>
      </c>
      <c r="B29" s="163">
        <f>SUM(B7:B28)</f>
        <v>752</v>
      </c>
      <c r="C29" s="163">
        <f t="shared" ref="C29:K29" si="2">SUM(C7:C28)</f>
        <v>76</v>
      </c>
      <c r="D29" s="163">
        <f t="shared" si="2"/>
        <v>179</v>
      </c>
      <c r="E29" s="163">
        <f t="shared" si="2"/>
        <v>193</v>
      </c>
      <c r="F29" s="163">
        <f t="shared" si="2"/>
        <v>0</v>
      </c>
      <c r="G29" s="163">
        <f t="shared" si="2"/>
        <v>38</v>
      </c>
      <c r="H29" s="163">
        <f t="shared" si="2"/>
        <v>31</v>
      </c>
      <c r="I29" s="163">
        <f t="shared" si="2"/>
        <v>28</v>
      </c>
      <c r="J29" s="163">
        <f t="shared" si="2"/>
        <v>3</v>
      </c>
      <c r="K29" s="163">
        <f t="shared" si="2"/>
        <v>39</v>
      </c>
      <c r="L29" s="163">
        <f>SUM(L7:L28)</f>
        <v>1339</v>
      </c>
      <c r="M29" s="51">
        <f>L29/$L$29</f>
        <v>1</v>
      </c>
    </row>
    <row r="30" spans="1:13">
      <c r="A30" s="195" t="s">
        <v>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2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3">
    <mergeCell ref="A4:M4"/>
    <mergeCell ref="A3:M3"/>
    <mergeCell ref="A2:M2"/>
  </mergeCells>
  <pageMargins left="0.7" right="0.7" top="0.75" bottom="0.75" header="0.3" footer="0.3"/>
  <pageSetup paperSize="5"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0366-E80D-4415-A8DF-5F69E3B501E1}">
  <sheetPr>
    <tabColor theme="7" tint="0.39997558519241921"/>
  </sheetPr>
  <dimension ref="A3:H295"/>
  <sheetViews>
    <sheetView view="pageBreakPreview" zoomScale="69" zoomScaleNormal="100" zoomScaleSheetLayoutView="69" workbookViewId="0">
      <selection activeCell="M294" sqref="M294"/>
    </sheetView>
  </sheetViews>
  <sheetFormatPr baseColWidth="10" defaultRowHeight="15"/>
  <cols>
    <col min="2" max="2" width="25.28515625" customWidth="1"/>
    <col min="3" max="3" width="24.85546875" customWidth="1"/>
    <col min="4" max="4" width="17.5703125" customWidth="1"/>
    <col min="5" max="5" width="18" customWidth="1"/>
    <col min="6" max="6" width="16.7109375" customWidth="1"/>
    <col min="7" max="7" width="14.5703125" customWidth="1"/>
    <col min="8" max="8" width="14.28515625" customWidth="1"/>
  </cols>
  <sheetData>
    <row r="3" spans="2:8">
      <c r="D3" s="20"/>
    </row>
    <row r="7" spans="2:8">
      <c r="B7" s="211" t="s">
        <v>31</v>
      </c>
      <c r="C7" s="211"/>
      <c r="D7" s="211"/>
      <c r="E7" s="211"/>
      <c r="F7" s="211"/>
      <c r="G7" s="211"/>
      <c r="H7" s="211"/>
    </row>
    <row r="8" spans="2:8">
      <c r="B8" s="211" t="s">
        <v>122</v>
      </c>
      <c r="C8" s="211"/>
      <c r="D8" s="211"/>
      <c r="E8" s="211"/>
      <c r="F8" s="211"/>
      <c r="G8" s="211"/>
      <c r="H8" s="211"/>
    </row>
    <row r="9" spans="2:8">
      <c r="B9" s="211" t="s">
        <v>151</v>
      </c>
      <c r="C9" s="211"/>
      <c r="D9" s="211"/>
      <c r="E9" s="211"/>
      <c r="F9" s="211"/>
      <c r="G9" s="211"/>
      <c r="H9" s="211"/>
    </row>
    <row r="10" spans="2:8">
      <c r="B10" s="222"/>
      <c r="C10" s="222"/>
      <c r="D10" s="222"/>
      <c r="E10" s="222"/>
      <c r="F10" s="222"/>
      <c r="G10" s="222"/>
      <c r="H10" s="222"/>
    </row>
    <row r="11" spans="2:8">
      <c r="B11" s="223" t="s">
        <v>144</v>
      </c>
      <c r="C11" s="223"/>
      <c r="D11" s="223"/>
      <c r="E11" s="223"/>
      <c r="F11" s="223"/>
      <c r="G11" s="223"/>
      <c r="H11" s="223"/>
    </row>
    <row r="12" spans="2:8" ht="27.75" customHeight="1">
      <c r="B12" s="99" t="s">
        <v>121</v>
      </c>
      <c r="C12" s="100" t="s">
        <v>34</v>
      </c>
      <c r="D12" s="101" t="s">
        <v>98</v>
      </c>
      <c r="E12" s="101" t="s">
        <v>99</v>
      </c>
      <c r="F12" s="101" t="s">
        <v>100</v>
      </c>
      <c r="G12" s="101" t="s">
        <v>101</v>
      </c>
      <c r="H12" s="101" t="s">
        <v>102</v>
      </c>
    </row>
    <row r="13" spans="2:8">
      <c r="B13" s="102" t="s">
        <v>41</v>
      </c>
      <c r="C13" s="103">
        <v>61</v>
      </c>
      <c r="D13" s="103">
        <v>62171</v>
      </c>
      <c r="E13" s="103">
        <v>200225</v>
      </c>
      <c r="F13" s="104">
        <f>SUM(D13:E13)</f>
        <v>262396</v>
      </c>
      <c r="G13" s="103">
        <v>85586</v>
      </c>
      <c r="H13" s="103">
        <v>68</v>
      </c>
    </row>
    <row r="14" spans="2:8">
      <c r="B14" s="102" t="s">
        <v>117</v>
      </c>
      <c r="C14" s="103">
        <v>74</v>
      </c>
      <c r="D14" s="103">
        <v>57390</v>
      </c>
      <c r="E14" s="103">
        <v>170464</v>
      </c>
      <c r="F14" s="104">
        <f t="shared" ref="F14:F19" si="0">SUM(D14:E14)</f>
        <v>227854</v>
      </c>
      <c r="G14" s="103">
        <v>88954</v>
      </c>
      <c r="H14" s="103">
        <v>170</v>
      </c>
    </row>
    <row r="15" spans="2:8">
      <c r="B15" s="102" t="s">
        <v>9</v>
      </c>
      <c r="C15" s="103">
        <v>36</v>
      </c>
      <c r="D15" s="103">
        <v>35466</v>
      </c>
      <c r="E15" s="103">
        <v>73046</v>
      </c>
      <c r="F15" s="104">
        <f t="shared" si="0"/>
        <v>108512</v>
      </c>
      <c r="G15" s="103">
        <v>36970</v>
      </c>
      <c r="H15" s="103">
        <v>28260</v>
      </c>
    </row>
    <row r="16" spans="2:8">
      <c r="B16" s="102" t="s">
        <v>120</v>
      </c>
      <c r="C16" s="103">
        <v>11</v>
      </c>
      <c r="D16" s="103">
        <v>421</v>
      </c>
      <c r="E16" s="103">
        <v>19733</v>
      </c>
      <c r="F16" s="104">
        <f t="shared" si="0"/>
        <v>20154</v>
      </c>
      <c r="G16" s="103">
        <v>7971</v>
      </c>
      <c r="H16" s="103">
        <v>11</v>
      </c>
    </row>
    <row r="17" spans="2:8">
      <c r="B17" s="102" t="s">
        <v>104</v>
      </c>
      <c r="C17" s="103">
        <v>8</v>
      </c>
      <c r="D17" s="103">
        <v>4974</v>
      </c>
      <c r="E17" s="103">
        <v>7698</v>
      </c>
      <c r="F17" s="104">
        <f t="shared" si="0"/>
        <v>12672</v>
      </c>
      <c r="G17" s="103">
        <v>5303</v>
      </c>
      <c r="H17" s="103">
        <v>1963</v>
      </c>
    </row>
    <row r="18" spans="2:8">
      <c r="B18" s="102" t="s">
        <v>105</v>
      </c>
      <c r="C18" s="103">
        <v>39</v>
      </c>
      <c r="D18" s="103">
        <v>14778</v>
      </c>
      <c r="E18" s="103">
        <v>0</v>
      </c>
      <c r="F18" s="104">
        <f t="shared" si="0"/>
        <v>14778</v>
      </c>
      <c r="G18" s="103">
        <v>4279</v>
      </c>
      <c r="H18" s="103">
        <v>8296</v>
      </c>
    </row>
    <row r="19" spans="2:8">
      <c r="B19" s="102" t="s">
        <v>106</v>
      </c>
      <c r="C19" s="103">
        <v>3</v>
      </c>
      <c r="D19" s="103">
        <v>0</v>
      </c>
      <c r="E19" s="103">
        <v>5566</v>
      </c>
      <c r="F19" s="104">
        <f t="shared" si="0"/>
        <v>5566</v>
      </c>
      <c r="G19" s="103">
        <v>4668</v>
      </c>
      <c r="H19" s="103">
        <v>0</v>
      </c>
    </row>
    <row r="20" spans="2:8">
      <c r="B20" s="83" t="s">
        <v>19</v>
      </c>
      <c r="C20" s="84">
        <f>SUM(C13:C19)</f>
        <v>232</v>
      </c>
      <c r="D20" s="84">
        <f t="shared" ref="D20:H20" si="1">SUM(D13:D19)</f>
        <v>175200</v>
      </c>
      <c r="E20" s="84">
        <f t="shared" si="1"/>
        <v>476732</v>
      </c>
      <c r="F20" s="84">
        <f t="shared" si="1"/>
        <v>651932</v>
      </c>
      <c r="G20" s="84">
        <f t="shared" si="1"/>
        <v>233731</v>
      </c>
      <c r="H20" s="84">
        <f t="shared" si="1"/>
        <v>38768</v>
      </c>
    </row>
    <row r="21" spans="2:8">
      <c r="B21" s="198" t="s">
        <v>82</v>
      </c>
    </row>
    <row r="22" spans="2:8">
      <c r="B22" s="219" t="s">
        <v>152</v>
      </c>
      <c r="C22" s="219"/>
      <c r="D22" s="219"/>
      <c r="E22" s="219"/>
      <c r="F22" s="219"/>
      <c r="G22" s="219"/>
      <c r="H22" s="219"/>
    </row>
    <row r="29" spans="2:8">
      <c r="B29" s="221" t="s">
        <v>140</v>
      </c>
      <c r="C29" s="221"/>
    </row>
    <row r="30" spans="2:8">
      <c r="B30" s="47" t="s">
        <v>40</v>
      </c>
      <c r="C30" s="47" t="s">
        <v>19</v>
      </c>
    </row>
    <row r="31" spans="2:8">
      <c r="B31" s="102" t="s">
        <v>41</v>
      </c>
      <c r="C31" s="113">
        <v>61</v>
      </c>
    </row>
    <row r="32" spans="2:8">
      <c r="B32" s="102" t="s">
        <v>10</v>
      </c>
      <c r="C32" s="103">
        <v>74</v>
      </c>
    </row>
    <row r="33" spans="2:3">
      <c r="B33" s="102" t="s">
        <v>9</v>
      </c>
      <c r="C33" s="103">
        <v>36</v>
      </c>
    </row>
    <row r="34" spans="2:3">
      <c r="B34" s="102" t="s">
        <v>103</v>
      </c>
      <c r="C34" s="103">
        <v>11</v>
      </c>
    </row>
    <row r="35" spans="2:3">
      <c r="B35" s="102" t="s">
        <v>18</v>
      </c>
      <c r="C35" s="103">
        <v>8</v>
      </c>
    </row>
    <row r="36" spans="2:3">
      <c r="B36" s="102" t="s">
        <v>107</v>
      </c>
      <c r="C36" s="103">
        <v>39</v>
      </c>
    </row>
    <row r="37" spans="2:3">
      <c r="B37" s="102" t="s">
        <v>106</v>
      </c>
      <c r="C37" s="103">
        <v>3</v>
      </c>
    </row>
    <row r="38" spans="2:3">
      <c r="B38" s="29" t="s">
        <v>19</v>
      </c>
      <c r="C38" s="97">
        <f>SUM(C31:C37)</f>
        <v>232</v>
      </c>
    </row>
    <row r="39" spans="2:3">
      <c r="B39" s="198" t="s">
        <v>82</v>
      </c>
    </row>
    <row r="50" spans="2:4">
      <c r="B50" s="218" t="s">
        <v>141</v>
      </c>
      <c r="C50" s="218"/>
      <c r="D50" s="22"/>
    </row>
    <row r="51" spans="2:4">
      <c r="B51" s="85"/>
      <c r="C51" s="85"/>
      <c r="D51" s="22"/>
    </row>
    <row r="52" spans="2:4">
      <c r="B52" s="47" t="s">
        <v>40</v>
      </c>
      <c r="C52" s="47" t="s">
        <v>19</v>
      </c>
    </row>
    <row r="53" spans="2:4">
      <c r="B53" s="102" t="s">
        <v>41</v>
      </c>
      <c r="C53" s="103">
        <v>262396</v>
      </c>
    </row>
    <row r="54" spans="2:4">
      <c r="B54" s="102" t="s">
        <v>10</v>
      </c>
      <c r="C54" s="103">
        <v>227854</v>
      </c>
    </row>
    <row r="55" spans="2:4">
      <c r="B55" s="102" t="s">
        <v>9</v>
      </c>
      <c r="C55" s="103">
        <v>108512</v>
      </c>
    </row>
    <row r="56" spans="2:4">
      <c r="B56" s="102" t="s">
        <v>103</v>
      </c>
      <c r="C56" s="103">
        <v>20154</v>
      </c>
    </row>
    <row r="57" spans="2:4">
      <c r="B57" s="102" t="s">
        <v>18</v>
      </c>
      <c r="C57" s="103">
        <v>12672</v>
      </c>
    </row>
    <row r="58" spans="2:4">
      <c r="B58" s="102" t="s">
        <v>107</v>
      </c>
      <c r="C58" s="103">
        <v>14778</v>
      </c>
    </row>
    <row r="59" spans="2:4">
      <c r="B59" s="102" t="s">
        <v>106</v>
      </c>
      <c r="C59" s="103">
        <v>5566</v>
      </c>
    </row>
    <row r="60" spans="2:4">
      <c r="B60" s="47" t="s">
        <v>19</v>
      </c>
      <c r="C60" s="97">
        <f>SUM(C53:C59)</f>
        <v>651932</v>
      </c>
    </row>
    <row r="61" spans="2:4">
      <c r="B61" s="198" t="s">
        <v>82</v>
      </c>
    </row>
    <row r="62" spans="2:4" ht="14.25" customHeight="1">
      <c r="B62" s="21"/>
    </row>
    <row r="63" spans="2:4" ht="15" hidden="1" customHeight="1">
      <c r="D63" s="23"/>
    </row>
    <row r="64" spans="2:4" ht="15" hidden="1" customHeight="1">
      <c r="D64" s="23"/>
    </row>
    <row r="65" spans="4:4" ht="15" hidden="1" customHeight="1">
      <c r="D65" s="23"/>
    </row>
    <row r="66" spans="4:4" ht="15" hidden="1" customHeight="1">
      <c r="D66" s="23"/>
    </row>
    <row r="67" spans="4:4" ht="15" hidden="1" customHeight="1">
      <c r="D67" s="23"/>
    </row>
    <row r="68" spans="4:4" ht="15" hidden="1" customHeight="1">
      <c r="D68" s="23"/>
    </row>
    <row r="69" spans="4:4" ht="15" hidden="1" customHeight="1">
      <c r="D69" s="23"/>
    </row>
    <row r="70" spans="4:4" ht="15" hidden="1" customHeight="1">
      <c r="D70" s="23"/>
    </row>
    <row r="71" spans="4:4" ht="15" hidden="1" customHeight="1">
      <c r="D71" s="23"/>
    </row>
    <row r="72" spans="4:4" ht="15" hidden="1" customHeight="1">
      <c r="D72" s="23"/>
    </row>
    <row r="73" spans="4:4" ht="15" hidden="1" customHeight="1">
      <c r="D73" s="23"/>
    </row>
    <row r="74" spans="4:4" ht="15" hidden="1" customHeight="1">
      <c r="D74" s="23"/>
    </row>
    <row r="75" spans="4:4" ht="15" hidden="1" customHeight="1">
      <c r="D75" s="23"/>
    </row>
    <row r="76" spans="4:4" ht="15" hidden="1" customHeight="1">
      <c r="D76" s="23"/>
    </row>
    <row r="77" spans="4:4" ht="15" customHeight="1">
      <c r="D77" s="23"/>
    </row>
    <row r="78" spans="4:4">
      <c r="D78" s="23"/>
    </row>
    <row r="79" spans="4:4">
      <c r="D79" s="23"/>
    </row>
    <row r="80" spans="4:4">
      <c r="D80" s="23"/>
    </row>
    <row r="81" spans="1:7">
      <c r="D81" s="23"/>
    </row>
    <row r="83" spans="1:7">
      <c r="A83" s="211" t="s">
        <v>162</v>
      </c>
      <c r="B83" s="211"/>
      <c r="C83" s="211"/>
      <c r="D83" s="211"/>
      <c r="E83" s="211"/>
      <c r="F83" s="211"/>
      <c r="G83" s="211"/>
    </row>
    <row r="84" spans="1:7">
      <c r="D84" s="22"/>
    </row>
    <row r="85" spans="1:7" ht="30">
      <c r="B85" s="25" t="s">
        <v>97</v>
      </c>
      <c r="C85" s="26" t="s">
        <v>98</v>
      </c>
      <c r="D85" s="26" t="s">
        <v>99</v>
      </c>
      <c r="E85" s="26" t="s">
        <v>101</v>
      </c>
      <c r="F85" s="26" t="s">
        <v>102</v>
      </c>
    </row>
    <row r="86" spans="1:7">
      <c r="B86" s="157">
        <v>232</v>
      </c>
      <c r="C86" s="157">
        <v>175200</v>
      </c>
      <c r="D86" s="157">
        <v>476732</v>
      </c>
      <c r="E86" s="157">
        <v>233731</v>
      </c>
      <c r="F86" s="157">
        <v>38768</v>
      </c>
    </row>
    <row r="87" spans="1:7">
      <c r="B87" s="198" t="s">
        <v>82</v>
      </c>
    </row>
    <row r="106" spans="6:6">
      <c r="F106" s="24"/>
    </row>
    <row r="107" spans="6:6" ht="22.5" customHeight="1"/>
    <row r="108" spans="6:6" ht="15.75" customHeight="1"/>
    <row r="120" spans="2:6">
      <c r="B120" s="211" t="s">
        <v>154</v>
      </c>
      <c r="C120" s="211"/>
      <c r="D120" s="211"/>
      <c r="E120" s="211"/>
      <c r="F120" s="211"/>
    </row>
    <row r="121" spans="2:6">
      <c r="D121" s="23"/>
    </row>
    <row r="122" spans="2:6">
      <c r="B122" s="112" t="s">
        <v>40</v>
      </c>
      <c r="C122" s="106" t="s">
        <v>98</v>
      </c>
      <c r="D122" s="106" t="s">
        <v>99</v>
      </c>
      <c r="E122" s="106" t="s">
        <v>101</v>
      </c>
      <c r="F122" s="106" t="s">
        <v>102</v>
      </c>
    </row>
    <row r="123" spans="2:6">
      <c r="B123" s="102" t="s">
        <v>41</v>
      </c>
      <c r="C123" s="103">
        <v>62171</v>
      </c>
      <c r="D123" s="103">
        <v>200225</v>
      </c>
      <c r="E123" s="103">
        <v>85586</v>
      </c>
      <c r="F123" s="103">
        <v>68</v>
      </c>
    </row>
    <row r="124" spans="2:6">
      <c r="B124" s="102" t="s">
        <v>10</v>
      </c>
      <c r="C124" s="103">
        <v>57390</v>
      </c>
      <c r="D124" s="103">
        <v>170464</v>
      </c>
      <c r="E124" s="103">
        <v>88954</v>
      </c>
      <c r="F124" s="103">
        <v>170</v>
      </c>
    </row>
    <row r="125" spans="2:6">
      <c r="B125" s="102" t="s">
        <v>9</v>
      </c>
      <c r="C125" s="103">
        <v>35466</v>
      </c>
      <c r="D125" s="103">
        <v>73046</v>
      </c>
      <c r="E125" s="103">
        <v>36970</v>
      </c>
      <c r="F125" s="103">
        <v>28260</v>
      </c>
    </row>
    <row r="126" spans="2:6">
      <c r="B126" s="102" t="s">
        <v>103</v>
      </c>
      <c r="C126" s="103">
        <v>421</v>
      </c>
      <c r="D126" s="103">
        <v>19733</v>
      </c>
      <c r="E126" s="103">
        <v>7971</v>
      </c>
      <c r="F126" s="103">
        <v>11</v>
      </c>
    </row>
    <row r="127" spans="2:6">
      <c r="B127" s="102" t="s">
        <v>104</v>
      </c>
      <c r="C127" s="103">
        <v>4974</v>
      </c>
      <c r="D127" s="103">
        <v>7698</v>
      </c>
      <c r="E127" s="103">
        <v>5303</v>
      </c>
      <c r="F127" s="103">
        <v>1963</v>
      </c>
    </row>
    <row r="128" spans="2:6">
      <c r="B128" s="102" t="s">
        <v>105</v>
      </c>
      <c r="C128" s="103">
        <v>14778</v>
      </c>
      <c r="D128" s="103">
        <v>0</v>
      </c>
      <c r="E128" s="103">
        <v>4279</v>
      </c>
      <c r="F128" s="103">
        <v>8296</v>
      </c>
    </row>
    <row r="129" spans="2:6">
      <c r="B129" s="102" t="s">
        <v>106</v>
      </c>
      <c r="C129" s="103">
        <v>0</v>
      </c>
      <c r="D129" s="103">
        <v>5566</v>
      </c>
      <c r="E129" s="103">
        <v>4668</v>
      </c>
      <c r="F129" s="103">
        <v>0</v>
      </c>
    </row>
    <row r="130" spans="2:6">
      <c r="B130" s="156" t="s">
        <v>20</v>
      </c>
      <c r="C130" s="125">
        <f>SUM(C123:C129)</f>
        <v>175200</v>
      </c>
      <c r="D130" s="125">
        <f t="shared" ref="D130:F130" si="2">SUM(D123:D129)</f>
        <v>476732</v>
      </c>
      <c r="E130" s="125">
        <f t="shared" si="2"/>
        <v>233731</v>
      </c>
      <c r="F130" s="125">
        <f t="shared" si="2"/>
        <v>38768</v>
      </c>
    </row>
    <row r="131" spans="2:6">
      <c r="B131" s="197" t="s">
        <v>82</v>
      </c>
    </row>
    <row r="164" spans="2:6">
      <c r="B164" s="211" t="s">
        <v>31</v>
      </c>
      <c r="C164" s="211"/>
      <c r="D164" s="211"/>
      <c r="E164" s="211"/>
      <c r="F164" s="211"/>
    </row>
    <row r="165" spans="2:6">
      <c r="B165" s="211" t="s">
        <v>122</v>
      </c>
      <c r="C165" s="211"/>
      <c r="D165" s="211"/>
      <c r="E165" s="211"/>
      <c r="F165" s="211"/>
    </row>
    <row r="166" spans="2:6">
      <c r="B166" s="211" t="s">
        <v>135</v>
      </c>
      <c r="C166" s="211"/>
      <c r="D166" s="211"/>
      <c r="E166" s="211"/>
      <c r="F166" s="211"/>
    </row>
    <row r="167" spans="2:6">
      <c r="B167" s="211" t="s">
        <v>153</v>
      </c>
      <c r="C167" s="211"/>
      <c r="D167" s="211"/>
      <c r="E167" s="211"/>
      <c r="F167" s="211"/>
    </row>
    <row r="169" spans="2:6">
      <c r="B169" s="47" t="s">
        <v>40</v>
      </c>
      <c r="C169" s="47">
        <v>2022</v>
      </c>
      <c r="D169" s="47">
        <v>2023</v>
      </c>
      <c r="E169" s="47" t="s">
        <v>108</v>
      </c>
      <c r="F169" s="47" t="s">
        <v>109</v>
      </c>
    </row>
    <row r="170" spans="2:6">
      <c r="B170" s="102" t="s">
        <v>41</v>
      </c>
      <c r="C170" s="103">
        <v>277619</v>
      </c>
      <c r="D170" s="30">
        <v>262396</v>
      </c>
      <c r="E170" s="30">
        <f>D170-C170</f>
        <v>-15223</v>
      </c>
      <c r="F170" s="59">
        <f>E170/C170</f>
        <v>-5.4834143196250976E-2</v>
      </c>
    </row>
    <row r="171" spans="2:6">
      <c r="B171" s="102" t="s">
        <v>10</v>
      </c>
      <c r="C171" s="103">
        <v>125600</v>
      </c>
      <c r="D171" s="30">
        <v>227854</v>
      </c>
      <c r="E171" s="30">
        <f t="shared" ref="E171:E177" si="3">D171-C171</f>
        <v>102254</v>
      </c>
      <c r="F171" s="59">
        <f t="shared" ref="F171:F177" si="4">E171/C171</f>
        <v>0.81412420382165607</v>
      </c>
    </row>
    <row r="172" spans="2:6">
      <c r="B172" s="102" t="s">
        <v>9</v>
      </c>
      <c r="C172" s="103">
        <v>75203</v>
      </c>
      <c r="D172" s="30">
        <v>108512</v>
      </c>
      <c r="E172" s="30">
        <f t="shared" si="3"/>
        <v>33309</v>
      </c>
      <c r="F172" s="59">
        <f t="shared" si="4"/>
        <v>0.44292116006010396</v>
      </c>
    </row>
    <row r="173" spans="2:6">
      <c r="B173" s="102" t="s">
        <v>103</v>
      </c>
      <c r="C173" s="103">
        <v>7312</v>
      </c>
      <c r="D173" s="30">
        <v>20154</v>
      </c>
      <c r="E173" s="30">
        <f t="shared" si="3"/>
        <v>12842</v>
      </c>
      <c r="F173" s="59">
        <f t="shared" si="4"/>
        <v>1.7562910284463895</v>
      </c>
    </row>
    <row r="174" spans="2:6">
      <c r="B174" s="102" t="s">
        <v>18</v>
      </c>
      <c r="C174" s="103">
        <v>6940</v>
      </c>
      <c r="D174" s="30">
        <v>12672</v>
      </c>
      <c r="E174" s="30">
        <f t="shared" si="3"/>
        <v>5732</v>
      </c>
      <c r="F174" s="59">
        <f t="shared" si="4"/>
        <v>0.82593659942363118</v>
      </c>
    </row>
    <row r="175" spans="2:6">
      <c r="B175" s="102" t="s">
        <v>107</v>
      </c>
      <c r="C175" s="103">
        <v>15256</v>
      </c>
      <c r="D175" s="30">
        <v>14778</v>
      </c>
      <c r="E175" s="30">
        <f t="shared" si="3"/>
        <v>-478</v>
      </c>
      <c r="F175" s="59">
        <f t="shared" si="4"/>
        <v>-3.1331934976402728E-2</v>
      </c>
    </row>
    <row r="176" spans="2:6">
      <c r="B176" s="102" t="s">
        <v>106</v>
      </c>
      <c r="C176" s="103">
        <v>1104</v>
      </c>
      <c r="D176" s="30">
        <v>5566</v>
      </c>
      <c r="E176" s="30">
        <f t="shared" si="3"/>
        <v>4462</v>
      </c>
      <c r="F176" s="59">
        <f t="shared" si="4"/>
        <v>4.041666666666667</v>
      </c>
    </row>
    <row r="177" spans="2:6">
      <c r="B177" s="28" t="s">
        <v>19</v>
      </c>
      <c r="C177" s="60">
        <f>SUM(C170:C176)</f>
        <v>509034</v>
      </c>
      <c r="D177" s="60">
        <f>SUM(D170:D176)</f>
        <v>651932</v>
      </c>
      <c r="E177" s="60">
        <f t="shared" si="3"/>
        <v>142898</v>
      </c>
      <c r="F177" s="61">
        <f t="shared" si="4"/>
        <v>0.28072388091954564</v>
      </c>
    </row>
    <row r="178" spans="2:6">
      <c r="B178" s="197" t="s">
        <v>82</v>
      </c>
    </row>
    <row r="179" spans="2:6" ht="27.6" customHeight="1">
      <c r="B179" s="220" t="s">
        <v>157</v>
      </c>
      <c r="C179" s="220"/>
      <c r="D179" s="220"/>
      <c r="E179" s="220"/>
      <c r="F179" s="220"/>
    </row>
    <row r="201" spans="2:6">
      <c r="B201" s="211" t="s">
        <v>31</v>
      </c>
      <c r="C201" s="211"/>
      <c r="D201" s="211"/>
      <c r="E201" s="211"/>
      <c r="F201" s="211"/>
    </row>
    <row r="202" spans="2:6">
      <c r="B202" s="211" t="s">
        <v>137</v>
      </c>
      <c r="C202" s="211"/>
      <c r="D202" s="211"/>
      <c r="E202" s="211"/>
      <c r="F202" s="211"/>
    </row>
    <row r="203" spans="2:6">
      <c r="B203" s="211" t="s">
        <v>136</v>
      </c>
      <c r="C203" s="211"/>
      <c r="D203" s="211"/>
      <c r="E203" s="211"/>
      <c r="F203" s="211"/>
    </row>
    <row r="204" spans="2:6">
      <c r="B204" s="211" t="s">
        <v>153</v>
      </c>
      <c r="C204" s="211"/>
      <c r="D204" s="211"/>
      <c r="E204" s="211"/>
      <c r="F204" s="211"/>
    </row>
    <row r="205" spans="2:6">
      <c r="D205" s="22"/>
    </row>
    <row r="206" spans="2:6" ht="25.5">
      <c r="B206" s="47" t="s">
        <v>40</v>
      </c>
      <c r="C206" s="106">
        <v>2022</v>
      </c>
      <c r="D206" s="106">
        <v>2023</v>
      </c>
      <c r="E206" s="106" t="s">
        <v>37</v>
      </c>
      <c r="F206" s="106" t="s">
        <v>38</v>
      </c>
    </row>
    <row r="207" spans="2:6">
      <c r="B207" s="114" t="s">
        <v>41</v>
      </c>
      <c r="C207" s="107">
        <v>76</v>
      </c>
      <c r="D207" s="107">
        <v>61</v>
      </c>
      <c r="E207" s="108">
        <f>D207-C207</f>
        <v>-15</v>
      </c>
      <c r="F207" s="109">
        <f>E207/C207</f>
        <v>-0.19736842105263158</v>
      </c>
    </row>
    <row r="208" spans="2:6">
      <c r="B208" s="114" t="s">
        <v>117</v>
      </c>
      <c r="C208" s="107">
        <v>57</v>
      </c>
      <c r="D208" s="110">
        <v>74</v>
      </c>
      <c r="E208" s="108">
        <f t="shared" ref="E208:E214" si="5">D208-C208</f>
        <v>17</v>
      </c>
      <c r="F208" s="109">
        <f t="shared" ref="F208:F214" si="6">E208/C208</f>
        <v>0.2982456140350877</v>
      </c>
    </row>
    <row r="209" spans="2:6">
      <c r="B209" s="114" t="s">
        <v>9</v>
      </c>
      <c r="C209" s="107">
        <v>33</v>
      </c>
      <c r="D209" s="107">
        <v>36</v>
      </c>
      <c r="E209" s="108">
        <f t="shared" si="5"/>
        <v>3</v>
      </c>
      <c r="F209" s="109">
        <f t="shared" si="6"/>
        <v>9.0909090909090912E-2</v>
      </c>
    </row>
    <row r="210" spans="2:6">
      <c r="B210" s="114" t="s">
        <v>120</v>
      </c>
      <c r="C210" s="72">
        <v>8</v>
      </c>
      <c r="D210" s="72">
        <v>11</v>
      </c>
      <c r="E210" s="108">
        <f t="shared" si="5"/>
        <v>3</v>
      </c>
      <c r="F210" s="109">
        <f t="shared" si="6"/>
        <v>0.375</v>
      </c>
    </row>
    <row r="211" spans="2:6">
      <c r="B211" s="114" t="s">
        <v>104</v>
      </c>
      <c r="C211" s="107">
        <v>8</v>
      </c>
      <c r="D211" s="107">
        <v>8</v>
      </c>
      <c r="E211" s="108">
        <f t="shared" si="5"/>
        <v>0</v>
      </c>
      <c r="F211" s="109">
        <f t="shared" si="6"/>
        <v>0</v>
      </c>
    </row>
    <row r="212" spans="2:6">
      <c r="B212" s="114" t="s">
        <v>105</v>
      </c>
      <c r="C212" s="107">
        <v>40</v>
      </c>
      <c r="D212" s="107">
        <v>39</v>
      </c>
      <c r="E212" s="108">
        <f t="shared" si="5"/>
        <v>-1</v>
      </c>
      <c r="F212" s="109">
        <f t="shared" si="6"/>
        <v>-2.5000000000000001E-2</v>
      </c>
    </row>
    <row r="213" spans="2:6">
      <c r="B213" s="114" t="s">
        <v>106</v>
      </c>
      <c r="C213" s="107">
        <v>2</v>
      </c>
      <c r="D213" s="107">
        <v>3</v>
      </c>
      <c r="E213" s="108">
        <f t="shared" si="5"/>
        <v>1</v>
      </c>
      <c r="F213" s="109">
        <f t="shared" si="6"/>
        <v>0.5</v>
      </c>
    </row>
    <row r="214" spans="2:6">
      <c r="B214" s="111" t="s">
        <v>20</v>
      </c>
      <c r="C214" s="60">
        <f>SUM(C207:C213)</f>
        <v>224</v>
      </c>
      <c r="D214" s="60">
        <f>SUM(D207:D213)</f>
        <v>232</v>
      </c>
      <c r="E214" s="60">
        <f t="shared" si="5"/>
        <v>8</v>
      </c>
      <c r="F214" s="61">
        <f t="shared" si="6"/>
        <v>3.5714285714285712E-2</v>
      </c>
    </row>
    <row r="215" spans="2:6">
      <c r="B215" s="197" t="s">
        <v>82</v>
      </c>
    </row>
    <row r="216" spans="2:6" ht="18" customHeight="1">
      <c r="B216" t="s">
        <v>155</v>
      </c>
    </row>
    <row r="240" spans="2:6">
      <c r="B240" s="211" t="s">
        <v>31</v>
      </c>
      <c r="C240" s="211"/>
      <c r="D240" s="211"/>
      <c r="E240" s="211"/>
      <c r="F240" s="211"/>
    </row>
    <row r="241" spans="2:7">
      <c r="B241" s="211" t="s">
        <v>122</v>
      </c>
      <c r="C241" s="211"/>
      <c r="D241" s="211"/>
      <c r="E241" s="211"/>
      <c r="F241" s="211"/>
    </row>
    <row r="242" spans="2:7">
      <c r="B242" s="211" t="s">
        <v>111</v>
      </c>
      <c r="C242" s="211"/>
      <c r="D242" s="211"/>
      <c r="E242" s="211"/>
      <c r="F242" s="211"/>
    </row>
    <row r="243" spans="2:7">
      <c r="B243" s="211" t="s">
        <v>156</v>
      </c>
      <c r="C243" s="211"/>
      <c r="D243" s="211"/>
      <c r="E243" s="211"/>
      <c r="F243" s="211"/>
    </row>
    <row r="245" spans="2:7" ht="25.5">
      <c r="B245" s="47" t="s">
        <v>96</v>
      </c>
      <c r="C245" s="106">
        <v>2019</v>
      </c>
      <c r="D245" s="106">
        <v>2023</v>
      </c>
      <c r="E245" s="106" t="s">
        <v>37</v>
      </c>
      <c r="F245" s="106" t="s">
        <v>38</v>
      </c>
    </row>
    <row r="246" spans="2:7">
      <c r="B246" s="114" t="s">
        <v>41</v>
      </c>
      <c r="C246" s="107">
        <v>186461</v>
      </c>
      <c r="D246" s="107">
        <v>262396</v>
      </c>
      <c r="E246" s="108">
        <f>D246-C246</f>
        <v>75935</v>
      </c>
      <c r="F246" s="109">
        <f>E246/C246</f>
        <v>0.40724333774891264</v>
      </c>
    </row>
    <row r="247" spans="2:7">
      <c r="B247" s="114" t="s">
        <v>117</v>
      </c>
      <c r="C247" s="107">
        <v>0</v>
      </c>
      <c r="D247" s="110">
        <v>227854</v>
      </c>
      <c r="E247" s="108">
        <f t="shared" ref="E247:E253" si="7">D247-C247</f>
        <v>227854</v>
      </c>
      <c r="F247" s="109">
        <v>1</v>
      </c>
      <c r="G247" t="s">
        <v>158</v>
      </c>
    </row>
    <row r="248" spans="2:7">
      <c r="B248" s="114" t="s">
        <v>9</v>
      </c>
      <c r="C248" s="107">
        <v>102577</v>
      </c>
      <c r="D248" s="107">
        <v>108512</v>
      </c>
      <c r="E248" s="108">
        <f t="shared" si="7"/>
        <v>5935</v>
      </c>
      <c r="F248" s="109">
        <f t="shared" ref="F248:F253" si="8">E248/C248</f>
        <v>5.7858974233990078E-2</v>
      </c>
    </row>
    <row r="249" spans="2:7">
      <c r="B249" s="114" t="s">
        <v>120</v>
      </c>
      <c r="C249" s="72">
        <v>21142</v>
      </c>
      <c r="D249" s="72">
        <v>20154</v>
      </c>
      <c r="E249" s="108">
        <f t="shared" si="7"/>
        <v>-988</v>
      </c>
      <c r="F249" s="109">
        <f t="shared" si="8"/>
        <v>-4.6731624255037366E-2</v>
      </c>
      <c r="G249" s="118"/>
    </row>
    <row r="250" spans="2:7">
      <c r="B250" s="114" t="s">
        <v>104</v>
      </c>
      <c r="C250" s="107">
        <v>4237</v>
      </c>
      <c r="D250" s="107">
        <v>12672</v>
      </c>
      <c r="E250" s="108">
        <f t="shared" si="7"/>
        <v>8435</v>
      </c>
      <c r="F250" s="109">
        <f t="shared" si="8"/>
        <v>1.9907953740854378</v>
      </c>
    </row>
    <row r="251" spans="2:7">
      <c r="B251" s="114" t="s">
        <v>105</v>
      </c>
      <c r="C251" s="107">
        <v>18993</v>
      </c>
      <c r="D251" s="107">
        <v>14778</v>
      </c>
      <c r="E251" s="108">
        <f t="shared" si="7"/>
        <v>-4215</v>
      </c>
      <c r="F251" s="109">
        <f t="shared" si="8"/>
        <v>-0.22192386668772707</v>
      </c>
    </row>
    <row r="252" spans="2:7">
      <c r="B252" s="114" t="s">
        <v>106</v>
      </c>
      <c r="C252" s="107">
        <v>0</v>
      </c>
      <c r="D252" s="107">
        <v>5566</v>
      </c>
      <c r="E252" s="108">
        <f t="shared" si="7"/>
        <v>5566</v>
      </c>
      <c r="F252" s="109">
        <v>1</v>
      </c>
    </row>
    <row r="253" spans="2:7">
      <c r="B253" s="83" t="s">
        <v>20</v>
      </c>
      <c r="C253" s="84">
        <f>SUM(C246:C252)</f>
        <v>333410</v>
      </c>
      <c r="D253" s="84">
        <f>SUM(D246:D252)</f>
        <v>651932</v>
      </c>
      <c r="E253" s="84">
        <f t="shared" si="7"/>
        <v>318522</v>
      </c>
      <c r="F253" s="51">
        <f t="shared" si="8"/>
        <v>0.95534627035781772</v>
      </c>
    </row>
    <row r="254" spans="2:7">
      <c r="B254" s="197" t="s">
        <v>82</v>
      </c>
    </row>
    <row r="255" spans="2:7" ht="18" customHeight="1">
      <c r="B255" t="s">
        <v>159</v>
      </c>
    </row>
    <row r="280" spans="2:7">
      <c r="B280" s="211" t="s">
        <v>31</v>
      </c>
      <c r="C280" s="211"/>
      <c r="D280" s="211"/>
      <c r="E280" s="211"/>
      <c r="F280" s="211"/>
    </row>
    <row r="281" spans="2:7">
      <c r="B281" s="211" t="s">
        <v>123</v>
      </c>
      <c r="C281" s="211"/>
      <c r="D281" s="211"/>
      <c r="E281" s="211"/>
      <c r="F281" s="211"/>
    </row>
    <row r="282" spans="2:7">
      <c r="B282" s="211" t="s">
        <v>110</v>
      </c>
      <c r="C282" s="211"/>
      <c r="D282" s="211"/>
      <c r="E282" s="211"/>
      <c r="F282" s="211"/>
    </row>
    <row r="283" spans="2:7">
      <c r="B283" s="211" t="s">
        <v>160</v>
      </c>
      <c r="C283" s="211"/>
      <c r="D283" s="211"/>
      <c r="E283" s="211"/>
      <c r="F283" s="211"/>
    </row>
    <row r="284" spans="2:7">
      <c r="B284" s="105"/>
      <c r="C284" s="105"/>
      <c r="D284" s="63"/>
      <c r="E284" s="63"/>
      <c r="F284" s="63"/>
    </row>
    <row r="285" spans="2:7">
      <c r="B285" s="27" t="s">
        <v>96</v>
      </c>
      <c r="C285" s="27">
        <v>2019</v>
      </c>
      <c r="D285" s="27">
        <v>2023</v>
      </c>
      <c r="E285" s="27" t="s">
        <v>108</v>
      </c>
      <c r="F285" s="27" t="s">
        <v>109</v>
      </c>
    </row>
    <row r="286" spans="2:7">
      <c r="B286" s="102" t="s">
        <v>41</v>
      </c>
      <c r="C286" s="103">
        <v>65</v>
      </c>
      <c r="D286" s="55">
        <v>61</v>
      </c>
      <c r="E286" s="30">
        <f>D286-C286</f>
        <v>-4</v>
      </c>
      <c r="F286" s="59">
        <f>E286/C286</f>
        <v>-6.1538461538461542E-2</v>
      </c>
    </row>
    <row r="287" spans="2:7">
      <c r="B287" s="102" t="s">
        <v>117</v>
      </c>
      <c r="C287" s="103">
        <v>0</v>
      </c>
      <c r="D287" s="55">
        <v>74</v>
      </c>
      <c r="E287" s="30">
        <f t="shared" ref="E287:E293" si="9">D287-C287</f>
        <v>74</v>
      </c>
      <c r="F287" s="59">
        <v>1</v>
      </c>
      <c r="G287" s="118" t="s">
        <v>143</v>
      </c>
    </row>
    <row r="288" spans="2:7">
      <c r="B288" s="102" t="s">
        <v>9</v>
      </c>
      <c r="C288" s="103">
        <v>40</v>
      </c>
      <c r="D288" s="55">
        <v>36</v>
      </c>
      <c r="E288" s="30">
        <f t="shared" si="9"/>
        <v>-4</v>
      </c>
      <c r="F288" s="59">
        <f t="shared" ref="F288:F293" si="10">E288/C288</f>
        <v>-0.1</v>
      </c>
    </row>
    <row r="289" spans="2:6">
      <c r="B289" s="102" t="s">
        <v>120</v>
      </c>
      <c r="C289" s="103">
        <v>16</v>
      </c>
      <c r="D289" s="55">
        <v>11</v>
      </c>
      <c r="E289" s="30">
        <f t="shared" si="9"/>
        <v>-5</v>
      </c>
      <c r="F289" s="59">
        <f t="shared" si="10"/>
        <v>-0.3125</v>
      </c>
    </row>
    <row r="290" spans="2:6">
      <c r="B290" s="102" t="s">
        <v>104</v>
      </c>
      <c r="C290" s="103">
        <v>7</v>
      </c>
      <c r="D290" s="55">
        <v>8</v>
      </c>
      <c r="E290" s="30">
        <f t="shared" si="9"/>
        <v>1</v>
      </c>
      <c r="F290" s="59">
        <f t="shared" si="10"/>
        <v>0.14285714285714285</v>
      </c>
    </row>
    <row r="291" spans="2:6">
      <c r="B291" s="102" t="s">
        <v>105</v>
      </c>
      <c r="C291" s="103">
        <v>41</v>
      </c>
      <c r="D291" s="55">
        <v>39</v>
      </c>
      <c r="E291" s="30">
        <f t="shared" si="9"/>
        <v>-2</v>
      </c>
      <c r="F291" s="59">
        <f t="shared" si="10"/>
        <v>-4.878048780487805E-2</v>
      </c>
    </row>
    <row r="292" spans="2:6">
      <c r="B292" s="102" t="s">
        <v>106</v>
      </c>
      <c r="C292" s="103">
        <v>0</v>
      </c>
      <c r="D292" s="55">
        <v>3</v>
      </c>
      <c r="E292" s="30">
        <f t="shared" si="9"/>
        <v>3</v>
      </c>
      <c r="F292" s="59">
        <v>1</v>
      </c>
    </row>
    <row r="293" spans="2:6">
      <c r="B293" s="28" t="s">
        <v>19</v>
      </c>
      <c r="C293" s="60">
        <f>SUM(C286:C292)</f>
        <v>169</v>
      </c>
      <c r="D293" s="60">
        <f>SUM(D286:D292)</f>
        <v>232</v>
      </c>
      <c r="E293" s="60">
        <f t="shared" si="9"/>
        <v>63</v>
      </c>
      <c r="F293" s="61">
        <f t="shared" si="10"/>
        <v>0.37278106508875741</v>
      </c>
    </row>
    <row r="294" spans="2:6">
      <c r="B294" s="197" t="s">
        <v>82</v>
      </c>
    </row>
    <row r="295" spans="2:6">
      <c r="B295" s="220" t="s">
        <v>161</v>
      </c>
      <c r="C295" s="220"/>
      <c r="D295" s="220"/>
      <c r="E295" s="220"/>
      <c r="F295" s="220"/>
    </row>
  </sheetData>
  <mergeCells count="28">
    <mergeCell ref="B7:H7"/>
    <mergeCell ref="B8:H8"/>
    <mergeCell ref="B9:H9"/>
    <mergeCell ref="B10:H10"/>
    <mergeCell ref="B11:H11"/>
    <mergeCell ref="B281:F281"/>
    <mergeCell ref="B282:F282"/>
    <mergeCell ref="B283:F283"/>
    <mergeCell ref="B203:F203"/>
    <mergeCell ref="B204:F204"/>
    <mergeCell ref="B280:F280"/>
    <mergeCell ref="B243:F243"/>
    <mergeCell ref="B22:H22"/>
    <mergeCell ref="B179:F179"/>
    <mergeCell ref="B295:F295"/>
    <mergeCell ref="B29:C29"/>
    <mergeCell ref="B240:F240"/>
    <mergeCell ref="B241:F241"/>
    <mergeCell ref="B242:F242"/>
    <mergeCell ref="A83:G83"/>
    <mergeCell ref="B166:F166"/>
    <mergeCell ref="B167:F167"/>
    <mergeCell ref="B201:F201"/>
    <mergeCell ref="B202:F202"/>
    <mergeCell ref="B50:C50"/>
    <mergeCell ref="B120:F120"/>
    <mergeCell ref="B164:F164"/>
    <mergeCell ref="B165:F165"/>
  </mergeCells>
  <pageMargins left="0.7" right="0.7" top="0.75" bottom="0.75" header="0.3" footer="0.3"/>
  <pageSetup scale="52" orientation="landscape" horizontalDpi="4294967293" r:id="rId1"/>
  <rowBreaks count="4" manualBreakCount="4">
    <brk id="76" max="8" man="1"/>
    <brk id="132" max="8" man="1"/>
    <brk id="197" max="8" man="1"/>
    <brk id="256" max="8" man="1"/>
  </rowBreaks>
  <ignoredErrors>
    <ignoredError sqref="F13:F19 C214:D214 C253:D253 C293:D29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2:T170"/>
  <sheetViews>
    <sheetView tabSelected="1" view="pageBreakPreview" topLeftCell="A145" zoomScale="60" zoomScaleNormal="87" workbookViewId="0">
      <selection activeCell="J167" sqref="J167"/>
    </sheetView>
  </sheetViews>
  <sheetFormatPr baseColWidth="10" defaultColWidth="10.85546875" defaultRowHeight="12.75"/>
  <cols>
    <col min="1" max="1" width="25.140625" style="7" customWidth="1"/>
    <col min="2" max="2" width="12.42578125" style="7" customWidth="1"/>
    <col min="3" max="3" width="16.140625" style="7" customWidth="1"/>
    <col min="4" max="4" width="14.7109375" style="7" customWidth="1"/>
    <col min="5" max="5" width="16" style="7" customWidth="1"/>
    <col min="6" max="6" width="15.5703125" style="7" customWidth="1"/>
    <col min="7" max="7" width="14.28515625" style="7" customWidth="1"/>
    <col min="8" max="8" width="10.7109375" style="7" customWidth="1"/>
    <col min="9" max="9" width="13.28515625" style="7" customWidth="1"/>
    <col min="10" max="10" width="14" style="7" customWidth="1"/>
    <col min="11" max="11" width="12" style="7" customWidth="1"/>
    <col min="12" max="12" width="16" style="7" customWidth="1"/>
    <col min="13" max="13" width="10.5703125" style="7" customWidth="1"/>
    <col min="14" max="14" width="15.140625" style="7" customWidth="1"/>
    <col min="15" max="15" width="14" style="7" customWidth="1"/>
    <col min="16" max="16" width="13.7109375" style="7" customWidth="1"/>
    <col min="17" max="17" width="15.42578125" style="7" customWidth="1"/>
    <col min="18" max="18" width="14" style="7" customWidth="1"/>
    <col min="19" max="19" width="13.42578125" style="7" customWidth="1"/>
    <col min="20" max="20" width="15.42578125" style="7" customWidth="1"/>
    <col min="21" max="16384" width="10.85546875" style="7"/>
  </cols>
  <sheetData>
    <row r="2" spans="1:20">
      <c r="A2" s="211" t="s">
        <v>72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>
      <c r="A4" s="211" t="s">
        <v>74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1:20">
      <c r="A5" s="211" t="s">
        <v>146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7" spans="1:20" ht="30">
      <c r="A7" s="119" t="s">
        <v>55</v>
      </c>
      <c r="B7" s="48" t="s">
        <v>3</v>
      </c>
      <c r="C7" s="48" t="s">
        <v>2</v>
      </c>
      <c r="D7" s="48" t="s">
        <v>4</v>
      </c>
      <c r="E7" s="48" t="s">
        <v>5</v>
      </c>
      <c r="F7" s="48" t="s">
        <v>56</v>
      </c>
      <c r="G7" s="48" t="s">
        <v>7</v>
      </c>
      <c r="H7" s="48" t="s">
        <v>8</v>
      </c>
      <c r="I7" s="48" t="s">
        <v>9</v>
      </c>
      <c r="J7" s="119" t="s">
        <v>11</v>
      </c>
      <c r="K7" s="119" t="s">
        <v>12</v>
      </c>
      <c r="L7" s="119" t="s">
        <v>13</v>
      </c>
      <c r="M7" s="119" t="s">
        <v>57</v>
      </c>
      <c r="N7" s="119" t="s">
        <v>14</v>
      </c>
      <c r="O7" s="48" t="s">
        <v>15</v>
      </c>
      <c r="P7" s="48" t="s">
        <v>94</v>
      </c>
      <c r="Q7" s="48" t="s">
        <v>36</v>
      </c>
      <c r="R7" s="48" t="s">
        <v>17</v>
      </c>
      <c r="S7" s="48" t="s">
        <v>18</v>
      </c>
      <c r="T7" s="27" t="s">
        <v>20</v>
      </c>
    </row>
    <row r="8" spans="1:20" ht="15">
      <c r="A8" s="120" t="s">
        <v>58</v>
      </c>
      <c r="B8" s="121">
        <v>0</v>
      </c>
      <c r="C8" s="121">
        <v>0</v>
      </c>
      <c r="D8" s="121">
        <v>0</v>
      </c>
      <c r="E8" s="121">
        <v>9577</v>
      </c>
      <c r="F8" s="121">
        <v>0</v>
      </c>
      <c r="G8" s="121">
        <v>110709</v>
      </c>
      <c r="H8" s="121">
        <v>0</v>
      </c>
      <c r="I8" s="121">
        <v>0</v>
      </c>
      <c r="J8" s="122">
        <v>38998</v>
      </c>
      <c r="K8" s="122">
        <v>0</v>
      </c>
      <c r="L8" s="122">
        <v>58717</v>
      </c>
      <c r="M8" s="122">
        <v>0</v>
      </c>
      <c r="N8" s="122">
        <v>11506</v>
      </c>
      <c r="O8" s="121">
        <v>0</v>
      </c>
      <c r="P8" s="123">
        <v>349511</v>
      </c>
      <c r="Q8" s="121">
        <v>14241</v>
      </c>
      <c r="R8" s="121">
        <v>0</v>
      </c>
      <c r="S8" s="124">
        <v>129079.8</v>
      </c>
      <c r="T8" s="125">
        <f>SUM(B8:S8)</f>
        <v>722338.8</v>
      </c>
    </row>
    <row r="9" spans="1:20" ht="15">
      <c r="A9" s="120" t="s">
        <v>59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1161212</v>
      </c>
      <c r="H9" s="121">
        <v>0</v>
      </c>
      <c r="I9" s="121">
        <v>0</v>
      </c>
      <c r="J9" s="122">
        <v>58</v>
      </c>
      <c r="K9" s="122">
        <v>0</v>
      </c>
      <c r="L9" s="122">
        <v>0</v>
      </c>
      <c r="M9" s="122">
        <v>0</v>
      </c>
      <c r="N9" s="122">
        <v>11495</v>
      </c>
      <c r="O9" s="121">
        <v>0</v>
      </c>
      <c r="P9" s="123">
        <v>421040</v>
      </c>
      <c r="Q9" s="121">
        <v>0</v>
      </c>
      <c r="R9" s="121">
        <v>0</v>
      </c>
      <c r="S9" s="121">
        <v>9188.99</v>
      </c>
      <c r="T9" s="125">
        <f t="shared" ref="T9:T12" si="0">SUM(B9:S9)</f>
        <v>1602993.99</v>
      </c>
    </row>
    <row r="10" spans="1:20" ht="15">
      <c r="A10" s="120" t="s">
        <v>60</v>
      </c>
      <c r="B10" s="121">
        <v>42000</v>
      </c>
      <c r="C10" s="121">
        <v>0</v>
      </c>
      <c r="D10" s="121">
        <v>62062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2">
        <v>147973</v>
      </c>
      <c r="K10" s="122">
        <v>0</v>
      </c>
      <c r="L10" s="122">
        <v>0</v>
      </c>
      <c r="M10" s="122">
        <v>0</v>
      </c>
      <c r="N10" s="124">
        <v>159204</v>
      </c>
      <c r="O10" s="121">
        <v>588723</v>
      </c>
      <c r="P10" s="123">
        <v>721777</v>
      </c>
      <c r="Q10" s="121">
        <v>0</v>
      </c>
      <c r="R10" s="121">
        <v>0</v>
      </c>
      <c r="S10" s="121">
        <v>0</v>
      </c>
      <c r="T10" s="125">
        <f t="shared" si="0"/>
        <v>1721739</v>
      </c>
    </row>
    <row r="11" spans="1:20" ht="15">
      <c r="A11" s="120" t="s">
        <v>61</v>
      </c>
      <c r="B11" s="121">
        <v>53887</v>
      </c>
      <c r="C11" s="121">
        <v>0</v>
      </c>
      <c r="D11" s="121">
        <v>0</v>
      </c>
      <c r="E11" s="121">
        <v>414522</v>
      </c>
      <c r="F11" s="121">
        <v>0</v>
      </c>
      <c r="G11" s="121">
        <v>0</v>
      </c>
      <c r="H11" s="121">
        <v>541597</v>
      </c>
      <c r="I11" s="121">
        <v>11166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1">
        <v>0</v>
      </c>
      <c r="P11" s="123">
        <v>895316</v>
      </c>
      <c r="Q11" s="121">
        <v>97922</v>
      </c>
      <c r="R11" s="121">
        <v>0</v>
      </c>
      <c r="S11" s="121">
        <v>220418</v>
      </c>
      <c r="T11" s="125">
        <f t="shared" si="0"/>
        <v>2234828</v>
      </c>
    </row>
    <row r="12" spans="1:20" ht="15">
      <c r="A12" s="38" t="s">
        <v>62</v>
      </c>
      <c r="B12" s="126">
        <f>SUM(B8:B11)</f>
        <v>95887</v>
      </c>
      <c r="C12" s="126">
        <f t="shared" ref="C12:S12" si="1">SUM(C8:C11)</f>
        <v>0</v>
      </c>
      <c r="D12" s="126">
        <f t="shared" si="1"/>
        <v>62062</v>
      </c>
      <c r="E12" s="126">
        <f t="shared" si="1"/>
        <v>424099</v>
      </c>
      <c r="F12" s="126">
        <f t="shared" si="1"/>
        <v>0</v>
      </c>
      <c r="G12" s="126">
        <f t="shared" si="1"/>
        <v>1271921</v>
      </c>
      <c r="H12" s="126">
        <f t="shared" si="1"/>
        <v>541597</v>
      </c>
      <c r="I12" s="126">
        <f t="shared" si="1"/>
        <v>11166</v>
      </c>
      <c r="J12" s="126">
        <f t="shared" si="1"/>
        <v>187029</v>
      </c>
      <c r="K12" s="126">
        <f t="shared" si="1"/>
        <v>0</v>
      </c>
      <c r="L12" s="126">
        <f t="shared" si="1"/>
        <v>58717</v>
      </c>
      <c r="M12" s="126">
        <f t="shared" si="1"/>
        <v>0</v>
      </c>
      <c r="N12" s="126">
        <f t="shared" si="1"/>
        <v>182205</v>
      </c>
      <c r="O12" s="126">
        <f t="shared" si="1"/>
        <v>588723</v>
      </c>
      <c r="P12" s="126">
        <f t="shared" si="1"/>
        <v>2387644</v>
      </c>
      <c r="Q12" s="126">
        <f t="shared" si="1"/>
        <v>112163</v>
      </c>
      <c r="R12" s="126">
        <f t="shared" si="1"/>
        <v>0</v>
      </c>
      <c r="S12" s="126">
        <f t="shared" si="1"/>
        <v>358686.79000000004</v>
      </c>
      <c r="T12" s="149">
        <f t="shared" si="0"/>
        <v>6281899.79</v>
      </c>
    </row>
    <row r="13" spans="1:20" ht="15">
      <c r="A13" s="120"/>
      <c r="B13" s="127"/>
      <c r="C13" s="127"/>
      <c r="D13" s="127"/>
      <c r="E13" s="127"/>
      <c r="F13" s="127"/>
      <c r="G13" s="127"/>
      <c r="H13" s="127"/>
      <c r="I13" s="127"/>
      <c r="J13" s="128"/>
      <c r="K13" s="128"/>
      <c r="L13" s="128"/>
      <c r="M13" s="128"/>
      <c r="N13" s="128"/>
      <c r="O13" s="127"/>
      <c r="P13" s="127"/>
      <c r="Q13" s="127"/>
      <c r="R13" s="129"/>
      <c r="S13" s="129"/>
      <c r="T13" s="130"/>
    </row>
    <row r="14" spans="1:20" ht="30">
      <c r="A14" s="119" t="s">
        <v>53</v>
      </c>
      <c r="B14" s="48" t="s">
        <v>3</v>
      </c>
      <c r="C14" s="48" t="s">
        <v>2</v>
      </c>
      <c r="D14" s="48" t="s">
        <v>4</v>
      </c>
      <c r="E14" s="48" t="s">
        <v>5</v>
      </c>
      <c r="F14" s="48" t="s">
        <v>56</v>
      </c>
      <c r="G14" s="48" t="s">
        <v>7</v>
      </c>
      <c r="H14" s="48" t="s">
        <v>8</v>
      </c>
      <c r="I14" s="48" t="s">
        <v>9</v>
      </c>
      <c r="J14" s="119" t="s">
        <v>11</v>
      </c>
      <c r="K14" s="119" t="s">
        <v>12</v>
      </c>
      <c r="L14" s="119" t="s">
        <v>13</v>
      </c>
      <c r="M14" s="119" t="s">
        <v>57</v>
      </c>
      <c r="N14" s="119" t="s">
        <v>14</v>
      </c>
      <c r="O14" s="48" t="s">
        <v>15</v>
      </c>
      <c r="P14" s="48" t="s">
        <v>94</v>
      </c>
      <c r="Q14" s="48" t="s">
        <v>36</v>
      </c>
      <c r="R14" s="48" t="s">
        <v>17</v>
      </c>
      <c r="S14" s="48" t="s">
        <v>18</v>
      </c>
      <c r="T14" s="27" t="s">
        <v>20</v>
      </c>
    </row>
    <row r="15" spans="1:20" ht="15">
      <c r="A15" s="120" t="s">
        <v>58</v>
      </c>
      <c r="B15" s="121">
        <v>0</v>
      </c>
      <c r="C15" s="121">
        <v>0</v>
      </c>
      <c r="D15" s="121">
        <v>3054</v>
      </c>
      <c r="E15" s="121">
        <v>3661</v>
      </c>
      <c r="F15" s="121">
        <v>0</v>
      </c>
      <c r="G15" s="121">
        <v>0</v>
      </c>
      <c r="H15" s="121">
        <v>0</v>
      </c>
      <c r="I15" s="121">
        <v>0</v>
      </c>
      <c r="J15" s="122">
        <v>25007</v>
      </c>
      <c r="K15" s="122">
        <v>0</v>
      </c>
      <c r="L15" s="122">
        <v>0</v>
      </c>
      <c r="M15" s="122">
        <v>0</v>
      </c>
      <c r="N15" s="122">
        <v>31169</v>
      </c>
      <c r="O15" s="121">
        <v>0</v>
      </c>
      <c r="P15" s="121">
        <v>58159</v>
      </c>
      <c r="Q15" s="121">
        <v>20769</v>
      </c>
      <c r="R15" s="121">
        <v>0</v>
      </c>
      <c r="S15" s="131">
        <v>5112.78</v>
      </c>
      <c r="T15" s="125">
        <f>SUM(B15:S15)</f>
        <v>146931.78</v>
      </c>
    </row>
    <row r="16" spans="1:20" ht="15">
      <c r="A16" s="120" t="s">
        <v>59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312114.02</v>
      </c>
      <c r="H16" s="121">
        <v>0</v>
      </c>
      <c r="I16" s="121">
        <v>0</v>
      </c>
      <c r="J16" s="122">
        <v>10280</v>
      </c>
      <c r="K16" s="122">
        <v>0</v>
      </c>
      <c r="L16" s="122">
        <v>0</v>
      </c>
      <c r="M16" s="122">
        <v>0</v>
      </c>
      <c r="N16" s="122">
        <v>22391</v>
      </c>
      <c r="O16" s="121">
        <v>0</v>
      </c>
      <c r="P16" s="121">
        <v>169817</v>
      </c>
      <c r="Q16" s="121">
        <v>0</v>
      </c>
      <c r="R16" s="131">
        <v>0</v>
      </c>
      <c r="S16" s="131">
        <v>76264</v>
      </c>
      <c r="T16" s="125">
        <f t="shared" ref="T16:T19" si="2">SUM(B16:S16)</f>
        <v>590866.02</v>
      </c>
    </row>
    <row r="17" spans="1:20" ht="15">
      <c r="A17" s="120" t="s">
        <v>60</v>
      </c>
      <c r="B17" s="121">
        <v>0</v>
      </c>
      <c r="C17" s="121">
        <v>0</v>
      </c>
      <c r="D17" s="121">
        <v>13738</v>
      </c>
      <c r="E17" s="121">
        <v>0</v>
      </c>
      <c r="F17" s="121">
        <v>0</v>
      </c>
      <c r="G17" s="121">
        <v>0</v>
      </c>
      <c r="H17" s="121">
        <v>0</v>
      </c>
      <c r="I17" s="121">
        <v>2000</v>
      </c>
      <c r="J17" s="122">
        <v>0</v>
      </c>
      <c r="K17" s="122">
        <v>0</v>
      </c>
      <c r="L17" s="122">
        <v>0</v>
      </c>
      <c r="M17" s="122">
        <v>0</v>
      </c>
      <c r="N17" s="122">
        <v>32257</v>
      </c>
      <c r="O17" s="121">
        <v>0</v>
      </c>
      <c r="P17" s="121">
        <v>37961</v>
      </c>
      <c r="Q17" s="121">
        <v>7000</v>
      </c>
      <c r="R17" s="131">
        <v>0</v>
      </c>
      <c r="S17" s="131">
        <v>0</v>
      </c>
      <c r="T17" s="125">
        <f t="shared" si="2"/>
        <v>92956</v>
      </c>
    </row>
    <row r="18" spans="1:20" ht="15">
      <c r="A18" s="120" t="s">
        <v>61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267635</v>
      </c>
      <c r="I18" s="121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1">
        <v>0</v>
      </c>
      <c r="P18" s="121">
        <v>3653</v>
      </c>
      <c r="Q18" s="121">
        <v>49064</v>
      </c>
      <c r="R18" s="131">
        <v>0</v>
      </c>
      <c r="S18" s="131">
        <v>0</v>
      </c>
      <c r="T18" s="125">
        <f t="shared" si="2"/>
        <v>320352</v>
      </c>
    </row>
    <row r="19" spans="1:20" ht="15">
      <c r="A19" s="38" t="s">
        <v>63</v>
      </c>
      <c r="B19" s="126">
        <f>SUM(B15:B18)</f>
        <v>0</v>
      </c>
      <c r="C19" s="126">
        <f t="shared" ref="C19:S19" si="3">SUM(C15:C18)</f>
        <v>0</v>
      </c>
      <c r="D19" s="126">
        <f t="shared" si="3"/>
        <v>16792</v>
      </c>
      <c r="E19" s="126">
        <f t="shared" si="3"/>
        <v>3661</v>
      </c>
      <c r="F19" s="126">
        <f t="shared" si="3"/>
        <v>0</v>
      </c>
      <c r="G19" s="126">
        <f t="shared" si="3"/>
        <v>312114.02</v>
      </c>
      <c r="H19" s="126">
        <f t="shared" si="3"/>
        <v>267635</v>
      </c>
      <c r="I19" s="126">
        <f t="shared" si="3"/>
        <v>2000</v>
      </c>
      <c r="J19" s="126">
        <f t="shared" si="3"/>
        <v>35287</v>
      </c>
      <c r="K19" s="126">
        <f t="shared" si="3"/>
        <v>0</v>
      </c>
      <c r="L19" s="126">
        <f t="shared" si="3"/>
        <v>0</v>
      </c>
      <c r="M19" s="126">
        <f t="shared" si="3"/>
        <v>0</v>
      </c>
      <c r="N19" s="126">
        <f t="shared" si="3"/>
        <v>85817</v>
      </c>
      <c r="O19" s="126">
        <f t="shared" si="3"/>
        <v>0</v>
      </c>
      <c r="P19" s="126">
        <f t="shared" si="3"/>
        <v>269590</v>
      </c>
      <c r="Q19" s="126">
        <f t="shared" si="3"/>
        <v>76833</v>
      </c>
      <c r="R19" s="126">
        <f t="shared" si="3"/>
        <v>0</v>
      </c>
      <c r="S19" s="126">
        <f t="shared" si="3"/>
        <v>81376.78</v>
      </c>
      <c r="T19" s="193">
        <f t="shared" si="2"/>
        <v>1151105.8</v>
      </c>
    </row>
    <row r="20" spans="1:20" ht="15">
      <c r="A20" s="120"/>
      <c r="B20" s="127"/>
      <c r="C20" s="127"/>
      <c r="D20" s="121"/>
      <c r="E20" s="127"/>
      <c r="F20" s="127"/>
      <c r="G20" s="121"/>
      <c r="H20" s="121"/>
      <c r="I20" s="121"/>
      <c r="J20" s="122"/>
      <c r="K20" s="122"/>
      <c r="L20" s="122"/>
      <c r="M20" s="122"/>
      <c r="N20" s="122"/>
      <c r="O20" s="127"/>
      <c r="P20" s="121"/>
      <c r="Q20" s="121"/>
      <c r="R20" s="129"/>
      <c r="S20" s="131"/>
      <c r="T20" s="130"/>
    </row>
    <row r="21" spans="1:20" ht="30">
      <c r="A21" s="119" t="s">
        <v>54</v>
      </c>
      <c r="B21" s="48" t="s">
        <v>3</v>
      </c>
      <c r="C21" s="48" t="s">
        <v>2</v>
      </c>
      <c r="D21" s="48" t="s">
        <v>4</v>
      </c>
      <c r="E21" s="48" t="s">
        <v>5</v>
      </c>
      <c r="F21" s="48" t="s">
        <v>56</v>
      </c>
      <c r="G21" s="48" t="s">
        <v>7</v>
      </c>
      <c r="H21" s="48" t="s">
        <v>8</v>
      </c>
      <c r="I21" s="48" t="s">
        <v>9</v>
      </c>
      <c r="J21" s="119" t="s">
        <v>11</v>
      </c>
      <c r="K21" s="119" t="s">
        <v>12</v>
      </c>
      <c r="L21" s="119" t="s">
        <v>13</v>
      </c>
      <c r="M21" s="119" t="s">
        <v>57</v>
      </c>
      <c r="N21" s="119" t="s">
        <v>14</v>
      </c>
      <c r="O21" s="48" t="s">
        <v>15</v>
      </c>
      <c r="P21" s="48" t="s">
        <v>94</v>
      </c>
      <c r="Q21" s="48" t="s">
        <v>36</v>
      </c>
      <c r="R21" s="48" t="s">
        <v>17</v>
      </c>
      <c r="S21" s="48" t="s">
        <v>18</v>
      </c>
      <c r="T21" s="27" t="s">
        <v>20</v>
      </c>
    </row>
    <row r="22" spans="1:20" ht="15">
      <c r="A22" s="120" t="s">
        <v>50</v>
      </c>
      <c r="B22" s="122">
        <v>0</v>
      </c>
      <c r="C22" s="122">
        <v>0</v>
      </c>
      <c r="D22" s="132">
        <v>0</v>
      </c>
      <c r="E22" s="132">
        <v>0</v>
      </c>
      <c r="F22" s="132">
        <v>0</v>
      </c>
      <c r="G22" s="132">
        <v>767909</v>
      </c>
      <c r="H22" s="132">
        <v>0</v>
      </c>
      <c r="I22" s="132"/>
      <c r="J22" s="40">
        <v>0</v>
      </c>
      <c r="K22" s="132">
        <v>0</v>
      </c>
      <c r="L22" s="132">
        <v>0</v>
      </c>
      <c r="M22" s="132">
        <v>0</v>
      </c>
      <c r="N22" s="132">
        <v>110</v>
      </c>
      <c r="O22" s="132">
        <v>0</v>
      </c>
      <c r="P22" s="132">
        <v>32282</v>
      </c>
      <c r="Q22" s="122">
        <v>0</v>
      </c>
      <c r="R22" s="133">
        <v>0</v>
      </c>
      <c r="S22" s="122">
        <v>2448</v>
      </c>
      <c r="T22" s="125">
        <f>SUM(B22:S22)</f>
        <v>802749</v>
      </c>
    </row>
    <row r="23" spans="1:20" ht="15">
      <c r="A23" s="120" t="s">
        <v>64</v>
      </c>
      <c r="B23" s="122">
        <v>0</v>
      </c>
      <c r="C23" s="122">
        <v>0</v>
      </c>
      <c r="D23" s="132">
        <v>0</v>
      </c>
      <c r="E23" s="132">
        <v>0</v>
      </c>
      <c r="F23" s="132">
        <v>0</v>
      </c>
      <c r="G23" s="132">
        <v>659511</v>
      </c>
      <c r="H23" s="132">
        <v>0</v>
      </c>
      <c r="I23" s="132"/>
      <c r="J23" s="132">
        <v>0</v>
      </c>
      <c r="K23" s="132">
        <v>0</v>
      </c>
      <c r="L23" s="132">
        <v>0</v>
      </c>
      <c r="M23" s="132">
        <v>0</v>
      </c>
      <c r="N23" s="132">
        <v>3781</v>
      </c>
      <c r="O23" s="132">
        <v>0</v>
      </c>
      <c r="P23" s="132">
        <v>37929</v>
      </c>
      <c r="Q23" s="122">
        <v>0</v>
      </c>
      <c r="R23" s="133">
        <v>0</v>
      </c>
      <c r="S23" s="122">
        <v>0</v>
      </c>
      <c r="T23" s="125">
        <f>SUM(B23:S23)</f>
        <v>701221</v>
      </c>
    </row>
    <row r="24" spans="1:20" ht="15">
      <c r="A24" s="38" t="s">
        <v>65</v>
      </c>
      <c r="B24" s="134">
        <f>SUM(B22:B23)</f>
        <v>0</v>
      </c>
      <c r="C24" s="134">
        <f t="shared" ref="C24:T24" si="4">SUM(C22:C23)</f>
        <v>0</v>
      </c>
      <c r="D24" s="134">
        <f t="shared" si="4"/>
        <v>0</v>
      </c>
      <c r="E24" s="134">
        <f t="shared" si="4"/>
        <v>0</v>
      </c>
      <c r="F24" s="134">
        <f t="shared" si="4"/>
        <v>0</v>
      </c>
      <c r="G24" s="134">
        <f t="shared" si="4"/>
        <v>1427420</v>
      </c>
      <c r="H24" s="134">
        <f t="shared" si="4"/>
        <v>0</v>
      </c>
      <c r="I24" s="134">
        <f t="shared" si="4"/>
        <v>0</v>
      </c>
      <c r="J24" s="134">
        <f t="shared" si="4"/>
        <v>0</v>
      </c>
      <c r="K24" s="134">
        <f t="shared" si="4"/>
        <v>0</v>
      </c>
      <c r="L24" s="134">
        <f t="shared" si="4"/>
        <v>0</v>
      </c>
      <c r="M24" s="134">
        <f t="shared" si="4"/>
        <v>0</v>
      </c>
      <c r="N24" s="134">
        <f t="shared" si="4"/>
        <v>3891</v>
      </c>
      <c r="O24" s="134">
        <f t="shared" si="4"/>
        <v>0</v>
      </c>
      <c r="P24" s="134">
        <f t="shared" si="4"/>
        <v>70211</v>
      </c>
      <c r="Q24" s="134">
        <f t="shared" si="4"/>
        <v>0</v>
      </c>
      <c r="R24" s="134">
        <f t="shared" si="4"/>
        <v>0</v>
      </c>
      <c r="S24" s="134">
        <f t="shared" si="4"/>
        <v>2448</v>
      </c>
      <c r="T24" s="134">
        <f t="shared" si="4"/>
        <v>1503970</v>
      </c>
    </row>
    <row r="25" spans="1:20" ht="15">
      <c r="A25" s="120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28"/>
      <c r="T25" s="125"/>
    </row>
    <row r="26" spans="1:20" ht="15">
      <c r="A26" s="136" t="s">
        <v>66</v>
      </c>
      <c r="B26" s="137">
        <f>B12+B19+B24</f>
        <v>95887</v>
      </c>
      <c r="C26" s="137">
        <f t="shared" ref="C26:S26" si="5">C12+C19+C24</f>
        <v>0</v>
      </c>
      <c r="D26" s="137">
        <f t="shared" si="5"/>
        <v>78854</v>
      </c>
      <c r="E26" s="137">
        <f t="shared" si="5"/>
        <v>427760</v>
      </c>
      <c r="F26" s="137">
        <f t="shared" si="5"/>
        <v>0</v>
      </c>
      <c r="G26" s="137">
        <f t="shared" si="5"/>
        <v>3011455.02</v>
      </c>
      <c r="H26" s="137">
        <f t="shared" si="5"/>
        <v>809232</v>
      </c>
      <c r="I26" s="137">
        <f t="shared" si="5"/>
        <v>13166</v>
      </c>
      <c r="J26" s="137">
        <f t="shared" si="5"/>
        <v>222316</v>
      </c>
      <c r="K26" s="137">
        <f t="shared" si="5"/>
        <v>0</v>
      </c>
      <c r="L26" s="137">
        <f t="shared" si="5"/>
        <v>58717</v>
      </c>
      <c r="M26" s="137">
        <f t="shared" si="5"/>
        <v>0</v>
      </c>
      <c r="N26" s="137">
        <f t="shared" si="5"/>
        <v>271913</v>
      </c>
      <c r="O26" s="137">
        <f t="shared" si="5"/>
        <v>588723</v>
      </c>
      <c r="P26" s="137">
        <f>P12+P19+P24</f>
        <v>2727445</v>
      </c>
      <c r="Q26" s="137">
        <f t="shared" si="5"/>
        <v>188996</v>
      </c>
      <c r="R26" s="137">
        <f t="shared" si="5"/>
        <v>0</v>
      </c>
      <c r="S26" s="137">
        <f t="shared" si="5"/>
        <v>442511.57000000007</v>
      </c>
      <c r="T26" s="137">
        <f>T12+T19+T24</f>
        <v>8936975.5899999999</v>
      </c>
    </row>
    <row r="27" spans="1:20">
      <c r="A27" s="194" t="s">
        <v>82</v>
      </c>
    </row>
    <row r="28" spans="1:20">
      <c r="A28" s="7" t="s">
        <v>95</v>
      </c>
    </row>
    <row r="33" spans="1:15">
      <c r="O33" s="7" t="s">
        <v>71</v>
      </c>
    </row>
    <row r="34" spans="1:15">
      <c r="G34" s="62"/>
    </row>
    <row r="38" spans="1:15" ht="15">
      <c r="A38"/>
      <c r="B38"/>
      <c r="C38"/>
      <c r="D38"/>
      <c r="E38"/>
    </row>
    <row r="39" spans="1:15">
      <c r="A39" s="210" t="s">
        <v>134</v>
      </c>
      <c r="B39" s="210"/>
      <c r="C39" s="210"/>
      <c r="D39" s="210"/>
      <c r="E39" s="210"/>
    </row>
    <row r="40" spans="1:15">
      <c r="A40" s="211" t="s">
        <v>167</v>
      </c>
      <c r="B40" s="211"/>
      <c r="C40" s="211"/>
      <c r="D40" s="211"/>
      <c r="E40" s="211"/>
    </row>
    <row r="42" spans="1:15" ht="30" customHeight="1">
      <c r="A42" s="138" t="s">
        <v>55</v>
      </c>
      <c r="B42" s="138">
        <v>2022</v>
      </c>
      <c r="C42" s="138">
        <v>2023</v>
      </c>
      <c r="D42" s="138" t="s">
        <v>77</v>
      </c>
      <c r="E42" s="138" t="s">
        <v>86</v>
      </c>
    </row>
    <row r="43" spans="1:15" ht="15">
      <c r="A43" s="139" t="s">
        <v>89</v>
      </c>
      <c r="B43" s="131">
        <v>497658</v>
      </c>
      <c r="C43" s="131">
        <v>722338.8</v>
      </c>
      <c r="D43" s="131">
        <f>C43-B43</f>
        <v>224680.80000000005</v>
      </c>
      <c r="E43" s="140">
        <f>D43/B43</f>
        <v>0.4514763150597399</v>
      </c>
    </row>
    <row r="44" spans="1:15" ht="15">
      <c r="A44" s="139" t="s">
        <v>87</v>
      </c>
      <c r="B44" s="131">
        <v>1370986</v>
      </c>
      <c r="C44" s="131">
        <v>1602993.99</v>
      </c>
      <c r="D44" s="131">
        <f t="shared" ref="D44:D46" si="6">C44-B44</f>
        <v>232007.99</v>
      </c>
      <c r="E44" s="140">
        <f t="shared" ref="E44:E46" si="7">D44/B44</f>
        <v>0.16922710370492478</v>
      </c>
    </row>
    <row r="45" spans="1:15" ht="15">
      <c r="A45" s="139" t="s">
        <v>60</v>
      </c>
      <c r="B45" s="131">
        <v>1624473</v>
      </c>
      <c r="C45" s="131">
        <v>1721739</v>
      </c>
      <c r="D45" s="131">
        <f t="shared" si="6"/>
        <v>97266</v>
      </c>
      <c r="E45" s="140">
        <f t="shared" si="7"/>
        <v>5.9875418058656558E-2</v>
      </c>
    </row>
    <row r="46" spans="1:15" ht="15">
      <c r="A46" s="139" t="s">
        <v>61</v>
      </c>
      <c r="B46" s="131">
        <v>1796352</v>
      </c>
      <c r="C46" s="131">
        <v>2234828</v>
      </c>
      <c r="D46" s="131">
        <f t="shared" si="6"/>
        <v>438476</v>
      </c>
      <c r="E46" s="140">
        <f t="shared" si="7"/>
        <v>0.24409247185406868</v>
      </c>
    </row>
    <row r="47" spans="1:15" ht="15">
      <c r="A47" s="141" t="s">
        <v>62</v>
      </c>
      <c r="B47" s="142">
        <f>SUM(B43:B46)</f>
        <v>5289469</v>
      </c>
      <c r="C47" s="142">
        <f t="shared" ref="C47:D47" si="8">SUM(C43:C46)</f>
        <v>6281899.79</v>
      </c>
      <c r="D47" s="142">
        <f t="shared" si="8"/>
        <v>992430.79</v>
      </c>
      <c r="E47" s="178">
        <f>D47/B47</f>
        <v>0.18762389759728246</v>
      </c>
    </row>
    <row r="48" spans="1:15" ht="15">
      <c r="A48" s="139"/>
      <c r="B48" s="129"/>
      <c r="C48" s="129"/>
      <c r="D48" s="131"/>
      <c r="E48" s="143"/>
    </row>
    <row r="49" spans="1:6" ht="26.25" customHeight="1">
      <c r="A49" s="138" t="s">
        <v>53</v>
      </c>
      <c r="B49" s="138">
        <v>2022</v>
      </c>
      <c r="C49" s="138">
        <v>2023</v>
      </c>
      <c r="D49" s="138" t="s">
        <v>77</v>
      </c>
      <c r="E49" s="138" t="s">
        <v>86</v>
      </c>
    </row>
    <row r="50" spans="1:6" ht="15">
      <c r="A50" s="139" t="s">
        <v>88</v>
      </c>
      <c r="B50" s="131">
        <v>155299</v>
      </c>
      <c r="C50" s="131">
        <v>146931.78</v>
      </c>
      <c r="D50" s="131">
        <f>C50-B50</f>
        <v>-8367.2200000000012</v>
      </c>
      <c r="E50" s="140">
        <f>D50/B50</f>
        <v>-5.3878131861763441E-2</v>
      </c>
    </row>
    <row r="51" spans="1:6" ht="15">
      <c r="A51" s="139" t="s">
        <v>87</v>
      </c>
      <c r="B51" s="131">
        <v>442616</v>
      </c>
      <c r="C51" s="131">
        <v>590866.02</v>
      </c>
      <c r="D51" s="131">
        <f t="shared" ref="D51:D53" si="9">C51-B51</f>
        <v>148250.02000000002</v>
      </c>
      <c r="E51" s="140">
        <f t="shared" ref="E51:E53" si="10">D51/B51</f>
        <v>0.3349404901765865</v>
      </c>
    </row>
    <row r="52" spans="1:6" ht="15">
      <c r="A52" s="139" t="s">
        <v>132</v>
      </c>
      <c r="B52" s="131">
        <v>179766</v>
      </c>
      <c r="C52" s="131">
        <v>92956</v>
      </c>
      <c r="D52" s="131">
        <f t="shared" si="9"/>
        <v>-86810</v>
      </c>
      <c r="E52" s="140">
        <f t="shared" si="10"/>
        <v>-0.48290555499927684</v>
      </c>
    </row>
    <row r="53" spans="1:6" ht="15">
      <c r="A53" s="139" t="s">
        <v>131</v>
      </c>
      <c r="B53" s="131">
        <v>328121</v>
      </c>
      <c r="C53" s="131">
        <v>320352</v>
      </c>
      <c r="D53" s="131">
        <f t="shared" si="9"/>
        <v>-7769</v>
      </c>
      <c r="E53" s="140">
        <f t="shared" si="10"/>
        <v>-2.3677241017795263E-2</v>
      </c>
    </row>
    <row r="54" spans="1:6" ht="15">
      <c r="A54" s="141" t="s">
        <v>76</v>
      </c>
      <c r="B54" s="142">
        <f>SUM(B50:B53)</f>
        <v>1105802</v>
      </c>
      <c r="C54" s="142">
        <f t="shared" ref="C54:D54" si="11">SUM(C50:C53)</f>
        <v>1151105.8</v>
      </c>
      <c r="D54" s="142">
        <f t="shared" si="11"/>
        <v>45303.800000000017</v>
      </c>
      <c r="E54" s="178">
        <f>D54/B54</f>
        <v>4.0969178930767007E-2</v>
      </c>
    </row>
    <row r="55" spans="1:6" ht="15">
      <c r="A55" s="139"/>
      <c r="B55" s="129"/>
      <c r="C55" s="129"/>
      <c r="D55" s="131"/>
      <c r="E55" s="143"/>
      <c r="F55" s="6"/>
    </row>
    <row r="56" spans="1:6" ht="24" customHeight="1">
      <c r="A56" s="138" t="s">
        <v>54</v>
      </c>
      <c r="B56" s="138">
        <v>2022</v>
      </c>
      <c r="C56" s="138">
        <v>2023</v>
      </c>
      <c r="D56" s="138" t="s">
        <v>77</v>
      </c>
      <c r="E56" s="138" t="s">
        <v>86</v>
      </c>
    </row>
    <row r="57" spans="1:6" ht="15">
      <c r="A57" s="139" t="s">
        <v>50</v>
      </c>
      <c r="B57" s="144">
        <v>546383</v>
      </c>
      <c r="C57" s="144">
        <v>802749</v>
      </c>
      <c r="D57" s="131">
        <f>C57-B57</f>
        <v>256366</v>
      </c>
      <c r="E57" s="140">
        <f>D57/B57</f>
        <v>0.46920566708700673</v>
      </c>
    </row>
    <row r="58" spans="1:6" ht="15">
      <c r="A58" s="139" t="s">
        <v>64</v>
      </c>
      <c r="B58" s="144">
        <v>494431</v>
      </c>
      <c r="C58" s="144">
        <v>701221</v>
      </c>
      <c r="D58" s="131">
        <f t="shared" ref="D58" si="12">C58-B58</f>
        <v>206790</v>
      </c>
      <c r="E58" s="140">
        <f t="shared" ref="E58" si="13">D58/B58</f>
        <v>0.41823833861549942</v>
      </c>
    </row>
    <row r="59" spans="1:6" ht="15">
      <c r="A59" s="141" t="s">
        <v>75</v>
      </c>
      <c r="B59" s="145">
        <f>SUM(B57:B58)</f>
        <v>1040814</v>
      </c>
      <c r="C59" s="145">
        <f t="shared" ref="C59:D59" si="14">SUM(C57:C58)</f>
        <v>1503970</v>
      </c>
      <c r="D59" s="145">
        <f t="shared" si="14"/>
        <v>463156</v>
      </c>
      <c r="E59" s="178">
        <f>D59/B59</f>
        <v>0.44499401430034569</v>
      </c>
    </row>
    <row r="60" spans="1:6" ht="15">
      <c r="A60" s="129"/>
      <c r="B60" s="146"/>
      <c r="C60" s="146"/>
      <c r="D60" s="131"/>
      <c r="E60" s="140"/>
    </row>
    <row r="61" spans="1:6" ht="15">
      <c r="A61" s="147" t="s">
        <v>66</v>
      </c>
      <c r="B61" s="145">
        <f>B47+B54+B59</f>
        <v>7436085</v>
      </c>
      <c r="C61" s="145">
        <f>C47+C54+C59</f>
        <v>8936975.5899999999</v>
      </c>
      <c r="D61" s="145">
        <f>C61-B61</f>
        <v>1500890.5899999999</v>
      </c>
      <c r="E61" s="177">
        <f>D61/B61</f>
        <v>0.20183881572090689</v>
      </c>
    </row>
    <row r="62" spans="1:6" ht="14.25">
      <c r="A62" s="195" t="s">
        <v>82</v>
      </c>
      <c r="B62" s="1"/>
      <c r="C62" s="1"/>
      <c r="D62" s="1"/>
      <c r="E62" s="1"/>
    </row>
    <row r="128" spans="5:5">
      <c r="E128" s="46"/>
    </row>
    <row r="129" spans="1:5" ht="15" customHeight="1">
      <c r="A129" s="210" t="s">
        <v>133</v>
      </c>
      <c r="B129" s="210"/>
      <c r="C129" s="210"/>
      <c r="D129" s="210"/>
      <c r="E129" s="210"/>
    </row>
    <row r="130" spans="1:5" ht="15" customHeight="1">
      <c r="A130" s="224" t="s">
        <v>168</v>
      </c>
      <c r="B130" s="224"/>
      <c r="C130" s="224"/>
      <c r="D130" s="224"/>
      <c r="E130" s="224"/>
    </row>
    <row r="131" spans="1:5" ht="15">
      <c r="A131" s="27" t="s">
        <v>96</v>
      </c>
      <c r="B131" s="39">
        <v>2022</v>
      </c>
      <c r="C131" s="39">
        <v>2023</v>
      </c>
      <c r="D131" s="39" t="s">
        <v>112</v>
      </c>
      <c r="E131" s="39" t="s">
        <v>109</v>
      </c>
    </row>
    <row r="132" spans="1:5" ht="15">
      <c r="A132" s="16" t="s">
        <v>2</v>
      </c>
      <c r="B132" s="179">
        <v>0</v>
      </c>
      <c r="C132" s="179">
        <v>0</v>
      </c>
      <c r="D132" s="179">
        <f>C132-B132</f>
        <v>0</v>
      </c>
      <c r="E132" s="180">
        <v>0</v>
      </c>
    </row>
    <row r="133" spans="1:5" ht="15">
      <c r="A133" s="16" t="s">
        <v>3</v>
      </c>
      <c r="B133" s="179">
        <v>36283</v>
      </c>
      <c r="C133" s="179">
        <v>95887</v>
      </c>
      <c r="D133" s="179">
        <f t="shared" ref="D133:D147" si="15">C133-B133</f>
        <v>59604</v>
      </c>
      <c r="E133" s="180">
        <f t="shared" ref="E133:E147" si="16">D133/B133</f>
        <v>1.6427528043436319</v>
      </c>
    </row>
    <row r="134" spans="1:5" ht="15">
      <c r="A134" s="16" t="s">
        <v>4</v>
      </c>
      <c r="B134" s="179">
        <v>20976</v>
      </c>
      <c r="C134" s="179">
        <v>78854</v>
      </c>
      <c r="D134" s="179">
        <f t="shared" si="15"/>
        <v>57878</v>
      </c>
      <c r="E134" s="180">
        <f t="shared" si="16"/>
        <v>2.7592486651411137</v>
      </c>
    </row>
    <row r="135" spans="1:5" ht="15">
      <c r="A135" s="16" t="s">
        <v>5</v>
      </c>
      <c r="B135" s="179">
        <v>379718</v>
      </c>
      <c r="C135" s="179">
        <v>427760</v>
      </c>
      <c r="D135" s="179">
        <f t="shared" si="15"/>
        <v>48042</v>
      </c>
      <c r="E135" s="180">
        <f t="shared" si="16"/>
        <v>0.12652020710105921</v>
      </c>
    </row>
    <row r="136" spans="1:5" ht="15">
      <c r="A136" s="16" t="s">
        <v>7</v>
      </c>
      <c r="B136" s="179">
        <v>1660125</v>
      </c>
      <c r="C136" s="179">
        <v>3011455.02</v>
      </c>
      <c r="D136" s="179">
        <f t="shared" si="15"/>
        <v>1351330.02</v>
      </c>
      <c r="E136" s="180">
        <f t="shared" si="16"/>
        <v>0.81399293426699793</v>
      </c>
    </row>
    <row r="137" spans="1:5" ht="15">
      <c r="A137" s="16" t="s">
        <v>8</v>
      </c>
      <c r="B137" s="179">
        <v>652135</v>
      </c>
      <c r="C137" s="179">
        <v>809232</v>
      </c>
      <c r="D137" s="179">
        <f t="shared" si="15"/>
        <v>157097</v>
      </c>
      <c r="E137" s="180">
        <f t="shared" si="16"/>
        <v>0.24089644015426254</v>
      </c>
    </row>
    <row r="138" spans="1:5" ht="15">
      <c r="A138" s="16" t="s">
        <v>9</v>
      </c>
      <c r="B138" s="179">
        <v>26834</v>
      </c>
      <c r="C138" s="179">
        <v>13166</v>
      </c>
      <c r="D138" s="179">
        <f t="shared" si="15"/>
        <v>-13668</v>
      </c>
      <c r="E138" s="180">
        <f t="shared" si="16"/>
        <v>-0.50935380487441306</v>
      </c>
    </row>
    <row r="139" spans="1:5" ht="15">
      <c r="A139" s="17" t="s">
        <v>11</v>
      </c>
      <c r="B139" s="179">
        <v>156084</v>
      </c>
      <c r="C139" s="179">
        <v>222316</v>
      </c>
      <c r="D139" s="179">
        <f t="shared" si="15"/>
        <v>66232</v>
      </c>
      <c r="E139" s="180">
        <f t="shared" si="16"/>
        <v>0.42433561415647986</v>
      </c>
    </row>
    <row r="140" spans="1:5" ht="15">
      <c r="A140" s="17" t="s">
        <v>13</v>
      </c>
      <c r="B140" s="179">
        <v>22635</v>
      </c>
      <c r="C140" s="179">
        <v>58717</v>
      </c>
      <c r="D140" s="179">
        <f t="shared" si="15"/>
        <v>36082</v>
      </c>
      <c r="E140" s="180">
        <f t="shared" si="16"/>
        <v>1.5940799646565054</v>
      </c>
    </row>
    <row r="141" spans="1:5" ht="15">
      <c r="A141" s="17" t="s">
        <v>14</v>
      </c>
      <c r="B141" s="179">
        <v>327886</v>
      </c>
      <c r="C141" s="179">
        <v>271913</v>
      </c>
      <c r="D141" s="179">
        <f t="shared" si="15"/>
        <v>-55973</v>
      </c>
      <c r="E141" s="180">
        <f t="shared" si="16"/>
        <v>-0.17070872193384287</v>
      </c>
    </row>
    <row r="142" spans="1:5" ht="15">
      <c r="A142" s="17" t="s">
        <v>94</v>
      </c>
      <c r="B142" s="179">
        <v>3007815</v>
      </c>
      <c r="C142" s="179">
        <v>2727445</v>
      </c>
      <c r="D142" s="179">
        <f t="shared" si="15"/>
        <v>-280370</v>
      </c>
      <c r="E142" s="180">
        <f t="shared" si="16"/>
        <v>-9.3213844601479814E-2</v>
      </c>
    </row>
    <row r="143" spans="1:5" ht="15">
      <c r="A143" s="17" t="s">
        <v>15</v>
      </c>
      <c r="B143" s="179">
        <v>538557</v>
      </c>
      <c r="C143" s="179">
        <v>588723</v>
      </c>
      <c r="D143" s="179">
        <f t="shared" si="15"/>
        <v>50166</v>
      </c>
      <c r="E143" s="180">
        <f t="shared" si="16"/>
        <v>9.3148914599568852E-2</v>
      </c>
    </row>
    <row r="144" spans="1:5" ht="15">
      <c r="A144" s="16" t="s">
        <v>36</v>
      </c>
      <c r="B144" s="179">
        <v>275543</v>
      </c>
      <c r="C144" s="179">
        <v>188996</v>
      </c>
      <c r="D144" s="179">
        <f t="shared" si="15"/>
        <v>-86547</v>
      </c>
      <c r="E144" s="180">
        <f t="shared" si="16"/>
        <v>-0.31409616647855326</v>
      </c>
    </row>
    <row r="145" spans="1:5" ht="15">
      <c r="A145" s="18" t="s">
        <v>17</v>
      </c>
      <c r="B145" s="179">
        <v>1587</v>
      </c>
      <c r="C145" s="179">
        <v>0</v>
      </c>
      <c r="D145" s="179">
        <f t="shared" si="15"/>
        <v>-1587</v>
      </c>
      <c r="E145" s="180">
        <f t="shared" si="16"/>
        <v>-1</v>
      </c>
    </row>
    <row r="146" spans="1:5" ht="15">
      <c r="A146" s="18" t="s">
        <v>18</v>
      </c>
      <c r="B146" s="179">
        <v>329907</v>
      </c>
      <c r="C146" s="179">
        <v>442511.57000000007</v>
      </c>
      <c r="D146" s="179">
        <f t="shared" si="15"/>
        <v>112604.57000000007</v>
      </c>
      <c r="E146" s="180">
        <f t="shared" si="16"/>
        <v>0.34132216048765279</v>
      </c>
    </row>
    <row r="147" spans="1:5" ht="15">
      <c r="A147" s="148" t="s">
        <v>66</v>
      </c>
      <c r="B147" s="181">
        <f>SUM(B132:B146)</f>
        <v>7436085</v>
      </c>
      <c r="C147" s="181">
        <f>SUM(C132:C146)</f>
        <v>8936975.5899999999</v>
      </c>
      <c r="D147" s="181">
        <f t="shared" si="15"/>
        <v>1500890.5899999999</v>
      </c>
      <c r="E147" s="182">
        <f t="shared" si="16"/>
        <v>0.20183881572090689</v>
      </c>
    </row>
    <row r="148" spans="1:5" ht="14.25">
      <c r="A148" s="195" t="s">
        <v>82</v>
      </c>
      <c r="B148" s="1"/>
      <c r="C148" s="1"/>
      <c r="D148" s="1"/>
      <c r="E148" s="1"/>
    </row>
    <row r="162" spans="1:5">
      <c r="A162" s="210" t="s">
        <v>169</v>
      </c>
      <c r="B162" s="210"/>
      <c r="C162" s="210"/>
      <c r="D162" s="210"/>
      <c r="E162" s="210"/>
    </row>
    <row r="163" spans="1:5" ht="15" customHeight="1">
      <c r="A163" s="9"/>
      <c r="B163" s="9"/>
      <c r="C163" s="9"/>
      <c r="D163" s="9"/>
      <c r="E163" s="9"/>
    </row>
    <row r="164" spans="1:5" ht="14.25">
      <c r="A164" s="39" t="s">
        <v>113</v>
      </c>
      <c r="B164" s="39">
        <v>2022</v>
      </c>
      <c r="C164" s="39">
        <v>2023</v>
      </c>
      <c r="D164" s="39" t="s">
        <v>79</v>
      </c>
      <c r="E164" s="39" t="s">
        <v>80</v>
      </c>
    </row>
    <row r="165" spans="1:5" ht="15">
      <c r="A165" s="150" t="s">
        <v>55</v>
      </c>
      <c r="B165" s="151">
        <v>5289469</v>
      </c>
      <c r="C165" s="151">
        <v>6281899.79</v>
      </c>
      <c r="D165" s="151">
        <f>C165-B165</f>
        <v>992430.79</v>
      </c>
      <c r="E165" s="152">
        <f>D165/B165</f>
        <v>0.18762389759728246</v>
      </c>
    </row>
    <row r="166" spans="1:5" ht="15">
      <c r="A166" s="150" t="s">
        <v>70</v>
      </c>
      <c r="B166" s="151">
        <v>1105802</v>
      </c>
      <c r="C166" s="151">
        <v>1151105.8</v>
      </c>
      <c r="D166" s="151">
        <f t="shared" ref="D166:D168" si="17">C166-B166</f>
        <v>45303.800000000047</v>
      </c>
      <c r="E166" s="152">
        <f t="shared" ref="E166:E168" si="18">D166/B166</f>
        <v>4.0969178930767035E-2</v>
      </c>
    </row>
    <row r="167" spans="1:5" ht="15">
      <c r="A167" s="150" t="s">
        <v>54</v>
      </c>
      <c r="B167" s="151">
        <v>1040814</v>
      </c>
      <c r="C167" s="151">
        <v>1503970</v>
      </c>
      <c r="D167" s="151">
        <f t="shared" si="17"/>
        <v>463156</v>
      </c>
      <c r="E167" s="152">
        <f t="shared" si="18"/>
        <v>0.44499401430034569</v>
      </c>
    </row>
    <row r="168" spans="1:5" ht="15">
      <c r="A168" s="153" t="s">
        <v>19</v>
      </c>
      <c r="B168" s="154">
        <f>SUM(B165:B167)</f>
        <v>7436085</v>
      </c>
      <c r="C168" s="154">
        <f>SUM(C165:C167)</f>
        <v>8936975.5899999999</v>
      </c>
      <c r="D168" s="154">
        <f t="shared" si="17"/>
        <v>1500890.5899999999</v>
      </c>
      <c r="E168" s="155">
        <f t="shared" si="18"/>
        <v>0.20183881572090689</v>
      </c>
    </row>
    <row r="169" spans="1:5" ht="14.25">
      <c r="A169" s="195" t="s">
        <v>82</v>
      </c>
      <c r="B169" s="1"/>
      <c r="C169" s="1"/>
      <c r="D169" s="1"/>
      <c r="E169" s="1"/>
    </row>
    <row r="170" spans="1:5" ht="14.25">
      <c r="A170" s="1"/>
      <c r="B170" s="1"/>
      <c r="C170" s="1"/>
      <c r="D170" s="1"/>
      <c r="E170" s="1"/>
    </row>
  </sheetData>
  <mergeCells count="9">
    <mergeCell ref="A40:E40"/>
    <mergeCell ref="A162:E162"/>
    <mergeCell ref="A2:T2"/>
    <mergeCell ref="A39:E39"/>
    <mergeCell ref="A5:T5"/>
    <mergeCell ref="A4:T4"/>
    <mergeCell ref="A3:T3"/>
    <mergeCell ref="A129:E129"/>
    <mergeCell ref="A130:E130"/>
  </mergeCells>
  <pageMargins left="0.7" right="0.7" top="0.75" bottom="0.75" header="0.3" footer="0.3"/>
  <pageSetup scale="41" orientation="landscape" horizontalDpi="4294967293" verticalDpi="0" r:id="rId1"/>
  <rowBreaks count="2" manualBreakCount="2">
    <brk id="63" max="16383" man="1"/>
    <brk id="154" max="19" man="1"/>
  </rowBreaks>
  <ignoredErrors>
    <ignoredError sqref="B168:C168 B59:C59 B47:D47 B54 B147:C1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COMPARATIVO EMB.</vt:lpstr>
      <vt:lpstr>EMBARCACIONES </vt:lpstr>
      <vt:lpstr>CONTENEDORES</vt:lpstr>
      <vt:lpstr>Representacion porct.</vt:lpstr>
      <vt:lpstr>CRUCEROS </vt:lpstr>
      <vt:lpstr>CARGAS</vt:lpstr>
      <vt:lpstr>CARGAS!Área_de_impresión</vt:lpstr>
      <vt:lpstr>'COMPARATIVO EMB.'!Área_de_impresión</vt:lpstr>
      <vt:lpstr>CONTENEDORES!Área_de_impresión</vt:lpstr>
      <vt:lpstr>'CRUCEROS '!Área_de_impresión</vt:lpstr>
      <vt:lpstr>'EMBARCACIONES '!Área_de_impresión</vt:lpstr>
      <vt:lpstr>'Representacion porct.'!Área_de_impresión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2024-01-24T15:21:49Z</cp:lastPrinted>
  <dcterms:created xsi:type="dcterms:W3CDTF">2023-01-12T15:54:36Z</dcterms:created>
  <dcterms:modified xsi:type="dcterms:W3CDTF">2024-01-24T15:24:18Z</dcterms:modified>
</cp:coreProperties>
</file>