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xr:revisionPtr revIDLastSave="0" documentId="8_{EBD65DE9-0735-4FCE-8584-61967406C2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INGRESOS Y EGRESOS" sheetId="1" r:id="rId1"/>
    <sheet name="Presup. Aprobado-Ejec OAI (2)" sheetId="2" r:id="rId2"/>
  </sheets>
  <definedNames>
    <definedName name="_xlnm.Print_Area" localSheetId="0">' INGRESOS Y EGRESOS'!$A$1:$F$492</definedName>
    <definedName name="_xlnm.Print_Area" localSheetId="1">'Presup. Aprobado-Ejec OAI (2)'!$A$1:$S$85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H10" i="2"/>
  <c r="I10" i="2"/>
  <c r="R10" i="2" s="1"/>
  <c r="J10" i="2"/>
  <c r="K10" i="2"/>
  <c r="L10" i="2"/>
  <c r="M10" i="2"/>
  <c r="N10" i="2"/>
  <c r="O10" i="2"/>
  <c r="P10" i="2"/>
  <c r="Q10" i="2"/>
  <c r="R11" i="2"/>
  <c r="R12" i="2"/>
  <c r="R13" i="2"/>
  <c r="R14" i="2"/>
  <c r="R15" i="2"/>
  <c r="D16" i="2"/>
  <c r="E16" i="2"/>
  <c r="H16" i="2"/>
  <c r="R16" i="2" s="1"/>
  <c r="I16" i="2"/>
  <c r="J16" i="2"/>
  <c r="K16" i="2"/>
  <c r="L16" i="2"/>
  <c r="M16" i="2"/>
  <c r="N16" i="2"/>
  <c r="O16" i="2"/>
  <c r="P16" i="2"/>
  <c r="P80" i="2" s="1"/>
  <c r="Q16" i="2"/>
  <c r="R17" i="2"/>
  <c r="R18" i="2"/>
  <c r="R19" i="2"/>
  <c r="R20" i="2"/>
  <c r="R21" i="2"/>
  <c r="R22" i="2"/>
  <c r="R23" i="2"/>
  <c r="R24" i="2"/>
  <c r="R25" i="2"/>
  <c r="D26" i="2"/>
  <c r="H26" i="2"/>
  <c r="I26" i="2"/>
  <c r="J26" i="2"/>
  <c r="J80" i="2" s="1"/>
  <c r="K26" i="2"/>
  <c r="L26" i="2"/>
  <c r="L80" i="2" s="1"/>
  <c r="M26" i="2"/>
  <c r="M80" i="2" s="1"/>
  <c r="N26" i="2"/>
  <c r="O26" i="2"/>
  <c r="P26" i="2"/>
  <c r="Q26" i="2"/>
  <c r="R27" i="2"/>
  <c r="R28" i="2"/>
  <c r="R29" i="2"/>
  <c r="R30" i="2"/>
  <c r="E31" i="2"/>
  <c r="E26" i="2" s="1"/>
  <c r="E80" i="2" s="1"/>
  <c r="R31" i="2"/>
  <c r="R32" i="2"/>
  <c r="R33" i="2"/>
  <c r="R34" i="2"/>
  <c r="R35" i="2"/>
  <c r="D36" i="2"/>
  <c r="D80" i="2" s="1"/>
  <c r="E36" i="2"/>
  <c r="H36" i="2"/>
  <c r="I36" i="2"/>
  <c r="J36" i="2"/>
  <c r="R36" i="2" s="1"/>
  <c r="K36" i="2"/>
  <c r="K80" i="2" s="1"/>
  <c r="L36" i="2"/>
  <c r="M36" i="2"/>
  <c r="N36" i="2"/>
  <c r="O36" i="2"/>
  <c r="P36" i="2"/>
  <c r="Q36" i="2"/>
  <c r="R37" i="2"/>
  <c r="R38" i="2"/>
  <c r="R39" i="2"/>
  <c r="R43" i="2"/>
  <c r="R44" i="2"/>
  <c r="R45" i="2"/>
  <c r="R46" i="2"/>
  <c r="R47" i="2"/>
  <c r="R48" i="2"/>
  <c r="R51" i="2"/>
  <c r="D52" i="2"/>
  <c r="E52" i="2"/>
  <c r="H52" i="2"/>
  <c r="R52" i="2" s="1"/>
  <c r="I52" i="2"/>
  <c r="I80" i="2" s="1"/>
  <c r="J52" i="2"/>
  <c r="K52" i="2"/>
  <c r="L52" i="2"/>
  <c r="M52" i="2"/>
  <c r="N52" i="2"/>
  <c r="N80" i="2" s="1"/>
  <c r="O52" i="2"/>
  <c r="P52" i="2"/>
  <c r="Q52" i="2"/>
  <c r="R53" i="2"/>
  <c r="R54" i="2"/>
  <c r="R55" i="2"/>
  <c r="R56" i="2"/>
  <c r="R57" i="2"/>
  <c r="R58" i="2"/>
  <c r="R59" i="2"/>
  <c r="R60" i="2"/>
  <c r="R61" i="2"/>
  <c r="D62" i="2"/>
  <c r="E62" i="2"/>
  <c r="H62" i="2"/>
  <c r="R62" i="2" s="1"/>
  <c r="I62" i="2"/>
  <c r="J62" i="2"/>
  <c r="L62" i="2"/>
  <c r="N62" i="2"/>
  <c r="O62" i="2"/>
  <c r="O80" i="2" s="1"/>
  <c r="P62" i="2"/>
  <c r="Q62" i="2"/>
  <c r="R63" i="2"/>
  <c r="R64" i="2"/>
  <c r="R65" i="2"/>
  <c r="R66" i="2"/>
  <c r="H67" i="2"/>
  <c r="R67" i="2" s="1"/>
  <c r="R68" i="2"/>
  <c r="R69" i="2"/>
  <c r="H70" i="2"/>
  <c r="R70" i="2" s="1"/>
  <c r="R71" i="2"/>
  <c r="R72" i="2"/>
  <c r="R73" i="2"/>
  <c r="R74" i="2"/>
  <c r="D75" i="2"/>
  <c r="E75" i="2"/>
  <c r="H75" i="2"/>
  <c r="I75" i="2"/>
  <c r="J75" i="2"/>
  <c r="M75" i="2"/>
  <c r="M62" i="2" s="1"/>
  <c r="R75" i="2"/>
  <c r="H80" i="2"/>
  <c r="Q80" i="2"/>
  <c r="R26" i="2" l="1"/>
  <c r="R80" i="2" s="1"/>
  <c r="E381" i="1"/>
  <c r="E338" i="1"/>
  <c r="E323" i="1" l="1"/>
  <c r="E116" i="1" l="1"/>
  <c r="D116" i="1"/>
  <c r="F115" i="1"/>
  <c r="F114" i="1"/>
  <c r="E109" i="1"/>
  <c r="F103" i="1"/>
  <c r="F104" i="1"/>
  <c r="F105" i="1"/>
  <c r="F106" i="1"/>
  <c r="F107" i="1"/>
  <c r="F108" i="1"/>
  <c r="F102" i="1"/>
  <c r="E96" i="1"/>
  <c r="F95" i="1"/>
  <c r="F94" i="1"/>
  <c r="D109" i="1"/>
  <c r="D96" i="1"/>
  <c r="F116" i="1" l="1"/>
  <c r="D121" i="1"/>
  <c r="F96" i="1"/>
  <c r="F109" i="1"/>
  <c r="E85" i="1"/>
  <c r="E71" i="1"/>
  <c r="E52" i="1"/>
  <c r="E121" i="1" l="1"/>
  <c r="E72" i="1"/>
</calcChain>
</file>

<file path=xl/sharedStrings.xml><?xml version="1.0" encoding="utf-8"?>
<sst xmlns="http://schemas.openxmlformats.org/spreadsheetml/2006/main" count="1140" uniqueCount="559">
  <si>
    <t>REFERENCIA</t>
  </si>
  <si>
    <t>VALOR RD$</t>
  </si>
  <si>
    <t>TOTAL RD$</t>
  </si>
  <si>
    <t xml:space="preserve">      </t>
  </si>
  <si>
    <t>DEP. EN RD$</t>
  </si>
  <si>
    <t>DEP. EN US</t>
  </si>
  <si>
    <t>TOTAL GENERAL</t>
  </si>
  <si>
    <t>VALOR US$</t>
  </si>
  <si>
    <t>FECHA</t>
  </si>
  <si>
    <t>PUERTO</t>
  </si>
  <si>
    <t>US/RD$</t>
  </si>
  <si>
    <t>CONCEPTO</t>
  </si>
  <si>
    <t>REF.</t>
  </si>
  <si>
    <t>CUENTA NOMINA No. 010-500126-0</t>
  </si>
  <si>
    <t>DEPOSITOS BANCARIOS</t>
  </si>
  <si>
    <t>SUB TOTAL RD$</t>
  </si>
  <si>
    <t>RELACION TRANSFERENCIAS RECIBIDAS ACH</t>
  </si>
  <si>
    <t>CUENTA DOLAR No. 010-238720-6</t>
  </si>
  <si>
    <t>SUB TOTAL</t>
  </si>
  <si>
    <t>CUENTA OPERACIONES No. 010-500107-4</t>
  </si>
  <si>
    <t xml:space="preserve"> CREDITO CUENTA CORRIENTE</t>
  </si>
  <si>
    <t>OFIC.CENT.</t>
  </si>
  <si>
    <t>RELACION DE PAGOS ACH</t>
  </si>
  <si>
    <t>SUB-TOTAL</t>
  </si>
  <si>
    <t>TOTAL</t>
  </si>
  <si>
    <t>CUENTA OPERACIONES</t>
  </si>
  <si>
    <r>
      <t xml:space="preserve">Cta </t>
    </r>
    <r>
      <rPr>
        <b/>
        <sz val="13"/>
        <color indexed="8"/>
        <rFont val="Arial"/>
        <family val="2"/>
      </rPr>
      <t xml:space="preserve"># </t>
    </r>
    <r>
      <rPr>
        <b/>
        <i/>
        <sz val="13"/>
        <color indexed="8"/>
        <rFont val="Arial"/>
        <family val="2"/>
      </rPr>
      <t>010-500107-4</t>
    </r>
  </si>
  <si>
    <t>CREDITO</t>
  </si>
  <si>
    <t>SAN PEDRO DE MACORIS</t>
  </si>
  <si>
    <t xml:space="preserve">CALDERA BANI </t>
  </si>
  <si>
    <t>PUERTO PLATA</t>
  </si>
  <si>
    <t xml:space="preserve">HAINA ORIENTAL </t>
  </si>
  <si>
    <t xml:space="preserve">LA CANA </t>
  </si>
  <si>
    <t xml:space="preserve">LUPERON </t>
  </si>
  <si>
    <t xml:space="preserve">AZUA </t>
  </si>
  <si>
    <t>OFICINA CENTRAL</t>
  </si>
  <si>
    <t xml:space="preserve">BARAHONA </t>
  </si>
  <si>
    <t xml:space="preserve">SANTA BARBARA </t>
  </si>
  <si>
    <t xml:space="preserve">LA ROMANA </t>
  </si>
  <si>
    <t>CR CTA CORRIENTE</t>
  </si>
  <si>
    <t>ACH</t>
  </si>
  <si>
    <t>HAINA OCCIDENTAL</t>
  </si>
  <si>
    <t>MANZANILLO</t>
  </si>
  <si>
    <t>30050068-13</t>
  </si>
  <si>
    <t>SUBSIDIO MATERNIDAD</t>
  </si>
  <si>
    <t>NOVIEMBRE</t>
  </si>
  <si>
    <t>PUERTO LUPERON</t>
  </si>
  <si>
    <t>PUERTO LA ROMANA</t>
  </si>
  <si>
    <t>DICIEMBR E 2023</t>
  </si>
  <si>
    <t>FECHA INGRESO</t>
  </si>
  <si>
    <t>DESCRIPCION</t>
  </si>
  <si>
    <t>30030053-3</t>
  </si>
  <si>
    <t>20967549-17</t>
  </si>
  <si>
    <t>20030351-3</t>
  </si>
  <si>
    <t>20030354-3</t>
  </si>
  <si>
    <t>10010184-3</t>
  </si>
  <si>
    <t>10050260-3</t>
  </si>
  <si>
    <t>039087470-1</t>
  </si>
  <si>
    <t>10070366-3</t>
  </si>
  <si>
    <t>10010133-3</t>
  </si>
  <si>
    <t>30050184-13</t>
  </si>
  <si>
    <t>10070708-3</t>
  </si>
  <si>
    <t>810070711-3</t>
  </si>
  <si>
    <t>810070297-3</t>
  </si>
  <si>
    <t>810030246-3</t>
  </si>
  <si>
    <t>810050152-3</t>
  </si>
  <si>
    <t>810030247-3</t>
  </si>
  <si>
    <t>10070483-3</t>
  </si>
  <si>
    <t>810070486-3</t>
  </si>
  <si>
    <t>21607418-13</t>
  </si>
  <si>
    <t>30050226-13</t>
  </si>
  <si>
    <t>030050229-13</t>
  </si>
  <si>
    <t>810070389-3</t>
  </si>
  <si>
    <t>22498466-2</t>
  </si>
  <si>
    <t>HAINA ORIENTAL</t>
  </si>
  <si>
    <t>10030266-3</t>
  </si>
  <si>
    <t>810000156-3</t>
  </si>
  <si>
    <t>810020188-3</t>
  </si>
  <si>
    <t>810070785-3</t>
  </si>
  <si>
    <t>30020247-13</t>
  </si>
  <si>
    <t>21607420-13</t>
  </si>
  <si>
    <t>820030437-3</t>
  </si>
  <si>
    <t>820030440-3</t>
  </si>
  <si>
    <t>820010246-3</t>
  </si>
  <si>
    <t>30030179-13</t>
  </si>
  <si>
    <t>030030182-13</t>
  </si>
  <si>
    <t>810060214-3</t>
  </si>
  <si>
    <t>VALOR</t>
  </si>
  <si>
    <t xml:space="preserve">TASA </t>
  </si>
  <si>
    <t>039786734-1</t>
  </si>
  <si>
    <t>040011318-1</t>
  </si>
  <si>
    <t>61799142-10</t>
  </si>
  <si>
    <t>AZUA</t>
  </si>
  <si>
    <t>130050293-08</t>
  </si>
  <si>
    <t>592205109-6</t>
  </si>
  <si>
    <t>592205110-6</t>
  </si>
  <si>
    <t>22734503-02</t>
  </si>
  <si>
    <t>10020174-05</t>
  </si>
  <si>
    <t>BOCA CHICA</t>
  </si>
  <si>
    <t>310110179-5</t>
  </si>
  <si>
    <t>820010623-2</t>
  </si>
  <si>
    <t>20010627-2</t>
  </si>
  <si>
    <t>20010630-2</t>
  </si>
  <si>
    <t>20010633-2</t>
  </si>
  <si>
    <t>20010636-2</t>
  </si>
  <si>
    <t>21038361-6</t>
  </si>
  <si>
    <t>592204225-6</t>
  </si>
  <si>
    <t>70050197-17</t>
  </si>
  <si>
    <t>10060177-5</t>
  </si>
  <si>
    <t>22734505-2</t>
  </si>
  <si>
    <t>30040318-8</t>
  </si>
  <si>
    <t>130040522-08</t>
  </si>
  <si>
    <t>20010061-2</t>
  </si>
  <si>
    <t>20010064-2</t>
  </si>
  <si>
    <t>592206994-6</t>
  </si>
  <si>
    <t>10110134-5</t>
  </si>
  <si>
    <t>592269730-6</t>
  </si>
  <si>
    <t>20010103-2</t>
  </si>
  <si>
    <t>20010106-2</t>
  </si>
  <si>
    <t>400060188-9</t>
  </si>
  <si>
    <t>00060191-9</t>
  </si>
  <si>
    <t>30050281-8</t>
  </si>
  <si>
    <t>30110825-26</t>
  </si>
  <si>
    <t>LA CANA</t>
  </si>
  <si>
    <t>30110828-3</t>
  </si>
  <si>
    <t>592268790-6</t>
  </si>
  <si>
    <t>20010097-2</t>
  </si>
  <si>
    <t>20010100-2</t>
  </si>
  <si>
    <t>70010144-17</t>
  </si>
  <si>
    <t>10070190-5</t>
  </si>
  <si>
    <t>30110468-8</t>
  </si>
  <si>
    <t>310110476-05</t>
  </si>
  <si>
    <t>310110479-05</t>
  </si>
  <si>
    <t>10020658-20</t>
  </si>
  <si>
    <t>564059734-6</t>
  </si>
  <si>
    <t>20020417-2</t>
  </si>
  <si>
    <t>20020420-2</t>
  </si>
  <si>
    <t>22734507-2</t>
  </si>
  <si>
    <t>22734508-2</t>
  </si>
  <si>
    <t>22734540-2</t>
  </si>
  <si>
    <t>22734512-2</t>
  </si>
  <si>
    <t>564056904-6</t>
  </si>
  <si>
    <t>70050615-17</t>
  </si>
  <si>
    <t>00031036-09</t>
  </si>
  <si>
    <t>00031039-09</t>
  </si>
  <si>
    <t>630050576-06</t>
  </si>
  <si>
    <t>012045165-6</t>
  </si>
  <si>
    <t>30050891-08</t>
  </si>
  <si>
    <t>130050894-26</t>
  </si>
  <si>
    <t>030197985-06</t>
  </si>
  <si>
    <t>16561623-1</t>
  </si>
  <si>
    <t xml:space="preserve">OFICINA CENTRAL </t>
  </si>
  <si>
    <t>592269966-06</t>
  </si>
  <si>
    <t>820010049-02</t>
  </si>
  <si>
    <t>820010046-02</t>
  </si>
  <si>
    <t>022247641-6</t>
  </si>
  <si>
    <t>70050151-17</t>
  </si>
  <si>
    <t>564058997-06</t>
  </si>
  <si>
    <t>310120149-05</t>
  </si>
  <si>
    <t>10120152-05</t>
  </si>
  <si>
    <t>260030448-10</t>
  </si>
  <si>
    <t>700050235-06</t>
  </si>
  <si>
    <t>569400927-06</t>
  </si>
  <si>
    <t>130110644-08</t>
  </si>
  <si>
    <t>820010028-02</t>
  </si>
  <si>
    <t>820010031-02</t>
  </si>
  <si>
    <t>576229811-06</t>
  </si>
  <si>
    <t>00080222-09</t>
  </si>
  <si>
    <t>00080225-09</t>
  </si>
  <si>
    <t>22734514-2</t>
  </si>
  <si>
    <t>10030221-05</t>
  </si>
  <si>
    <t>046895424-01</t>
  </si>
  <si>
    <t>820010021-02</t>
  </si>
  <si>
    <t>820010024-02</t>
  </si>
  <si>
    <t>310060101-05</t>
  </si>
  <si>
    <t>00030191-09</t>
  </si>
  <si>
    <t>400030194-09</t>
  </si>
  <si>
    <t>300090222-12</t>
  </si>
  <si>
    <t>592270013-06</t>
  </si>
  <si>
    <t>130010013-08</t>
  </si>
  <si>
    <t>130010016-26</t>
  </si>
  <si>
    <t>820020261-02</t>
  </si>
  <si>
    <t>820020265-02</t>
  </si>
  <si>
    <t>310010156-05</t>
  </si>
  <si>
    <t>260030295-10</t>
  </si>
  <si>
    <t>260030331-10</t>
  </si>
  <si>
    <t>260030301-10</t>
  </si>
  <si>
    <t>130110421-08</t>
  </si>
  <si>
    <t>5992212949-06</t>
  </si>
  <si>
    <t>564056181-06</t>
  </si>
  <si>
    <t>310020506-5</t>
  </si>
  <si>
    <t>820020925-02</t>
  </si>
  <si>
    <t>8200209258-02</t>
  </si>
  <si>
    <t>227345152-2</t>
  </si>
  <si>
    <t>22734517-2</t>
  </si>
  <si>
    <t>22734516-2</t>
  </si>
  <si>
    <t>260030328-10</t>
  </si>
  <si>
    <t>125036331-17</t>
  </si>
  <si>
    <t>592262026-06</t>
  </si>
  <si>
    <t>820020365-02</t>
  </si>
  <si>
    <t>820020368-02</t>
  </si>
  <si>
    <t>820020371-02</t>
  </si>
  <si>
    <t>310070292-05</t>
  </si>
  <si>
    <t>130110591-08</t>
  </si>
  <si>
    <t>592262140-06</t>
  </si>
  <si>
    <t>820020079-02</t>
  </si>
  <si>
    <t>070050138-17</t>
  </si>
  <si>
    <t>142840106-01</t>
  </si>
  <si>
    <t>310010173-05</t>
  </si>
  <si>
    <t>592262234-06</t>
  </si>
  <si>
    <t>21038364-06</t>
  </si>
  <si>
    <t>790070089-08</t>
  </si>
  <si>
    <t>790070092-26</t>
  </si>
  <si>
    <t>20030122-2</t>
  </si>
  <si>
    <t>20030125-2</t>
  </si>
  <si>
    <t>310110158-05</t>
  </si>
  <si>
    <t>700140270-06</t>
  </si>
  <si>
    <t>21038371-06</t>
  </si>
  <si>
    <t>592220383-06</t>
  </si>
  <si>
    <t>20020157-2</t>
  </si>
  <si>
    <t>20020160-2</t>
  </si>
  <si>
    <t>20020154-2</t>
  </si>
  <si>
    <t>20020164-2</t>
  </si>
  <si>
    <t>20020167-2</t>
  </si>
  <si>
    <t>070050258-17</t>
  </si>
  <si>
    <t>310010157-5</t>
  </si>
  <si>
    <t>90060325-8</t>
  </si>
  <si>
    <t>80010302-21</t>
  </si>
  <si>
    <t>680010305-21</t>
  </si>
  <si>
    <t>80010308-21</t>
  </si>
  <si>
    <t>80010311-21</t>
  </si>
  <si>
    <t>80010314-21</t>
  </si>
  <si>
    <t>84332353-21</t>
  </si>
  <si>
    <t>130010390-26</t>
  </si>
  <si>
    <t>130010393-8</t>
  </si>
  <si>
    <t>21038366-06</t>
  </si>
  <si>
    <t>592220721-06</t>
  </si>
  <si>
    <t>22498471-2</t>
  </si>
  <si>
    <t>15958303-2</t>
  </si>
  <si>
    <t>20020539-2</t>
  </si>
  <si>
    <t>20020542-2</t>
  </si>
  <si>
    <t>604640512-06</t>
  </si>
  <si>
    <t>22498474-2</t>
  </si>
  <si>
    <t>22734520-2</t>
  </si>
  <si>
    <t>310010565-5</t>
  </si>
  <si>
    <t>400050704-9</t>
  </si>
  <si>
    <t>238427109-10</t>
  </si>
  <si>
    <t>130111130-9</t>
  </si>
  <si>
    <t>130111133-26</t>
  </si>
  <si>
    <t>243131397-10</t>
  </si>
  <si>
    <t>070050050-17</t>
  </si>
  <si>
    <t>21038367-6</t>
  </si>
  <si>
    <t>592222930-6</t>
  </si>
  <si>
    <t>20030105-2</t>
  </si>
  <si>
    <t>20030108-2</t>
  </si>
  <si>
    <t>20030111-2</t>
  </si>
  <si>
    <t>20030159-10</t>
  </si>
  <si>
    <t>310060185-5</t>
  </si>
  <si>
    <t>760070595-08</t>
  </si>
  <si>
    <t>20030023-2</t>
  </si>
  <si>
    <t>20030026-2</t>
  </si>
  <si>
    <t>592220937-6</t>
  </si>
  <si>
    <t>400060197-9</t>
  </si>
  <si>
    <t>310110237-05</t>
  </si>
  <si>
    <t>310110240-05</t>
  </si>
  <si>
    <t>130030354-8</t>
  </si>
  <si>
    <t>070050587-17</t>
  </si>
  <si>
    <t>592222889-6</t>
  </si>
  <si>
    <t>20020080-2</t>
  </si>
  <si>
    <t>20020084-2</t>
  </si>
  <si>
    <t>20020087-2</t>
  </si>
  <si>
    <t>310010088-5</t>
  </si>
  <si>
    <t>22734524-2</t>
  </si>
  <si>
    <t>281289859-10</t>
  </si>
  <si>
    <t>300020177-21</t>
  </si>
  <si>
    <t>20030601-02</t>
  </si>
  <si>
    <t>20030604-02</t>
  </si>
  <si>
    <t>070010570-17</t>
  </si>
  <si>
    <t>130050442-08</t>
  </si>
  <si>
    <t>202230038921730</t>
  </si>
  <si>
    <t>202230039539207</t>
  </si>
  <si>
    <t>202230039552192</t>
  </si>
  <si>
    <t>202230039569231</t>
  </si>
  <si>
    <t>202230039570883</t>
  </si>
  <si>
    <t>202230040193341</t>
  </si>
  <si>
    <t>202230040269461</t>
  </si>
  <si>
    <t>202230040343063</t>
  </si>
  <si>
    <t>202230040344955</t>
  </si>
  <si>
    <t>4524000015774</t>
  </si>
  <si>
    <t>4524000010274</t>
  </si>
  <si>
    <t>4524000012688</t>
  </si>
  <si>
    <t>4524000032825</t>
  </si>
  <si>
    <t>4524000035943</t>
  </si>
  <si>
    <t>4524000019084</t>
  </si>
  <si>
    <t>4524000037661</t>
  </si>
  <si>
    <t>4524000030508</t>
  </si>
  <si>
    <t>4524000013478</t>
  </si>
  <si>
    <t>4524000018776</t>
  </si>
  <si>
    <t>4524000019392</t>
  </si>
  <si>
    <t>4524000013608</t>
  </si>
  <si>
    <t>4524000035807</t>
  </si>
  <si>
    <t>4524000031245</t>
  </si>
  <si>
    <t>4524000010888</t>
  </si>
  <si>
    <t>4524000000006</t>
  </si>
  <si>
    <t>45240000312601</t>
  </si>
  <si>
    <t>4524000031603</t>
  </si>
  <si>
    <t>4524000031604</t>
  </si>
  <si>
    <t>4524000031605</t>
  </si>
  <si>
    <t>4524000031606</t>
  </si>
  <si>
    <t>4524000031611</t>
  </si>
  <si>
    <t>4524000010934</t>
  </si>
  <si>
    <t>4524000018875</t>
  </si>
  <si>
    <t>4524000035332</t>
  </si>
  <si>
    <t>4524000030243</t>
  </si>
  <si>
    <t>4524000010666</t>
  </si>
  <si>
    <t>4524000014058</t>
  </si>
  <si>
    <t>4524000010059</t>
  </si>
  <si>
    <t>4524000013706</t>
  </si>
  <si>
    <t>4524000039579</t>
  </si>
  <si>
    <t>4524000032582</t>
  </si>
  <si>
    <t>4524000018249</t>
  </si>
  <si>
    <t>4524000021403</t>
  </si>
  <si>
    <t>4524000032394</t>
  </si>
  <si>
    <t>4524000014999</t>
  </si>
  <si>
    <t>Relación de  Egresos al 31 de Diciembre 2023</t>
  </si>
  <si>
    <t>Número</t>
  </si>
  <si>
    <t>Fecha</t>
  </si>
  <si>
    <t>Beneficiario</t>
  </si>
  <si>
    <t>Concepto</t>
  </si>
  <si>
    <t>Cuenta</t>
  </si>
  <si>
    <t>Monto</t>
  </si>
  <si>
    <t>2/8/2023</t>
  </si>
  <si>
    <t>3/8/2023</t>
  </si>
  <si>
    <t>7/8/2023</t>
  </si>
  <si>
    <t>8/8/2023</t>
  </si>
  <si>
    <t>9/8/2023</t>
  </si>
  <si>
    <t>10/8/2023</t>
  </si>
  <si>
    <t>MIGUEL ANGEL TAVERAS BALDELLAQUE</t>
  </si>
  <si>
    <t>JOHANNY MARIA CARREÑO PIMENTEL</t>
  </si>
  <si>
    <t>LORENA VIRGINIA ACOSTA FERMIN</t>
  </si>
  <si>
    <t>INSTITUTO DE AUXILIOS Y VIVIENDA (INAVI)</t>
  </si>
  <si>
    <t>SIND. NAC. TRABAJADORES Y EMPLEADOS DE APORDOM</t>
  </si>
  <si>
    <t>MATILDES JOSEFINA VALDEZ CASILLA</t>
  </si>
  <si>
    <t>FELIX HERRERA RAVELO</t>
  </si>
  <si>
    <t>MARIA GEORGINA ALMONTE JORGE</t>
  </si>
  <si>
    <t>JUAN RODRIGUEZ PEREZ</t>
  </si>
  <si>
    <t>ALEXANDER PEREZ GUILLEN</t>
  </si>
  <si>
    <t>CARLO RAFAEL MEJIA NUÑEZ</t>
  </si>
  <si>
    <t>YDEL JOHN MARTINEZ BOCIO</t>
  </si>
  <si>
    <t>CECILIO CARMONA DE LA CRUZ</t>
  </si>
  <si>
    <t>MAXIMO ROJAS</t>
  </si>
  <si>
    <t>TEODORO POLANCO</t>
  </si>
  <si>
    <t>DANILO DE JESUS</t>
  </si>
  <si>
    <t>DAMIAN GARCIA CARMONA</t>
  </si>
  <si>
    <t>SATURNINO CANDELARIO MALDONADO</t>
  </si>
  <si>
    <t>JUAN LEDESMA GENAO</t>
  </si>
  <si>
    <t>PEDRO RAMIREZ</t>
  </si>
  <si>
    <t>SANTIAGO PAYANO FELIX</t>
  </si>
  <si>
    <t>FEDERICO PIEZAL CUEVAS</t>
  </si>
  <si>
    <t>DOMITILIO RAMIREZ CABRERA</t>
  </si>
  <si>
    <t>FAUSTO VICTORIANO ROBLES</t>
  </si>
  <si>
    <t>ANICASIO GARCIA</t>
  </si>
  <si>
    <t>RAMON ENRIQUE CASSO</t>
  </si>
  <si>
    <t>LUIS CONRADO AQUINO LORA</t>
  </si>
  <si>
    <t>GILBERTO ANTONIO SANTANA RODRIGUEZ</t>
  </si>
  <si>
    <t>FELIX LEDESMA GENAO</t>
  </si>
  <si>
    <t>VICTOR VIZCAINO GUILLEN</t>
  </si>
  <si>
    <t>EVARISTO BERIGUETE</t>
  </si>
  <si>
    <t>NORBERTO FELIPE DE LA ROSA DE LOS SANTOS</t>
  </si>
  <si>
    <t>VICTORIANO SUERO ASCENCIO</t>
  </si>
  <si>
    <t>RAMONA DEL CARMEN JIMENEZ</t>
  </si>
  <si>
    <t>MANUEL FELIZ BAEZ</t>
  </si>
  <si>
    <t>HECTOR SANTIAGO CASTELLANOS REYES</t>
  </si>
  <si>
    <t>JOSE AGUSTIN DE LEON</t>
  </si>
  <si>
    <t>YSIDRO HERNANDEZ</t>
  </si>
  <si>
    <t>RAFAEL MARIANO BATISTA CASTILLO</t>
  </si>
  <si>
    <t>MARIA MIGUELINA SUAREZ DIAZ</t>
  </si>
  <si>
    <t>MARCIAL SURIEL RAMIREZ</t>
  </si>
  <si>
    <t>MARCIAL RODRIGUEZ</t>
  </si>
  <si>
    <t>JOAQUIN MARIA DIAZ PEÑA</t>
  </si>
  <si>
    <t>FRANCISCO ANTONIO VAL LIRIANO</t>
  </si>
  <si>
    <t>WANDA ALEXANDRA MIRANDA MARTINEZ</t>
  </si>
  <si>
    <t>RAMON LOPEZ</t>
  </si>
  <si>
    <t>MILCIADES RODRIGUEZ LORENZO</t>
  </si>
  <si>
    <t>GISELA DILANDY FELIZ DE GONZALEZ</t>
  </si>
  <si>
    <t>MARTIN RODRIGUEZ BELEN</t>
  </si>
  <si>
    <t>RAMON ANTONIO OSORIA</t>
  </si>
  <si>
    <t>JUAN BAUTISTA MORALES HERNANDEZ</t>
  </si>
  <si>
    <t>KARINA VASQUEZ VASQUEZ</t>
  </si>
  <si>
    <t>PRESTACIONES LABORALES</t>
  </si>
  <si>
    <t>REPOSICION DE CAJA CHICA</t>
  </si>
  <si>
    <t>PAGO RETENCION A EMPLEADOS</t>
  </si>
  <si>
    <t>ASISTENCIA ECONOMICA</t>
  </si>
  <si>
    <t>NOMINA</t>
  </si>
  <si>
    <t>265901</t>
  </si>
  <si>
    <t>265902</t>
  </si>
  <si>
    <t>265903</t>
  </si>
  <si>
    <t>265904</t>
  </si>
  <si>
    <t>265905</t>
  </si>
  <si>
    <t>265906</t>
  </si>
  <si>
    <t>265907</t>
  </si>
  <si>
    <t>265908</t>
  </si>
  <si>
    <t>265909</t>
  </si>
  <si>
    <t>265910</t>
  </si>
  <si>
    <t>265911</t>
  </si>
  <si>
    <t>265912</t>
  </si>
  <si>
    <t>265913</t>
  </si>
  <si>
    <t>265914</t>
  </si>
  <si>
    <t>265915</t>
  </si>
  <si>
    <t>265916</t>
  </si>
  <si>
    <t>265917</t>
  </si>
  <si>
    <t>265918</t>
  </si>
  <si>
    <t>265919</t>
  </si>
  <si>
    <t>265920</t>
  </si>
  <si>
    <t>265921</t>
  </si>
  <si>
    <t>265922</t>
  </si>
  <si>
    <t>265923</t>
  </si>
  <si>
    <t>265924</t>
  </si>
  <si>
    <t>265925</t>
  </si>
  <si>
    <t>265926</t>
  </si>
  <si>
    <t>265927</t>
  </si>
  <si>
    <t>265928</t>
  </si>
  <si>
    <t>265929</t>
  </si>
  <si>
    <t>265930</t>
  </si>
  <si>
    <t>265931</t>
  </si>
  <si>
    <t>11/8/2023</t>
  </si>
  <si>
    <t>15/8/2023</t>
  </si>
  <si>
    <t>21/8/2023</t>
  </si>
  <si>
    <t>22/8/2023</t>
  </si>
  <si>
    <t>25/8/2023</t>
  </si>
  <si>
    <t>31/8/2023</t>
  </si>
  <si>
    <t xml:space="preserve">MINISTERIO DE MEDIO AMBIENTE Y RECURSOS NATURALES </t>
  </si>
  <si>
    <t>ANYARLENE BERGES PEÑA</t>
  </si>
  <si>
    <t>BRENDA ESTEL GARCIA GONZALEZ</t>
  </si>
  <si>
    <t>MIGUELINA GIL RODRIGUEZ</t>
  </si>
  <si>
    <t>SAMUEL ENRIQUE PIÑA RODRIGUEZ</t>
  </si>
  <si>
    <t>NELSON LEOVIGILDO LARA PEGUERO</t>
  </si>
  <si>
    <t>JUAN GARCIA TEJEDA</t>
  </si>
  <si>
    <t>JOSE RADHAMES ALMONTE TAVAREZ</t>
  </si>
  <si>
    <t>ALTAGRACIA JULIA SANTOS CORNELIO</t>
  </si>
  <si>
    <t>AGUSTINA RAVELO RODRIGUEZ DE PILARTE</t>
  </si>
  <si>
    <t>NIKAOLY RUSELL RODRIGUEZ DE JIMENEZ</t>
  </si>
  <si>
    <t>ANDRES JOAQUIN MELO</t>
  </si>
  <si>
    <t>DIOLIN MATOS CUEVAS</t>
  </si>
  <si>
    <t>CRUCITA MONTERO CUEVAS</t>
  </si>
  <si>
    <t>WENDY SMIRLA BERAS MAZARA</t>
  </si>
  <si>
    <t>DOMINGO GERMAN CARABALLO</t>
  </si>
  <si>
    <t xml:space="preserve">CAROLINA MARTE DE JESUS </t>
  </si>
  <si>
    <t>PILAR SILVA ABAB</t>
  </si>
  <si>
    <t>WENDY DILONE DIAZ</t>
  </si>
  <si>
    <t>RAYSA ESTEFANY LARA PEGUERO</t>
  </si>
  <si>
    <t>ANA LIDIA PEGUERO BELLO</t>
  </si>
  <si>
    <t>MARIA NELIS PIÑA RODRIGUEZ</t>
  </si>
  <si>
    <t>YUANDY MARGARITA GUERRERO SANTANA</t>
  </si>
  <si>
    <t>LEIDA JOSEFA ZORRILLA</t>
  </si>
  <si>
    <t>MAYRA CAIRO LEBRON</t>
  </si>
  <si>
    <t>JEIMY CAROLINA MATOS PUJOLS</t>
  </si>
  <si>
    <t>OTROS GASTOS DIVERSOS</t>
  </si>
  <si>
    <t>DIETA CONSEJO ADM.</t>
  </si>
  <si>
    <t>HONORARIOS PROFESIONALES</t>
  </si>
  <si>
    <t>TOTAL DE CHEQUES: 84</t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</si>
  <si>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</si>
  <si>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</si>
  <si>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</si>
  <si>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</si>
  <si>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 xml:space="preserve">                   -  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</si>
  <si>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</si>
  <si>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</si>
  <si>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</si>
  <si>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</si>
  <si>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</si>
  <si>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</si>
  <si>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</si>
  <si>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</si>
  <si>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</si>
  <si>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</si>
  <si>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</si>
  <si>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</si>
  <si>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</si>
  <si>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</si>
  <si>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 xml:space="preserve"> 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</si>
  <si>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</si>
  <si>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</si>
  <si>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</si>
  <si>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</si>
  <si>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</si>
  <si>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</si>
  <si>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</si>
  <si>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</si>
  <si>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</si>
  <si>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</si>
  <si>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</si>
  <si>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</si>
  <si>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</si>
  <si>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</si>
  <si>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</si>
  <si>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</si>
  <si>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</si>
  <si>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</si>
  <si>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</si>
  <si>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</si>
  <si>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</si>
  <si>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</si>
  <si>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</si>
  <si>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</si>
  <si>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</si>
  <si>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</si>
  <si>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</si>
  <si>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</si>
  <si>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</si>
  <si>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</si>
  <si>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</si>
  <si>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</si>
  <si>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</si>
  <si>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</si>
  <si>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</si>
  <si>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</si>
  <si>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</si>
  <si>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</si>
  <si>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</si>
  <si>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</si>
  <si>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</si>
  <si>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</si>
  <si>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</si>
  <si>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</si>
  <si>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</si>
  <si>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</si>
  <si>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</si>
  <si>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</si>
  <si>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</si>
  <si>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</si>
  <si>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</si>
  <si>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</si>
  <si>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</si>
  <si>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</si>
  <si>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</si>
  <si>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</si>
  <si>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</si>
  <si>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</si>
  <si>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</si>
  <si>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</si>
  <si>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</si>
  <si>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</si>
  <si>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</si>
  <si>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</si>
  <si>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</si>
  <si>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</si>
  <si>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</si>
  <si>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</si>
  <si>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</si>
  <si>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</si>
  <si>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</si>
  <si>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</si>
  <si>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</si>
  <si>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</si>
  <si>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</si>
  <si>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Gastos y Aplicaciones Financieras </t>
  </si>
  <si>
    <t xml:space="preserve">AUTORIDAD PORTUARIA DOMINICANA 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</si>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</sst>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\/mm\/yyyy"/>
    <numFmt numFmtId="166" formatCode="_(* #,##0_);_(* \(#,##0\);_(* &quot;-&quot;??_);_(@_)"/>
    <numFmt numFmtId="167" formatCode="_(* #,##0.0_);_(* \(#,##0.0\);_(* &quot;-&quot;?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Arial"/>
      <family val="2"/>
    </font>
    <font>
      <i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rgb="FF0000FF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000080"/>
      <name val="Arial"/>
      <family val="2"/>
    </font>
    <font>
      <i/>
      <sz val="14"/>
      <color rgb="FFFFFFFF"/>
      <name val="Arial"/>
      <family val="2"/>
    </font>
    <font>
      <b/>
      <i/>
      <sz val="9"/>
      <color rgb="FF0000FF"/>
      <name val="Arial"/>
      <family val="2"/>
    </font>
    <font>
      <sz val="7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6" borderId="0">
      <alignment horizontal="left" vertical="top"/>
    </xf>
    <xf numFmtId="0" fontId="34" fillId="6" borderId="0">
      <alignment horizontal="left" vertical="top"/>
    </xf>
    <xf numFmtId="0" fontId="35" fillId="6" borderId="0">
      <alignment horizontal="left" vertical="top"/>
    </xf>
    <xf numFmtId="0" fontId="36" fillId="6" borderId="0">
      <alignment horizontal="left" vertical="top"/>
    </xf>
    <xf numFmtId="0" fontId="36" fillId="6" borderId="0">
      <alignment horizontal="right" vertical="top"/>
    </xf>
    <xf numFmtId="0" fontId="37" fillId="6" borderId="0">
      <alignment horizontal="left" vertical="top"/>
    </xf>
    <xf numFmtId="0" fontId="38" fillId="6" borderId="0">
      <alignment horizontal="right" vertical="top"/>
    </xf>
    <xf numFmtId="0" fontId="39" fillId="6" borderId="0">
      <alignment horizontal="left" vertical="top"/>
    </xf>
    <xf numFmtId="0" fontId="39" fillId="6" borderId="0">
      <alignment horizontal="left" vertical="top"/>
    </xf>
    <xf numFmtId="0" fontId="40" fillId="6" borderId="0">
      <alignment horizontal="center" vertical="top"/>
    </xf>
    <xf numFmtId="0" fontId="41" fillId="6" borderId="0">
      <alignment horizontal="left" vertical="top"/>
    </xf>
    <xf numFmtId="0" fontId="41" fillId="6" borderId="0">
      <alignment horizontal="left" vertical="top"/>
    </xf>
    <xf numFmtId="0" fontId="42" fillId="6" borderId="0">
      <alignment horizontal="left" vertical="top"/>
    </xf>
    <xf numFmtId="0" fontId="41" fillId="6" borderId="0">
      <alignment horizontal="left" vertical="top"/>
    </xf>
    <xf numFmtId="0" fontId="41" fillId="6" borderId="0">
      <alignment horizontal="left" vertical="top"/>
    </xf>
    <xf numFmtId="0" fontId="41" fillId="6" borderId="0">
      <alignment horizontal="left" vertical="top"/>
    </xf>
    <xf numFmtId="0" fontId="41" fillId="6" borderId="0">
      <alignment horizontal="left" vertical="top"/>
    </xf>
    <xf numFmtId="0" fontId="41" fillId="6" borderId="0">
      <alignment horizontal="left" vertical="top"/>
    </xf>
    <xf numFmtId="0" fontId="34" fillId="6" borderId="0">
      <alignment horizontal="left" vertical="top"/>
    </xf>
    <xf numFmtId="0" fontId="41" fillId="6" borderId="0">
      <alignment horizontal="left" vertical="top"/>
    </xf>
    <xf numFmtId="0" fontId="39" fillId="7" borderId="0">
      <alignment horizontal="left" vertical="top"/>
    </xf>
    <xf numFmtId="0" fontId="35" fillId="6" borderId="0">
      <alignment horizontal="center" vertical="top"/>
    </xf>
    <xf numFmtId="0" fontId="43" fillId="6" borderId="0">
      <alignment horizontal="center" vertical="top"/>
    </xf>
    <xf numFmtId="0" fontId="36" fillId="6" borderId="0">
      <alignment horizontal="right" vertical="top"/>
    </xf>
    <xf numFmtId="0" fontId="44" fillId="6" borderId="0">
      <alignment horizontal="left" vertical="top"/>
    </xf>
  </cellStyleXfs>
  <cellXfs count="249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7" fillId="2" borderId="0" xfId="0" applyFont="1" applyFill="1"/>
    <xf numFmtId="164" fontId="6" fillId="2" borderId="0" xfId="0" applyNumberFormat="1" applyFont="1" applyFill="1" applyAlignment="1">
      <alignment horizontal="center" wrapText="1"/>
    </xf>
    <xf numFmtId="43" fontId="2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43" fontId="6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39" fontId="7" fillId="2" borderId="0" xfId="0" applyNumberFormat="1" applyFont="1" applyFill="1"/>
    <xf numFmtId="43" fontId="6" fillId="2" borderId="0" xfId="1" applyFont="1" applyFill="1" applyBorder="1"/>
    <xf numFmtId="39" fontId="6" fillId="2" borderId="0" xfId="0" applyNumberFormat="1" applyFont="1" applyFill="1"/>
    <xf numFmtId="43" fontId="6" fillId="2" borderId="0" xfId="1" applyFont="1" applyFill="1" applyBorder="1" applyAlignment="1"/>
    <xf numFmtId="43" fontId="6" fillId="2" borderId="0" xfId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39" fontId="4" fillId="2" borderId="2" xfId="0" applyNumberFormat="1" applyFont="1" applyFill="1" applyBorder="1"/>
    <xf numFmtId="43" fontId="4" fillId="2" borderId="2" xfId="1" applyFont="1" applyFill="1" applyBorder="1"/>
    <xf numFmtId="14" fontId="12" fillId="2" borderId="3" xfId="0" applyNumberFormat="1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/>
    </xf>
    <xf numFmtId="43" fontId="4" fillId="2" borderId="13" xfId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wrapText="1"/>
    </xf>
    <xf numFmtId="14" fontId="12" fillId="2" borderId="3" xfId="0" applyNumberFormat="1" applyFont="1" applyFill="1" applyBorder="1" applyAlignment="1">
      <alignment horizontal="center"/>
    </xf>
    <xf numFmtId="12" fontId="12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3" fontId="4" fillId="2" borderId="13" xfId="1" applyFont="1" applyFill="1" applyBorder="1" applyAlignment="1">
      <alignment horizontal="center" vertical="center" wrapText="1"/>
    </xf>
    <xf numFmtId="43" fontId="0" fillId="2" borderId="0" xfId="0" applyNumberFormat="1" applyFill="1"/>
    <xf numFmtId="43" fontId="0" fillId="2" borderId="0" xfId="1" applyFont="1" applyFill="1"/>
    <xf numFmtId="49" fontId="12" fillId="2" borderId="3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right"/>
    </xf>
    <xf numFmtId="43" fontId="4" fillId="2" borderId="0" xfId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center" wrapText="1"/>
    </xf>
    <xf numFmtId="43" fontId="13" fillId="2" borderId="3" xfId="1" applyFont="1" applyFill="1" applyBorder="1"/>
    <xf numFmtId="43" fontId="12" fillId="2" borderId="7" xfId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 wrapText="1"/>
    </xf>
    <xf numFmtId="12" fontId="12" fillId="2" borderId="3" xfId="0" applyNumberFormat="1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center"/>
    </xf>
    <xf numFmtId="44" fontId="4" fillId="2" borderId="0" xfId="3" applyFont="1" applyFill="1" applyBorder="1" applyAlignment="1">
      <alignment wrapText="1"/>
    </xf>
    <xf numFmtId="0" fontId="4" fillId="2" borderId="0" xfId="0" applyFont="1" applyFill="1" applyAlignment="1">
      <alignment horizontal="right" vertical="center"/>
    </xf>
    <xf numFmtId="14" fontId="17" fillId="0" borderId="3" xfId="0" applyNumberFormat="1" applyFont="1" applyBorder="1" applyAlignment="1">
      <alignment horizontal="center"/>
    </xf>
    <xf numFmtId="43" fontId="17" fillId="0" borderId="3" xfId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9" fillId="0" borderId="0" xfId="0" applyNumberFormat="1" applyFont="1" applyAlignment="1">
      <alignment horizontal="center"/>
    </xf>
    <xf numFmtId="43" fontId="17" fillId="0" borderId="3" xfId="1" applyFont="1" applyBorder="1" applyAlignment="1">
      <alignment horizontal="center"/>
    </xf>
    <xf numFmtId="49" fontId="14" fillId="2" borderId="3" xfId="1" applyNumberFormat="1" applyFont="1" applyFill="1" applyBorder="1" applyAlignment="1">
      <alignment horizontal="center" wrapText="1"/>
    </xf>
    <xf numFmtId="14" fontId="14" fillId="2" borderId="3" xfId="1" applyNumberFormat="1" applyFont="1" applyFill="1" applyBorder="1" applyAlignment="1">
      <alignment horizontal="center" wrapText="1"/>
    </xf>
    <xf numFmtId="43" fontId="15" fillId="2" borderId="3" xfId="1" applyFont="1" applyFill="1" applyBorder="1" applyAlignment="1">
      <alignment horizontal="center" wrapText="1"/>
    </xf>
    <xf numFmtId="43" fontId="15" fillId="2" borderId="3" xfId="1" applyFont="1" applyFill="1" applyBorder="1" applyAlignment="1">
      <alignment horizontal="center"/>
    </xf>
    <xf numFmtId="43" fontId="21" fillId="3" borderId="0" xfId="1" applyFont="1" applyFill="1" applyBorder="1" applyAlignment="1">
      <alignment horizontal="center" vertical="center"/>
    </xf>
    <xf numFmtId="43" fontId="6" fillId="2" borderId="0" xfId="0" applyNumberFormat="1" applyFont="1" applyFill="1"/>
    <xf numFmtId="43" fontId="11" fillId="2" borderId="0" xfId="1" applyFont="1" applyFill="1" applyBorder="1" applyAlignment="1">
      <alignment horizontal="center" vertical="center"/>
    </xf>
    <xf numFmtId="43" fontId="16" fillId="2" borderId="3" xfId="1" applyFont="1" applyFill="1" applyBorder="1" applyAlignment="1">
      <alignment horizontal="center" wrapText="1"/>
    </xf>
    <xf numFmtId="14" fontId="14" fillId="2" borderId="2" xfId="1" applyNumberFormat="1" applyFont="1" applyFill="1" applyBorder="1" applyAlignment="1">
      <alignment horizontal="center" wrapText="1"/>
    </xf>
    <xf numFmtId="14" fontId="16" fillId="2" borderId="2" xfId="1" applyNumberFormat="1" applyFont="1" applyFill="1" applyBorder="1" applyAlignment="1">
      <alignment horizontal="center" wrapText="1"/>
    </xf>
    <xf numFmtId="43" fontId="17" fillId="2" borderId="3" xfId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2" fontId="13" fillId="2" borderId="2" xfId="1" applyNumberFormat="1" applyFont="1" applyFill="1" applyBorder="1" applyAlignment="1">
      <alignment horizontal="center" wrapText="1"/>
    </xf>
    <xf numFmtId="43" fontId="13" fillId="2" borderId="2" xfId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3" fontId="22" fillId="2" borderId="0" xfId="2" applyFont="1" applyFill="1" applyBorder="1"/>
    <xf numFmtId="0" fontId="24" fillId="2" borderId="0" xfId="0" applyFont="1" applyFill="1" applyAlignment="1">
      <alignment horizontal="center" vertical="center"/>
    </xf>
    <xf numFmtId="43" fontId="28" fillId="2" borderId="0" xfId="1" applyFont="1" applyFill="1" applyBorder="1" applyAlignment="1">
      <alignment horizontal="center"/>
    </xf>
    <xf numFmtId="43" fontId="28" fillId="2" borderId="0" xfId="1" applyFont="1" applyFill="1" applyBorder="1"/>
    <xf numFmtId="43" fontId="29" fillId="2" borderId="0" xfId="1" applyFont="1" applyFill="1" applyBorder="1" applyAlignment="1">
      <alignment horizontal="center"/>
    </xf>
    <xf numFmtId="43" fontId="31" fillId="2" borderId="3" xfId="1" applyFont="1" applyFill="1" applyBorder="1" applyAlignment="1">
      <alignment horizontal="center" wrapText="1"/>
    </xf>
    <xf numFmtId="165" fontId="12" fillId="2" borderId="7" xfId="0" applyNumberFormat="1" applyFont="1" applyFill="1" applyBorder="1" applyAlignment="1">
      <alignment horizontal="center"/>
    </xf>
    <xf numFmtId="14" fontId="14" fillId="2" borderId="3" xfId="0" applyNumberFormat="1" applyFont="1" applyFill="1" applyBorder="1"/>
    <xf numFmtId="49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43" fontId="14" fillId="2" borderId="3" xfId="1" applyFont="1" applyFill="1" applyBorder="1"/>
    <xf numFmtId="1" fontId="14" fillId="2" borderId="3" xfId="1" applyNumberFormat="1" applyFont="1" applyFill="1" applyBorder="1" applyAlignment="1">
      <alignment horizontal="center" wrapText="1"/>
    </xf>
    <xf numFmtId="43" fontId="14" fillId="2" borderId="3" xfId="1" applyFont="1" applyFill="1" applyBorder="1" applyAlignment="1">
      <alignment horizontal="center" wrapText="1"/>
    </xf>
    <xf numFmtId="49" fontId="16" fillId="2" borderId="2" xfId="1" applyNumberFormat="1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12" fontId="12" fillId="2" borderId="3" xfId="1" applyNumberFormat="1" applyFont="1" applyFill="1" applyBorder="1" applyAlignment="1">
      <alignment horizontal="center"/>
    </xf>
    <xf numFmtId="12" fontId="13" fillId="2" borderId="3" xfId="1" applyNumberFormat="1" applyFont="1" applyFill="1" applyBorder="1" applyAlignment="1">
      <alignment horizontal="center" wrapText="1"/>
    </xf>
    <xf numFmtId="14" fontId="13" fillId="2" borderId="3" xfId="1" applyNumberFormat="1" applyFont="1" applyFill="1" applyBorder="1" applyAlignment="1">
      <alignment horizontal="center" wrapText="1"/>
    </xf>
    <xf numFmtId="43" fontId="17" fillId="0" borderId="19" xfId="0" applyNumberFormat="1" applyFont="1" applyBorder="1" applyAlignment="1">
      <alignment horizontal="center"/>
    </xf>
    <xf numFmtId="0" fontId="16" fillId="2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 wrapText="1"/>
    </xf>
    <xf numFmtId="164" fontId="16" fillId="0" borderId="3" xfId="0" applyNumberFormat="1" applyFont="1" applyBorder="1" applyAlignment="1">
      <alignment horizontal="center" wrapText="1"/>
    </xf>
    <xf numFmtId="43" fontId="16" fillId="0" borderId="3" xfId="1" applyFont="1" applyFill="1" applyBorder="1" applyAlignment="1"/>
    <xf numFmtId="14" fontId="13" fillId="2" borderId="2" xfId="1" applyNumberFormat="1" applyFont="1" applyFill="1" applyBorder="1" applyAlignment="1">
      <alignment horizontal="center" wrapText="1"/>
    </xf>
    <xf numFmtId="1" fontId="17" fillId="0" borderId="3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43" fontId="17" fillId="0" borderId="19" xfId="1" applyFont="1" applyFill="1" applyBorder="1" applyAlignment="1">
      <alignment horizontal="center"/>
    </xf>
    <xf numFmtId="0" fontId="0" fillId="2" borderId="3" xfId="0" applyFill="1" applyBorder="1"/>
    <xf numFmtId="2" fontId="0" fillId="2" borderId="3" xfId="0" applyNumberFormat="1" applyFill="1" applyBorder="1"/>
    <xf numFmtId="43" fontId="17" fillId="0" borderId="2" xfId="1" applyFont="1" applyFill="1" applyBorder="1" applyAlignment="1">
      <alignment horizontal="center"/>
    </xf>
    <xf numFmtId="43" fontId="17" fillId="0" borderId="20" xfId="0" applyNumberFormat="1" applyFont="1" applyBorder="1" applyAlignment="1">
      <alignment horizontal="center"/>
    </xf>
    <xf numFmtId="43" fontId="17" fillId="0" borderId="3" xfId="0" applyNumberFormat="1" applyFont="1" applyBorder="1" applyAlignment="1">
      <alignment horizontal="center"/>
    </xf>
    <xf numFmtId="43" fontId="32" fillId="2" borderId="16" xfId="0" applyNumberFormat="1" applyFont="1" applyFill="1" applyBorder="1"/>
    <xf numFmtId="12" fontId="17" fillId="0" borderId="2" xfId="0" applyNumberFormat="1" applyFont="1" applyBorder="1" applyAlignment="1">
      <alignment horizontal="center"/>
    </xf>
    <xf numFmtId="14" fontId="14" fillId="2" borderId="0" xfId="0" applyNumberFormat="1" applyFont="1" applyFill="1"/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3" fontId="14" fillId="2" borderId="0" xfId="1" applyFont="1" applyFill="1" applyBorder="1"/>
    <xf numFmtId="49" fontId="16" fillId="2" borderId="3" xfId="1" applyNumberFormat="1" applyFont="1" applyFill="1" applyBorder="1" applyAlignment="1">
      <alignment horizontal="center" wrapText="1"/>
    </xf>
    <xf numFmtId="43" fontId="15" fillId="2" borderId="3" xfId="1" applyFont="1" applyFill="1" applyBorder="1" applyAlignment="1">
      <alignment horizontal="right" wrapText="1"/>
    </xf>
    <xf numFmtId="12" fontId="14" fillId="2" borderId="2" xfId="1" applyNumberFormat="1" applyFont="1" applyFill="1" applyBorder="1" applyAlignment="1">
      <alignment horizontal="center" wrapText="1"/>
    </xf>
    <xf numFmtId="43" fontId="15" fillId="2" borderId="2" xfId="1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right" wrapText="1"/>
    </xf>
    <xf numFmtId="0" fontId="23" fillId="5" borderId="1" xfId="0" applyFont="1" applyFill="1" applyBorder="1" applyAlignment="1">
      <alignment horizontal="center" vertical="center" wrapText="1"/>
    </xf>
    <xf numFmtId="49" fontId="23" fillId="5" borderId="9" xfId="0" applyNumberFormat="1" applyFont="1" applyFill="1" applyBorder="1" applyAlignment="1">
      <alignment horizontal="center" vertical="center" wrapText="1"/>
    </xf>
    <xf numFmtId="43" fontId="23" fillId="5" borderId="8" xfId="1" applyFont="1" applyFill="1" applyBorder="1" applyAlignment="1">
      <alignment horizontal="center" vertical="center" wrapText="1"/>
    </xf>
    <xf numFmtId="43" fontId="30" fillId="5" borderId="12" xfId="1" applyFont="1" applyFill="1" applyBorder="1" applyAlignment="1">
      <alignment horizontal="center" wrapText="1"/>
    </xf>
    <xf numFmtId="39" fontId="30" fillId="5" borderId="11" xfId="1" applyNumberFormat="1" applyFont="1" applyFill="1" applyBorder="1" applyAlignment="1">
      <alignment horizontal="center" wrapText="1"/>
    </xf>
    <xf numFmtId="43" fontId="30" fillId="5" borderId="10" xfId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43" fontId="18" fillId="5" borderId="22" xfId="1" applyFont="1" applyFill="1" applyBorder="1" applyAlignment="1">
      <alignment horizontal="center"/>
    </xf>
    <xf numFmtId="43" fontId="5" fillId="5" borderId="22" xfId="1" applyFont="1" applyFill="1" applyBorder="1" applyAlignment="1">
      <alignment horizontal="center"/>
    </xf>
    <xf numFmtId="0" fontId="22" fillId="5" borderId="22" xfId="0" applyFont="1" applyFill="1" applyBorder="1" applyAlignment="1">
      <alignment horizontal="center" wrapText="1"/>
    </xf>
    <xf numFmtId="49" fontId="22" fillId="5" borderId="22" xfId="0" applyNumberFormat="1" applyFont="1" applyFill="1" applyBorder="1" applyAlignment="1">
      <alignment horizontal="center" wrapText="1"/>
    </xf>
    <xf numFmtId="0" fontId="31" fillId="5" borderId="22" xfId="0" applyFont="1" applyFill="1" applyBorder="1" applyAlignment="1">
      <alignment horizontal="center" wrapText="1"/>
    </xf>
    <xf numFmtId="43" fontId="22" fillId="5" borderId="22" xfId="1" applyFont="1" applyFill="1" applyBorder="1" applyAlignment="1">
      <alignment horizontal="center" wrapText="1"/>
    </xf>
    <xf numFmtId="43" fontId="16" fillId="5" borderId="3" xfId="2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43" fontId="16" fillId="5" borderId="15" xfId="1" applyFont="1" applyFill="1" applyBorder="1" applyAlignment="1">
      <alignment horizontal="center" wrapText="1"/>
    </xf>
    <xf numFmtId="43" fontId="16" fillId="5" borderId="22" xfId="1" applyFont="1" applyFill="1" applyBorder="1" applyAlignment="1">
      <alignment horizontal="center" wrapText="1"/>
    </xf>
    <xf numFmtId="43" fontId="16" fillId="5" borderId="21" xfId="1" applyFont="1" applyFill="1" applyBorder="1" applyAlignment="1">
      <alignment horizontal="center" wrapText="1"/>
    </xf>
    <xf numFmtId="0" fontId="0" fillId="0" borderId="3" xfId="0" applyBorder="1"/>
    <xf numFmtId="0" fontId="33" fillId="5" borderId="19" xfId="0" applyFont="1" applyFill="1" applyBorder="1" applyAlignment="1">
      <alignment horizontal="center"/>
    </xf>
    <xf numFmtId="0" fontId="33" fillId="5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30" fillId="2" borderId="7" xfId="1" applyFont="1" applyFill="1" applyBorder="1" applyAlignment="1">
      <alignment horizontal="right"/>
    </xf>
    <xf numFmtId="43" fontId="30" fillId="2" borderId="18" xfId="1" applyFont="1" applyFill="1" applyBorder="1" applyAlignment="1">
      <alignment horizontal="right"/>
    </xf>
    <xf numFmtId="43" fontId="30" fillId="2" borderId="6" xfId="1" applyFont="1" applyFill="1" applyBorder="1" applyAlignment="1">
      <alignment horizontal="right"/>
    </xf>
    <xf numFmtId="0" fontId="4" fillId="2" borderId="0" xfId="0" applyFont="1" applyFill="1" applyAlignment="1">
      <alignment horizontal="right" vertical="center"/>
    </xf>
    <xf numFmtId="43" fontId="23" fillId="2" borderId="7" xfId="1" applyFont="1" applyFill="1" applyBorder="1" applyAlignment="1">
      <alignment horizontal="right" wrapText="1"/>
    </xf>
    <xf numFmtId="43" fontId="23" fillId="2" borderId="18" xfId="1" applyFont="1" applyFill="1" applyBorder="1" applyAlignment="1">
      <alignment horizontal="right" wrapText="1"/>
    </xf>
    <xf numFmtId="43" fontId="23" fillId="2" borderId="6" xfId="1" applyFont="1" applyFill="1" applyBorder="1" applyAlignment="1">
      <alignment horizontal="right" wrapText="1"/>
    </xf>
    <xf numFmtId="0" fontId="24" fillId="2" borderId="0" xfId="0" applyFont="1" applyFill="1" applyAlignment="1">
      <alignment horizontal="center"/>
    </xf>
    <xf numFmtId="17" fontId="24" fillId="2" borderId="0" xfId="0" applyNumberFormat="1" applyFont="1" applyFill="1" applyAlignment="1">
      <alignment horizontal="center"/>
    </xf>
    <xf numFmtId="49" fontId="27" fillId="2" borderId="0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3" fontId="20" fillId="2" borderId="0" xfId="1" applyFont="1" applyFill="1" applyAlignment="1">
      <alignment horizontal="center"/>
    </xf>
    <xf numFmtId="49" fontId="20" fillId="2" borderId="0" xfId="1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right"/>
    </xf>
    <xf numFmtId="43" fontId="11" fillId="4" borderId="14" xfId="1" applyFont="1" applyFill="1" applyBorder="1" applyAlignment="1">
      <alignment horizontal="right" vertical="center"/>
    </xf>
    <xf numFmtId="43" fontId="11" fillId="4" borderId="10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6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vertical="center"/>
    </xf>
    <xf numFmtId="14" fontId="4" fillId="2" borderId="5" xfId="0" applyNumberFormat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horizontal="center" vertical="center"/>
    </xf>
    <xf numFmtId="43" fontId="11" fillId="4" borderId="12" xfId="1" applyFont="1" applyFill="1" applyBorder="1" applyAlignment="1">
      <alignment horizontal="center" vertical="center"/>
    </xf>
    <xf numFmtId="0" fontId="45" fillId="0" borderId="0" xfId="0" applyFont="1"/>
    <xf numFmtId="0" fontId="46" fillId="0" borderId="0" xfId="0" applyFont="1"/>
    <xf numFmtId="166" fontId="46" fillId="0" borderId="0" xfId="0" applyNumberFormat="1" applyFont="1"/>
    <xf numFmtId="0" fontId="46" fillId="0" borderId="0" xfId="0" applyFont="1" applyAlignment="1">
      <alignment horizontal="center" readingOrder="1"/>
    </xf>
    <xf numFmtId="0" fontId="46" fillId="0" borderId="0" xfId="0" applyFont="1" applyAlignment="1">
      <alignment wrapText="1"/>
    </xf>
    <xf numFmtId="0" fontId="2" fillId="0" borderId="0" xfId="0" applyFont="1" applyAlignment="1">
      <alignment horizontal="center"/>
    </xf>
    <xf numFmtId="166" fontId="47" fillId="0" borderId="0" xfId="0" applyNumberFormat="1" applyFont="1"/>
    <xf numFmtId="0" fontId="46" fillId="0" borderId="12" xfId="0" applyFont="1" applyBorder="1" applyAlignment="1">
      <alignment vertical="center" wrapText="1"/>
    </xf>
    <xf numFmtId="43" fontId="46" fillId="0" borderId="0" xfId="0" applyNumberFormat="1" applyFont="1"/>
    <xf numFmtId="43" fontId="46" fillId="0" borderId="0" xfId="0" applyNumberFormat="1" applyFont="1" applyAlignment="1">
      <alignment horizontal="center" readingOrder="1"/>
    </xf>
    <xf numFmtId="0" fontId="3" fillId="0" borderId="12" xfId="0" applyFont="1" applyBorder="1" applyAlignment="1">
      <alignment wrapText="1"/>
    </xf>
    <xf numFmtId="166" fontId="45" fillId="0" borderId="0" xfId="0" applyNumberFormat="1" applyFont="1"/>
    <xf numFmtId="43" fontId="46" fillId="0" borderId="0" xfId="1" applyFont="1"/>
    <xf numFmtId="166" fontId="0" fillId="0" borderId="0" xfId="0" applyNumberFormat="1"/>
    <xf numFmtId="166" fontId="48" fillId="8" borderId="0" xfId="1" applyNumberFormat="1" applyFont="1" applyFill="1" applyBorder="1" applyAlignment="1">
      <alignment horizontal="center" readingOrder="1"/>
    </xf>
    <xf numFmtId="166" fontId="48" fillId="8" borderId="23" xfId="1" applyNumberFormat="1" applyFont="1" applyFill="1" applyBorder="1" applyAlignment="1">
      <alignment horizontal="center" readingOrder="1"/>
    </xf>
    <xf numFmtId="0" fontId="49" fillId="8" borderId="23" xfId="0" applyFont="1" applyFill="1" applyBorder="1" applyAlignment="1">
      <alignment vertical="center" wrapText="1"/>
    </xf>
    <xf numFmtId="166" fontId="46" fillId="0" borderId="0" xfId="1" applyNumberFormat="1" applyFont="1"/>
    <xf numFmtId="166" fontId="46" fillId="0" borderId="0" xfId="1" applyNumberFormat="1" applyFont="1" applyAlignment="1">
      <alignment horizontal="center" readingOrder="1"/>
    </xf>
    <xf numFmtId="0" fontId="46" fillId="0" borderId="0" xfId="0" applyFont="1" applyAlignment="1">
      <alignment horizontal="left" wrapText="1"/>
    </xf>
    <xf numFmtId="166" fontId="46" fillId="0" borderId="0" xfId="0" applyNumberFormat="1" applyFont="1" applyAlignment="1">
      <alignment vertical="center"/>
    </xf>
    <xf numFmtId="166" fontId="3" fillId="0" borderId="0" xfId="0" applyNumberFormat="1" applyFont="1"/>
    <xf numFmtId="166" fontId="3" fillId="0" borderId="0" xfId="1" applyNumberFormat="1" applyFont="1" applyAlignment="1">
      <alignment horizontal="center" readingOrder="1"/>
    </xf>
    <xf numFmtId="0" fontId="3" fillId="0" borderId="0" xfId="0" applyFont="1" applyAlignment="1">
      <alignment horizontal="left" wrapText="1"/>
    </xf>
    <xf numFmtId="166" fontId="46" fillId="0" borderId="0" xfId="1" applyNumberFormat="1" applyFont="1" applyBorder="1"/>
    <xf numFmtId="166" fontId="46" fillId="0" borderId="0" xfId="1" applyNumberFormat="1" applyFont="1" applyFill="1" applyBorder="1" applyAlignment="1">
      <alignment horizontal="left" vertical="center" wrapText="1"/>
    </xf>
    <xf numFmtId="166" fontId="46" fillId="0" borderId="0" xfId="1" applyNumberFormat="1" applyFont="1" applyBorder="1" applyAlignment="1">
      <alignment horizontal="center" readingOrder="1"/>
    </xf>
    <xf numFmtId="166" fontId="3" fillId="0" borderId="0" xfId="1" applyNumberFormat="1" applyFont="1" applyBorder="1"/>
    <xf numFmtId="166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horizontal="center" readingOrder="1"/>
    </xf>
    <xf numFmtId="166" fontId="46" fillId="0" borderId="0" xfId="1" applyNumberFormat="1" applyFont="1" applyBorder="1" applyAlignment="1">
      <alignment vertical="center"/>
    </xf>
    <xf numFmtId="166" fontId="3" fillId="0" borderId="0" xfId="0" applyNumberFormat="1" applyFont="1" applyAlignment="1">
      <alignment horizontal="center" readingOrder="1"/>
    </xf>
    <xf numFmtId="0" fontId="3" fillId="0" borderId="24" xfId="0" applyFont="1" applyBorder="1" applyAlignment="1">
      <alignment horizontal="left" wrapText="1"/>
    </xf>
    <xf numFmtId="166" fontId="3" fillId="0" borderId="0" xfId="1" applyNumberFormat="1" applyFont="1" applyFill="1" applyBorder="1" applyAlignment="1">
      <alignment horizontal="left" vertical="center" wrapText="1"/>
    </xf>
    <xf numFmtId="166" fontId="46" fillId="0" borderId="0" xfId="0" applyNumberFormat="1" applyFont="1" applyAlignment="1">
      <alignment horizontal="center" readingOrder="1"/>
    </xf>
    <xf numFmtId="166" fontId="46" fillId="0" borderId="0" xfId="1" applyNumberFormat="1" applyFont="1" applyFill="1" applyBorder="1"/>
    <xf numFmtId="166" fontId="3" fillId="0" borderId="0" xfId="0" applyNumberFormat="1" applyFont="1" applyAlignment="1">
      <alignment horizontal="center" vertical="center" readingOrder="1"/>
    </xf>
    <xf numFmtId="43" fontId="3" fillId="0" borderId="0" xfId="0" applyNumberFormat="1" applyFont="1" applyAlignment="1">
      <alignment horizontal="center" readingOrder="1"/>
    </xf>
    <xf numFmtId="166" fontId="46" fillId="0" borderId="0" xfId="1" applyNumberFormat="1" applyFont="1" applyBorder="1" applyAlignment="1">
      <alignment horizontal="center" vertical="center"/>
    </xf>
    <xf numFmtId="43" fontId="3" fillId="0" borderId="0" xfId="1" applyFont="1" applyBorder="1"/>
    <xf numFmtId="166" fontId="46" fillId="0" borderId="0" xfId="1" applyNumberFormat="1" applyFont="1" applyFill="1" applyBorder="1" applyAlignment="1">
      <alignment horizontal="left" wrapText="1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46" fillId="0" borderId="0" xfId="0" applyNumberFormat="1" applyFont="1" applyAlignment="1">
      <alignment horizontal="center" vertical="center" readingOrder="1"/>
    </xf>
    <xf numFmtId="0" fontId="46" fillId="0" borderId="0" xfId="0" applyFont="1" applyAlignment="1">
      <alignment horizontal="left" vertical="center" wrapText="1"/>
    </xf>
    <xf numFmtId="166" fontId="46" fillId="0" borderId="0" xfId="1" applyNumberFormat="1" applyFont="1" applyBorder="1" applyAlignment="1"/>
    <xf numFmtId="167" fontId="51" fillId="0" borderId="0" xfId="0" applyNumberFormat="1" applyFont="1"/>
    <xf numFmtId="167" fontId="3" fillId="0" borderId="0" xfId="0" applyNumberFormat="1" applyFont="1"/>
    <xf numFmtId="167" fontId="3" fillId="0" borderId="0" xfId="0" applyNumberFormat="1" applyFont="1" applyAlignment="1">
      <alignment horizontal="center" readingOrder="1"/>
    </xf>
    <xf numFmtId="0" fontId="2" fillId="0" borderId="0" xfId="0" applyFont="1"/>
    <xf numFmtId="0" fontId="52" fillId="9" borderId="0" xfId="0" applyFont="1" applyFill="1" applyAlignment="1">
      <alignment horizontal="center"/>
    </xf>
    <xf numFmtId="0" fontId="52" fillId="9" borderId="25" xfId="0" applyFont="1" applyFill="1" applyBorder="1" applyAlignment="1">
      <alignment horizontal="center"/>
    </xf>
    <xf numFmtId="0" fontId="48" fillId="9" borderId="26" xfId="0" applyFont="1" applyFill="1" applyBorder="1" applyAlignment="1">
      <alignment horizontal="center"/>
    </xf>
    <xf numFmtId="0" fontId="48" fillId="9" borderId="25" xfId="0" applyFont="1" applyFill="1" applyBorder="1" applyAlignment="1">
      <alignment horizontal="center"/>
    </xf>
    <xf numFmtId="166" fontId="48" fillId="9" borderId="26" xfId="0" applyNumberFormat="1" applyFont="1" applyFill="1" applyBorder="1" applyAlignment="1">
      <alignment horizontal="center"/>
    </xf>
    <xf numFmtId="43" fontId="48" fillId="10" borderId="27" xfId="1" applyFont="1" applyFill="1" applyBorder="1" applyAlignment="1">
      <alignment horizontal="center" vertical="center" wrapText="1"/>
    </xf>
    <xf numFmtId="43" fontId="48" fillId="10" borderId="27" xfId="1" applyFont="1" applyFill="1" applyBorder="1" applyAlignment="1">
      <alignment horizontal="center" vertical="center" wrapText="1" readingOrder="1"/>
    </xf>
    <xf numFmtId="0" fontId="48" fillId="10" borderId="28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/>
    </xf>
    <xf numFmtId="0" fontId="52" fillId="9" borderId="29" xfId="0" applyFont="1" applyFill="1" applyBorder="1" applyAlignment="1">
      <alignment horizontal="center" vertical="center"/>
    </xf>
    <xf numFmtId="0" fontId="52" fillId="9" borderId="30" xfId="0" applyFont="1" applyFill="1" applyBorder="1" applyAlignment="1">
      <alignment horizontal="center" vertical="center"/>
    </xf>
    <xf numFmtId="0" fontId="52" fillId="9" borderId="31" xfId="0" applyFont="1" applyFill="1" applyBorder="1" applyAlignment="1">
      <alignment horizontal="center" vertical="center"/>
    </xf>
    <xf numFmtId="43" fontId="48" fillId="10" borderId="28" xfId="1" applyFont="1" applyFill="1" applyBorder="1" applyAlignment="1">
      <alignment horizontal="center" vertical="center" wrapText="1"/>
    </xf>
    <xf numFmtId="43" fontId="48" fillId="10" borderId="28" xfId="1" applyFont="1" applyFill="1" applyBorder="1" applyAlignment="1">
      <alignment horizontal="center" vertical="center" wrapText="1" readingOrder="1"/>
    </xf>
    <xf numFmtId="0" fontId="53" fillId="0" borderId="0" xfId="0" applyFont="1" applyAlignment="1">
      <alignment horizontal="center" vertical="top" wrapText="1" readingOrder="1"/>
    </xf>
    <xf numFmtId="0" fontId="54" fillId="0" borderId="0" xfId="0" applyFont="1" applyAlignment="1">
      <alignment horizontal="center" vertical="top" wrapText="1" readingOrder="1"/>
    </xf>
    <xf numFmtId="0" fontId="54" fillId="0" borderId="32" xfId="0" applyFont="1" applyBorder="1" applyAlignment="1">
      <alignment horizontal="center" vertical="top" wrapText="1" readingOrder="1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 readingOrder="1"/>
    </xf>
    <xf numFmtId="0" fontId="54" fillId="0" borderId="0" xfId="0" applyFont="1" applyAlignment="1">
      <alignment horizontal="center" vertical="center" wrapText="1" readingOrder="1"/>
    </xf>
    <xf numFmtId="0" fontId="54" fillId="0" borderId="32" xfId="0" applyFont="1" applyBorder="1" applyAlignment="1">
      <alignment horizontal="center" vertical="center" wrapText="1" readingOrder="1"/>
    </xf>
  </cellXfs>
  <cellStyles count="29">
    <cellStyle name="Millares" xfId="1" builtinId="3"/>
    <cellStyle name="Millares 2" xfId="2" xr:uid="{00000000-0005-0000-0000-000001000000}"/>
    <cellStyle name="Moneda" xfId="3" builtinId="4"/>
    <cellStyle name="Normal" xfId="0" builtinId="0"/>
    <cellStyle name="S0" xfId="4" xr:uid="{00000000-0005-0000-0000-000004000000}"/>
    <cellStyle name="S1" xfId="5" xr:uid="{00000000-0005-0000-0000-000005000000}"/>
    <cellStyle name="S10" xfId="6" xr:uid="{00000000-0005-0000-0000-000006000000}"/>
    <cellStyle name="S11" xfId="7" xr:uid="{00000000-0005-0000-0000-000007000000}"/>
    <cellStyle name="S12" xfId="8" xr:uid="{00000000-0005-0000-0000-000008000000}"/>
    <cellStyle name="S13" xfId="9" xr:uid="{00000000-0005-0000-0000-000009000000}"/>
    <cellStyle name="S14" xfId="10" xr:uid="{00000000-0005-0000-0000-00000A000000}"/>
    <cellStyle name="S15" xfId="11" xr:uid="{00000000-0005-0000-0000-00000B000000}"/>
    <cellStyle name="S16" xfId="12" xr:uid="{00000000-0005-0000-0000-00000C000000}"/>
    <cellStyle name="S17" xfId="13" xr:uid="{00000000-0005-0000-0000-00000D000000}"/>
    <cellStyle name="S18" xfId="14" xr:uid="{00000000-0005-0000-0000-00000E000000}"/>
    <cellStyle name="S19" xfId="15" xr:uid="{00000000-0005-0000-0000-00000F000000}"/>
    <cellStyle name="S2" xfId="16" xr:uid="{00000000-0005-0000-0000-000010000000}"/>
    <cellStyle name="S20" xfId="17" xr:uid="{00000000-0005-0000-0000-000011000000}"/>
    <cellStyle name="S21" xfId="18" xr:uid="{00000000-0005-0000-0000-000012000000}"/>
    <cellStyle name="S22" xfId="19" xr:uid="{00000000-0005-0000-0000-000013000000}"/>
    <cellStyle name="S23" xfId="20" xr:uid="{00000000-0005-0000-0000-000014000000}"/>
    <cellStyle name="S24" xfId="21" xr:uid="{00000000-0005-0000-0000-000015000000}"/>
    <cellStyle name="S3" xfId="22" xr:uid="{00000000-0005-0000-0000-000016000000}"/>
    <cellStyle name="S4" xfId="23" xr:uid="{00000000-0005-0000-0000-000017000000}"/>
    <cellStyle name="S5" xfId="24" xr:uid="{00000000-0005-0000-0000-000018000000}"/>
    <cellStyle name="S6" xfId="25" xr:uid="{00000000-0005-0000-0000-000019000000}"/>
    <cellStyle name="S7" xfId="26" xr:uid="{00000000-0005-0000-0000-00001A000000}"/>
    <cellStyle name="S8" xfId="27" xr:uid="{00000000-0005-0000-0000-00001B000000}"/>
    <cellStyle name="S9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1943100</xdr:colOff>
      <xdr:row>0</xdr:row>
      <xdr:rowOff>123825</xdr:rowOff>
    </xdr:from>
    <xdr:to>
      <xdr:col>3</xdr:col>
      <xdr:colOff>485775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82947-8645-4E19-A6FC-2608ECB610A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123825"/>
          <a:ext cx="904875" cy="533400"/>
        </a:xfrm>
        <a:prstGeom prst="rect">
          <a:avLst/>
        </a:prstGeom>
      </xdr:spPr>
    </xdr:pic>
    <xdr:clientData/>
  </xdr:twoCellAnchor>
  <xdr:twoCellAnchor>
    <xdr:from>
      <xdr:col>1</xdr:col>
      <xdr:colOff>85726</xdr:colOff>
      <xdr:row>4</xdr:row>
      <xdr:rowOff>9525</xdr:rowOff>
    </xdr:from>
    <xdr:to>
      <xdr:col>4</xdr:col>
      <xdr:colOff>1200150</xdr:colOff>
      <xdr:row>9</xdr:row>
      <xdr:rowOff>28575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CD340BBE-F3B5-45C3-A4F5-37F1E3A3901D}"/>
            </a:ext>
          </a:extLst>
        </xdr:cNvPr>
        <xdr:cNvSpPr/>
      </xdr:nvSpPr>
      <xdr:spPr>
        <a:xfrm>
          <a:off x="847726" y="771525"/>
          <a:ext cx="5457824" cy="971550"/>
        </a:xfrm>
        <a:prstGeom prst="roundRect">
          <a:avLst/>
        </a:prstGeom>
        <a:solidFill>
          <a:schemeClr val="accent1">
            <a:lumMod val="5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DO" sz="1600" b="1" i="1">
              <a:solidFill>
                <a:schemeClr val="bg2"/>
              </a:solidFill>
            </a:rPr>
            <a:t>Autoridad</a:t>
          </a:r>
          <a:r>
            <a:rPr lang="es-DO" sz="1600" b="1" i="1" baseline="0">
              <a:solidFill>
                <a:schemeClr val="bg2"/>
              </a:solidFill>
            </a:rPr>
            <a:t> Portuaria Dominicana 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Relacion Depositos Por Cuentas Bancarias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Al 31 de DICIEMBRE 2023</a:t>
          </a:r>
          <a:endParaRPr lang="es-DO" sz="1600" b="1" i="1">
            <a:solidFill>
              <a:schemeClr val="bg2"/>
            </a:solidFill>
          </a:endParaRPr>
        </a:p>
      </xdr:txBody>
    </xdr:sp>
    <xdr:clientData/>
  </xdr:twoCellAnchor>
  <xdr:twoCellAnchor editAs="oneCell">
    <xdr:from>
      <xdr:col>1</xdr:col>
      <xdr:colOff>142875</xdr:colOff>
      <xdr:row>75</xdr:row>
      <xdr:rowOff>123825</xdr:rowOff>
    </xdr:from>
    <xdr:to>
      <xdr:col>1</xdr:col>
      <xdr:colOff>952500</xdr:colOff>
      <xdr:row>78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18535650"/>
          <a:ext cx="809625" cy="514350"/>
        </a:xfrm>
        <a:prstGeom prst="rect">
          <a:avLst/>
        </a:prstGeom>
      </xdr:spPr>
    </xdr:pic>
    <xdr:clientData/>
  </xdr:twoCellAnchor>
  <xdr:twoCellAnchor editAs="oneCell">
    <xdr:from>
      <xdr:col>2</xdr:col>
      <xdr:colOff>1800225</xdr:colOff>
      <xdr:row>388</xdr:row>
      <xdr:rowOff>38100</xdr:rowOff>
    </xdr:from>
    <xdr:to>
      <xdr:col>3</xdr:col>
      <xdr:colOff>962292</xdr:colOff>
      <xdr:row>392</xdr:row>
      <xdr:rowOff>171939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5" y="77200125"/>
          <a:ext cx="1524267" cy="895839"/>
        </a:xfrm>
        <a:prstGeom prst="rect">
          <a:avLst/>
        </a:prstGeom>
      </xdr:spPr>
    </xdr:pic>
    <xdr:clientData/>
  </xdr:twoCellAnchor>
  <xdr:twoCellAnchor>
    <xdr:from>
      <xdr:col>1</xdr:col>
      <xdr:colOff>971550</xdr:colOff>
      <xdr:row>483</xdr:row>
      <xdr:rowOff>171450</xdr:rowOff>
    </xdr:from>
    <xdr:to>
      <xdr:col>4</xdr:col>
      <xdr:colOff>946150</xdr:colOff>
      <xdr:row>491</xdr:row>
      <xdr:rowOff>66675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1733550" y="95659575"/>
          <a:ext cx="6054725" cy="1419225"/>
          <a:chOff x="0" y="0"/>
          <a:chExt cx="6051550" cy="1419225"/>
        </a:xfrm>
      </xdr:grpSpPr>
      <xdr:pic>
        <xdr:nvPicPr>
          <xdr:cNvPr id="15" name="Imagen 14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7" name="Imagen 16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8" name="Imagen 1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1008528</xdr:colOff>
      <xdr:row>0</xdr:row>
      <xdr:rowOff>145677</xdr:rowOff>
    </xdr:from>
    <xdr:ext cx="2709861" cy="1311191"/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2FAD8F55-7A2B-44C1-B35A-EB7425B34F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878" y="145677"/>
          <a:ext cx="2709861" cy="131119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249469</xdr:colOff>
      <xdr:row>0</xdr:row>
      <xdr:rowOff>243161</xdr:rowOff>
    </xdr:from>
    <xdr:ext cx="1493981" cy="1098847"/>
    <xdr:pic>
      <xdr:nvPicPr>
        <xdr:cNvPr id="3" name="4 Imagen" descr="Logotipo&#10;&#10;Descripción generada automáticamente">
          <a:extLst>
            <a:ext uri="{FF2B5EF4-FFF2-40B4-BE49-F238E27FC236}">
              <a16:creationId xmlns:a16="http://schemas.microsoft.com/office/drawing/2014/main" id="{5B9EFEF5-EED9-4553-8426-286DC84A61F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2441469" y="186011"/>
          <a:ext cx="1493981" cy="1098847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1378324</xdr:colOff>
      <xdr:row>80</xdr:row>
      <xdr:rowOff>302558</xdr:rowOff>
    </xdr:from>
    <xdr:to>
      <xdr:col>13</xdr:col>
      <xdr:colOff>365793</xdr:colOff>
      <xdr:row>82</xdr:row>
      <xdr:rowOff>1528802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0E2E0B1-2C8A-438E-86F8-3A683B681237}"/>
            </a:ext>
          </a:extLst>
        </xdr:cNvPr>
        <xdr:cNvGrpSpPr/>
      </xdr:nvGrpSpPr>
      <xdr:grpSpPr>
        <a:xfrm>
          <a:off x="7283824" y="20540382"/>
          <a:ext cx="9756322" cy="2694214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B19B144-DCA4-4F5F-00D4-67F05070F75D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09C5F0C0-D8E3-781F-15D1-4FD7C54DAD1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84AD08D9-D7D5-6BB6-07A5-78E669DC129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99AB5316-9E1D-878A-2620-063B2405163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481"/>
  <sheetViews>
    <sheetView showGridLines="0" view="pageBreakPreview" topLeftCell="A432" zoomScale="60" zoomScaleNormal="100" workbookViewId="0">
      <selection activeCell="G392" sqref="G392"/>
    </sheetView>
  </sheetViews>
  <sheetFormatPr baseColWidth="10" defaultColWidth="11.42578125" defaultRowHeight="15" x14ac:dyDescent="0.25"/>
  <cols>
    <col min="1" max="1" width="11.42578125" style="2"/>
    <col min="2" max="2" width="19.42578125" style="2" bestFit="1" customWidth="1"/>
    <col min="3" max="3" width="35.42578125" style="2" customWidth="1"/>
    <col min="4" max="4" width="36.28515625" style="2" customWidth="1"/>
    <col min="5" max="5" width="22.42578125" style="2" customWidth="1"/>
    <col min="6" max="6" width="18.140625" style="2" bestFit="1" customWidth="1"/>
    <col min="7" max="7" width="31.140625" style="2" customWidth="1"/>
    <col min="8" max="8" width="22.7109375" style="2" bestFit="1" customWidth="1"/>
    <col min="9" max="16384" width="11.42578125" style="2"/>
  </cols>
  <sheetData>
    <row r="10" spans="2:6" x14ac:dyDescent="0.25">
      <c r="B10" s="3"/>
      <c r="C10" s="4"/>
      <c r="D10" s="4"/>
      <c r="E10" s="4"/>
      <c r="F10" s="4"/>
    </row>
    <row r="11" spans="2:6" ht="18.75" x14ac:dyDescent="0.3">
      <c r="B11" s="157" t="s">
        <v>19</v>
      </c>
      <c r="C11" s="157"/>
      <c r="D11" s="157"/>
      <c r="E11" s="157"/>
      <c r="F11" s="4"/>
    </row>
    <row r="12" spans="2:6" ht="19.5" thickBot="1" x14ac:dyDescent="0.35">
      <c r="B12" s="157" t="s">
        <v>14</v>
      </c>
      <c r="C12" s="157"/>
      <c r="D12" s="157"/>
      <c r="E12" s="157"/>
      <c r="F12" s="4"/>
    </row>
    <row r="13" spans="2:6" ht="15.75" thickBot="1" x14ac:dyDescent="0.3">
      <c r="B13" s="113" t="s">
        <v>49</v>
      </c>
      <c r="C13" s="113" t="s">
        <v>0</v>
      </c>
      <c r="D13" s="113" t="s">
        <v>50</v>
      </c>
      <c r="E13" s="114" t="s">
        <v>1</v>
      </c>
    </row>
    <row r="14" spans="2:6" x14ac:dyDescent="0.25">
      <c r="B14" s="84">
        <v>45261</v>
      </c>
      <c r="C14" s="85" t="s">
        <v>51</v>
      </c>
      <c r="D14" s="28" t="s">
        <v>41</v>
      </c>
      <c r="E14" s="41">
        <v>610</v>
      </c>
    </row>
    <row r="15" spans="2:6" x14ac:dyDescent="0.25">
      <c r="B15" s="29">
        <v>45264</v>
      </c>
      <c r="C15" s="85" t="s">
        <v>52</v>
      </c>
      <c r="D15" s="28" t="s">
        <v>42</v>
      </c>
      <c r="E15" s="41">
        <v>21426.76</v>
      </c>
    </row>
    <row r="16" spans="2:6" x14ac:dyDescent="0.25">
      <c r="B16" s="29">
        <v>45264</v>
      </c>
      <c r="C16" s="30" t="s">
        <v>43</v>
      </c>
      <c r="D16" s="28" t="s">
        <v>41</v>
      </c>
      <c r="E16" s="41">
        <v>0.24</v>
      </c>
    </row>
    <row r="17" spans="2:6" x14ac:dyDescent="0.25">
      <c r="B17" s="29">
        <v>45264</v>
      </c>
      <c r="C17" s="31" t="s">
        <v>53</v>
      </c>
      <c r="D17" s="28" t="s">
        <v>41</v>
      </c>
      <c r="E17" s="41">
        <v>210</v>
      </c>
    </row>
    <row r="18" spans="2:6" x14ac:dyDescent="0.25">
      <c r="B18" s="29">
        <v>45264</v>
      </c>
      <c r="C18" s="85" t="s">
        <v>54</v>
      </c>
      <c r="D18" s="28" t="s">
        <v>41</v>
      </c>
      <c r="E18" s="41">
        <v>75</v>
      </c>
    </row>
    <row r="19" spans="2:6" x14ac:dyDescent="0.25">
      <c r="B19" s="29">
        <v>45265</v>
      </c>
      <c r="C19" s="85" t="s">
        <v>55</v>
      </c>
      <c r="D19" s="28" t="s">
        <v>41</v>
      </c>
      <c r="E19" s="41">
        <v>635</v>
      </c>
    </row>
    <row r="20" spans="2:6" x14ac:dyDescent="0.25">
      <c r="B20" s="84">
        <v>45266</v>
      </c>
      <c r="C20" s="85" t="s">
        <v>56</v>
      </c>
      <c r="D20" s="28" t="s">
        <v>41</v>
      </c>
      <c r="E20" s="41">
        <v>675</v>
      </c>
    </row>
    <row r="21" spans="2:6" x14ac:dyDescent="0.25">
      <c r="B21" s="84">
        <v>45267</v>
      </c>
      <c r="C21" s="85" t="s">
        <v>57</v>
      </c>
      <c r="D21" s="28" t="s">
        <v>35</v>
      </c>
      <c r="E21" s="41">
        <v>118000</v>
      </c>
    </row>
    <row r="22" spans="2:6" x14ac:dyDescent="0.25">
      <c r="B22" s="84">
        <v>45267</v>
      </c>
      <c r="C22" s="85" t="s">
        <v>58</v>
      </c>
      <c r="D22" s="28" t="s">
        <v>41</v>
      </c>
      <c r="E22" s="41">
        <v>500</v>
      </c>
    </row>
    <row r="23" spans="2:6" x14ac:dyDescent="0.25">
      <c r="B23" s="84">
        <v>45268</v>
      </c>
      <c r="C23" s="85" t="s">
        <v>59</v>
      </c>
      <c r="D23" s="28" t="s">
        <v>41</v>
      </c>
      <c r="E23" s="41">
        <v>815</v>
      </c>
    </row>
    <row r="24" spans="2:6" x14ac:dyDescent="0.25">
      <c r="B24" s="84">
        <v>45268</v>
      </c>
      <c r="C24" s="85" t="s">
        <v>60</v>
      </c>
      <c r="D24" s="28" t="s">
        <v>42</v>
      </c>
      <c r="E24" s="41">
        <v>7011.6</v>
      </c>
    </row>
    <row r="25" spans="2:6" x14ac:dyDescent="0.25">
      <c r="B25" s="84">
        <v>45271</v>
      </c>
      <c r="C25" s="85" t="s">
        <v>61</v>
      </c>
      <c r="D25" s="28" t="s">
        <v>41</v>
      </c>
      <c r="E25" s="41">
        <v>1140</v>
      </c>
    </row>
    <row r="26" spans="2:6" x14ac:dyDescent="0.25">
      <c r="B26" s="84">
        <v>45271</v>
      </c>
      <c r="C26" s="85" t="s">
        <v>62</v>
      </c>
      <c r="D26" s="28" t="s">
        <v>41</v>
      </c>
      <c r="E26" s="41">
        <v>270</v>
      </c>
    </row>
    <row r="27" spans="2:6" x14ac:dyDescent="0.25">
      <c r="B27" s="84">
        <v>45272</v>
      </c>
      <c r="C27" s="85" t="s">
        <v>63</v>
      </c>
      <c r="D27" s="28" t="s">
        <v>41</v>
      </c>
      <c r="E27" s="41">
        <v>880</v>
      </c>
    </row>
    <row r="28" spans="2:6" x14ac:dyDescent="0.25">
      <c r="B28" s="84">
        <v>45273</v>
      </c>
      <c r="C28" s="85" t="s">
        <v>64</v>
      </c>
      <c r="D28" s="28" t="s">
        <v>41</v>
      </c>
      <c r="E28" s="41">
        <v>850</v>
      </c>
    </row>
    <row r="29" spans="2:6" x14ac:dyDescent="0.25">
      <c r="B29" s="84">
        <v>45274</v>
      </c>
      <c r="C29" s="85" t="s">
        <v>65</v>
      </c>
      <c r="D29" s="28" t="s">
        <v>41</v>
      </c>
      <c r="E29" s="41">
        <v>725</v>
      </c>
    </row>
    <row r="30" spans="2:6" x14ac:dyDescent="0.25">
      <c r="B30" s="84">
        <v>45275</v>
      </c>
      <c r="C30" s="85" t="s">
        <v>66</v>
      </c>
      <c r="D30" s="28" t="s">
        <v>41</v>
      </c>
      <c r="E30" s="41">
        <v>705</v>
      </c>
    </row>
    <row r="31" spans="2:6" x14ac:dyDescent="0.25">
      <c r="B31" s="84">
        <v>45278</v>
      </c>
      <c r="C31" s="85" t="s">
        <v>67</v>
      </c>
      <c r="D31" s="28" t="s">
        <v>41</v>
      </c>
      <c r="E31" s="41">
        <v>490</v>
      </c>
      <c r="F31" s="5"/>
    </row>
    <row r="32" spans="2:6" x14ac:dyDescent="0.25">
      <c r="B32" s="84">
        <v>45278</v>
      </c>
      <c r="C32" s="85" t="s">
        <v>68</v>
      </c>
      <c r="D32" s="28" t="s">
        <v>41</v>
      </c>
      <c r="E32" s="41">
        <v>75</v>
      </c>
    </row>
    <row r="33" spans="2:6" x14ac:dyDescent="0.25">
      <c r="B33" s="84">
        <v>45279</v>
      </c>
      <c r="C33" s="85" t="s">
        <v>69</v>
      </c>
      <c r="D33" s="28" t="s">
        <v>42</v>
      </c>
      <c r="E33" s="41">
        <v>767349</v>
      </c>
    </row>
    <row r="34" spans="2:6" x14ac:dyDescent="0.25">
      <c r="B34" s="84">
        <v>45279</v>
      </c>
      <c r="C34" s="85" t="s">
        <v>70</v>
      </c>
      <c r="D34" s="28" t="s">
        <v>42</v>
      </c>
      <c r="E34" s="41">
        <v>3958.66</v>
      </c>
    </row>
    <row r="35" spans="2:6" x14ac:dyDescent="0.25">
      <c r="B35" s="84">
        <v>45279</v>
      </c>
      <c r="C35" s="85" t="s">
        <v>71</v>
      </c>
      <c r="D35" s="28" t="s">
        <v>42</v>
      </c>
      <c r="E35" s="41">
        <v>40934.92</v>
      </c>
    </row>
    <row r="36" spans="2:6" x14ac:dyDescent="0.25">
      <c r="B36" s="84">
        <v>45279</v>
      </c>
      <c r="C36" s="85" t="s">
        <v>72</v>
      </c>
      <c r="D36" s="28" t="s">
        <v>41</v>
      </c>
      <c r="E36" s="41">
        <v>510</v>
      </c>
    </row>
    <row r="37" spans="2:6" x14ac:dyDescent="0.25">
      <c r="B37" s="84">
        <v>45280</v>
      </c>
      <c r="C37" s="85" t="s">
        <v>73</v>
      </c>
      <c r="D37" s="28" t="s">
        <v>74</v>
      </c>
      <c r="E37" s="41">
        <v>27272.52</v>
      </c>
    </row>
    <row r="38" spans="2:6" x14ac:dyDescent="0.25">
      <c r="B38" s="84">
        <v>45280</v>
      </c>
      <c r="C38" s="85">
        <v>22498467</v>
      </c>
      <c r="D38" s="28" t="s">
        <v>35</v>
      </c>
      <c r="E38" s="41">
        <v>69240.460000000006</v>
      </c>
    </row>
    <row r="39" spans="2:6" x14ac:dyDescent="0.25">
      <c r="B39" s="84">
        <v>45280</v>
      </c>
      <c r="C39" s="85">
        <v>22498468</v>
      </c>
      <c r="D39" s="28" t="s">
        <v>35</v>
      </c>
      <c r="E39" s="41">
        <v>89383.13</v>
      </c>
    </row>
    <row r="40" spans="2:6" x14ac:dyDescent="0.25">
      <c r="B40" s="84">
        <v>45280</v>
      </c>
      <c r="C40" s="85" t="s">
        <v>75</v>
      </c>
      <c r="D40" s="28" t="s">
        <v>41</v>
      </c>
      <c r="E40" s="41">
        <v>13000</v>
      </c>
      <c r="F40" s="5"/>
    </row>
    <row r="41" spans="2:6" x14ac:dyDescent="0.25">
      <c r="B41" s="84">
        <v>45281</v>
      </c>
      <c r="C41" s="85" t="s">
        <v>76</v>
      </c>
      <c r="D41" s="28" t="s">
        <v>41</v>
      </c>
      <c r="E41" s="41">
        <v>410</v>
      </c>
      <c r="F41" s="5"/>
    </row>
    <row r="42" spans="2:6" x14ac:dyDescent="0.25">
      <c r="B42" s="84">
        <v>45282</v>
      </c>
      <c r="C42" s="85" t="s">
        <v>77</v>
      </c>
      <c r="D42" s="28" t="s">
        <v>41</v>
      </c>
      <c r="E42" s="41">
        <v>200</v>
      </c>
      <c r="F42" s="5"/>
    </row>
    <row r="43" spans="2:6" x14ac:dyDescent="0.25">
      <c r="B43" s="84">
        <v>45286</v>
      </c>
      <c r="C43" s="85" t="s">
        <v>78</v>
      </c>
      <c r="D43" s="28" t="s">
        <v>41</v>
      </c>
      <c r="E43" s="41">
        <v>210</v>
      </c>
      <c r="F43" s="5"/>
    </row>
    <row r="44" spans="2:6" x14ac:dyDescent="0.25">
      <c r="B44" s="84">
        <v>45287</v>
      </c>
      <c r="C44" s="85" t="s">
        <v>79</v>
      </c>
      <c r="D44" s="28" t="s">
        <v>42</v>
      </c>
      <c r="E44" s="41">
        <v>10001.84</v>
      </c>
      <c r="F44" s="5"/>
    </row>
    <row r="45" spans="2:6" x14ac:dyDescent="0.25">
      <c r="B45" s="84">
        <v>45287</v>
      </c>
      <c r="C45" s="85" t="s">
        <v>80</v>
      </c>
      <c r="D45" s="28" t="s">
        <v>42</v>
      </c>
      <c r="E45" s="41">
        <v>10260.5</v>
      </c>
    </row>
    <row r="46" spans="2:6" x14ac:dyDescent="0.25">
      <c r="B46" s="84">
        <v>45287</v>
      </c>
      <c r="C46" s="85" t="s">
        <v>81</v>
      </c>
      <c r="D46" s="28" t="s">
        <v>41</v>
      </c>
      <c r="E46" s="41">
        <v>13000</v>
      </c>
    </row>
    <row r="47" spans="2:6" x14ac:dyDescent="0.25">
      <c r="B47" s="84">
        <v>45287</v>
      </c>
      <c r="C47" s="85" t="s">
        <v>82</v>
      </c>
      <c r="D47" s="28" t="s">
        <v>41</v>
      </c>
      <c r="E47" s="41">
        <v>335</v>
      </c>
      <c r="F47" s="6"/>
    </row>
    <row r="48" spans="2:6" x14ac:dyDescent="0.25">
      <c r="B48" s="84">
        <v>45288</v>
      </c>
      <c r="C48" s="85" t="s">
        <v>83</v>
      </c>
      <c r="D48" s="28" t="s">
        <v>41</v>
      </c>
      <c r="E48" s="41">
        <v>460</v>
      </c>
      <c r="F48" s="6"/>
    </row>
    <row r="49" spans="2:5" x14ac:dyDescent="0.25">
      <c r="B49" s="84">
        <v>45289</v>
      </c>
      <c r="C49" s="85" t="s">
        <v>84</v>
      </c>
      <c r="D49" s="28" t="s">
        <v>42</v>
      </c>
      <c r="E49" s="41">
        <v>500</v>
      </c>
    </row>
    <row r="50" spans="2:5" x14ac:dyDescent="0.25">
      <c r="B50" s="84">
        <v>45289</v>
      </c>
      <c r="C50" s="85" t="s">
        <v>85</v>
      </c>
      <c r="D50" s="28" t="s">
        <v>42</v>
      </c>
      <c r="E50" s="41">
        <v>4148.92</v>
      </c>
    </row>
    <row r="51" spans="2:5" x14ac:dyDescent="0.25">
      <c r="B51" s="84">
        <v>45289</v>
      </c>
      <c r="C51" s="85" t="s">
        <v>86</v>
      </c>
      <c r="D51" s="28" t="s">
        <v>41</v>
      </c>
      <c r="E51" s="41">
        <v>265</v>
      </c>
    </row>
    <row r="52" spans="2:5" x14ac:dyDescent="0.25">
      <c r="B52" s="167" t="s">
        <v>2</v>
      </c>
      <c r="C52" s="168"/>
      <c r="D52" s="169"/>
      <c r="E52" s="91">
        <f>SUM(E14:E51)</f>
        <v>1206533.55</v>
      </c>
    </row>
    <row r="53" spans="2:5" x14ac:dyDescent="0.25">
      <c r="B53" s="89"/>
      <c r="C53" s="89"/>
      <c r="D53" s="89"/>
      <c r="E53" s="90"/>
    </row>
    <row r="54" spans="2:5" x14ac:dyDescent="0.25">
      <c r="B54" s="89"/>
      <c r="C54" s="89"/>
      <c r="D54" s="89"/>
      <c r="E54" s="90"/>
    </row>
    <row r="55" spans="2:5" ht="19.5" thickBot="1" x14ac:dyDescent="0.35">
      <c r="B55" s="166" t="s">
        <v>16</v>
      </c>
      <c r="C55" s="166"/>
      <c r="D55" s="166"/>
      <c r="E55" s="166"/>
    </row>
    <row r="56" spans="2:5" ht="15.75" thickBot="1" x14ac:dyDescent="0.3">
      <c r="B56" s="115" t="s">
        <v>8</v>
      </c>
      <c r="C56" s="116" t="s">
        <v>0</v>
      </c>
      <c r="D56" s="115" t="s">
        <v>11</v>
      </c>
      <c r="E56" s="117" t="s">
        <v>87</v>
      </c>
    </row>
    <row r="57" spans="2:5" x14ac:dyDescent="0.25">
      <c r="B57" s="25">
        <v>45266</v>
      </c>
      <c r="C57" s="67">
        <v>4524000012167</v>
      </c>
      <c r="D57" s="68" t="s">
        <v>40</v>
      </c>
      <c r="E57" s="37">
        <v>3675</v>
      </c>
    </row>
    <row r="58" spans="2:5" x14ac:dyDescent="0.25">
      <c r="B58" s="25">
        <v>45267</v>
      </c>
      <c r="C58" s="67">
        <v>4524000013480</v>
      </c>
      <c r="D58" s="68" t="s">
        <v>40</v>
      </c>
      <c r="E58" s="37">
        <v>9757.32</v>
      </c>
    </row>
    <row r="59" spans="2:5" x14ac:dyDescent="0.25">
      <c r="B59" s="25">
        <v>45268</v>
      </c>
      <c r="C59" s="67">
        <v>4524000013976</v>
      </c>
      <c r="D59" s="68" t="s">
        <v>40</v>
      </c>
      <c r="E59" s="37">
        <v>8982.91</v>
      </c>
    </row>
    <row r="60" spans="2:5" x14ac:dyDescent="0.25">
      <c r="B60" s="25">
        <v>45268</v>
      </c>
      <c r="C60" s="67">
        <v>4524000014052</v>
      </c>
      <c r="D60" s="68" t="s">
        <v>40</v>
      </c>
      <c r="E60" s="37">
        <v>4502</v>
      </c>
    </row>
    <row r="61" spans="2:5" x14ac:dyDescent="0.25">
      <c r="B61" s="25">
        <v>45271</v>
      </c>
      <c r="C61" s="67">
        <v>4524000013593</v>
      </c>
      <c r="D61" s="68" t="s">
        <v>40</v>
      </c>
      <c r="E61" s="37">
        <v>35902.42</v>
      </c>
    </row>
    <row r="62" spans="2:5" x14ac:dyDescent="0.25">
      <c r="B62" s="25">
        <v>45271</v>
      </c>
      <c r="C62" s="67">
        <v>4524000035861</v>
      </c>
      <c r="D62" s="68" t="s">
        <v>40</v>
      </c>
      <c r="E62" s="37">
        <v>18000</v>
      </c>
    </row>
    <row r="63" spans="2:5" x14ac:dyDescent="0.25">
      <c r="B63" s="25">
        <v>45272</v>
      </c>
      <c r="C63" s="67">
        <v>4524000014975</v>
      </c>
      <c r="D63" s="68" t="s">
        <v>40</v>
      </c>
      <c r="E63" s="37">
        <v>12463</v>
      </c>
    </row>
    <row r="64" spans="2:5" x14ac:dyDescent="0.25">
      <c r="B64" s="25">
        <v>45272</v>
      </c>
      <c r="C64" s="67">
        <v>4524000031642</v>
      </c>
      <c r="D64" s="68" t="s">
        <v>40</v>
      </c>
      <c r="E64" s="37">
        <v>42465.74</v>
      </c>
    </row>
    <row r="65" spans="2:6" x14ac:dyDescent="0.25">
      <c r="B65" s="25">
        <v>45273</v>
      </c>
      <c r="C65" s="67">
        <v>4524000010815</v>
      </c>
      <c r="D65" s="68" t="s">
        <v>40</v>
      </c>
      <c r="E65" s="37">
        <v>499117.04</v>
      </c>
      <c r="F65" s="7"/>
    </row>
    <row r="66" spans="2:6" x14ac:dyDescent="0.25">
      <c r="B66" s="25">
        <v>45275</v>
      </c>
      <c r="C66" s="67">
        <v>4524000031914</v>
      </c>
      <c r="D66" s="68" t="s">
        <v>40</v>
      </c>
      <c r="E66" s="37">
        <v>45400</v>
      </c>
      <c r="F66" s="7"/>
    </row>
    <row r="67" spans="2:6" x14ac:dyDescent="0.25">
      <c r="B67" s="25">
        <v>45278</v>
      </c>
      <c r="C67" s="67">
        <v>4524000013441</v>
      </c>
      <c r="D67" s="68" t="s">
        <v>40</v>
      </c>
      <c r="E67" s="37">
        <v>1838.2</v>
      </c>
      <c r="F67" s="7"/>
    </row>
    <row r="68" spans="2:6" x14ac:dyDescent="0.25">
      <c r="B68" s="25">
        <v>45279</v>
      </c>
      <c r="C68" s="67">
        <v>4524000035061</v>
      </c>
      <c r="D68" s="68" t="s">
        <v>40</v>
      </c>
      <c r="E68" s="37">
        <v>15000</v>
      </c>
      <c r="F68" s="7"/>
    </row>
    <row r="69" spans="2:6" x14ac:dyDescent="0.25">
      <c r="B69" s="25">
        <v>45280</v>
      </c>
      <c r="C69" s="86">
        <v>4524000017878</v>
      </c>
      <c r="D69" s="37" t="s">
        <v>40</v>
      </c>
      <c r="E69" s="37">
        <v>2500</v>
      </c>
      <c r="F69" s="7"/>
    </row>
    <row r="70" spans="2:6" x14ac:dyDescent="0.25">
      <c r="B70" s="25">
        <v>45289</v>
      </c>
      <c r="C70" s="86">
        <v>4524000015003</v>
      </c>
      <c r="D70" s="37" t="s">
        <v>40</v>
      </c>
      <c r="E70" s="37">
        <v>10800</v>
      </c>
      <c r="F70" s="7"/>
    </row>
    <row r="71" spans="2:6" x14ac:dyDescent="0.25">
      <c r="B71" s="147" t="s">
        <v>24</v>
      </c>
      <c r="C71" s="148"/>
      <c r="D71" s="149"/>
      <c r="E71" s="92">
        <f>SUM(E57:E70)</f>
        <v>710403.62999999989</v>
      </c>
      <c r="F71" s="7"/>
    </row>
    <row r="72" spans="2:6" ht="19.5" thickBot="1" x14ac:dyDescent="0.3">
      <c r="B72" s="170" t="s">
        <v>15</v>
      </c>
      <c r="C72" s="170"/>
      <c r="D72" s="170"/>
      <c r="E72" s="27">
        <f>SUM(E57:E71)</f>
        <v>1420807.2599999998</v>
      </c>
    </row>
    <row r="73" spans="2:6" ht="19.5" thickTop="1" x14ac:dyDescent="0.25">
      <c r="B73" s="47"/>
      <c r="C73" s="47"/>
      <c r="D73" s="47"/>
      <c r="E73" s="39"/>
    </row>
    <row r="74" spans="2:6" ht="18.75" x14ac:dyDescent="0.25">
      <c r="B74" s="47"/>
      <c r="C74" s="47"/>
      <c r="D74" s="47"/>
      <c r="E74" s="39"/>
    </row>
    <row r="75" spans="2:6" ht="16.5" x14ac:dyDescent="0.25">
      <c r="B75" s="71"/>
      <c r="C75" s="71"/>
      <c r="D75" s="71"/>
      <c r="E75" s="71"/>
    </row>
    <row r="76" spans="2:6" ht="16.5" x14ac:dyDescent="0.25">
      <c r="B76" s="154" t="s">
        <v>25</v>
      </c>
      <c r="C76" s="154"/>
      <c r="D76" s="154"/>
      <c r="E76" s="154"/>
    </row>
    <row r="77" spans="2:6" ht="16.5" x14ac:dyDescent="0.25">
      <c r="B77" s="154" t="s">
        <v>26</v>
      </c>
      <c r="C77" s="154"/>
      <c r="D77" s="154"/>
      <c r="E77" s="154"/>
    </row>
    <row r="78" spans="2:6" ht="16.5" x14ac:dyDescent="0.25">
      <c r="B78" s="155" t="s">
        <v>45</v>
      </c>
      <c r="C78" s="154"/>
      <c r="D78" s="154"/>
      <c r="E78" s="154"/>
    </row>
    <row r="79" spans="2:6" ht="16.5" x14ac:dyDescent="0.25">
      <c r="B79" s="154" t="s">
        <v>27</v>
      </c>
      <c r="C79" s="154"/>
      <c r="D79" s="154"/>
      <c r="E79" s="154"/>
    </row>
    <row r="80" spans="2:6" ht="15.75" x14ac:dyDescent="0.25">
      <c r="B80" s="156"/>
      <c r="C80" s="156"/>
      <c r="D80" s="156"/>
      <c r="E80" s="156"/>
    </row>
    <row r="81" spans="2:8" ht="16.5" thickBot="1" x14ac:dyDescent="0.3">
      <c r="B81" s="72"/>
      <c r="C81" s="72"/>
      <c r="D81" s="73"/>
      <c r="E81" s="74"/>
    </row>
    <row r="82" spans="2:8" ht="15.75" thickBot="1" x14ac:dyDescent="0.3">
      <c r="B82" s="118" t="s">
        <v>8</v>
      </c>
      <c r="C82" s="119" t="s">
        <v>0</v>
      </c>
      <c r="D82" s="118" t="s">
        <v>11</v>
      </c>
      <c r="E82" s="120" t="s">
        <v>1</v>
      </c>
    </row>
    <row r="83" spans="2:8" x14ac:dyDescent="0.25">
      <c r="B83" s="93">
        <v>45265</v>
      </c>
      <c r="C83" s="67">
        <v>4524000019159</v>
      </c>
      <c r="D83" s="68" t="s">
        <v>44</v>
      </c>
      <c r="E83" s="68">
        <v>400000</v>
      </c>
    </row>
    <row r="84" spans="2:8" x14ac:dyDescent="0.25">
      <c r="B84" s="87">
        <v>45279</v>
      </c>
      <c r="C84" s="86">
        <v>4524000032776</v>
      </c>
      <c r="D84" s="37" t="s">
        <v>44</v>
      </c>
      <c r="E84" s="37">
        <v>264333.34000000003</v>
      </c>
    </row>
    <row r="85" spans="2:8" x14ac:dyDescent="0.25">
      <c r="B85" s="151" t="s">
        <v>24</v>
      </c>
      <c r="C85" s="152"/>
      <c r="D85" s="153"/>
      <c r="E85" s="75">
        <f>+E83+E84</f>
        <v>664333.34000000008</v>
      </c>
    </row>
    <row r="87" spans="2:8" x14ac:dyDescent="0.25">
      <c r="B87" s="69"/>
      <c r="C87" s="69"/>
      <c r="D87" s="69"/>
      <c r="E87" s="70"/>
    </row>
    <row r="89" spans="2:8" ht="18.75" x14ac:dyDescent="0.3">
      <c r="B89" s="157" t="s">
        <v>17</v>
      </c>
      <c r="C89" s="157"/>
      <c r="D89" s="157"/>
      <c r="E89" s="157"/>
      <c r="F89" s="1"/>
      <c r="G89" s="19"/>
      <c r="H89" s="19"/>
    </row>
    <row r="90" spans="2:8" ht="18.75" x14ac:dyDescent="0.3">
      <c r="B90" s="157" t="s">
        <v>14</v>
      </c>
      <c r="C90" s="157"/>
      <c r="D90" s="157"/>
      <c r="E90" s="157"/>
      <c r="F90" s="1"/>
      <c r="G90" s="19"/>
      <c r="H90" s="19"/>
    </row>
    <row r="91" spans="2:8" ht="18.75" x14ac:dyDescent="0.3">
      <c r="B91" s="157" t="s">
        <v>10</v>
      </c>
      <c r="C91" s="157"/>
      <c r="D91" s="157"/>
      <c r="E91" s="157"/>
      <c r="F91" s="1"/>
      <c r="G91" s="19"/>
      <c r="H91" s="19"/>
    </row>
    <row r="92" spans="2:8" ht="18.75" x14ac:dyDescent="0.3">
      <c r="B92" s="157" t="s">
        <v>47</v>
      </c>
      <c r="C92" s="157"/>
      <c r="D92" s="157"/>
      <c r="E92" s="157"/>
      <c r="F92" s="20"/>
      <c r="G92" s="19"/>
      <c r="H92" s="19"/>
    </row>
    <row r="93" spans="2:8" ht="15.75" x14ac:dyDescent="0.25">
      <c r="B93" s="121" t="s">
        <v>0</v>
      </c>
      <c r="C93" s="121" t="s">
        <v>8</v>
      </c>
      <c r="D93" s="121" t="s">
        <v>7</v>
      </c>
      <c r="E93" s="122" t="s">
        <v>88</v>
      </c>
      <c r="F93" s="121" t="s">
        <v>2</v>
      </c>
    </row>
    <row r="94" spans="2:8" x14ac:dyDescent="0.25">
      <c r="B94" s="50">
        <v>591471118</v>
      </c>
      <c r="C94" s="48">
        <v>45268</v>
      </c>
      <c r="D94" s="49">
        <v>60</v>
      </c>
      <c r="E94" s="98">
        <v>56.83</v>
      </c>
      <c r="F94" s="65">
        <f>D94*E94</f>
        <v>3409.7999999999997</v>
      </c>
    </row>
    <row r="95" spans="2:8" x14ac:dyDescent="0.25">
      <c r="B95" s="94">
        <v>582398353</v>
      </c>
      <c r="C95" s="48">
        <v>45289</v>
      </c>
      <c r="D95" s="49">
        <v>140</v>
      </c>
      <c r="E95" s="99">
        <v>56.9</v>
      </c>
      <c r="F95" s="65">
        <f>D95*E95</f>
        <v>7966</v>
      </c>
    </row>
    <row r="96" spans="2:8" ht="19.5" thickBot="1" x14ac:dyDescent="0.35">
      <c r="B96" s="171" t="s">
        <v>18</v>
      </c>
      <c r="C96" s="171"/>
      <c r="D96" s="32">
        <f>SUM(D94:D95)</f>
        <v>200</v>
      </c>
      <c r="E96" s="32">
        <f>SUM(E94:E95)</f>
        <v>113.72999999999999</v>
      </c>
      <c r="F96" s="103">
        <f>SUM(F94:F95)</f>
        <v>11375.8</v>
      </c>
    </row>
    <row r="97" spans="2:7" ht="15.75" thickTop="1" x14ac:dyDescent="0.25">
      <c r="B97" s="8"/>
      <c r="C97" s="8"/>
      <c r="D97" s="9"/>
      <c r="E97" s="10"/>
    </row>
    <row r="98" spans="2:7" x14ac:dyDescent="0.25">
      <c r="B98" s="8"/>
      <c r="C98" s="8"/>
      <c r="D98" s="9"/>
      <c r="E98" s="10"/>
    </row>
    <row r="99" spans="2:7" x14ac:dyDescent="0.25">
      <c r="B99" s="8"/>
      <c r="C99" s="8"/>
      <c r="D99" s="9"/>
      <c r="E99" s="10"/>
    </row>
    <row r="100" spans="2:7" ht="19.5" thickBot="1" x14ac:dyDescent="0.35">
      <c r="B100" s="157" t="s">
        <v>46</v>
      </c>
      <c r="C100" s="157"/>
      <c r="D100" s="157"/>
      <c r="E100" s="157"/>
    </row>
    <row r="101" spans="2:7" ht="16.5" thickBot="1" x14ac:dyDescent="0.3">
      <c r="B101" s="123" t="s">
        <v>0</v>
      </c>
      <c r="C101" s="123" t="s">
        <v>8</v>
      </c>
      <c r="D101" s="123" t="s">
        <v>7</v>
      </c>
      <c r="E101" s="124" t="s">
        <v>88</v>
      </c>
      <c r="F101" s="125" t="s">
        <v>2</v>
      </c>
    </row>
    <row r="102" spans="2:7" x14ac:dyDescent="0.25">
      <c r="B102" s="95">
        <v>581147497</v>
      </c>
      <c r="C102" s="96">
        <v>45267</v>
      </c>
      <c r="D102" s="100">
        <v>55</v>
      </c>
      <c r="E102" s="101">
        <v>56.83</v>
      </c>
      <c r="F102" s="102">
        <f>D102*E102</f>
        <v>3125.65</v>
      </c>
    </row>
    <row r="103" spans="2:7" x14ac:dyDescent="0.25">
      <c r="B103" s="94">
        <v>581147137</v>
      </c>
      <c r="C103" s="48">
        <v>45268</v>
      </c>
      <c r="D103" s="49">
        <v>30</v>
      </c>
      <c r="E103" s="88">
        <v>56.83</v>
      </c>
      <c r="F103" s="102">
        <f t="shared" ref="F103:F108" si="0">D103*E103</f>
        <v>1704.8999999999999</v>
      </c>
    </row>
    <row r="104" spans="2:7" x14ac:dyDescent="0.25">
      <c r="B104" s="94">
        <v>581200423</v>
      </c>
      <c r="C104" s="48">
        <v>45275</v>
      </c>
      <c r="D104" s="49">
        <v>80</v>
      </c>
      <c r="E104" s="88">
        <v>57.06</v>
      </c>
      <c r="F104" s="102">
        <f t="shared" si="0"/>
        <v>4564.8</v>
      </c>
    </row>
    <row r="105" spans="2:7" x14ac:dyDescent="0.25">
      <c r="B105" s="50">
        <v>581200543</v>
      </c>
      <c r="C105" s="48">
        <v>45280</v>
      </c>
      <c r="D105" s="97">
        <v>300</v>
      </c>
      <c r="E105" s="88">
        <v>57.43</v>
      </c>
      <c r="F105" s="102">
        <f t="shared" si="0"/>
        <v>17229</v>
      </c>
    </row>
    <row r="106" spans="2:7" x14ac:dyDescent="0.25">
      <c r="B106" s="50">
        <v>581145950</v>
      </c>
      <c r="C106" s="48">
        <v>45282</v>
      </c>
      <c r="D106" s="97">
        <v>245</v>
      </c>
      <c r="E106" s="88">
        <v>57.57</v>
      </c>
      <c r="F106" s="102">
        <f t="shared" si="0"/>
        <v>14104.65</v>
      </c>
      <c r="G106" s="34"/>
    </row>
    <row r="107" spans="2:7" x14ac:dyDescent="0.25">
      <c r="B107" s="50">
        <v>581103517</v>
      </c>
      <c r="C107" s="48">
        <v>45287</v>
      </c>
      <c r="D107" s="97">
        <v>160</v>
      </c>
      <c r="E107" s="88">
        <v>57.62</v>
      </c>
      <c r="F107" s="102">
        <f t="shared" si="0"/>
        <v>9219.1999999999989</v>
      </c>
      <c r="G107" s="34"/>
    </row>
    <row r="108" spans="2:7" x14ac:dyDescent="0.25">
      <c r="B108" s="95">
        <v>581103365</v>
      </c>
      <c r="C108" s="96">
        <v>45288</v>
      </c>
      <c r="D108" s="49">
        <v>240</v>
      </c>
      <c r="E108" s="102">
        <v>57.9</v>
      </c>
      <c r="F108" s="102">
        <f t="shared" si="0"/>
        <v>13896</v>
      </c>
      <c r="G108" s="34"/>
    </row>
    <row r="109" spans="2:7" ht="19.5" thickBot="1" x14ac:dyDescent="0.35">
      <c r="B109" s="162" t="s">
        <v>18</v>
      </c>
      <c r="C109" s="162"/>
      <c r="D109" s="32">
        <f>SUM(D102:D108)</f>
        <v>1110</v>
      </c>
      <c r="E109" s="32">
        <f>SUM(E102:E108)</f>
        <v>401.24</v>
      </c>
      <c r="F109" s="103">
        <f>SUM(F102:F108)</f>
        <v>63844.2</v>
      </c>
    </row>
    <row r="110" spans="2:7" ht="15.75" thickTop="1" x14ac:dyDescent="0.25">
      <c r="B110" s="8"/>
      <c r="C110" s="8"/>
      <c r="D110" s="9"/>
      <c r="E110" s="11"/>
      <c r="F110" s="10"/>
    </row>
    <row r="111" spans="2:7" ht="14.25" customHeight="1" x14ac:dyDescent="0.25">
      <c r="B111" s="8"/>
      <c r="C111" s="8"/>
      <c r="D111" s="9"/>
      <c r="E111" s="11"/>
      <c r="F111" s="10"/>
    </row>
    <row r="112" spans="2:7" ht="19.5" thickBot="1" x14ac:dyDescent="0.35">
      <c r="B112" s="8"/>
      <c r="C112" s="157" t="s">
        <v>21</v>
      </c>
      <c r="D112" s="157"/>
      <c r="E112" s="11"/>
      <c r="F112" s="10"/>
      <c r="G112" s="66"/>
    </row>
    <row r="113" spans="2:8" ht="16.5" thickBot="1" x14ac:dyDescent="0.3">
      <c r="B113" s="126" t="s">
        <v>0</v>
      </c>
      <c r="C113" s="127" t="s">
        <v>8</v>
      </c>
      <c r="D113" s="128" t="s">
        <v>7</v>
      </c>
      <c r="E113" s="129" t="s">
        <v>88</v>
      </c>
      <c r="F113" s="126" t="s">
        <v>0</v>
      </c>
      <c r="G113" s="66"/>
    </row>
    <row r="114" spans="2:8" x14ac:dyDescent="0.25">
      <c r="B114" s="104" t="s">
        <v>89</v>
      </c>
      <c r="C114" s="96">
        <v>45279</v>
      </c>
      <c r="D114" s="54">
        <v>62352</v>
      </c>
      <c r="E114" s="102">
        <v>56.7384767</v>
      </c>
      <c r="F114" s="102">
        <f>D114*E114</f>
        <v>3537757.4991983999</v>
      </c>
      <c r="G114" s="51"/>
      <c r="H114" s="52"/>
    </row>
    <row r="115" spans="2:8" x14ac:dyDescent="0.25">
      <c r="B115" s="95" t="s">
        <v>90</v>
      </c>
      <c r="C115" s="96">
        <v>45282</v>
      </c>
      <c r="D115" s="54">
        <v>36876</v>
      </c>
      <c r="E115" s="102">
        <v>56.839489200000003</v>
      </c>
      <c r="F115" s="102">
        <f>D115*E115</f>
        <v>2096013.0037392001</v>
      </c>
      <c r="G115" s="51"/>
      <c r="H115" s="52"/>
    </row>
    <row r="116" spans="2:8" ht="19.5" thickBot="1" x14ac:dyDescent="0.35">
      <c r="B116" s="162" t="s">
        <v>23</v>
      </c>
      <c r="C116" s="162"/>
      <c r="D116" s="32">
        <f>SUM(D114:D115)</f>
        <v>99228</v>
      </c>
      <c r="E116" s="32">
        <f>SUM(E114:E115)</f>
        <v>113.57796590000001</v>
      </c>
      <c r="F116" s="103">
        <f>SUM(F114:F115)</f>
        <v>5633770.5029376</v>
      </c>
      <c r="G116" s="53"/>
      <c r="H116" s="52"/>
    </row>
    <row r="117" spans="2:8" ht="15.75" thickTop="1" x14ac:dyDescent="0.25">
      <c r="B117" s="8"/>
      <c r="C117" s="8"/>
      <c r="D117" s="9"/>
      <c r="E117" s="11"/>
      <c r="F117" s="10"/>
    </row>
    <row r="118" spans="2:8" x14ac:dyDescent="0.25">
      <c r="B118" s="8"/>
      <c r="C118" s="8"/>
      <c r="D118" s="12"/>
      <c r="E118" s="11"/>
      <c r="F118" s="11"/>
    </row>
    <row r="119" spans="2:8" ht="18.75" x14ac:dyDescent="0.3">
      <c r="B119" s="8"/>
      <c r="C119" s="13"/>
      <c r="D119" s="160" t="s">
        <v>6</v>
      </c>
      <c r="E119" s="161"/>
      <c r="F119" s="11"/>
    </row>
    <row r="120" spans="2:8" ht="18.75" x14ac:dyDescent="0.3">
      <c r="B120" s="8"/>
      <c r="C120" s="13"/>
      <c r="D120" s="21" t="s">
        <v>5</v>
      </c>
      <c r="E120" s="22" t="s">
        <v>4</v>
      </c>
      <c r="F120" s="11"/>
    </row>
    <row r="121" spans="2:8" ht="18.75" x14ac:dyDescent="0.3">
      <c r="B121" s="8"/>
      <c r="C121" s="13"/>
      <c r="D121" s="23">
        <f>D116+D109+D96</f>
        <v>100538</v>
      </c>
      <c r="E121" s="24">
        <f>F116+F109+F96</f>
        <v>5708990.5029376</v>
      </c>
      <c r="F121" s="11"/>
    </row>
    <row r="122" spans="2:8" x14ac:dyDescent="0.25">
      <c r="B122" s="8"/>
      <c r="C122" s="13"/>
      <c r="D122" s="9"/>
      <c r="E122" s="14" t="s">
        <v>3</v>
      </c>
      <c r="F122" s="15"/>
    </row>
    <row r="123" spans="2:8" x14ac:dyDescent="0.25">
      <c r="B123" s="5"/>
      <c r="C123" s="8"/>
      <c r="D123" s="13"/>
      <c r="E123" s="9"/>
      <c r="F123" s="16"/>
    </row>
    <row r="125" spans="2:8" ht="18.75" x14ac:dyDescent="0.3">
      <c r="B125" s="157" t="s">
        <v>13</v>
      </c>
      <c r="C125" s="157"/>
      <c r="D125" s="157"/>
      <c r="E125" s="157"/>
    </row>
    <row r="126" spans="2:8" ht="19.5" thickBot="1" x14ac:dyDescent="0.35">
      <c r="B126" s="157" t="s">
        <v>14</v>
      </c>
      <c r="C126" s="157"/>
      <c r="D126" s="157"/>
      <c r="E126" s="157"/>
    </row>
    <row r="127" spans="2:8" x14ac:dyDescent="0.25">
      <c r="B127" s="130" t="s">
        <v>8</v>
      </c>
      <c r="C127" s="131" t="s">
        <v>0</v>
      </c>
      <c r="D127" s="132" t="s">
        <v>9</v>
      </c>
      <c r="E127" s="133" t="s">
        <v>87</v>
      </c>
    </row>
    <row r="128" spans="2:8" x14ac:dyDescent="0.25">
      <c r="B128" s="25">
        <v>45261</v>
      </c>
      <c r="C128" s="31" t="s">
        <v>91</v>
      </c>
      <c r="D128" s="40" t="s">
        <v>92</v>
      </c>
      <c r="E128" s="41">
        <v>27600</v>
      </c>
    </row>
    <row r="129" spans="2:5" x14ac:dyDescent="0.25">
      <c r="B129" s="25">
        <v>45261</v>
      </c>
      <c r="C129" s="31" t="s">
        <v>93</v>
      </c>
      <c r="D129" s="40" t="s">
        <v>28</v>
      </c>
      <c r="E129" s="41">
        <v>605</v>
      </c>
    </row>
    <row r="130" spans="2:5" x14ac:dyDescent="0.25">
      <c r="B130" s="25">
        <v>45264</v>
      </c>
      <c r="C130" s="31" t="s">
        <v>94</v>
      </c>
      <c r="D130" s="40" t="s">
        <v>30</v>
      </c>
      <c r="E130" s="41">
        <v>35773</v>
      </c>
    </row>
    <row r="131" spans="2:5" x14ac:dyDescent="0.25">
      <c r="B131" s="25">
        <v>45264</v>
      </c>
      <c r="C131" s="31" t="s">
        <v>95</v>
      </c>
      <c r="D131" s="40" t="s">
        <v>30</v>
      </c>
      <c r="E131" s="41">
        <v>14459</v>
      </c>
    </row>
    <row r="132" spans="2:5" ht="15.75" customHeight="1" x14ac:dyDescent="0.25">
      <c r="B132" s="25">
        <v>45264</v>
      </c>
      <c r="C132" s="31" t="s">
        <v>96</v>
      </c>
      <c r="D132" s="40" t="s">
        <v>31</v>
      </c>
      <c r="E132" s="41">
        <v>27844.66</v>
      </c>
    </row>
    <row r="133" spans="2:5" x14ac:dyDescent="0.25">
      <c r="B133" s="25">
        <v>45264</v>
      </c>
      <c r="C133" s="31" t="s">
        <v>97</v>
      </c>
      <c r="D133" s="40" t="s">
        <v>98</v>
      </c>
      <c r="E133" s="41">
        <v>1150</v>
      </c>
    </row>
    <row r="134" spans="2:5" x14ac:dyDescent="0.25">
      <c r="B134" s="25">
        <v>45264</v>
      </c>
      <c r="C134" s="31" t="s">
        <v>99</v>
      </c>
      <c r="D134" s="42" t="s">
        <v>98</v>
      </c>
      <c r="E134" s="41">
        <v>2740.5</v>
      </c>
    </row>
    <row r="135" spans="2:5" x14ac:dyDescent="0.25">
      <c r="B135" s="25">
        <v>45264</v>
      </c>
      <c r="C135" s="31" t="s">
        <v>100</v>
      </c>
      <c r="D135" s="40" t="s">
        <v>74</v>
      </c>
      <c r="E135" s="41">
        <v>8760</v>
      </c>
    </row>
    <row r="136" spans="2:5" x14ac:dyDescent="0.25">
      <c r="B136" s="25">
        <v>45264</v>
      </c>
      <c r="C136" s="31" t="s">
        <v>101</v>
      </c>
      <c r="D136" s="40" t="s">
        <v>74</v>
      </c>
      <c r="E136" s="41">
        <v>13065</v>
      </c>
    </row>
    <row r="137" spans="2:5" x14ac:dyDescent="0.25">
      <c r="B137" s="25">
        <v>45264</v>
      </c>
      <c r="C137" s="31" t="s">
        <v>102</v>
      </c>
      <c r="D137" s="40" t="s">
        <v>74</v>
      </c>
      <c r="E137" s="41">
        <v>7338</v>
      </c>
    </row>
    <row r="138" spans="2:5" x14ac:dyDescent="0.25">
      <c r="B138" s="25">
        <v>45264</v>
      </c>
      <c r="C138" s="31" t="s">
        <v>103</v>
      </c>
      <c r="D138" s="40" t="s">
        <v>74</v>
      </c>
      <c r="E138" s="41">
        <v>10632</v>
      </c>
    </row>
    <row r="139" spans="2:5" x14ac:dyDescent="0.25">
      <c r="B139" s="25">
        <v>45264</v>
      </c>
      <c r="C139" s="31" t="s">
        <v>104</v>
      </c>
      <c r="D139" s="42" t="s">
        <v>74</v>
      </c>
      <c r="E139" s="41">
        <v>11365</v>
      </c>
    </row>
    <row r="140" spans="2:5" x14ac:dyDescent="0.25">
      <c r="B140" s="25">
        <v>45265</v>
      </c>
      <c r="C140" s="31" t="s">
        <v>105</v>
      </c>
      <c r="D140" s="40" t="s">
        <v>30</v>
      </c>
      <c r="E140" s="41">
        <v>59609</v>
      </c>
    </row>
    <row r="141" spans="2:5" x14ac:dyDescent="0.25">
      <c r="B141" s="25">
        <v>45265</v>
      </c>
      <c r="C141" s="31" t="s">
        <v>106</v>
      </c>
      <c r="D141" s="40" t="s">
        <v>30</v>
      </c>
      <c r="E141" s="41">
        <v>101711</v>
      </c>
    </row>
    <row r="142" spans="2:5" x14ac:dyDescent="0.25">
      <c r="B142" s="25">
        <v>45265</v>
      </c>
      <c r="C142" s="31" t="s">
        <v>107</v>
      </c>
      <c r="D142" s="40" t="s">
        <v>33</v>
      </c>
      <c r="E142" s="41">
        <v>24133</v>
      </c>
    </row>
    <row r="143" spans="2:5" x14ac:dyDescent="0.25">
      <c r="B143" s="25">
        <v>45265</v>
      </c>
      <c r="C143" s="31" t="s">
        <v>108</v>
      </c>
      <c r="D143" s="40" t="s">
        <v>98</v>
      </c>
      <c r="E143" s="41">
        <v>7503.5</v>
      </c>
    </row>
    <row r="144" spans="2:5" x14ac:dyDescent="0.25">
      <c r="B144" s="25">
        <v>45265</v>
      </c>
      <c r="C144" s="31" t="s">
        <v>109</v>
      </c>
      <c r="D144" s="40" t="s">
        <v>74</v>
      </c>
      <c r="E144" s="41">
        <v>13615848.15</v>
      </c>
    </row>
    <row r="145" spans="2:5" x14ac:dyDescent="0.25">
      <c r="B145" s="25">
        <v>45265</v>
      </c>
      <c r="C145" s="31" t="s">
        <v>110</v>
      </c>
      <c r="D145" s="40" t="s">
        <v>28</v>
      </c>
      <c r="E145" s="41">
        <v>7615</v>
      </c>
    </row>
    <row r="146" spans="2:5" x14ac:dyDescent="0.25">
      <c r="B146" s="25">
        <v>45265</v>
      </c>
      <c r="C146" s="31" t="s">
        <v>111</v>
      </c>
      <c r="D146" s="40" t="s">
        <v>28</v>
      </c>
      <c r="E146" s="41">
        <v>65</v>
      </c>
    </row>
    <row r="147" spans="2:5" x14ac:dyDescent="0.25">
      <c r="B147" s="25">
        <v>45266</v>
      </c>
      <c r="C147" s="31" t="s">
        <v>112</v>
      </c>
      <c r="D147" s="40" t="s">
        <v>74</v>
      </c>
      <c r="E147" s="41">
        <v>12542</v>
      </c>
    </row>
    <row r="148" spans="2:5" x14ac:dyDescent="0.25">
      <c r="B148" s="25">
        <v>45266</v>
      </c>
      <c r="C148" s="31" t="s">
        <v>113</v>
      </c>
      <c r="D148" s="40" t="s">
        <v>74</v>
      </c>
      <c r="E148" s="41">
        <v>7790</v>
      </c>
    </row>
    <row r="149" spans="2:5" x14ac:dyDescent="0.25">
      <c r="B149" s="25">
        <v>45266</v>
      </c>
      <c r="C149" s="31" t="s">
        <v>114</v>
      </c>
      <c r="D149" s="40" t="s">
        <v>30</v>
      </c>
      <c r="E149" s="41">
        <v>174210</v>
      </c>
    </row>
    <row r="150" spans="2:5" x14ac:dyDescent="0.25">
      <c r="B150" s="25">
        <v>45266</v>
      </c>
      <c r="C150" s="31" t="s">
        <v>115</v>
      </c>
      <c r="D150" s="42" t="s">
        <v>98</v>
      </c>
      <c r="E150" s="38">
        <v>500</v>
      </c>
    </row>
    <row r="151" spans="2:5" x14ac:dyDescent="0.25">
      <c r="B151" s="25">
        <v>45266</v>
      </c>
      <c r="C151" s="30">
        <v>20010601</v>
      </c>
      <c r="D151" s="42" t="s">
        <v>31</v>
      </c>
      <c r="E151" s="38">
        <v>94.6</v>
      </c>
    </row>
    <row r="152" spans="2:5" x14ac:dyDescent="0.25">
      <c r="B152" s="25">
        <v>45267</v>
      </c>
      <c r="C152" s="31" t="s">
        <v>116</v>
      </c>
      <c r="D152" s="42" t="s">
        <v>30</v>
      </c>
      <c r="E152" s="38">
        <v>99925</v>
      </c>
    </row>
    <row r="153" spans="2:5" x14ac:dyDescent="0.25">
      <c r="B153" s="25">
        <v>45267</v>
      </c>
      <c r="C153" s="31" t="s">
        <v>117</v>
      </c>
      <c r="D153" s="42" t="s">
        <v>74</v>
      </c>
      <c r="E153" s="38">
        <v>11219</v>
      </c>
    </row>
    <row r="154" spans="2:5" x14ac:dyDescent="0.25">
      <c r="B154" s="25">
        <v>45267</v>
      </c>
      <c r="C154" s="35" t="s">
        <v>118</v>
      </c>
      <c r="D154" s="40" t="s">
        <v>74</v>
      </c>
      <c r="E154" s="38">
        <v>8371</v>
      </c>
    </row>
    <row r="155" spans="2:5" x14ac:dyDescent="0.25">
      <c r="B155" s="25">
        <v>45267</v>
      </c>
      <c r="C155" s="35" t="s">
        <v>119</v>
      </c>
      <c r="D155" s="40" t="s">
        <v>36</v>
      </c>
      <c r="E155" s="38">
        <v>650</v>
      </c>
    </row>
    <row r="156" spans="2:5" x14ac:dyDescent="0.25">
      <c r="B156" s="25">
        <v>45267</v>
      </c>
      <c r="C156" s="36" t="s">
        <v>120</v>
      </c>
      <c r="D156" s="40" t="s">
        <v>36</v>
      </c>
      <c r="E156" s="38">
        <v>3000</v>
      </c>
    </row>
    <row r="157" spans="2:5" x14ac:dyDescent="0.25">
      <c r="B157" s="25">
        <v>45267</v>
      </c>
      <c r="C157" s="43" t="s">
        <v>99</v>
      </c>
      <c r="D157" s="40" t="s">
        <v>98</v>
      </c>
      <c r="E157" s="38">
        <v>200</v>
      </c>
    </row>
    <row r="158" spans="2:5" x14ac:dyDescent="0.25">
      <c r="B158" s="25">
        <v>45267</v>
      </c>
      <c r="C158" s="36" t="s">
        <v>121</v>
      </c>
      <c r="D158" s="40" t="s">
        <v>28</v>
      </c>
      <c r="E158" s="38">
        <v>148</v>
      </c>
    </row>
    <row r="159" spans="2:5" x14ac:dyDescent="0.25">
      <c r="B159" s="25">
        <v>45267</v>
      </c>
      <c r="C159" s="36" t="s">
        <v>122</v>
      </c>
      <c r="D159" s="40" t="s">
        <v>123</v>
      </c>
      <c r="E159" s="38">
        <v>10452</v>
      </c>
    </row>
    <row r="160" spans="2:5" x14ac:dyDescent="0.25">
      <c r="B160" s="25">
        <v>45267</v>
      </c>
      <c r="C160" s="36" t="s">
        <v>124</v>
      </c>
      <c r="D160" s="40" t="s">
        <v>41</v>
      </c>
      <c r="E160" s="38">
        <v>150</v>
      </c>
    </row>
    <row r="161" spans="2:5" x14ac:dyDescent="0.25">
      <c r="B161" s="25">
        <v>45268</v>
      </c>
      <c r="C161" s="36" t="s">
        <v>125</v>
      </c>
      <c r="D161" s="40" t="s">
        <v>30</v>
      </c>
      <c r="E161" s="38">
        <v>53482</v>
      </c>
    </row>
    <row r="162" spans="2:5" x14ac:dyDescent="0.25">
      <c r="B162" s="25">
        <v>45268</v>
      </c>
      <c r="C162" s="36" t="s">
        <v>126</v>
      </c>
      <c r="D162" s="40" t="s">
        <v>74</v>
      </c>
      <c r="E162" s="38">
        <v>13099</v>
      </c>
    </row>
    <row r="163" spans="2:5" x14ac:dyDescent="0.25">
      <c r="B163" s="25">
        <v>45268</v>
      </c>
      <c r="C163" s="36" t="s">
        <v>127</v>
      </c>
      <c r="D163" s="40" t="s">
        <v>74</v>
      </c>
      <c r="E163" s="38">
        <v>7745</v>
      </c>
    </row>
    <row r="164" spans="2:5" x14ac:dyDescent="0.25">
      <c r="B164" s="25">
        <v>45268</v>
      </c>
      <c r="C164" s="36" t="s">
        <v>128</v>
      </c>
      <c r="D164" s="40" t="s">
        <v>33</v>
      </c>
      <c r="E164" s="38">
        <v>1421</v>
      </c>
    </row>
    <row r="165" spans="2:5" x14ac:dyDescent="0.25">
      <c r="B165" s="25">
        <v>45268</v>
      </c>
      <c r="C165" s="36" t="s">
        <v>129</v>
      </c>
      <c r="D165" s="36" t="s">
        <v>98</v>
      </c>
      <c r="E165" s="38">
        <v>895</v>
      </c>
    </row>
    <row r="166" spans="2:5" x14ac:dyDescent="0.25">
      <c r="B166" s="25">
        <v>45268</v>
      </c>
      <c r="C166" s="36" t="s">
        <v>130</v>
      </c>
      <c r="D166" s="40" t="s">
        <v>28</v>
      </c>
      <c r="E166" s="38">
        <v>200</v>
      </c>
    </row>
    <row r="167" spans="2:5" x14ac:dyDescent="0.25">
      <c r="B167" s="29">
        <v>45268</v>
      </c>
      <c r="C167" s="36" t="s">
        <v>131</v>
      </c>
      <c r="D167" s="40" t="s">
        <v>98</v>
      </c>
      <c r="E167" s="38">
        <v>49581.17</v>
      </c>
    </row>
    <row r="168" spans="2:5" x14ac:dyDescent="0.25">
      <c r="B168" s="25">
        <v>45268</v>
      </c>
      <c r="C168" s="36" t="s">
        <v>132</v>
      </c>
      <c r="D168" s="40" t="s">
        <v>98</v>
      </c>
      <c r="E168" s="38">
        <v>1025</v>
      </c>
    </row>
    <row r="169" spans="2:5" x14ac:dyDescent="0.25">
      <c r="B169" s="29">
        <v>45268</v>
      </c>
      <c r="C169" s="36" t="s">
        <v>133</v>
      </c>
      <c r="D169" s="40" t="s">
        <v>37</v>
      </c>
      <c r="E169" s="38">
        <v>3900</v>
      </c>
    </row>
    <row r="170" spans="2:5" x14ac:dyDescent="0.25">
      <c r="B170" s="25">
        <v>45271</v>
      </c>
      <c r="C170" s="36" t="s">
        <v>134</v>
      </c>
      <c r="D170" s="40" t="s">
        <v>30</v>
      </c>
      <c r="E170" s="38">
        <v>85948</v>
      </c>
    </row>
    <row r="171" spans="2:5" x14ac:dyDescent="0.25">
      <c r="B171" s="29">
        <v>45271</v>
      </c>
      <c r="C171" s="36" t="s">
        <v>135</v>
      </c>
      <c r="D171" s="40" t="s">
        <v>74</v>
      </c>
      <c r="E171" s="38">
        <v>12732</v>
      </c>
    </row>
    <row r="172" spans="2:5" x14ac:dyDescent="0.25">
      <c r="B172" s="25">
        <v>45271</v>
      </c>
      <c r="C172" s="36" t="s">
        <v>136</v>
      </c>
      <c r="D172" s="40" t="s">
        <v>74</v>
      </c>
      <c r="E172" s="38">
        <v>8170</v>
      </c>
    </row>
    <row r="173" spans="2:5" x14ac:dyDescent="0.25">
      <c r="B173" s="29">
        <v>45271</v>
      </c>
      <c r="C173" s="36" t="s">
        <v>137</v>
      </c>
      <c r="D173" s="40" t="s">
        <v>74</v>
      </c>
      <c r="E173" s="38">
        <v>2058081.64</v>
      </c>
    </row>
    <row r="174" spans="2:5" x14ac:dyDescent="0.25">
      <c r="B174" s="25">
        <v>45271</v>
      </c>
      <c r="C174" s="36" t="s">
        <v>138</v>
      </c>
      <c r="D174" s="40" t="s">
        <v>74</v>
      </c>
      <c r="E174" s="38">
        <v>21593365.739999998</v>
      </c>
    </row>
    <row r="175" spans="2:5" ht="15.75" customHeight="1" x14ac:dyDescent="0.25">
      <c r="B175" s="29">
        <v>45271</v>
      </c>
      <c r="C175" s="36" t="s">
        <v>139</v>
      </c>
      <c r="D175" s="40" t="s">
        <v>74</v>
      </c>
      <c r="E175" s="38">
        <v>179793.84</v>
      </c>
    </row>
    <row r="176" spans="2:5" x14ac:dyDescent="0.25">
      <c r="B176" s="25">
        <v>45271</v>
      </c>
      <c r="C176" s="36" t="s">
        <v>140</v>
      </c>
      <c r="D176" s="40" t="s">
        <v>31</v>
      </c>
      <c r="E176" s="38">
        <v>7398597.9500000002</v>
      </c>
    </row>
    <row r="177" spans="2:5" x14ac:dyDescent="0.25">
      <c r="B177" s="29">
        <v>45271</v>
      </c>
      <c r="C177" s="36" t="s">
        <v>141</v>
      </c>
      <c r="D177" s="40" t="s">
        <v>30</v>
      </c>
      <c r="E177" s="38">
        <v>8635</v>
      </c>
    </row>
    <row r="178" spans="2:5" x14ac:dyDescent="0.25">
      <c r="B178" s="25">
        <v>45271</v>
      </c>
      <c r="C178" s="36" t="s">
        <v>142</v>
      </c>
      <c r="D178" s="40" t="s">
        <v>33</v>
      </c>
      <c r="E178" s="38">
        <v>3985</v>
      </c>
    </row>
    <row r="179" spans="2:5" x14ac:dyDescent="0.25">
      <c r="B179" s="29">
        <v>45271</v>
      </c>
      <c r="C179" s="36" t="s">
        <v>143</v>
      </c>
      <c r="D179" s="40" t="s">
        <v>36</v>
      </c>
      <c r="E179" s="38">
        <v>150</v>
      </c>
    </row>
    <row r="180" spans="2:5" x14ac:dyDescent="0.25">
      <c r="B180" s="29">
        <v>45271</v>
      </c>
      <c r="C180" s="36" t="s">
        <v>144</v>
      </c>
      <c r="D180" s="40" t="s">
        <v>36</v>
      </c>
      <c r="E180" s="38">
        <v>1150</v>
      </c>
    </row>
    <row r="181" spans="2:5" x14ac:dyDescent="0.25">
      <c r="B181" s="29">
        <v>45271</v>
      </c>
      <c r="C181" s="36" t="s">
        <v>145</v>
      </c>
      <c r="D181" s="40" t="s">
        <v>30</v>
      </c>
      <c r="E181" s="38">
        <v>13446.3</v>
      </c>
    </row>
    <row r="182" spans="2:5" ht="15" customHeight="1" x14ac:dyDescent="0.25">
      <c r="B182" s="29">
        <v>45271</v>
      </c>
      <c r="C182" s="36" t="s">
        <v>146</v>
      </c>
      <c r="D182" s="40" t="s">
        <v>30</v>
      </c>
      <c r="E182" s="38">
        <v>3842</v>
      </c>
    </row>
    <row r="183" spans="2:5" x14ac:dyDescent="0.25">
      <c r="B183" s="29">
        <v>45271</v>
      </c>
      <c r="C183" s="36" t="s">
        <v>147</v>
      </c>
      <c r="D183" s="40" t="s">
        <v>28</v>
      </c>
      <c r="E183" s="38">
        <v>3305</v>
      </c>
    </row>
    <row r="184" spans="2:5" x14ac:dyDescent="0.25">
      <c r="B184" s="29">
        <v>45271</v>
      </c>
      <c r="C184" s="36" t="s">
        <v>148</v>
      </c>
      <c r="D184" s="40" t="s">
        <v>123</v>
      </c>
      <c r="E184" s="38">
        <v>10325</v>
      </c>
    </row>
    <row r="185" spans="2:5" x14ac:dyDescent="0.25">
      <c r="B185" s="29">
        <v>45271</v>
      </c>
      <c r="C185" s="36" t="s">
        <v>149</v>
      </c>
      <c r="D185" s="40" t="s">
        <v>30</v>
      </c>
      <c r="E185" s="38">
        <v>15367.2</v>
      </c>
    </row>
    <row r="186" spans="2:5" x14ac:dyDescent="0.25">
      <c r="B186" s="29">
        <v>45271</v>
      </c>
      <c r="C186" s="36" t="s">
        <v>150</v>
      </c>
      <c r="D186" s="40" t="s">
        <v>151</v>
      </c>
      <c r="E186" s="38">
        <v>376582.5</v>
      </c>
    </row>
    <row r="187" spans="2:5" x14ac:dyDescent="0.25">
      <c r="B187" s="29">
        <v>45272</v>
      </c>
      <c r="C187" s="35" t="s">
        <v>152</v>
      </c>
      <c r="D187" s="40" t="s">
        <v>30</v>
      </c>
      <c r="E187" s="38">
        <v>223190</v>
      </c>
    </row>
    <row r="188" spans="2:5" ht="13.5" customHeight="1" x14ac:dyDescent="0.25">
      <c r="B188" s="29">
        <v>45272</v>
      </c>
      <c r="C188" s="36" t="s">
        <v>153</v>
      </c>
      <c r="D188" s="40" t="s">
        <v>31</v>
      </c>
      <c r="E188" s="38">
        <v>9600</v>
      </c>
    </row>
    <row r="189" spans="2:5" x14ac:dyDescent="0.25">
      <c r="B189" s="29">
        <v>45272</v>
      </c>
      <c r="C189" s="36" t="s">
        <v>154</v>
      </c>
      <c r="D189" s="40" t="s">
        <v>31</v>
      </c>
      <c r="E189" s="38">
        <v>6839</v>
      </c>
    </row>
    <row r="190" spans="2:5" x14ac:dyDescent="0.25">
      <c r="B190" s="29">
        <v>45272</v>
      </c>
      <c r="C190" s="36" t="s">
        <v>153</v>
      </c>
      <c r="D190" s="40" t="s">
        <v>31</v>
      </c>
      <c r="E190" s="38">
        <v>9494</v>
      </c>
    </row>
    <row r="191" spans="2:5" x14ac:dyDescent="0.25">
      <c r="B191" s="29">
        <v>45272</v>
      </c>
      <c r="C191" s="36" t="s">
        <v>155</v>
      </c>
      <c r="D191" s="40" t="s">
        <v>30</v>
      </c>
      <c r="E191" s="38">
        <v>49943.4</v>
      </c>
    </row>
    <row r="192" spans="2:5" x14ac:dyDescent="0.25">
      <c r="B192" s="29">
        <v>45272</v>
      </c>
      <c r="C192" s="36" t="s">
        <v>156</v>
      </c>
      <c r="D192" s="40" t="s">
        <v>33</v>
      </c>
      <c r="E192" s="38">
        <v>17674</v>
      </c>
    </row>
    <row r="193" spans="2:5" x14ac:dyDescent="0.25">
      <c r="B193" s="29">
        <v>45272</v>
      </c>
      <c r="C193" s="36" t="s">
        <v>157</v>
      </c>
      <c r="D193" s="40" t="s">
        <v>30</v>
      </c>
      <c r="E193" s="38">
        <v>14265.02</v>
      </c>
    </row>
    <row r="194" spans="2:5" x14ac:dyDescent="0.25">
      <c r="B194" s="29">
        <v>45272</v>
      </c>
      <c r="C194" s="36" t="s">
        <v>158</v>
      </c>
      <c r="D194" s="40" t="s">
        <v>98</v>
      </c>
      <c r="E194" s="38">
        <v>4526.3</v>
      </c>
    </row>
    <row r="195" spans="2:5" x14ac:dyDescent="0.25">
      <c r="B195" s="29">
        <v>45272</v>
      </c>
      <c r="C195" s="36" t="s">
        <v>159</v>
      </c>
      <c r="D195" s="40" t="s">
        <v>98</v>
      </c>
      <c r="E195" s="38">
        <v>7068.18</v>
      </c>
    </row>
    <row r="196" spans="2:5" x14ac:dyDescent="0.25">
      <c r="B196" s="29">
        <v>45272</v>
      </c>
      <c r="C196" s="36">
        <v>10120155</v>
      </c>
      <c r="D196" s="40" t="s">
        <v>31</v>
      </c>
      <c r="E196" s="38">
        <v>0.18</v>
      </c>
    </row>
    <row r="197" spans="2:5" x14ac:dyDescent="0.25">
      <c r="B197" s="29">
        <v>45272</v>
      </c>
      <c r="C197" s="36" t="s">
        <v>160</v>
      </c>
      <c r="D197" s="40" t="s">
        <v>34</v>
      </c>
      <c r="E197" s="38">
        <v>125</v>
      </c>
    </row>
    <row r="198" spans="2:5" x14ac:dyDescent="0.25">
      <c r="B198" s="29">
        <v>45272</v>
      </c>
      <c r="C198" s="36" t="s">
        <v>161</v>
      </c>
      <c r="D198" s="40" t="s">
        <v>30</v>
      </c>
      <c r="E198" s="38">
        <v>32655.3</v>
      </c>
    </row>
    <row r="199" spans="2:5" ht="16.5" customHeight="1" x14ac:dyDescent="0.25">
      <c r="B199" s="29">
        <v>45272</v>
      </c>
      <c r="C199" s="36" t="s">
        <v>162</v>
      </c>
      <c r="D199" s="40" t="s">
        <v>30</v>
      </c>
      <c r="E199" s="38">
        <v>15367.2</v>
      </c>
    </row>
    <row r="200" spans="2:5" x14ac:dyDescent="0.25">
      <c r="B200" s="29">
        <v>45272</v>
      </c>
      <c r="C200" s="36" t="s">
        <v>163</v>
      </c>
      <c r="D200" s="40" t="s">
        <v>28</v>
      </c>
      <c r="E200" s="38">
        <v>930</v>
      </c>
    </row>
    <row r="201" spans="2:5" x14ac:dyDescent="0.25">
      <c r="B201" s="29">
        <v>45273</v>
      </c>
      <c r="C201" s="36" t="s">
        <v>164</v>
      </c>
      <c r="D201" s="40" t="s">
        <v>31</v>
      </c>
      <c r="E201" s="38">
        <v>13110</v>
      </c>
    </row>
    <row r="202" spans="2:5" x14ac:dyDescent="0.25">
      <c r="B202" s="29">
        <v>45273</v>
      </c>
      <c r="C202" s="36" t="s">
        <v>165</v>
      </c>
      <c r="D202" s="40" t="s">
        <v>31</v>
      </c>
      <c r="E202" s="38">
        <v>8755</v>
      </c>
    </row>
    <row r="203" spans="2:5" x14ac:dyDescent="0.25">
      <c r="B203" s="29">
        <v>45273</v>
      </c>
      <c r="C203" s="36" t="s">
        <v>166</v>
      </c>
      <c r="D203" s="40" t="s">
        <v>30</v>
      </c>
      <c r="E203" s="38">
        <v>61000</v>
      </c>
    </row>
    <row r="204" spans="2:5" x14ac:dyDescent="0.25">
      <c r="B204" s="29">
        <v>45273</v>
      </c>
      <c r="C204" s="36" t="s">
        <v>167</v>
      </c>
      <c r="D204" s="40" t="s">
        <v>36</v>
      </c>
      <c r="E204" s="38">
        <v>150</v>
      </c>
    </row>
    <row r="205" spans="2:5" x14ac:dyDescent="0.25">
      <c r="B205" s="29">
        <v>45273</v>
      </c>
      <c r="C205" s="36" t="s">
        <v>168</v>
      </c>
      <c r="D205" s="40" t="s">
        <v>36</v>
      </c>
      <c r="E205" s="38">
        <v>1881</v>
      </c>
    </row>
    <row r="206" spans="2:5" x14ac:dyDescent="0.25">
      <c r="B206" s="29">
        <v>45273</v>
      </c>
      <c r="C206" s="36" t="s">
        <v>169</v>
      </c>
      <c r="D206" s="40" t="s">
        <v>74</v>
      </c>
      <c r="E206" s="38">
        <v>440270</v>
      </c>
    </row>
    <row r="207" spans="2:5" x14ac:dyDescent="0.25">
      <c r="B207" s="29">
        <v>45273</v>
      </c>
      <c r="C207" s="44" t="s">
        <v>170</v>
      </c>
      <c r="D207" s="40" t="s">
        <v>98</v>
      </c>
      <c r="E207" s="38">
        <v>15152</v>
      </c>
    </row>
    <row r="208" spans="2:5" x14ac:dyDescent="0.25">
      <c r="B208" s="29">
        <v>45273</v>
      </c>
      <c r="C208" s="35" t="s">
        <v>171</v>
      </c>
      <c r="D208" s="40" t="s">
        <v>151</v>
      </c>
      <c r="E208" s="38">
        <v>1121422</v>
      </c>
    </row>
    <row r="209" spans="2:5" x14ac:dyDescent="0.25">
      <c r="B209" s="29">
        <v>45274</v>
      </c>
      <c r="C209" s="36" t="s">
        <v>157</v>
      </c>
      <c r="D209" s="40" t="s">
        <v>30</v>
      </c>
      <c r="E209" s="38">
        <v>78872</v>
      </c>
    </row>
    <row r="210" spans="2:5" x14ac:dyDescent="0.25">
      <c r="B210" s="29">
        <v>45274</v>
      </c>
      <c r="C210" s="36" t="s">
        <v>172</v>
      </c>
      <c r="D210" s="40" t="s">
        <v>31</v>
      </c>
      <c r="E210" s="38">
        <v>13040</v>
      </c>
    </row>
    <row r="211" spans="2:5" x14ac:dyDescent="0.25">
      <c r="B211" s="29">
        <v>45274</v>
      </c>
      <c r="C211" s="36" t="s">
        <v>173</v>
      </c>
      <c r="D211" s="40" t="s">
        <v>31</v>
      </c>
      <c r="E211" s="38">
        <v>8079</v>
      </c>
    </row>
    <row r="212" spans="2:5" x14ac:dyDescent="0.25">
      <c r="B212" s="29">
        <v>45274</v>
      </c>
      <c r="C212" s="36" t="s">
        <v>174</v>
      </c>
      <c r="D212" s="40" t="s">
        <v>98</v>
      </c>
      <c r="E212" s="38">
        <v>877</v>
      </c>
    </row>
    <row r="213" spans="2:5" x14ac:dyDescent="0.25">
      <c r="B213" s="29">
        <v>45274</v>
      </c>
      <c r="C213" s="36" t="s">
        <v>175</v>
      </c>
      <c r="D213" s="40" t="s">
        <v>36</v>
      </c>
      <c r="E213" s="38">
        <v>1027</v>
      </c>
    </row>
    <row r="214" spans="2:5" x14ac:dyDescent="0.25">
      <c r="B214" s="29">
        <v>45274</v>
      </c>
      <c r="C214" s="36" t="s">
        <v>176</v>
      </c>
      <c r="D214" s="40" t="s">
        <v>36</v>
      </c>
      <c r="E214" s="38">
        <v>250</v>
      </c>
    </row>
    <row r="215" spans="2:5" x14ac:dyDescent="0.25">
      <c r="B215" s="29">
        <v>45274</v>
      </c>
      <c r="C215" s="36" t="s">
        <v>177</v>
      </c>
      <c r="D215" s="40" t="s">
        <v>38</v>
      </c>
      <c r="E215" s="38">
        <v>11469</v>
      </c>
    </row>
    <row r="216" spans="2:5" ht="15.75" customHeight="1" x14ac:dyDescent="0.25">
      <c r="B216" s="29">
        <v>45275</v>
      </c>
      <c r="C216" s="36" t="s">
        <v>178</v>
      </c>
      <c r="D216" s="40" t="s">
        <v>30</v>
      </c>
      <c r="E216" s="38">
        <v>400820</v>
      </c>
    </row>
    <row r="217" spans="2:5" x14ac:dyDescent="0.25">
      <c r="B217" s="29">
        <v>45275</v>
      </c>
      <c r="C217" s="36" t="s">
        <v>179</v>
      </c>
      <c r="D217" s="40" t="s">
        <v>28</v>
      </c>
      <c r="E217" s="38">
        <v>37327</v>
      </c>
    </row>
    <row r="218" spans="2:5" x14ac:dyDescent="0.25">
      <c r="B218" s="29">
        <v>45275</v>
      </c>
      <c r="C218" s="36" t="s">
        <v>180</v>
      </c>
      <c r="D218" s="40" t="s">
        <v>32</v>
      </c>
      <c r="E218" s="38">
        <v>12108</v>
      </c>
    </row>
    <row r="219" spans="2:5" x14ac:dyDescent="0.25">
      <c r="B219" s="29">
        <v>45275</v>
      </c>
      <c r="C219" s="36" t="s">
        <v>181</v>
      </c>
      <c r="D219" s="40" t="s">
        <v>31</v>
      </c>
      <c r="E219" s="38">
        <v>12978</v>
      </c>
    </row>
    <row r="220" spans="2:5" x14ac:dyDescent="0.25">
      <c r="B220" s="29">
        <v>45275</v>
      </c>
      <c r="C220" s="36" t="s">
        <v>182</v>
      </c>
      <c r="D220" s="40" t="s">
        <v>31</v>
      </c>
      <c r="E220" s="38">
        <v>8918</v>
      </c>
    </row>
    <row r="221" spans="2:5" x14ac:dyDescent="0.25">
      <c r="B221" s="29">
        <v>45275</v>
      </c>
      <c r="C221" s="44" t="s">
        <v>183</v>
      </c>
      <c r="D221" s="40" t="s">
        <v>98</v>
      </c>
      <c r="E221" s="38">
        <v>1223</v>
      </c>
    </row>
    <row r="222" spans="2:5" x14ac:dyDescent="0.25">
      <c r="B222" s="29">
        <v>45275</v>
      </c>
      <c r="C222" s="44" t="s">
        <v>184</v>
      </c>
      <c r="D222" s="40" t="s">
        <v>34</v>
      </c>
      <c r="E222" s="38">
        <v>8491.3700000000008</v>
      </c>
    </row>
    <row r="223" spans="2:5" x14ac:dyDescent="0.25">
      <c r="B223" s="29">
        <v>45275</v>
      </c>
      <c r="C223" s="44" t="s">
        <v>185</v>
      </c>
      <c r="D223" s="40" t="s">
        <v>34</v>
      </c>
      <c r="E223" s="38">
        <v>4379.99</v>
      </c>
    </row>
    <row r="224" spans="2:5" x14ac:dyDescent="0.25">
      <c r="B224" s="29">
        <v>45275</v>
      </c>
      <c r="C224" s="44" t="s">
        <v>186</v>
      </c>
      <c r="D224" s="40" t="s">
        <v>34</v>
      </c>
      <c r="E224" s="38">
        <v>450</v>
      </c>
    </row>
    <row r="225" spans="2:5" x14ac:dyDescent="0.25">
      <c r="B225" s="29">
        <v>45275</v>
      </c>
      <c r="C225" s="36" t="s">
        <v>187</v>
      </c>
      <c r="D225" s="40" t="s">
        <v>28</v>
      </c>
      <c r="E225" s="38">
        <v>315</v>
      </c>
    </row>
    <row r="226" spans="2:5" x14ac:dyDescent="0.25">
      <c r="B226" s="29">
        <v>45278</v>
      </c>
      <c r="C226" s="36" t="s">
        <v>188</v>
      </c>
      <c r="D226" s="40" t="s">
        <v>30</v>
      </c>
      <c r="E226" s="38">
        <v>105390</v>
      </c>
    </row>
    <row r="227" spans="2:5" x14ac:dyDescent="0.25">
      <c r="B227" s="29">
        <v>45278</v>
      </c>
      <c r="C227" s="36" t="s">
        <v>189</v>
      </c>
      <c r="D227" s="40" t="s">
        <v>30</v>
      </c>
      <c r="E227" s="38">
        <v>27879</v>
      </c>
    </row>
    <row r="228" spans="2:5" x14ac:dyDescent="0.25">
      <c r="B228" s="29">
        <v>45278</v>
      </c>
      <c r="C228" s="36" t="s">
        <v>190</v>
      </c>
      <c r="D228" s="40" t="s">
        <v>98</v>
      </c>
      <c r="E228" s="38">
        <v>300</v>
      </c>
    </row>
    <row r="229" spans="2:5" x14ac:dyDescent="0.25">
      <c r="B229" s="29">
        <v>45278</v>
      </c>
      <c r="C229" s="36" t="s">
        <v>191</v>
      </c>
      <c r="D229" s="40" t="s">
        <v>31</v>
      </c>
      <c r="E229" s="38">
        <v>14134</v>
      </c>
    </row>
    <row r="230" spans="2:5" x14ac:dyDescent="0.25">
      <c r="B230" s="29">
        <v>45278</v>
      </c>
      <c r="C230" s="36" t="s">
        <v>192</v>
      </c>
      <c r="D230" s="40" t="s">
        <v>31</v>
      </c>
      <c r="E230" s="38">
        <v>8601</v>
      </c>
    </row>
    <row r="231" spans="2:5" ht="16.5" customHeight="1" x14ac:dyDescent="0.25">
      <c r="B231" s="29">
        <v>45278</v>
      </c>
      <c r="C231" s="36" t="s">
        <v>193</v>
      </c>
      <c r="D231" s="40" t="s">
        <v>74</v>
      </c>
      <c r="E231" s="38">
        <v>881522.42</v>
      </c>
    </row>
    <row r="232" spans="2:5" x14ac:dyDescent="0.25">
      <c r="B232" s="29">
        <v>45278</v>
      </c>
      <c r="C232" s="36" t="s">
        <v>194</v>
      </c>
      <c r="D232" s="40" t="s">
        <v>74</v>
      </c>
      <c r="E232" s="38">
        <v>10791901.939999999</v>
      </c>
    </row>
    <row r="233" spans="2:5" ht="15.75" customHeight="1" x14ac:dyDescent="0.25">
      <c r="B233" s="29">
        <v>45278</v>
      </c>
      <c r="C233" s="36" t="s">
        <v>195</v>
      </c>
      <c r="D233" s="40" t="s">
        <v>74</v>
      </c>
      <c r="E233" s="38">
        <v>293752.93</v>
      </c>
    </row>
    <row r="234" spans="2:5" x14ac:dyDescent="0.25">
      <c r="B234" s="29">
        <v>45278</v>
      </c>
      <c r="C234" s="36" t="s">
        <v>196</v>
      </c>
      <c r="D234" s="40" t="s">
        <v>34</v>
      </c>
      <c r="E234" s="38">
        <v>8632</v>
      </c>
    </row>
    <row r="235" spans="2:5" x14ac:dyDescent="0.25">
      <c r="B235" s="29">
        <v>45278</v>
      </c>
      <c r="C235" s="36" t="s">
        <v>185</v>
      </c>
      <c r="D235" s="40" t="s">
        <v>34</v>
      </c>
      <c r="E235" s="38">
        <v>8632</v>
      </c>
    </row>
    <row r="236" spans="2:5" x14ac:dyDescent="0.25">
      <c r="B236" s="29">
        <v>45279</v>
      </c>
      <c r="C236" s="36" t="s">
        <v>197</v>
      </c>
      <c r="D236" s="40" t="s">
        <v>33</v>
      </c>
      <c r="E236" s="38">
        <v>2138</v>
      </c>
    </row>
    <row r="237" spans="2:5" x14ac:dyDescent="0.25">
      <c r="B237" s="29">
        <v>45279</v>
      </c>
      <c r="C237" s="36" t="s">
        <v>198</v>
      </c>
      <c r="D237" s="40" t="s">
        <v>30</v>
      </c>
      <c r="E237" s="38">
        <v>88398</v>
      </c>
    </row>
    <row r="238" spans="2:5" x14ac:dyDescent="0.25">
      <c r="B238" s="29">
        <v>45279</v>
      </c>
      <c r="C238" s="36" t="s">
        <v>199</v>
      </c>
      <c r="D238" s="40" t="s">
        <v>31</v>
      </c>
      <c r="E238" s="38">
        <v>9532</v>
      </c>
    </row>
    <row r="239" spans="2:5" x14ac:dyDescent="0.25">
      <c r="B239" s="29">
        <v>45279</v>
      </c>
      <c r="C239" s="36" t="s">
        <v>200</v>
      </c>
      <c r="D239" s="40" t="s">
        <v>31</v>
      </c>
      <c r="E239" s="38">
        <v>7605</v>
      </c>
    </row>
    <row r="240" spans="2:5" x14ac:dyDescent="0.25">
      <c r="B240" s="29">
        <v>45279</v>
      </c>
      <c r="C240" s="36" t="s">
        <v>201</v>
      </c>
      <c r="D240" s="40" t="s">
        <v>31</v>
      </c>
      <c r="E240" s="38">
        <v>10700</v>
      </c>
    </row>
    <row r="241" spans="2:5" ht="18" customHeight="1" x14ac:dyDescent="0.25">
      <c r="B241" s="29">
        <v>45279</v>
      </c>
      <c r="C241" s="36" t="s">
        <v>202</v>
      </c>
      <c r="D241" s="40" t="s">
        <v>98</v>
      </c>
      <c r="E241" s="38">
        <v>6670</v>
      </c>
    </row>
    <row r="242" spans="2:5" x14ac:dyDescent="0.25">
      <c r="B242" s="29">
        <v>45279</v>
      </c>
      <c r="C242" s="36" t="s">
        <v>203</v>
      </c>
      <c r="D242" s="40" t="s">
        <v>28</v>
      </c>
      <c r="E242" s="38">
        <v>4885</v>
      </c>
    </row>
    <row r="243" spans="2:5" x14ac:dyDescent="0.25">
      <c r="B243" s="29">
        <v>45280</v>
      </c>
      <c r="C243" s="36" t="s">
        <v>204</v>
      </c>
      <c r="D243" s="40" t="s">
        <v>30</v>
      </c>
      <c r="E243" s="38">
        <v>178192</v>
      </c>
    </row>
    <row r="244" spans="2:5" x14ac:dyDescent="0.25">
      <c r="B244" s="29">
        <v>45280</v>
      </c>
      <c r="C244" s="36" t="s">
        <v>205</v>
      </c>
      <c r="D244" s="40" t="s">
        <v>31</v>
      </c>
      <c r="E244" s="38">
        <v>11367</v>
      </c>
    </row>
    <row r="245" spans="2:5" x14ac:dyDescent="0.25">
      <c r="B245" s="29">
        <v>45280</v>
      </c>
      <c r="C245" s="36" t="s">
        <v>199</v>
      </c>
      <c r="D245" s="40" t="s">
        <v>31</v>
      </c>
      <c r="E245" s="38">
        <v>8914</v>
      </c>
    </row>
    <row r="246" spans="2:5" x14ac:dyDescent="0.25">
      <c r="B246" s="26">
        <v>45280</v>
      </c>
      <c r="C246" s="36" t="s">
        <v>206</v>
      </c>
      <c r="D246" s="40" t="s">
        <v>33</v>
      </c>
      <c r="E246" s="38">
        <v>399</v>
      </c>
    </row>
    <row r="247" spans="2:5" ht="15" customHeight="1" x14ac:dyDescent="0.25">
      <c r="B247" s="26">
        <v>45280</v>
      </c>
      <c r="C247" s="36" t="s">
        <v>207</v>
      </c>
      <c r="D247" s="40" t="s">
        <v>151</v>
      </c>
      <c r="E247" s="38">
        <v>1199124.25</v>
      </c>
    </row>
    <row r="248" spans="2:5" x14ac:dyDescent="0.25">
      <c r="B248" s="26">
        <v>45280</v>
      </c>
      <c r="C248" s="40" t="s">
        <v>208</v>
      </c>
      <c r="D248" s="40" t="s">
        <v>98</v>
      </c>
      <c r="E248" s="38">
        <v>6902</v>
      </c>
    </row>
    <row r="249" spans="2:5" x14ac:dyDescent="0.25">
      <c r="B249" s="26">
        <v>45281</v>
      </c>
      <c r="C249" s="36" t="s">
        <v>209</v>
      </c>
      <c r="D249" s="40" t="s">
        <v>30</v>
      </c>
      <c r="E249" s="38">
        <v>145890</v>
      </c>
    </row>
    <row r="250" spans="2:5" x14ac:dyDescent="0.25">
      <c r="B250" s="26">
        <v>45281</v>
      </c>
      <c r="C250" s="36" t="s">
        <v>210</v>
      </c>
      <c r="D250" s="40" t="s">
        <v>30</v>
      </c>
      <c r="E250" s="38">
        <v>604126.14</v>
      </c>
    </row>
    <row r="251" spans="2:5" x14ac:dyDescent="0.25">
      <c r="B251" s="26">
        <v>45281</v>
      </c>
      <c r="C251" s="36" t="s">
        <v>211</v>
      </c>
      <c r="D251" s="40" t="s">
        <v>28</v>
      </c>
      <c r="E251" s="38">
        <v>16671</v>
      </c>
    </row>
    <row r="252" spans="2:5" x14ac:dyDescent="0.25">
      <c r="B252" s="26">
        <v>45281</v>
      </c>
      <c r="C252" s="36" t="s">
        <v>212</v>
      </c>
      <c r="D252" s="40" t="s">
        <v>32</v>
      </c>
      <c r="E252" s="38">
        <v>14284</v>
      </c>
    </row>
    <row r="253" spans="2:5" x14ac:dyDescent="0.25">
      <c r="B253" s="26">
        <v>45281</v>
      </c>
      <c r="C253" s="36" t="s">
        <v>213</v>
      </c>
      <c r="D253" s="40" t="s">
        <v>74</v>
      </c>
      <c r="E253" s="38">
        <v>12342</v>
      </c>
    </row>
    <row r="254" spans="2:5" x14ac:dyDescent="0.25">
      <c r="B254" s="26">
        <v>45281</v>
      </c>
      <c r="C254" s="36" t="s">
        <v>214</v>
      </c>
      <c r="D254" s="40" t="s">
        <v>74</v>
      </c>
      <c r="E254" s="38">
        <v>4350</v>
      </c>
    </row>
    <row r="255" spans="2:5" x14ac:dyDescent="0.25">
      <c r="B255" s="26">
        <v>45281</v>
      </c>
      <c r="C255" s="36" t="s">
        <v>215</v>
      </c>
      <c r="D255" s="40" t="s">
        <v>98</v>
      </c>
      <c r="E255" s="38">
        <v>550</v>
      </c>
    </row>
    <row r="256" spans="2:5" x14ac:dyDescent="0.25">
      <c r="B256" s="29">
        <v>45281</v>
      </c>
      <c r="C256" s="36" t="s">
        <v>216</v>
      </c>
      <c r="D256" s="40" t="s">
        <v>30</v>
      </c>
      <c r="E256" s="38">
        <v>2965</v>
      </c>
    </row>
    <row r="257" spans="2:5" x14ac:dyDescent="0.25">
      <c r="B257" s="26">
        <v>45282</v>
      </c>
      <c r="C257" s="36" t="s">
        <v>217</v>
      </c>
      <c r="D257" s="40" t="s">
        <v>30</v>
      </c>
      <c r="E257" s="38">
        <v>156474.49</v>
      </c>
    </row>
    <row r="258" spans="2:5" ht="15.75" customHeight="1" x14ac:dyDescent="0.25">
      <c r="B258" s="29">
        <v>45282</v>
      </c>
      <c r="C258" s="36" t="s">
        <v>218</v>
      </c>
      <c r="D258" s="40" t="s">
        <v>30</v>
      </c>
      <c r="E258" s="38">
        <v>120036</v>
      </c>
    </row>
    <row r="259" spans="2:5" x14ac:dyDescent="0.25">
      <c r="B259" s="29">
        <v>45282</v>
      </c>
      <c r="C259" s="44" t="s">
        <v>219</v>
      </c>
      <c r="D259" s="40" t="s">
        <v>74</v>
      </c>
      <c r="E259" s="38">
        <v>1000</v>
      </c>
    </row>
    <row r="260" spans="2:5" x14ac:dyDescent="0.25">
      <c r="B260" s="29">
        <v>45282</v>
      </c>
      <c r="C260" s="36" t="s">
        <v>220</v>
      </c>
      <c r="D260" s="40" t="s">
        <v>74</v>
      </c>
      <c r="E260" s="38">
        <v>1000</v>
      </c>
    </row>
    <row r="261" spans="2:5" x14ac:dyDescent="0.25">
      <c r="B261" s="29">
        <v>45282</v>
      </c>
      <c r="C261" s="36" t="s">
        <v>221</v>
      </c>
      <c r="D261" s="40" t="s">
        <v>74</v>
      </c>
      <c r="E261" s="38">
        <v>1000</v>
      </c>
    </row>
    <row r="262" spans="2:5" x14ac:dyDescent="0.25">
      <c r="B262" s="29">
        <v>45282</v>
      </c>
      <c r="C262" s="31" t="s">
        <v>222</v>
      </c>
      <c r="D262" s="40" t="s">
        <v>74</v>
      </c>
      <c r="E262" s="38">
        <v>8736</v>
      </c>
    </row>
    <row r="263" spans="2:5" x14ac:dyDescent="0.25">
      <c r="B263" s="29">
        <v>45282</v>
      </c>
      <c r="C263" s="36" t="s">
        <v>223</v>
      </c>
      <c r="D263" s="40" t="s">
        <v>74</v>
      </c>
      <c r="E263" s="38">
        <v>13214</v>
      </c>
    </row>
    <row r="264" spans="2:5" x14ac:dyDescent="0.25">
      <c r="B264" s="29">
        <v>45282</v>
      </c>
      <c r="C264" s="36" t="s">
        <v>224</v>
      </c>
      <c r="D264" s="40" t="s">
        <v>33</v>
      </c>
      <c r="E264" s="38">
        <v>1701</v>
      </c>
    </row>
    <row r="265" spans="2:5" x14ac:dyDescent="0.25">
      <c r="B265" s="29">
        <v>45282</v>
      </c>
      <c r="C265" s="36" t="s">
        <v>225</v>
      </c>
      <c r="D265" s="40" t="s">
        <v>98</v>
      </c>
      <c r="E265" s="38">
        <v>1635</v>
      </c>
    </row>
    <row r="266" spans="2:5" x14ac:dyDescent="0.25">
      <c r="B266" s="29">
        <v>45282</v>
      </c>
      <c r="C266" s="36" t="s">
        <v>226</v>
      </c>
      <c r="D266" s="40" t="s">
        <v>28</v>
      </c>
      <c r="E266" s="38">
        <v>1870</v>
      </c>
    </row>
    <row r="267" spans="2:5" x14ac:dyDescent="0.25">
      <c r="B267" s="29">
        <v>45282</v>
      </c>
      <c r="C267" s="36" t="s">
        <v>227</v>
      </c>
      <c r="D267" s="40" t="s">
        <v>29</v>
      </c>
      <c r="E267" s="38">
        <v>12961</v>
      </c>
    </row>
    <row r="268" spans="2:5" x14ac:dyDescent="0.25">
      <c r="B268" s="29">
        <v>45282</v>
      </c>
      <c r="C268" s="36" t="s">
        <v>228</v>
      </c>
      <c r="D268" s="40" t="s">
        <v>29</v>
      </c>
      <c r="E268" s="38">
        <v>2565</v>
      </c>
    </row>
    <row r="269" spans="2:5" x14ac:dyDescent="0.25">
      <c r="B269" s="29">
        <v>45282</v>
      </c>
      <c r="C269" s="36" t="s">
        <v>229</v>
      </c>
      <c r="D269" s="40" t="s">
        <v>29</v>
      </c>
      <c r="E269" s="38">
        <v>12112</v>
      </c>
    </row>
    <row r="270" spans="2:5" x14ac:dyDescent="0.25">
      <c r="B270" s="29">
        <v>45282</v>
      </c>
      <c r="C270" s="36" t="s">
        <v>230</v>
      </c>
      <c r="D270" s="40" t="s">
        <v>29</v>
      </c>
      <c r="E270" s="38">
        <v>2195</v>
      </c>
    </row>
    <row r="271" spans="2:5" x14ac:dyDescent="0.25">
      <c r="B271" s="29">
        <v>45282</v>
      </c>
      <c r="C271" s="36" t="s">
        <v>231</v>
      </c>
      <c r="D271" s="40" t="s">
        <v>29</v>
      </c>
      <c r="E271" s="38">
        <v>8340</v>
      </c>
    </row>
    <row r="272" spans="2:5" x14ac:dyDescent="0.25">
      <c r="B272" s="29">
        <v>45282</v>
      </c>
      <c r="C272" s="36" t="s">
        <v>232</v>
      </c>
      <c r="D272" s="40" t="s">
        <v>29</v>
      </c>
      <c r="E272" s="38">
        <v>3425</v>
      </c>
    </row>
    <row r="273" spans="2:5" ht="12.75" customHeight="1" x14ac:dyDescent="0.25">
      <c r="B273" s="29">
        <v>45282</v>
      </c>
      <c r="C273" s="36" t="s">
        <v>233</v>
      </c>
      <c r="D273" s="40" t="s">
        <v>123</v>
      </c>
      <c r="E273" s="38">
        <v>4361</v>
      </c>
    </row>
    <row r="274" spans="2:5" x14ac:dyDescent="0.25">
      <c r="B274" s="29">
        <v>45282</v>
      </c>
      <c r="C274" s="36" t="s">
        <v>234</v>
      </c>
      <c r="D274" s="40" t="s">
        <v>28</v>
      </c>
      <c r="E274" s="38">
        <v>1534</v>
      </c>
    </row>
    <row r="275" spans="2:5" x14ac:dyDescent="0.25">
      <c r="B275" s="29">
        <v>45286</v>
      </c>
      <c r="C275" s="36" t="s">
        <v>235</v>
      </c>
      <c r="D275" s="40" t="s">
        <v>30</v>
      </c>
      <c r="E275" s="38">
        <v>11960</v>
      </c>
    </row>
    <row r="276" spans="2:5" x14ac:dyDescent="0.25">
      <c r="B276" s="29">
        <v>45286</v>
      </c>
      <c r="C276" s="44" t="s">
        <v>236</v>
      </c>
      <c r="D276" s="40" t="s">
        <v>30</v>
      </c>
      <c r="E276" s="38">
        <v>78452</v>
      </c>
    </row>
    <row r="277" spans="2:5" x14ac:dyDescent="0.25">
      <c r="B277" s="29">
        <v>45286</v>
      </c>
      <c r="C277" s="36" t="s">
        <v>237</v>
      </c>
      <c r="D277" s="40" t="s">
        <v>74</v>
      </c>
      <c r="E277" s="38">
        <v>1134508.73</v>
      </c>
    </row>
    <row r="278" spans="2:5" x14ac:dyDescent="0.25">
      <c r="B278" s="29">
        <v>45286</v>
      </c>
      <c r="C278" s="35" t="s">
        <v>238</v>
      </c>
      <c r="D278" s="40" t="s">
        <v>74</v>
      </c>
      <c r="E278" s="38">
        <v>159583.03</v>
      </c>
    </row>
    <row r="279" spans="2:5" x14ac:dyDescent="0.25">
      <c r="B279" s="29">
        <v>45286</v>
      </c>
      <c r="C279" s="36" t="s">
        <v>239</v>
      </c>
      <c r="D279" s="40" t="s">
        <v>74</v>
      </c>
      <c r="E279" s="38">
        <v>9840</v>
      </c>
    </row>
    <row r="280" spans="2:5" x14ac:dyDescent="0.25">
      <c r="B280" s="29">
        <v>45286</v>
      </c>
      <c r="C280" s="36" t="s">
        <v>240</v>
      </c>
      <c r="D280" s="40" t="s">
        <v>74</v>
      </c>
      <c r="E280" s="38">
        <v>13645</v>
      </c>
    </row>
    <row r="281" spans="2:5" x14ac:dyDescent="0.25">
      <c r="B281" s="29">
        <v>45286</v>
      </c>
      <c r="C281" s="36" t="s">
        <v>241</v>
      </c>
      <c r="D281" s="40" t="s">
        <v>30</v>
      </c>
      <c r="E281" s="38">
        <v>1653</v>
      </c>
    </row>
    <row r="282" spans="2:5" ht="18.75" customHeight="1" x14ac:dyDescent="0.25">
      <c r="B282" s="29">
        <v>45286</v>
      </c>
      <c r="C282" s="36" t="s">
        <v>242</v>
      </c>
      <c r="D282" s="40" t="s">
        <v>74</v>
      </c>
      <c r="E282" s="38">
        <v>6362997.6500000004</v>
      </c>
    </row>
    <row r="283" spans="2:5" ht="17.25" customHeight="1" x14ac:dyDescent="0.25">
      <c r="B283" s="29">
        <v>45286</v>
      </c>
      <c r="C283" s="36" t="s">
        <v>243</v>
      </c>
      <c r="D283" s="40" t="s">
        <v>74</v>
      </c>
      <c r="E283" s="38">
        <v>3946761.62</v>
      </c>
    </row>
    <row r="284" spans="2:5" x14ac:dyDescent="0.25">
      <c r="B284" s="29">
        <v>45286</v>
      </c>
      <c r="C284" s="36" t="s">
        <v>244</v>
      </c>
      <c r="D284" s="40" t="s">
        <v>98</v>
      </c>
      <c r="E284" s="38">
        <v>275</v>
      </c>
    </row>
    <row r="285" spans="2:5" x14ac:dyDescent="0.25">
      <c r="B285" s="29">
        <v>45286</v>
      </c>
      <c r="C285" s="36" t="s">
        <v>245</v>
      </c>
      <c r="D285" s="40" t="s">
        <v>36</v>
      </c>
      <c r="E285" s="38">
        <v>20000</v>
      </c>
    </row>
    <row r="286" spans="2:5" x14ac:dyDescent="0.25">
      <c r="B286" s="29">
        <v>45286</v>
      </c>
      <c r="C286" s="45" t="s">
        <v>246</v>
      </c>
      <c r="D286" s="45" t="s">
        <v>34</v>
      </c>
      <c r="E286" s="38">
        <v>27600</v>
      </c>
    </row>
    <row r="287" spans="2:5" x14ac:dyDescent="0.25">
      <c r="B287" s="29">
        <v>45286</v>
      </c>
      <c r="C287" s="45" t="s">
        <v>247</v>
      </c>
      <c r="D287" s="40" t="s">
        <v>36</v>
      </c>
      <c r="E287" s="38">
        <v>2628</v>
      </c>
    </row>
    <row r="288" spans="2:5" x14ac:dyDescent="0.25">
      <c r="B288" s="29">
        <v>45286</v>
      </c>
      <c r="C288" s="45" t="s">
        <v>248</v>
      </c>
      <c r="D288" s="40" t="s">
        <v>32</v>
      </c>
      <c r="E288" s="38">
        <v>2173</v>
      </c>
    </row>
    <row r="289" spans="2:5" x14ac:dyDescent="0.25">
      <c r="B289" s="29">
        <v>45286</v>
      </c>
      <c r="C289" s="45" t="s">
        <v>249</v>
      </c>
      <c r="D289" s="45" t="s">
        <v>34</v>
      </c>
      <c r="E289" s="38">
        <v>6108</v>
      </c>
    </row>
    <row r="290" spans="2:5" x14ac:dyDescent="0.25">
      <c r="B290" s="29">
        <v>45287</v>
      </c>
      <c r="C290" s="36">
        <v>46736408</v>
      </c>
      <c r="D290" s="45" t="s">
        <v>31</v>
      </c>
      <c r="E290" s="38">
        <v>4873.0200000000004</v>
      </c>
    </row>
    <row r="291" spans="2:5" ht="17.25" customHeight="1" x14ac:dyDescent="0.25">
      <c r="B291" s="29">
        <v>45287</v>
      </c>
      <c r="C291" s="45" t="s">
        <v>250</v>
      </c>
      <c r="D291" s="76" t="s">
        <v>33</v>
      </c>
      <c r="E291" s="38">
        <v>4606</v>
      </c>
    </row>
    <row r="292" spans="2:5" x14ac:dyDescent="0.25">
      <c r="B292" s="29">
        <v>45287</v>
      </c>
      <c r="C292" s="45" t="s">
        <v>251</v>
      </c>
      <c r="D292" s="40" t="s">
        <v>30</v>
      </c>
      <c r="E292" s="38">
        <v>5055</v>
      </c>
    </row>
    <row r="293" spans="2:5" x14ac:dyDescent="0.25">
      <c r="B293" s="29">
        <v>45287</v>
      </c>
      <c r="C293" s="45" t="s">
        <v>252</v>
      </c>
      <c r="D293" s="40" t="s">
        <v>30</v>
      </c>
      <c r="E293" s="38">
        <v>57825</v>
      </c>
    </row>
    <row r="294" spans="2:5" x14ac:dyDescent="0.25">
      <c r="B294" s="29">
        <v>45287</v>
      </c>
      <c r="C294" s="36" t="s">
        <v>253</v>
      </c>
      <c r="D294" s="40" t="s">
        <v>74</v>
      </c>
      <c r="E294" s="38">
        <v>7011</v>
      </c>
    </row>
    <row r="295" spans="2:5" x14ac:dyDescent="0.25">
      <c r="B295" s="29">
        <v>45287</v>
      </c>
      <c r="C295" s="45" t="s">
        <v>254</v>
      </c>
      <c r="D295" s="45" t="s">
        <v>74</v>
      </c>
      <c r="E295" s="38">
        <v>9599</v>
      </c>
    </row>
    <row r="296" spans="2:5" x14ac:dyDescent="0.25">
      <c r="B296" s="29">
        <v>45287</v>
      </c>
      <c r="C296" s="36" t="s">
        <v>255</v>
      </c>
      <c r="D296" s="40" t="s">
        <v>74</v>
      </c>
      <c r="E296" s="38">
        <v>9003</v>
      </c>
    </row>
    <row r="297" spans="2:5" ht="18" customHeight="1" x14ac:dyDescent="0.25">
      <c r="B297" s="29">
        <v>45287</v>
      </c>
      <c r="C297" s="36" t="s">
        <v>256</v>
      </c>
      <c r="D297" s="40" t="s">
        <v>34</v>
      </c>
      <c r="E297" s="38">
        <v>115260</v>
      </c>
    </row>
    <row r="298" spans="2:5" x14ac:dyDescent="0.25">
      <c r="B298" s="29">
        <v>45287</v>
      </c>
      <c r="C298" s="45" t="s">
        <v>257</v>
      </c>
      <c r="D298" s="45" t="s">
        <v>98</v>
      </c>
      <c r="E298" s="38">
        <v>6359</v>
      </c>
    </row>
    <row r="299" spans="2:5" ht="18" customHeight="1" x14ac:dyDescent="0.25">
      <c r="B299" s="45">
        <v>45287</v>
      </c>
      <c r="C299" s="31">
        <v>810510019</v>
      </c>
      <c r="D299" s="45" t="s">
        <v>31</v>
      </c>
      <c r="E299" s="38">
        <v>15589.62</v>
      </c>
    </row>
    <row r="300" spans="2:5" x14ac:dyDescent="0.25">
      <c r="B300" s="45">
        <v>45287</v>
      </c>
      <c r="C300" s="36">
        <v>50199</v>
      </c>
      <c r="D300" s="45" t="s">
        <v>31</v>
      </c>
      <c r="E300" s="38">
        <v>33100.14</v>
      </c>
    </row>
    <row r="301" spans="2:5" x14ac:dyDescent="0.25">
      <c r="B301" s="45">
        <v>45287</v>
      </c>
      <c r="C301" s="31">
        <v>53984647</v>
      </c>
      <c r="D301" s="45" t="s">
        <v>31</v>
      </c>
      <c r="E301" s="38">
        <v>51601.440000000002</v>
      </c>
    </row>
    <row r="302" spans="2:5" x14ac:dyDescent="0.25">
      <c r="B302" s="45">
        <v>45287</v>
      </c>
      <c r="C302" s="45" t="s">
        <v>258</v>
      </c>
      <c r="D302" s="45" t="s">
        <v>28</v>
      </c>
      <c r="E302" s="38">
        <v>685</v>
      </c>
    </row>
    <row r="303" spans="2:5" x14ac:dyDescent="0.25">
      <c r="B303" s="45">
        <v>45288</v>
      </c>
      <c r="C303" s="45" t="s">
        <v>259</v>
      </c>
      <c r="D303" s="45" t="s">
        <v>74</v>
      </c>
      <c r="E303" s="38">
        <v>8482</v>
      </c>
    </row>
    <row r="304" spans="2:5" x14ac:dyDescent="0.25">
      <c r="B304" s="45">
        <v>45288</v>
      </c>
      <c r="C304" s="45" t="s">
        <v>260</v>
      </c>
      <c r="D304" s="45" t="s">
        <v>74</v>
      </c>
      <c r="E304" s="38">
        <v>12743</v>
      </c>
    </row>
    <row r="305" spans="2:5" x14ac:dyDescent="0.25">
      <c r="B305" s="45">
        <v>45288</v>
      </c>
      <c r="C305" s="45" t="s">
        <v>261</v>
      </c>
      <c r="D305" s="45" t="s">
        <v>30</v>
      </c>
      <c r="E305" s="38">
        <v>304152</v>
      </c>
    </row>
    <row r="306" spans="2:5" x14ac:dyDescent="0.25">
      <c r="B306" s="45">
        <v>45288</v>
      </c>
      <c r="C306" s="45" t="s">
        <v>262</v>
      </c>
      <c r="D306" s="45" t="s">
        <v>36</v>
      </c>
      <c r="E306" s="38">
        <v>11475</v>
      </c>
    </row>
    <row r="307" spans="2:5" ht="14.25" customHeight="1" x14ac:dyDescent="0.25">
      <c r="B307" s="45">
        <v>45288</v>
      </c>
      <c r="C307" s="45" t="s">
        <v>263</v>
      </c>
      <c r="D307" s="45" t="s">
        <v>98</v>
      </c>
      <c r="E307" s="38">
        <v>7211.42</v>
      </c>
    </row>
    <row r="308" spans="2:5" x14ac:dyDescent="0.25">
      <c r="B308" s="45">
        <v>45288</v>
      </c>
      <c r="C308" s="45" t="s">
        <v>264</v>
      </c>
      <c r="D308" s="40" t="s">
        <v>98</v>
      </c>
      <c r="E308" s="38">
        <v>0.01</v>
      </c>
    </row>
    <row r="309" spans="2:5" x14ac:dyDescent="0.25">
      <c r="B309" s="45">
        <v>45288</v>
      </c>
      <c r="C309" s="45" t="s">
        <v>265</v>
      </c>
      <c r="D309" s="45" t="s">
        <v>28</v>
      </c>
      <c r="E309" s="38">
        <v>248</v>
      </c>
    </row>
    <row r="310" spans="2:5" x14ac:dyDescent="0.25">
      <c r="B310" s="45">
        <v>45288</v>
      </c>
      <c r="C310" s="45" t="s">
        <v>266</v>
      </c>
      <c r="D310" s="45" t="s">
        <v>33</v>
      </c>
      <c r="E310" s="38">
        <v>3423</v>
      </c>
    </row>
    <row r="311" spans="2:5" x14ac:dyDescent="0.25">
      <c r="B311" s="45">
        <v>45289</v>
      </c>
      <c r="C311" s="45" t="s">
        <v>267</v>
      </c>
      <c r="D311" s="40" t="s">
        <v>30</v>
      </c>
      <c r="E311" s="38">
        <v>88745</v>
      </c>
    </row>
    <row r="312" spans="2:5" x14ac:dyDescent="0.25">
      <c r="B312" s="45">
        <v>45289</v>
      </c>
      <c r="C312" s="45" t="s">
        <v>268</v>
      </c>
      <c r="D312" s="45" t="s">
        <v>74</v>
      </c>
      <c r="E312" s="38">
        <v>1000</v>
      </c>
    </row>
    <row r="313" spans="2:5" x14ac:dyDescent="0.25">
      <c r="B313" s="45">
        <v>45289</v>
      </c>
      <c r="C313" s="45" t="s">
        <v>269</v>
      </c>
      <c r="D313" s="45" t="s">
        <v>74</v>
      </c>
      <c r="E313" s="38">
        <v>14080</v>
      </c>
    </row>
    <row r="314" spans="2:5" x14ac:dyDescent="0.25">
      <c r="B314" s="45">
        <v>45289</v>
      </c>
      <c r="C314" s="31" t="s">
        <v>270</v>
      </c>
      <c r="D314" s="45" t="s">
        <v>74</v>
      </c>
      <c r="E314" s="38">
        <v>8707</v>
      </c>
    </row>
    <row r="315" spans="2:5" x14ac:dyDescent="0.25">
      <c r="B315" s="45">
        <v>45289</v>
      </c>
      <c r="C315" s="45" t="s">
        <v>271</v>
      </c>
      <c r="D315" s="45" t="s">
        <v>98</v>
      </c>
      <c r="E315" s="38">
        <v>100</v>
      </c>
    </row>
    <row r="316" spans="2:5" x14ac:dyDescent="0.25">
      <c r="B316" s="45">
        <v>45289</v>
      </c>
      <c r="C316" s="45" t="s">
        <v>272</v>
      </c>
      <c r="D316" s="45" t="s">
        <v>74</v>
      </c>
      <c r="E316" s="38">
        <v>280689.81</v>
      </c>
    </row>
    <row r="317" spans="2:5" x14ac:dyDescent="0.25">
      <c r="B317" s="45">
        <v>45289</v>
      </c>
      <c r="C317" s="45" t="s">
        <v>273</v>
      </c>
      <c r="D317" s="40" t="s">
        <v>34</v>
      </c>
      <c r="E317" s="38">
        <v>540</v>
      </c>
    </row>
    <row r="318" spans="2:5" x14ac:dyDescent="0.25">
      <c r="B318" s="45">
        <v>45289</v>
      </c>
      <c r="C318" s="45" t="s">
        <v>274</v>
      </c>
      <c r="D318" s="40" t="s">
        <v>29</v>
      </c>
      <c r="E318" s="38">
        <v>6650</v>
      </c>
    </row>
    <row r="319" spans="2:5" x14ac:dyDescent="0.25">
      <c r="B319" s="45">
        <v>45289</v>
      </c>
      <c r="C319" s="45" t="s">
        <v>275</v>
      </c>
      <c r="D319" s="40" t="s">
        <v>31</v>
      </c>
      <c r="E319" s="38">
        <v>13191</v>
      </c>
    </row>
    <row r="320" spans="2:5" x14ac:dyDescent="0.25">
      <c r="B320" s="45">
        <v>45289</v>
      </c>
      <c r="C320" s="45" t="s">
        <v>276</v>
      </c>
      <c r="D320" s="45" t="s">
        <v>31</v>
      </c>
      <c r="E320" s="38">
        <v>8897</v>
      </c>
    </row>
    <row r="321" spans="2:7" x14ac:dyDescent="0.25">
      <c r="B321" s="45">
        <v>45289</v>
      </c>
      <c r="C321" s="45" t="s">
        <v>277</v>
      </c>
      <c r="D321" s="45" t="s">
        <v>33</v>
      </c>
      <c r="E321" s="38">
        <v>15045</v>
      </c>
    </row>
    <row r="322" spans="2:7" x14ac:dyDescent="0.25">
      <c r="B322" s="45">
        <v>45289</v>
      </c>
      <c r="C322" s="45" t="s">
        <v>278</v>
      </c>
      <c r="D322" s="76" t="s">
        <v>28</v>
      </c>
      <c r="E322" s="38">
        <v>200</v>
      </c>
    </row>
    <row r="323" spans="2:7" ht="19.5" thickBot="1" x14ac:dyDescent="0.3">
      <c r="B323" s="150" t="s">
        <v>15</v>
      </c>
      <c r="C323" s="150"/>
      <c r="D323" s="150"/>
      <c r="E323" s="27">
        <f>SUM(E128:E322)</f>
        <v>76581176.350000024</v>
      </c>
      <c r="G323" s="33"/>
    </row>
    <row r="324" spans="2:7" ht="15.75" thickTop="1" x14ac:dyDescent="0.25">
      <c r="B324" s="10"/>
      <c r="C324" s="17"/>
      <c r="D324" s="18"/>
      <c r="E324" s="17"/>
    </row>
    <row r="325" spans="2:7" x14ac:dyDescent="0.25">
      <c r="B325" s="10"/>
      <c r="C325" s="17"/>
      <c r="D325" s="18"/>
      <c r="E325" s="17"/>
    </row>
    <row r="326" spans="2:7" ht="18.75" x14ac:dyDescent="0.25">
      <c r="B326" s="165" t="s">
        <v>13</v>
      </c>
      <c r="C326" s="165"/>
      <c r="D326" s="165"/>
      <c r="E326" s="165"/>
    </row>
    <row r="327" spans="2:7" ht="18.75" x14ac:dyDescent="0.3">
      <c r="B327" s="157" t="s">
        <v>20</v>
      </c>
      <c r="C327" s="157"/>
      <c r="D327" s="157"/>
      <c r="E327" s="157"/>
    </row>
    <row r="328" spans="2:7" x14ac:dyDescent="0.25">
      <c r="B328" s="135" t="s">
        <v>8</v>
      </c>
      <c r="C328" s="135" t="s">
        <v>12</v>
      </c>
      <c r="D328" s="135" t="s">
        <v>11</v>
      </c>
      <c r="E328" s="134" t="s">
        <v>1</v>
      </c>
    </row>
    <row r="329" spans="2:7" x14ac:dyDescent="0.25">
      <c r="B329" s="77">
        <v>45264</v>
      </c>
      <c r="C329" s="78" t="s">
        <v>279</v>
      </c>
      <c r="D329" s="79" t="s">
        <v>39</v>
      </c>
      <c r="E329" s="80">
        <v>1275</v>
      </c>
    </row>
    <row r="330" spans="2:7" x14ac:dyDescent="0.25">
      <c r="B330" s="77">
        <v>45275</v>
      </c>
      <c r="C330" s="78" t="s">
        <v>280</v>
      </c>
      <c r="D330" s="79" t="s">
        <v>39</v>
      </c>
      <c r="E330" s="80">
        <v>1648899.24</v>
      </c>
    </row>
    <row r="331" spans="2:7" x14ac:dyDescent="0.25">
      <c r="B331" s="77">
        <v>45275</v>
      </c>
      <c r="C331" s="78" t="s">
        <v>281</v>
      </c>
      <c r="D331" s="79" t="s">
        <v>39</v>
      </c>
      <c r="E331" s="80">
        <v>109188</v>
      </c>
    </row>
    <row r="332" spans="2:7" x14ac:dyDescent="0.25">
      <c r="B332" s="77">
        <v>45275</v>
      </c>
      <c r="C332" s="78" t="s">
        <v>282</v>
      </c>
      <c r="D332" s="79" t="s">
        <v>39</v>
      </c>
      <c r="E332" s="80">
        <v>792311.5</v>
      </c>
    </row>
    <row r="333" spans="2:7" x14ac:dyDescent="0.25">
      <c r="B333" s="77">
        <v>45275</v>
      </c>
      <c r="C333" s="78" t="s">
        <v>283</v>
      </c>
      <c r="D333" s="79" t="s">
        <v>39</v>
      </c>
      <c r="E333" s="80">
        <v>5083</v>
      </c>
    </row>
    <row r="334" spans="2:7" x14ac:dyDescent="0.25">
      <c r="B334" s="77">
        <v>45287</v>
      </c>
      <c r="C334" s="78" t="s">
        <v>284</v>
      </c>
      <c r="D334" s="79" t="s">
        <v>39</v>
      </c>
      <c r="E334" s="80">
        <v>1300</v>
      </c>
    </row>
    <row r="335" spans="2:7" ht="18.75" x14ac:dyDescent="0.3">
      <c r="B335" s="77">
        <v>45288</v>
      </c>
      <c r="C335" s="78" t="s">
        <v>285</v>
      </c>
      <c r="D335" s="79" t="s">
        <v>39</v>
      </c>
      <c r="E335" s="80">
        <v>248583.27</v>
      </c>
      <c r="F335" s="46"/>
      <c r="G335" s="3"/>
    </row>
    <row r="336" spans="2:7" ht="18.75" x14ac:dyDescent="0.3">
      <c r="B336" s="77">
        <v>45289</v>
      </c>
      <c r="C336" s="78" t="s">
        <v>286</v>
      </c>
      <c r="D336" s="79" t="s">
        <v>39</v>
      </c>
      <c r="E336" s="80">
        <v>7304191.6600000001</v>
      </c>
      <c r="F336" s="46"/>
      <c r="G336" s="3"/>
    </row>
    <row r="337" spans="2:7" ht="18.75" x14ac:dyDescent="0.3">
      <c r="B337" s="77">
        <v>45289</v>
      </c>
      <c r="C337" s="78" t="s">
        <v>287</v>
      </c>
      <c r="D337" s="79" t="s">
        <v>39</v>
      </c>
      <c r="E337" s="80">
        <v>15300.44</v>
      </c>
      <c r="F337" s="46"/>
      <c r="G337" s="3"/>
    </row>
    <row r="338" spans="2:7" ht="19.5" thickBot="1" x14ac:dyDescent="0.35">
      <c r="B338" s="150" t="s">
        <v>15</v>
      </c>
      <c r="C338" s="150"/>
      <c r="D338" s="150"/>
      <c r="E338" s="27">
        <f>SUM(E329:E337)</f>
        <v>10126132.109999999</v>
      </c>
      <c r="F338" s="46"/>
      <c r="G338" s="3"/>
    </row>
    <row r="339" spans="2:7" ht="19.5" thickTop="1" x14ac:dyDescent="0.3">
      <c r="B339" s="105"/>
      <c r="C339" s="106"/>
      <c r="D339" s="107"/>
      <c r="E339" s="108"/>
      <c r="F339" s="46"/>
      <c r="G339" s="3"/>
    </row>
    <row r="340" spans="2:7" ht="18.75" x14ac:dyDescent="0.3">
      <c r="B340" s="158" t="s">
        <v>22</v>
      </c>
      <c r="C340" s="158"/>
      <c r="D340" s="158"/>
      <c r="E340" s="158"/>
      <c r="F340" s="46"/>
      <c r="G340" s="3"/>
    </row>
    <row r="341" spans="2:7" ht="19.5" thickBot="1" x14ac:dyDescent="0.35">
      <c r="B341" s="159" t="s">
        <v>48</v>
      </c>
      <c r="C341" s="159"/>
      <c r="D341" s="159"/>
      <c r="E341" s="159"/>
      <c r="F341" s="46"/>
      <c r="G341" s="3"/>
    </row>
    <row r="342" spans="2:7" ht="18.75" x14ac:dyDescent="0.3">
      <c r="B342" s="136" t="s">
        <v>8</v>
      </c>
      <c r="C342" s="137" t="s">
        <v>0</v>
      </c>
      <c r="D342" s="137" t="s">
        <v>11</v>
      </c>
      <c r="E342" s="138" t="s">
        <v>1</v>
      </c>
      <c r="F342" s="46"/>
      <c r="G342" s="3"/>
    </row>
    <row r="343" spans="2:7" ht="20.25" customHeight="1" x14ac:dyDescent="0.3">
      <c r="B343" s="56">
        <v>45261</v>
      </c>
      <c r="C343" s="81">
        <v>4524000014252</v>
      </c>
      <c r="D343" s="62" t="s">
        <v>40</v>
      </c>
      <c r="E343" s="82">
        <v>1999</v>
      </c>
      <c r="F343" s="46"/>
      <c r="G343" s="3"/>
    </row>
    <row r="344" spans="2:7" ht="16.5" customHeight="1" x14ac:dyDescent="0.3">
      <c r="B344" s="56">
        <v>45264</v>
      </c>
      <c r="C344" s="55" t="s">
        <v>288</v>
      </c>
      <c r="D344" s="109" t="s">
        <v>40</v>
      </c>
      <c r="E344" s="110">
        <v>24518</v>
      </c>
      <c r="F344" s="46"/>
      <c r="G344" s="3"/>
    </row>
    <row r="345" spans="2:7" ht="18.75" x14ac:dyDescent="0.3">
      <c r="B345" s="63">
        <v>45264</v>
      </c>
      <c r="C345" s="111">
        <v>4524000016059</v>
      </c>
      <c r="D345" s="64" t="s">
        <v>40</v>
      </c>
      <c r="E345" s="112">
        <v>44320</v>
      </c>
      <c r="F345" s="46"/>
      <c r="G345" s="3"/>
    </row>
    <row r="346" spans="2:7" ht="18.75" x14ac:dyDescent="0.3">
      <c r="B346" s="56">
        <v>45265</v>
      </c>
      <c r="C346" s="55" t="s">
        <v>289</v>
      </c>
      <c r="D346" s="109" t="s">
        <v>40</v>
      </c>
      <c r="E346" s="57">
        <v>39641</v>
      </c>
      <c r="F346" s="46"/>
      <c r="G346" s="3"/>
    </row>
    <row r="347" spans="2:7" ht="18.75" x14ac:dyDescent="0.3">
      <c r="B347" s="56">
        <v>45265</v>
      </c>
      <c r="C347" s="55" t="s">
        <v>290</v>
      </c>
      <c r="D347" s="64" t="s">
        <v>40</v>
      </c>
      <c r="E347" s="57">
        <v>17932.5</v>
      </c>
      <c r="F347" s="46"/>
      <c r="G347" s="3"/>
    </row>
    <row r="348" spans="2:7" ht="18.75" x14ac:dyDescent="0.3">
      <c r="B348" s="56">
        <v>45265</v>
      </c>
      <c r="C348" s="55" t="s">
        <v>291</v>
      </c>
      <c r="D348" s="109" t="s">
        <v>40</v>
      </c>
      <c r="E348" s="57">
        <v>1832848.06</v>
      </c>
      <c r="F348" s="46"/>
      <c r="G348" s="3"/>
    </row>
    <row r="349" spans="2:7" ht="18.75" x14ac:dyDescent="0.3">
      <c r="B349" s="56">
        <v>45265</v>
      </c>
      <c r="C349" s="55" t="s">
        <v>292</v>
      </c>
      <c r="D349" s="64" t="s">
        <v>40</v>
      </c>
      <c r="E349" s="57">
        <v>869345.66</v>
      </c>
      <c r="F349" s="46"/>
      <c r="G349" s="3"/>
    </row>
    <row r="350" spans="2:7" ht="18.75" x14ac:dyDescent="0.3">
      <c r="B350" s="56">
        <v>45266</v>
      </c>
      <c r="C350" s="55" t="s">
        <v>293</v>
      </c>
      <c r="D350" s="109" t="s">
        <v>40</v>
      </c>
      <c r="E350" s="57">
        <v>67332</v>
      </c>
      <c r="F350" s="46"/>
      <c r="G350" s="3"/>
    </row>
    <row r="351" spans="2:7" ht="18.75" x14ac:dyDescent="0.3">
      <c r="B351" s="56">
        <v>45266</v>
      </c>
      <c r="C351" s="55" t="s">
        <v>294</v>
      </c>
      <c r="D351" s="64" t="s">
        <v>40</v>
      </c>
      <c r="E351" s="57">
        <v>19972</v>
      </c>
      <c r="F351" s="46"/>
      <c r="G351" s="3"/>
    </row>
    <row r="352" spans="2:7" ht="18.75" x14ac:dyDescent="0.3">
      <c r="B352" s="56">
        <v>45266</v>
      </c>
      <c r="C352" s="55" t="s">
        <v>295</v>
      </c>
      <c r="D352" s="109" t="s">
        <v>40</v>
      </c>
      <c r="E352" s="58">
        <v>468130.5</v>
      </c>
      <c r="F352" s="46"/>
      <c r="G352" s="3"/>
    </row>
    <row r="353" spans="2:7" ht="18.75" x14ac:dyDescent="0.3">
      <c r="B353" s="56">
        <v>45267</v>
      </c>
      <c r="C353" s="55" t="s">
        <v>296</v>
      </c>
      <c r="D353" s="64" t="s">
        <v>40</v>
      </c>
      <c r="E353" s="58">
        <v>2500</v>
      </c>
      <c r="F353" s="46"/>
      <c r="G353" s="3"/>
    </row>
    <row r="354" spans="2:7" ht="18.75" x14ac:dyDescent="0.3">
      <c r="B354" s="56">
        <v>45271</v>
      </c>
      <c r="C354" s="55" t="s">
        <v>297</v>
      </c>
      <c r="D354" s="109" t="s">
        <v>40</v>
      </c>
      <c r="E354" s="58">
        <v>3589392.75</v>
      </c>
      <c r="F354" s="46"/>
      <c r="G354" s="3"/>
    </row>
    <row r="355" spans="2:7" ht="18.75" x14ac:dyDescent="0.3">
      <c r="B355" s="56">
        <v>45271</v>
      </c>
      <c r="C355" s="55" t="s">
        <v>298</v>
      </c>
      <c r="D355" s="64" t="s">
        <v>40</v>
      </c>
      <c r="E355" s="58">
        <v>16088.3</v>
      </c>
      <c r="F355" s="46"/>
      <c r="G355" s="3"/>
    </row>
    <row r="356" spans="2:7" ht="18.75" x14ac:dyDescent="0.3">
      <c r="B356" s="56">
        <v>45271</v>
      </c>
      <c r="C356" s="55" t="s">
        <v>299</v>
      </c>
      <c r="D356" s="109" t="s">
        <v>40</v>
      </c>
      <c r="E356" s="58">
        <v>2060</v>
      </c>
      <c r="F356" s="46"/>
      <c r="G356" s="3"/>
    </row>
    <row r="357" spans="2:7" ht="18.75" x14ac:dyDescent="0.3">
      <c r="B357" s="56">
        <v>45271</v>
      </c>
      <c r="C357" s="55" t="s">
        <v>300</v>
      </c>
      <c r="D357" s="64" t="s">
        <v>40</v>
      </c>
      <c r="E357" s="58">
        <v>25362.400000000001</v>
      </c>
      <c r="F357" s="46"/>
      <c r="G357" s="3"/>
    </row>
    <row r="358" spans="2:7" ht="18.75" x14ac:dyDescent="0.3">
      <c r="B358" s="56">
        <v>45272</v>
      </c>
      <c r="C358" s="55" t="s">
        <v>301</v>
      </c>
      <c r="D358" s="109" t="s">
        <v>40</v>
      </c>
      <c r="E358" s="58">
        <v>42259.8</v>
      </c>
      <c r="F358" s="46"/>
      <c r="G358" s="3"/>
    </row>
    <row r="359" spans="2:7" ht="18.75" x14ac:dyDescent="0.3">
      <c r="B359" s="56">
        <v>45273</v>
      </c>
      <c r="C359" s="55" t="s">
        <v>302</v>
      </c>
      <c r="D359" s="64" t="s">
        <v>40</v>
      </c>
      <c r="E359" s="58">
        <v>20007</v>
      </c>
      <c r="F359" s="46"/>
      <c r="G359" s="3"/>
    </row>
    <row r="360" spans="2:7" ht="18.75" x14ac:dyDescent="0.3">
      <c r="B360" s="56">
        <v>45273</v>
      </c>
      <c r="C360" s="55" t="s">
        <v>303</v>
      </c>
      <c r="D360" s="109" t="s">
        <v>40</v>
      </c>
      <c r="E360" s="58">
        <v>40014</v>
      </c>
      <c r="F360" s="46"/>
      <c r="G360" s="3"/>
    </row>
    <row r="361" spans="2:7" ht="18" customHeight="1" x14ac:dyDescent="0.25">
      <c r="B361" s="56">
        <v>45274</v>
      </c>
      <c r="C361" s="55" t="s">
        <v>304</v>
      </c>
      <c r="D361" s="64" t="s">
        <v>40</v>
      </c>
      <c r="E361" s="58">
        <v>149715.5</v>
      </c>
      <c r="F361" s="59"/>
    </row>
    <row r="362" spans="2:7" x14ac:dyDescent="0.25">
      <c r="B362" s="56">
        <v>45274</v>
      </c>
      <c r="C362" s="55" t="s">
        <v>305</v>
      </c>
      <c r="D362" s="109" t="s">
        <v>40</v>
      </c>
      <c r="E362" s="58">
        <v>976074</v>
      </c>
    </row>
    <row r="363" spans="2:7" x14ac:dyDescent="0.25">
      <c r="B363" s="56">
        <v>45274</v>
      </c>
      <c r="C363" s="55" t="s">
        <v>306</v>
      </c>
      <c r="D363" s="64" t="s">
        <v>40</v>
      </c>
      <c r="E363" s="58">
        <v>277120</v>
      </c>
    </row>
    <row r="364" spans="2:7" x14ac:dyDescent="0.25">
      <c r="B364" s="56">
        <v>45274</v>
      </c>
      <c r="C364" s="55" t="s">
        <v>307</v>
      </c>
      <c r="D364" s="109" t="s">
        <v>40</v>
      </c>
      <c r="E364" s="58">
        <v>345008</v>
      </c>
      <c r="F364" s="60"/>
    </row>
    <row r="365" spans="2:7" ht="17.25" customHeight="1" x14ac:dyDescent="0.25">
      <c r="B365" s="56">
        <v>45274</v>
      </c>
      <c r="C365" s="55" t="s">
        <v>308</v>
      </c>
      <c r="D365" s="64" t="s">
        <v>40</v>
      </c>
      <c r="E365" s="58">
        <v>421309</v>
      </c>
      <c r="F365" s="61"/>
    </row>
    <row r="366" spans="2:7" x14ac:dyDescent="0.25">
      <c r="B366" s="56">
        <v>45274</v>
      </c>
      <c r="C366" s="55" t="s">
        <v>309</v>
      </c>
      <c r="D366" s="109" t="s">
        <v>40</v>
      </c>
      <c r="E366" s="58">
        <v>270978</v>
      </c>
    </row>
    <row r="367" spans="2:7" x14ac:dyDescent="0.25">
      <c r="B367" s="56">
        <v>45275</v>
      </c>
      <c r="C367" s="55" t="s">
        <v>310</v>
      </c>
      <c r="D367" s="64" t="s">
        <v>40</v>
      </c>
      <c r="E367" s="58">
        <v>181990.11</v>
      </c>
      <c r="F367" s="33"/>
    </row>
    <row r="368" spans="2:7" x14ac:dyDescent="0.25">
      <c r="B368" s="56">
        <v>45275</v>
      </c>
      <c r="C368" s="55" t="s">
        <v>311</v>
      </c>
      <c r="D368" s="109" t="s">
        <v>40</v>
      </c>
      <c r="E368" s="58">
        <v>43724.5</v>
      </c>
    </row>
    <row r="369" spans="2:6" x14ac:dyDescent="0.25">
      <c r="B369" s="56">
        <v>45275</v>
      </c>
      <c r="C369" s="55" t="s">
        <v>312</v>
      </c>
      <c r="D369" s="64" t="s">
        <v>40</v>
      </c>
      <c r="E369" s="58">
        <v>10000</v>
      </c>
      <c r="F369" s="33"/>
    </row>
    <row r="370" spans="2:6" x14ac:dyDescent="0.25">
      <c r="B370" s="56">
        <v>45275</v>
      </c>
      <c r="C370" s="55" t="s">
        <v>313</v>
      </c>
      <c r="D370" s="109" t="s">
        <v>40</v>
      </c>
      <c r="E370" s="58">
        <v>3430177.34</v>
      </c>
    </row>
    <row r="371" spans="2:6" x14ac:dyDescent="0.25">
      <c r="B371" s="56">
        <v>45278</v>
      </c>
      <c r="C371" s="55" t="s">
        <v>314</v>
      </c>
      <c r="D371" s="64" t="s">
        <v>40</v>
      </c>
      <c r="E371" s="58">
        <v>347669.72</v>
      </c>
    </row>
    <row r="372" spans="2:6" x14ac:dyDescent="0.25">
      <c r="B372" s="56">
        <v>45278</v>
      </c>
      <c r="C372" s="55" t="s">
        <v>315</v>
      </c>
      <c r="D372" s="109" t="s">
        <v>40</v>
      </c>
      <c r="E372" s="58">
        <v>4513</v>
      </c>
    </row>
    <row r="373" spans="2:6" x14ac:dyDescent="0.25">
      <c r="B373" s="56">
        <v>45279</v>
      </c>
      <c r="C373" s="55" t="s">
        <v>316</v>
      </c>
      <c r="D373" s="64" t="s">
        <v>40</v>
      </c>
      <c r="E373" s="58">
        <v>79492</v>
      </c>
    </row>
    <row r="374" spans="2:6" x14ac:dyDescent="0.25">
      <c r="B374" s="56">
        <v>45281</v>
      </c>
      <c r="C374" s="55" t="s">
        <v>317</v>
      </c>
      <c r="D374" s="109" t="s">
        <v>40</v>
      </c>
      <c r="E374" s="58">
        <v>21982.5</v>
      </c>
    </row>
    <row r="375" spans="2:6" x14ac:dyDescent="0.25">
      <c r="B375" s="56">
        <v>45282</v>
      </c>
      <c r="C375" s="55" t="s">
        <v>318</v>
      </c>
      <c r="D375" s="64" t="s">
        <v>40</v>
      </c>
      <c r="E375" s="58">
        <v>892286</v>
      </c>
    </row>
    <row r="376" spans="2:6" x14ac:dyDescent="0.25">
      <c r="B376" s="56">
        <v>45282</v>
      </c>
      <c r="C376" s="55" t="s">
        <v>319</v>
      </c>
      <c r="D376" s="109" t="s">
        <v>40</v>
      </c>
      <c r="E376" s="58">
        <v>195378.85</v>
      </c>
    </row>
    <row r="377" spans="2:6" x14ac:dyDescent="0.25">
      <c r="B377" s="56">
        <v>45286</v>
      </c>
      <c r="C377" s="55" t="s">
        <v>320</v>
      </c>
      <c r="D377" s="64" t="s">
        <v>40</v>
      </c>
      <c r="E377" s="58">
        <v>4215971.7699999996</v>
      </c>
    </row>
    <row r="378" spans="2:6" x14ac:dyDescent="0.25">
      <c r="B378" s="56">
        <v>45286</v>
      </c>
      <c r="C378" s="55" t="s">
        <v>321</v>
      </c>
      <c r="D378" s="109" t="s">
        <v>40</v>
      </c>
      <c r="E378" s="58">
        <v>31664.5</v>
      </c>
    </row>
    <row r="379" spans="2:6" x14ac:dyDescent="0.25">
      <c r="B379" s="56">
        <v>45288</v>
      </c>
      <c r="C379" s="55" t="s">
        <v>322</v>
      </c>
      <c r="D379" s="83" t="s">
        <v>40</v>
      </c>
      <c r="E379" s="58">
        <v>115028.2</v>
      </c>
    </row>
    <row r="380" spans="2:6" ht="19.5" customHeight="1" x14ac:dyDescent="0.25">
      <c r="B380" s="56">
        <v>45289</v>
      </c>
      <c r="C380" s="55" t="s">
        <v>323</v>
      </c>
      <c r="D380" s="83" t="s">
        <v>40</v>
      </c>
      <c r="E380" s="58">
        <v>3716</v>
      </c>
    </row>
    <row r="381" spans="2:6" ht="19.5" thickBot="1" x14ac:dyDescent="0.3">
      <c r="B381" s="150" t="s">
        <v>15</v>
      </c>
      <c r="C381" s="150"/>
      <c r="D381" s="150"/>
      <c r="E381" s="27">
        <f>SUM(E343:E380)</f>
        <v>19137521.959999997</v>
      </c>
    </row>
    <row r="382" spans="2:6" ht="15.75" thickTop="1" x14ac:dyDescent="0.25"/>
    <row r="385" spans="1:10" ht="15.75" thickBot="1" x14ac:dyDescent="0.3"/>
    <row r="386" spans="1:10" ht="24" thickBot="1" x14ac:dyDescent="0.3">
      <c r="B386" s="163" t="s">
        <v>6</v>
      </c>
      <c r="C386" s="164"/>
      <c r="D386" s="174">
        <v>114845495.07293762</v>
      </c>
      <c r="E386" s="172"/>
      <c r="F386" s="172"/>
      <c r="G386" s="173"/>
    </row>
    <row r="387" spans="1:10" x14ac:dyDescent="0.25">
      <c r="F387" s="33"/>
    </row>
    <row r="395" spans="1:10" ht="15.75" x14ac:dyDescent="0.25">
      <c r="A395" s="146" t="s">
        <v>324</v>
      </c>
      <c r="B395" s="146"/>
      <c r="C395" s="146"/>
      <c r="D395" s="146"/>
      <c r="E395" s="146"/>
      <c r="F395" s="146"/>
    </row>
    <row r="396" spans="1:10" ht="21.75" customHeight="1" x14ac:dyDescent="0.25">
      <c r="A396" s="140" t="s">
        <v>325</v>
      </c>
      <c r="B396" s="140" t="s">
        <v>326</v>
      </c>
      <c r="C396" s="141" t="s">
        <v>327</v>
      </c>
      <c r="D396" s="141" t="s">
        <v>328</v>
      </c>
      <c r="E396" s="140" t="s">
        <v>329</v>
      </c>
      <c r="F396" s="140" t="s">
        <v>330</v>
      </c>
    </row>
    <row r="397" spans="1:10" ht="15" customHeight="1" x14ac:dyDescent="0.25">
      <c r="A397" s="139">
        <v>265848</v>
      </c>
      <c r="B397" s="139" t="s">
        <v>331</v>
      </c>
      <c r="C397" s="139" t="s">
        <v>337</v>
      </c>
      <c r="D397" s="139" t="s">
        <v>389</v>
      </c>
      <c r="E397" s="139" t="s">
        <v>393</v>
      </c>
      <c r="F397" s="139">
        <v>34045.21</v>
      </c>
      <c r="G397"/>
      <c r="H397"/>
      <c r="I397"/>
      <c r="J397"/>
    </row>
    <row r="398" spans="1:10" ht="15" customHeight="1" x14ac:dyDescent="0.25">
      <c r="A398" s="139">
        <v>265849</v>
      </c>
      <c r="B398" s="139" t="s">
        <v>332</v>
      </c>
      <c r="C398" s="139" t="s">
        <v>338</v>
      </c>
      <c r="D398" s="139" t="s">
        <v>390</v>
      </c>
      <c r="E398" s="139" t="s">
        <v>393</v>
      </c>
      <c r="F398" s="139">
        <v>121000</v>
      </c>
      <c r="G398"/>
      <c r="H398"/>
      <c r="I398"/>
      <c r="J398"/>
    </row>
    <row r="399" spans="1:10" ht="15" customHeight="1" x14ac:dyDescent="0.25">
      <c r="A399" s="139">
        <v>265850</v>
      </c>
      <c r="B399" s="139" t="s">
        <v>332</v>
      </c>
      <c r="C399" s="139" t="s">
        <v>339</v>
      </c>
      <c r="D399" s="139" t="s">
        <v>389</v>
      </c>
      <c r="E399" s="139" t="s">
        <v>393</v>
      </c>
      <c r="F399" s="139">
        <v>800000</v>
      </c>
      <c r="G399"/>
      <c r="H399"/>
      <c r="I399"/>
      <c r="J399"/>
    </row>
    <row r="400" spans="1:10" ht="15" customHeight="1" x14ac:dyDescent="0.25">
      <c r="A400" s="139">
        <v>265851</v>
      </c>
      <c r="B400" s="139" t="s">
        <v>333</v>
      </c>
      <c r="C400" s="139" t="s">
        <v>340</v>
      </c>
      <c r="D400" s="139" t="s">
        <v>391</v>
      </c>
      <c r="E400" s="139" t="s">
        <v>393</v>
      </c>
      <c r="F400" s="139">
        <v>45950</v>
      </c>
      <c r="G400"/>
      <c r="H400"/>
      <c r="I400"/>
      <c r="J400"/>
    </row>
    <row r="401" spans="1:10" ht="15" customHeight="1" x14ac:dyDescent="0.25">
      <c r="A401" s="139">
        <v>265852</v>
      </c>
      <c r="B401" s="139" t="s">
        <v>333</v>
      </c>
      <c r="C401" s="139" t="s">
        <v>341</v>
      </c>
      <c r="D401" s="139" t="s">
        <v>391</v>
      </c>
      <c r="E401" s="139" t="s">
        <v>393</v>
      </c>
      <c r="F401" s="139">
        <v>11500</v>
      </c>
      <c r="G401"/>
      <c r="H401"/>
      <c r="I401"/>
      <c r="J401"/>
    </row>
    <row r="402" spans="1:10" ht="15" customHeight="1" x14ac:dyDescent="0.25">
      <c r="A402" s="139">
        <v>265853</v>
      </c>
      <c r="B402" s="139" t="s">
        <v>333</v>
      </c>
      <c r="C402" s="139" t="s">
        <v>342</v>
      </c>
      <c r="D402" s="139" t="s">
        <v>389</v>
      </c>
      <c r="E402" s="139" t="s">
        <v>393</v>
      </c>
      <c r="F402" s="139">
        <v>81700.11</v>
      </c>
      <c r="G402"/>
      <c r="H402"/>
      <c r="I402"/>
      <c r="J402"/>
    </row>
    <row r="403" spans="1:10" x14ac:dyDescent="0.25">
      <c r="A403" s="139">
        <v>265854</v>
      </c>
      <c r="B403" s="139" t="s">
        <v>333</v>
      </c>
      <c r="C403" s="139" t="s">
        <v>343</v>
      </c>
      <c r="D403" s="139" t="s">
        <v>389</v>
      </c>
      <c r="E403" s="139" t="s">
        <v>393</v>
      </c>
      <c r="F403" s="139">
        <v>44715.64</v>
      </c>
      <c r="G403"/>
      <c r="H403"/>
      <c r="I403"/>
      <c r="J403"/>
    </row>
    <row r="404" spans="1:10" ht="15" customHeight="1" x14ac:dyDescent="0.25">
      <c r="A404" s="139">
        <v>265855</v>
      </c>
      <c r="B404" s="139" t="s">
        <v>333</v>
      </c>
      <c r="C404" s="139" t="s">
        <v>344</v>
      </c>
      <c r="D404" s="139" t="s">
        <v>389</v>
      </c>
      <c r="E404" s="139" t="s">
        <v>393</v>
      </c>
      <c r="F404" s="139">
        <v>31373.02</v>
      </c>
      <c r="G404"/>
      <c r="H404"/>
      <c r="I404"/>
      <c r="J404"/>
    </row>
    <row r="405" spans="1:10" x14ac:dyDescent="0.25">
      <c r="A405" s="139">
        <v>265856</v>
      </c>
      <c r="B405" s="139" t="s">
        <v>333</v>
      </c>
      <c r="C405" s="139" t="s">
        <v>345</v>
      </c>
      <c r="D405" s="139" t="s">
        <v>389</v>
      </c>
      <c r="E405" s="139" t="s">
        <v>393</v>
      </c>
      <c r="F405" s="139">
        <v>28826.28</v>
      </c>
      <c r="G405"/>
      <c r="H405"/>
      <c r="I405"/>
      <c r="J405"/>
    </row>
    <row r="406" spans="1:10" ht="15" customHeight="1" x14ac:dyDescent="0.25">
      <c r="A406" s="139">
        <v>265857</v>
      </c>
      <c r="B406" s="139" t="s">
        <v>333</v>
      </c>
      <c r="C406" s="139" t="s">
        <v>346</v>
      </c>
      <c r="D406" s="139" t="s">
        <v>389</v>
      </c>
      <c r="E406" s="139" t="s">
        <v>393</v>
      </c>
      <c r="F406" s="139">
        <v>26492.3</v>
      </c>
      <c r="G406"/>
      <c r="H406"/>
      <c r="I406"/>
      <c r="J406"/>
    </row>
    <row r="407" spans="1:10" ht="15" customHeight="1" x14ac:dyDescent="0.25">
      <c r="A407" s="139">
        <v>265858</v>
      </c>
      <c r="B407" s="139" t="s">
        <v>333</v>
      </c>
      <c r="C407" s="139" t="s">
        <v>347</v>
      </c>
      <c r="D407" s="139" t="s">
        <v>389</v>
      </c>
      <c r="E407" s="139" t="s">
        <v>393</v>
      </c>
      <c r="F407" s="139">
        <v>124454.46</v>
      </c>
      <c r="G407"/>
      <c r="H407"/>
      <c r="I407"/>
      <c r="J407"/>
    </row>
    <row r="408" spans="1:10" ht="15" customHeight="1" x14ac:dyDescent="0.25">
      <c r="A408" s="139">
        <v>265859</v>
      </c>
      <c r="B408" s="139" t="s">
        <v>333</v>
      </c>
      <c r="C408" s="139" t="s">
        <v>348</v>
      </c>
      <c r="D408" s="139" t="s">
        <v>389</v>
      </c>
      <c r="E408" s="139" t="s">
        <v>393</v>
      </c>
      <c r="F408" s="139">
        <v>50814.61</v>
      </c>
      <c r="G408"/>
      <c r="H408"/>
      <c r="I408"/>
      <c r="J408"/>
    </row>
    <row r="409" spans="1:10" ht="15" customHeight="1" x14ac:dyDescent="0.25">
      <c r="A409" s="139">
        <v>265860</v>
      </c>
      <c r="B409" s="139" t="s">
        <v>333</v>
      </c>
      <c r="C409" s="139" t="s">
        <v>349</v>
      </c>
      <c r="D409" s="139" t="s">
        <v>392</v>
      </c>
      <c r="E409" s="139" t="s">
        <v>393</v>
      </c>
      <c r="F409" s="139">
        <v>82622.710000000006</v>
      </c>
      <c r="G409"/>
      <c r="H409"/>
      <c r="I409"/>
      <c r="J409"/>
    </row>
    <row r="410" spans="1:10" x14ac:dyDescent="0.25">
      <c r="A410" s="139">
        <v>265861</v>
      </c>
      <c r="B410" s="139" t="s">
        <v>333</v>
      </c>
      <c r="C410" s="139" t="s">
        <v>350</v>
      </c>
      <c r="D410" s="139" t="s">
        <v>392</v>
      </c>
      <c r="E410" s="139" t="s">
        <v>393</v>
      </c>
      <c r="F410" s="139">
        <v>82934.789999999994</v>
      </c>
      <c r="G410"/>
      <c r="H410"/>
      <c r="I410"/>
      <c r="J410"/>
    </row>
    <row r="411" spans="1:10" x14ac:dyDescent="0.25">
      <c r="A411" s="139">
        <v>265862</v>
      </c>
      <c r="B411" s="139" t="s">
        <v>333</v>
      </c>
      <c r="C411" s="139" t="s">
        <v>351</v>
      </c>
      <c r="D411" s="139" t="s">
        <v>392</v>
      </c>
      <c r="E411" s="139" t="s">
        <v>393</v>
      </c>
      <c r="F411" s="139">
        <v>100837.48</v>
      </c>
      <c r="G411"/>
      <c r="H411"/>
      <c r="I411"/>
      <c r="J411"/>
    </row>
    <row r="412" spans="1:10" x14ac:dyDescent="0.25">
      <c r="A412" s="139">
        <v>265863</v>
      </c>
      <c r="B412" s="139" t="s">
        <v>333</v>
      </c>
      <c r="C412" s="139" t="s">
        <v>352</v>
      </c>
      <c r="D412" s="139" t="s">
        <v>392</v>
      </c>
      <c r="E412" s="139" t="s">
        <v>393</v>
      </c>
      <c r="F412" s="139">
        <v>100918.41</v>
      </c>
      <c r="G412"/>
      <c r="H412"/>
      <c r="I412"/>
      <c r="J412"/>
    </row>
    <row r="413" spans="1:10" ht="15" customHeight="1" x14ac:dyDescent="0.25">
      <c r="A413" s="139">
        <v>265864</v>
      </c>
      <c r="B413" s="139" t="s">
        <v>333</v>
      </c>
      <c r="C413" s="139" t="s">
        <v>353</v>
      </c>
      <c r="D413" s="139" t="s">
        <v>392</v>
      </c>
      <c r="E413" s="139" t="s">
        <v>393</v>
      </c>
      <c r="F413" s="139">
        <v>112848.66</v>
      </c>
      <c r="G413"/>
      <c r="H413"/>
      <c r="I413"/>
      <c r="J413"/>
    </row>
    <row r="414" spans="1:10" ht="15" customHeight="1" x14ac:dyDescent="0.25">
      <c r="A414" s="139">
        <v>265865</v>
      </c>
      <c r="B414" s="139" t="s">
        <v>333</v>
      </c>
      <c r="C414" s="139" t="s">
        <v>354</v>
      </c>
      <c r="D414" s="139" t="s">
        <v>392</v>
      </c>
      <c r="E414" s="139" t="s">
        <v>393</v>
      </c>
      <c r="F414" s="139">
        <v>151742.85999999999</v>
      </c>
      <c r="G414"/>
      <c r="H414"/>
      <c r="I414"/>
      <c r="J414"/>
    </row>
    <row r="415" spans="1:10" x14ac:dyDescent="0.25">
      <c r="A415" s="139">
        <v>265866</v>
      </c>
      <c r="B415" s="139" t="s">
        <v>333</v>
      </c>
      <c r="C415" s="139" t="s">
        <v>355</v>
      </c>
      <c r="D415" s="139" t="s">
        <v>392</v>
      </c>
      <c r="E415" s="139" t="s">
        <v>393</v>
      </c>
      <c r="F415" s="139">
        <v>158939.10999999999</v>
      </c>
      <c r="G415"/>
      <c r="H415"/>
      <c r="I415"/>
      <c r="J415"/>
    </row>
    <row r="416" spans="1:10" x14ac:dyDescent="0.25">
      <c r="A416" s="139">
        <v>265867</v>
      </c>
      <c r="B416" s="139" t="s">
        <v>333</v>
      </c>
      <c r="C416" s="139" t="s">
        <v>356</v>
      </c>
      <c r="D416" s="139" t="s">
        <v>392</v>
      </c>
      <c r="E416" s="139" t="s">
        <v>393</v>
      </c>
      <c r="F416" s="139">
        <v>187147.46</v>
      </c>
      <c r="G416"/>
      <c r="H416"/>
      <c r="I416"/>
      <c r="J416"/>
    </row>
    <row r="417" spans="1:10" ht="15" customHeight="1" x14ac:dyDescent="0.25">
      <c r="A417" s="139">
        <v>265868</v>
      </c>
      <c r="B417" s="139" t="s">
        <v>333</v>
      </c>
      <c r="C417" s="139" t="s">
        <v>357</v>
      </c>
      <c r="D417" s="139" t="s">
        <v>392</v>
      </c>
      <c r="E417" s="139" t="s">
        <v>393</v>
      </c>
      <c r="F417" s="139">
        <v>319356.7</v>
      </c>
      <c r="G417"/>
      <c r="H417"/>
      <c r="I417"/>
      <c r="J417"/>
    </row>
    <row r="418" spans="1:10" ht="15" customHeight="1" x14ac:dyDescent="0.25">
      <c r="A418" s="139">
        <v>265869</v>
      </c>
      <c r="B418" s="139" t="s">
        <v>333</v>
      </c>
      <c r="C418" s="139" t="s">
        <v>358</v>
      </c>
      <c r="D418" s="139" t="s">
        <v>392</v>
      </c>
      <c r="E418" s="139" t="s">
        <v>393</v>
      </c>
      <c r="F418" s="139">
        <v>126629.23</v>
      </c>
      <c r="G418"/>
      <c r="H418"/>
      <c r="I418"/>
      <c r="J418"/>
    </row>
    <row r="419" spans="1:10" ht="15" customHeight="1" x14ac:dyDescent="0.25">
      <c r="A419" s="139">
        <v>265870</v>
      </c>
      <c r="B419" s="139" t="s">
        <v>333</v>
      </c>
      <c r="C419" s="139" t="s">
        <v>359</v>
      </c>
      <c r="D419" s="139" t="s">
        <v>392</v>
      </c>
      <c r="E419" s="139" t="s">
        <v>393</v>
      </c>
      <c r="F419" s="139">
        <v>147425.53</v>
      </c>
      <c r="G419"/>
      <c r="H419"/>
      <c r="I419"/>
      <c r="J419"/>
    </row>
    <row r="420" spans="1:10" ht="15" customHeight="1" x14ac:dyDescent="0.25">
      <c r="A420" s="139">
        <v>265871</v>
      </c>
      <c r="B420" s="139" t="s">
        <v>333</v>
      </c>
      <c r="C420" s="139" t="s">
        <v>360</v>
      </c>
      <c r="D420" s="139" t="s">
        <v>392</v>
      </c>
      <c r="E420" s="139" t="s">
        <v>393</v>
      </c>
      <c r="F420" s="139">
        <v>103383.79</v>
      </c>
      <c r="G420"/>
      <c r="H420"/>
      <c r="I420"/>
      <c r="J420"/>
    </row>
    <row r="421" spans="1:10" x14ac:dyDescent="0.25">
      <c r="A421" s="139">
        <v>265872</v>
      </c>
      <c r="B421" s="139" t="s">
        <v>333</v>
      </c>
      <c r="C421" s="139" t="s">
        <v>361</v>
      </c>
      <c r="D421" s="139" t="s">
        <v>392</v>
      </c>
      <c r="E421" s="139" t="s">
        <v>393</v>
      </c>
      <c r="F421" s="139">
        <v>135537.88</v>
      </c>
      <c r="G421"/>
      <c r="H421"/>
      <c r="I421"/>
      <c r="J421"/>
    </row>
    <row r="422" spans="1:10" x14ac:dyDescent="0.25">
      <c r="A422" s="139">
        <v>265873</v>
      </c>
      <c r="B422" s="139" t="s">
        <v>333</v>
      </c>
      <c r="C422" s="139" t="s">
        <v>362</v>
      </c>
      <c r="D422" s="139" t="s">
        <v>392</v>
      </c>
      <c r="E422" s="139" t="s">
        <v>393</v>
      </c>
      <c r="F422" s="139">
        <v>147419.49</v>
      </c>
      <c r="G422"/>
      <c r="H422"/>
      <c r="I422"/>
      <c r="J422"/>
    </row>
    <row r="423" spans="1:10" ht="15" customHeight="1" x14ac:dyDescent="0.25">
      <c r="A423" s="139">
        <v>265874</v>
      </c>
      <c r="B423" s="139" t="s">
        <v>333</v>
      </c>
      <c r="C423" s="139" t="s">
        <v>363</v>
      </c>
      <c r="D423" s="139" t="s">
        <v>392</v>
      </c>
      <c r="E423" s="139" t="s">
        <v>393</v>
      </c>
      <c r="F423" s="139">
        <v>149933.07999999999</v>
      </c>
      <c r="G423"/>
      <c r="H423"/>
      <c r="I423"/>
      <c r="J423"/>
    </row>
    <row r="424" spans="1:10" ht="15" customHeight="1" x14ac:dyDescent="0.25">
      <c r="A424" s="139">
        <v>265875</v>
      </c>
      <c r="B424" s="139" t="s">
        <v>333</v>
      </c>
      <c r="C424" s="139" t="s">
        <v>364</v>
      </c>
      <c r="D424" s="139" t="s">
        <v>392</v>
      </c>
      <c r="E424" s="139" t="s">
        <v>393</v>
      </c>
      <c r="F424" s="139">
        <v>125741.22</v>
      </c>
      <c r="G424"/>
      <c r="H424"/>
      <c r="I424"/>
      <c r="J424"/>
    </row>
    <row r="425" spans="1:10" x14ac:dyDescent="0.25">
      <c r="A425" s="139">
        <v>265876</v>
      </c>
      <c r="B425" s="139" t="s">
        <v>333</v>
      </c>
      <c r="C425" s="139" t="s">
        <v>365</v>
      </c>
      <c r="D425" s="139" t="s">
        <v>392</v>
      </c>
      <c r="E425" s="139" t="s">
        <v>393</v>
      </c>
      <c r="F425" s="139">
        <v>114168.24</v>
      </c>
      <c r="G425"/>
      <c r="H425"/>
      <c r="I425"/>
      <c r="J425"/>
    </row>
    <row r="426" spans="1:10" ht="15" customHeight="1" x14ac:dyDescent="0.25">
      <c r="A426" s="139">
        <v>265877</v>
      </c>
      <c r="B426" s="139" t="s">
        <v>333</v>
      </c>
      <c r="C426" s="139" t="s">
        <v>366</v>
      </c>
      <c r="D426" s="139" t="s">
        <v>392</v>
      </c>
      <c r="E426" s="139" t="s">
        <v>393</v>
      </c>
      <c r="F426" s="139">
        <v>123243.33</v>
      </c>
      <c r="G426"/>
      <c r="H426"/>
      <c r="I426"/>
      <c r="J426"/>
    </row>
    <row r="427" spans="1:10" x14ac:dyDescent="0.25">
      <c r="A427" s="139">
        <v>265878</v>
      </c>
      <c r="B427" s="139" t="s">
        <v>333</v>
      </c>
      <c r="C427" s="139" t="s">
        <v>367</v>
      </c>
      <c r="D427" s="139" t="s">
        <v>392</v>
      </c>
      <c r="E427" s="139" t="s">
        <v>393</v>
      </c>
      <c r="F427" s="139">
        <v>123929.36</v>
      </c>
      <c r="G427"/>
      <c r="H427"/>
      <c r="I427"/>
      <c r="J427"/>
    </row>
    <row r="428" spans="1:10" ht="15" customHeight="1" x14ac:dyDescent="0.25">
      <c r="A428" s="139">
        <v>265879</v>
      </c>
      <c r="B428" s="139" t="s">
        <v>333</v>
      </c>
      <c r="C428" s="139" t="s">
        <v>368</v>
      </c>
      <c r="D428" s="139" t="s">
        <v>392</v>
      </c>
      <c r="E428" s="139" t="s">
        <v>393</v>
      </c>
      <c r="F428" s="139">
        <v>125184.61</v>
      </c>
      <c r="G428"/>
      <c r="H428"/>
      <c r="I428"/>
      <c r="J428"/>
    </row>
    <row r="429" spans="1:10" ht="15" customHeight="1" x14ac:dyDescent="0.25">
      <c r="A429" s="139">
        <v>265880</v>
      </c>
      <c r="B429" s="139" t="s">
        <v>333</v>
      </c>
      <c r="C429" s="139" t="s">
        <v>369</v>
      </c>
      <c r="D429" s="139" t="s">
        <v>392</v>
      </c>
      <c r="E429" s="139" t="s">
        <v>393</v>
      </c>
      <c r="F429" s="139">
        <v>125659.04</v>
      </c>
      <c r="G429"/>
      <c r="H429"/>
      <c r="I429"/>
      <c r="J429"/>
    </row>
    <row r="430" spans="1:10" ht="15" customHeight="1" x14ac:dyDescent="0.25">
      <c r="A430" s="139">
        <v>265881</v>
      </c>
      <c r="B430" s="139" t="s">
        <v>333</v>
      </c>
      <c r="C430" s="139" t="s">
        <v>370</v>
      </c>
      <c r="D430" s="139" t="s">
        <v>392</v>
      </c>
      <c r="E430" s="139" t="s">
        <v>393</v>
      </c>
      <c r="F430" s="139">
        <v>143787.24</v>
      </c>
      <c r="G430"/>
      <c r="H430"/>
      <c r="I430"/>
      <c r="J430"/>
    </row>
    <row r="431" spans="1:10" x14ac:dyDescent="0.25">
      <c r="A431" s="139">
        <v>265882</v>
      </c>
      <c r="B431" s="139" t="s">
        <v>333</v>
      </c>
      <c r="C431" s="139" t="s">
        <v>371</v>
      </c>
      <c r="D431" s="139" t="s">
        <v>392</v>
      </c>
      <c r="E431" s="139" t="s">
        <v>393</v>
      </c>
      <c r="F431" s="139">
        <v>93969.18</v>
      </c>
      <c r="G431"/>
      <c r="H431"/>
      <c r="I431"/>
      <c r="J431"/>
    </row>
    <row r="432" spans="1:10" ht="15" customHeight="1" x14ac:dyDescent="0.25">
      <c r="A432" s="139">
        <v>265883</v>
      </c>
      <c r="B432" s="139" t="s">
        <v>333</v>
      </c>
      <c r="C432" s="139" t="s">
        <v>372</v>
      </c>
      <c r="D432" s="139" t="s">
        <v>392</v>
      </c>
      <c r="E432" s="139" t="s">
        <v>393</v>
      </c>
      <c r="F432" s="139">
        <v>125741.22</v>
      </c>
      <c r="G432"/>
      <c r="H432"/>
      <c r="I432"/>
      <c r="J432"/>
    </row>
    <row r="433" spans="1:10" x14ac:dyDescent="0.25">
      <c r="A433" s="139">
        <v>265884</v>
      </c>
      <c r="B433" s="139" t="s">
        <v>333</v>
      </c>
      <c r="C433" s="139" t="s">
        <v>373</v>
      </c>
      <c r="D433" s="139" t="s">
        <v>392</v>
      </c>
      <c r="E433" s="139" t="s">
        <v>393</v>
      </c>
      <c r="F433" s="139">
        <v>141925.44</v>
      </c>
      <c r="G433"/>
      <c r="H433"/>
      <c r="I433"/>
      <c r="J433"/>
    </row>
    <row r="434" spans="1:10" x14ac:dyDescent="0.25">
      <c r="A434" s="139">
        <v>265885</v>
      </c>
      <c r="B434" s="139" t="s">
        <v>333</v>
      </c>
      <c r="C434" s="139" t="s">
        <v>374</v>
      </c>
      <c r="D434" s="139" t="s">
        <v>392</v>
      </c>
      <c r="E434" s="139" t="s">
        <v>393</v>
      </c>
      <c r="F434" s="139">
        <v>100725.3</v>
      </c>
      <c r="G434"/>
      <c r="H434"/>
      <c r="I434"/>
      <c r="J434"/>
    </row>
    <row r="435" spans="1:10" ht="15" customHeight="1" x14ac:dyDescent="0.25">
      <c r="A435" s="139">
        <v>265886</v>
      </c>
      <c r="B435" s="139" t="s">
        <v>333</v>
      </c>
      <c r="C435" s="139" t="s">
        <v>375</v>
      </c>
      <c r="D435" s="139" t="s">
        <v>392</v>
      </c>
      <c r="E435" s="139" t="s">
        <v>393</v>
      </c>
      <c r="F435" s="139">
        <v>84147.88</v>
      </c>
      <c r="G435"/>
      <c r="H435"/>
      <c r="I435"/>
      <c r="J435"/>
    </row>
    <row r="436" spans="1:10" ht="15" customHeight="1" x14ac:dyDescent="0.25">
      <c r="A436" s="139">
        <v>265887</v>
      </c>
      <c r="B436" s="139" t="s">
        <v>333</v>
      </c>
      <c r="C436" s="139" t="s">
        <v>376</v>
      </c>
      <c r="D436" s="139" t="s">
        <v>392</v>
      </c>
      <c r="E436" s="139" t="s">
        <v>393</v>
      </c>
      <c r="F436" s="139">
        <v>113692.56</v>
      </c>
      <c r="G436"/>
      <c r="H436"/>
      <c r="I436"/>
      <c r="J436"/>
    </row>
    <row r="437" spans="1:10" ht="15" customHeight="1" x14ac:dyDescent="0.25">
      <c r="A437" s="139">
        <v>265888</v>
      </c>
      <c r="B437" s="139" t="s">
        <v>333</v>
      </c>
      <c r="C437" s="139" t="s">
        <v>377</v>
      </c>
      <c r="D437" s="139" t="s">
        <v>392</v>
      </c>
      <c r="E437" s="139" t="s">
        <v>393</v>
      </c>
      <c r="F437" s="139">
        <v>144786.94</v>
      </c>
      <c r="G437"/>
      <c r="H437"/>
      <c r="I437"/>
      <c r="J437"/>
    </row>
    <row r="438" spans="1:10" x14ac:dyDescent="0.25">
      <c r="A438" s="139">
        <v>265889</v>
      </c>
      <c r="B438" s="139" t="s">
        <v>333</v>
      </c>
      <c r="C438" s="139" t="s">
        <v>378</v>
      </c>
      <c r="D438" s="139" t="s">
        <v>392</v>
      </c>
      <c r="E438" s="139" t="s">
        <v>393</v>
      </c>
      <c r="F438" s="139">
        <v>295781.12</v>
      </c>
      <c r="G438"/>
      <c r="H438"/>
      <c r="I438"/>
      <c r="J438"/>
    </row>
    <row r="439" spans="1:10" ht="15" customHeight="1" x14ac:dyDescent="0.25">
      <c r="A439" s="139">
        <v>265890</v>
      </c>
      <c r="B439" s="139" t="s">
        <v>333</v>
      </c>
      <c r="C439" s="139" t="s">
        <v>379</v>
      </c>
      <c r="D439" s="139" t="s">
        <v>392</v>
      </c>
      <c r="E439" s="139" t="s">
        <v>393</v>
      </c>
      <c r="F439" s="139">
        <v>104517.37</v>
      </c>
      <c r="G439"/>
      <c r="H439"/>
      <c r="I439"/>
      <c r="J439"/>
    </row>
    <row r="440" spans="1:10" ht="15" customHeight="1" x14ac:dyDescent="0.25">
      <c r="A440" s="139">
        <v>265891</v>
      </c>
      <c r="B440" s="139" t="s">
        <v>333</v>
      </c>
      <c r="C440" s="139" t="s">
        <v>380</v>
      </c>
      <c r="D440" s="139" t="s">
        <v>392</v>
      </c>
      <c r="E440" s="139" t="s">
        <v>393</v>
      </c>
      <c r="F440" s="139">
        <v>156651.98000000001</v>
      </c>
      <c r="G440"/>
      <c r="H440"/>
      <c r="I440"/>
      <c r="J440"/>
    </row>
    <row r="441" spans="1:10" ht="15" customHeight="1" x14ac:dyDescent="0.25">
      <c r="A441" s="139">
        <v>265892</v>
      </c>
      <c r="B441" s="139" t="s">
        <v>334</v>
      </c>
      <c r="C441" s="139" t="s">
        <v>381</v>
      </c>
      <c r="D441" s="139" t="s">
        <v>390</v>
      </c>
      <c r="E441" s="139" t="s">
        <v>393</v>
      </c>
      <c r="F441" s="139">
        <v>32130</v>
      </c>
      <c r="G441"/>
      <c r="H441"/>
      <c r="I441"/>
      <c r="J441"/>
    </row>
    <row r="442" spans="1:10" ht="15" customHeight="1" x14ac:dyDescent="0.25">
      <c r="A442" s="139">
        <v>265893</v>
      </c>
      <c r="B442" s="139" t="s">
        <v>335</v>
      </c>
      <c r="C442" s="139" t="s">
        <v>381</v>
      </c>
      <c r="D442" s="139" t="s">
        <v>390</v>
      </c>
      <c r="E442" s="139" t="s">
        <v>393</v>
      </c>
      <c r="F442" s="139">
        <v>5880</v>
      </c>
      <c r="G442"/>
      <c r="H442"/>
      <c r="I442"/>
      <c r="J442"/>
    </row>
    <row r="443" spans="1:10" x14ac:dyDescent="0.25">
      <c r="A443" s="139">
        <v>265894</v>
      </c>
      <c r="B443" s="139" t="s">
        <v>335</v>
      </c>
      <c r="C443" s="139" t="s">
        <v>382</v>
      </c>
      <c r="D443" s="139" t="s">
        <v>389</v>
      </c>
      <c r="E443" s="139" t="s">
        <v>393</v>
      </c>
      <c r="F443" s="139">
        <v>158593.85999999999</v>
      </c>
      <c r="G443"/>
      <c r="H443"/>
      <c r="I443"/>
      <c r="J443"/>
    </row>
    <row r="444" spans="1:10" ht="15" customHeight="1" x14ac:dyDescent="0.25">
      <c r="A444" s="139">
        <v>265895</v>
      </c>
      <c r="B444" s="139" t="s">
        <v>335</v>
      </c>
      <c r="C444" s="139" t="s">
        <v>383</v>
      </c>
      <c r="D444" s="139" t="s">
        <v>392</v>
      </c>
      <c r="E444" s="139" t="s">
        <v>393</v>
      </c>
      <c r="F444" s="139">
        <v>299443.36</v>
      </c>
      <c r="G444"/>
      <c r="H444"/>
      <c r="I444"/>
      <c r="J444"/>
    </row>
    <row r="445" spans="1:10" ht="15" customHeight="1" x14ac:dyDescent="0.25">
      <c r="A445" s="139">
        <v>265896</v>
      </c>
      <c r="B445" s="139" t="s">
        <v>335</v>
      </c>
      <c r="C445" s="139" t="s">
        <v>384</v>
      </c>
      <c r="D445" s="139" t="s">
        <v>392</v>
      </c>
      <c r="E445" s="139" t="s">
        <v>393</v>
      </c>
      <c r="F445" s="139">
        <v>288768.78000000003</v>
      </c>
      <c r="G445"/>
      <c r="H445"/>
      <c r="I445"/>
      <c r="J445"/>
    </row>
    <row r="446" spans="1:10" ht="15" customHeight="1" x14ac:dyDescent="0.25">
      <c r="A446" s="139">
        <v>265897</v>
      </c>
      <c r="B446" s="139" t="s">
        <v>335</v>
      </c>
      <c r="C446" s="139" t="s">
        <v>385</v>
      </c>
      <c r="D446" s="139" t="s">
        <v>389</v>
      </c>
      <c r="E446" s="139" t="s">
        <v>393</v>
      </c>
      <c r="F446" s="139">
        <v>154802.25</v>
      </c>
      <c r="G446"/>
      <c r="H446"/>
      <c r="I446"/>
      <c r="J446"/>
    </row>
    <row r="447" spans="1:10" ht="15" customHeight="1" x14ac:dyDescent="0.25">
      <c r="A447" s="139">
        <v>265898</v>
      </c>
      <c r="B447" s="139" t="s">
        <v>335</v>
      </c>
      <c r="C447" s="139" t="s">
        <v>386</v>
      </c>
      <c r="D447" s="139" t="s">
        <v>389</v>
      </c>
      <c r="E447" s="139" t="s">
        <v>393</v>
      </c>
      <c r="F447" s="139">
        <v>71288.11</v>
      </c>
      <c r="G447"/>
      <c r="H447"/>
      <c r="I447"/>
      <c r="J447"/>
    </row>
    <row r="448" spans="1:10" ht="15" customHeight="1" x14ac:dyDescent="0.25">
      <c r="A448" s="139">
        <v>265899</v>
      </c>
      <c r="B448" s="139" t="s">
        <v>335</v>
      </c>
      <c r="C448" s="139" t="s">
        <v>387</v>
      </c>
      <c r="D448" s="139" t="s">
        <v>389</v>
      </c>
      <c r="E448" s="139" t="s">
        <v>393</v>
      </c>
      <c r="F448" s="139">
        <v>50182.64</v>
      </c>
      <c r="G448"/>
      <c r="H448"/>
      <c r="I448"/>
      <c r="J448"/>
    </row>
    <row r="449" spans="1:10" ht="15" customHeight="1" x14ac:dyDescent="0.25">
      <c r="A449" s="139">
        <v>265900</v>
      </c>
      <c r="B449" s="139" t="s">
        <v>336</v>
      </c>
      <c r="C449" s="139" t="s">
        <v>388</v>
      </c>
      <c r="D449" s="139" t="s">
        <v>390</v>
      </c>
      <c r="E449" s="139" t="s">
        <v>393</v>
      </c>
      <c r="F449" s="139">
        <v>34924.089999999997</v>
      </c>
      <c r="G449"/>
      <c r="H449"/>
      <c r="I449"/>
      <c r="J449"/>
    </row>
    <row r="450" spans="1:10" x14ac:dyDescent="0.25">
      <c r="A450" s="139" t="s">
        <v>394</v>
      </c>
      <c r="B450" s="139" t="s">
        <v>336</v>
      </c>
      <c r="C450" s="139" t="s">
        <v>431</v>
      </c>
      <c r="D450" s="139" t="s">
        <v>457</v>
      </c>
      <c r="E450" s="139" t="s">
        <v>393</v>
      </c>
      <c r="F450" s="139">
        <v>5000</v>
      </c>
    </row>
    <row r="451" spans="1:10" x14ac:dyDescent="0.25">
      <c r="A451" s="139" t="s">
        <v>395</v>
      </c>
      <c r="B451" s="139" t="s">
        <v>336</v>
      </c>
      <c r="C451" s="139" t="s">
        <v>431</v>
      </c>
      <c r="D451" s="139" t="s">
        <v>457</v>
      </c>
      <c r="E451" s="139" t="s">
        <v>393</v>
      </c>
      <c r="F451" s="139">
        <v>5000</v>
      </c>
    </row>
    <row r="452" spans="1:10" x14ac:dyDescent="0.25">
      <c r="A452" s="139" t="s">
        <v>396</v>
      </c>
      <c r="B452" s="139" t="s">
        <v>336</v>
      </c>
      <c r="C452" s="139" t="s">
        <v>431</v>
      </c>
      <c r="D452" s="139" t="s">
        <v>457</v>
      </c>
      <c r="E452" s="139" t="s">
        <v>393</v>
      </c>
      <c r="F452" s="139">
        <v>5000</v>
      </c>
    </row>
    <row r="453" spans="1:10" x14ac:dyDescent="0.25">
      <c r="A453" s="139" t="s">
        <v>397</v>
      </c>
      <c r="B453" s="139" t="s">
        <v>336</v>
      </c>
      <c r="C453" s="139" t="s">
        <v>431</v>
      </c>
      <c r="D453" s="139" t="s">
        <v>457</v>
      </c>
      <c r="E453" s="139" t="s">
        <v>393</v>
      </c>
      <c r="F453" s="139">
        <v>5000</v>
      </c>
    </row>
    <row r="454" spans="1:10" x14ac:dyDescent="0.25">
      <c r="A454" s="139" t="s">
        <v>398</v>
      </c>
      <c r="B454" s="139" t="s">
        <v>336</v>
      </c>
      <c r="C454" s="139" t="s">
        <v>431</v>
      </c>
      <c r="D454" s="139" t="s">
        <v>457</v>
      </c>
      <c r="E454" s="139" t="s">
        <v>393</v>
      </c>
      <c r="F454" s="139">
        <v>5000</v>
      </c>
    </row>
    <row r="455" spans="1:10" x14ac:dyDescent="0.25">
      <c r="A455" s="139" t="s">
        <v>399</v>
      </c>
      <c r="B455" s="139" t="s">
        <v>336</v>
      </c>
      <c r="C455" s="139" t="s">
        <v>431</v>
      </c>
      <c r="D455" s="139" t="s">
        <v>457</v>
      </c>
      <c r="E455" s="139" t="s">
        <v>393</v>
      </c>
      <c r="F455" s="139">
        <v>5000</v>
      </c>
    </row>
    <row r="456" spans="1:10" x14ac:dyDescent="0.25">
      <c r="A456" s="139" t="s">
        <v>400</v>
      </c>
      <c r="B456" s="139" t="s">
        <v>336</v>
      </c>
      <c r="C456" s="139" t="s">
        <v>432</v>
      </c>
      <c r="D456" s="139" t="s">
        <v>458</v>
      </c>
      <c r="E456" s="139" t="s">
        <v>393</v>
      </c>
      <c r="F456" s="139">
        <v>15000</v>
      </c>
    </row>
    <row r="457" spans="1:10" x14ac:dyDescent="0.25">
      <c r="A457" s="139" t="s">
        <v>401</v>
      </c>
      <c r="B457" s="139" t="s">
        <v>425</v>
      </c>
      <c r="C457" s="139" t="s">
        <v>433</v>
      </c>
      <c r="D457" s="139" t="s">
        <v>390</v>
      </c>
      <c r="E457" s="139" t="s">
        <v>393</v>
      </c>
      <c r="F457" s="139">
        <v>7186</v>
      </c>
    </row>
    <row r="458" spans="1:10" x14ac:dyDescent="0.25">
      <c r="A458" s="139" t="s">
        <v>402</v>
      </c>
      <c r="B458" s="139" t="s">
        <v>426</v>
      </c>
      <c r="C458" s="139" t="s">
        <v>434</v>
      </c>
      <c r="D458" s="139" t="s">
        <v>389</v>
      </c>
      <c r="E458" s="139" t="s">
        <v>393</v>
      </c>
      <c r="F458" s="139">
        <v>543788.35</v>
      </c>
    </row>
    <row r="459" spans="1:10" x14ac:dyDescent="0.25">
      <c r="A459" s="139" t="s">
        <v>403</v>
      </c>
      <c r="B459" s="139" t="s">
        <v>427</v>
      </c>
      <c r="C459" s="139" t="s">
        <v>435</v>
      </c>
      <c r="D459" s="139" t="s">
        <v>392</v>
      </c>
      <c r="E459" s="139" t="s">
        <v>393</v>
      </c>
      <c r="F459" s="139">
        <v>4735.87</v>
      </c>
    </row>
    <row r="460" spans="1:10" x14ac:dyDescent="0.25">
      <c r="A460" s="139" t="s">
        <v>404</v>
      </c>
      <c r="B460" s="139" t="s">
        <v>427</v>
      </c>
      <c r="C460" s="139" t="s">
        <v>436</v>
      </c>
      <c r="D460" s="139" t="s">
        <v>389</v>
      </c>
      <c r="E460" s="139" t="s">
        <v>393</v>
      </c>
      <c r="F460" s="139">
        <v>208546.38</v>
      </c>
    </row>
    <row r="461" spans="1:10" x14ac:dyDescent="0.25">
      <c r="A461" s="139" t="s">
        <v>405</v>
      </c>
      <c r="B461" s="139" t="s">
        <v>427</v>
      </c>
      <c r="C461" s="139" t="s">
        <v>437</v>
      </c>
      <c r="D461" s="139" t="s">
        <v>389</v>
      </c>
      <c r="E461" s="139" t="s">
        <v>393</v>
      </c>
      <c r="F461" s="139">
        <v>85684</v>
      </c>
    </row>
    <row r="462" spans="1:10" x14ac:dyDescent="0.25">
      <c r="A462" s="139" t="s">
        <v>406</v>
      </c>
      <c r="B462" s="139" t="s">
        <v>427</v>
      </c>
      <c r="C462" s="139" t="s">
        <v>438</v>
      </c>
      <c r="D462" s="139" t="s">
        <v>389</v>
      </c>
      <c r="E462" s="139" t="s">
        <v>393</v>
      </c>
      <c r="F462" s="139">
        <v>66891.539999999994</v>
      </c>
    </row>
    <row r="463" spans="1:10" x14ac:dyDescent="0.25">
      <c r="A463" s="139" t="s">
        <v>407</v>
      </c>
      <c r="B463" s="139" t="s">
        <v>427</v>
      </c>
      <c r="C463" s="139" t="s">
        <v>439</v>
      </c>
      <c r="D463" s="139" t="s">
        <v>389</v>
      </c>
      <c r="E463" s="139" t="s">
        <v>393</v>
      </c>
      <c r="F463" s="139">
        <v>536891.63</v>
      </c>
    </row>
    <row r="464" spans="1:10" x14ac:dyDescent="0.25">
      <c r="A464" s="139" t="s">
        <v>408</v>
      </c>
      <c r="B464" s="139" t="s">
        <v>427</v>
      </c>
      <c r="C464" s="139" t="s">
        <v>440</v>
      </c>
      <c r="D464" s="139" t="s">
        <v>389</v>
      </c>
      <c r="E464" s="139" t="s">
        <v>393</v>
      </c>
      <c r="F464" s="139">
        <v>299047.42</v>
      </c>
    </row>
    <row r="465" spans="1:6" x14ac:dyDescent="0.25">
      <c r="A465" s="139" t="s">
        <v>409</v>
      </c>
      <c r="B465" s="139" t="s">
        <v>427</v>
      </c>
      <c r="C465" s="139" t="s">
        <v>441</v>
      </c>
      <c r="D465" s="139" t="s">
        <v>389</v>
      </c>
      <c r="E465" s="139" t="s">
        <v>393</v>
      </c>
      <c r="F465" s="139">
        <v>84887.75</v>
      </c>
    </row>
    <row r="466" spans="1:6" x14ac:dyDescent="0.25">
      <c r="A466" s="139" t="s">
        <v>410</v>
      </c>
      <c r="B466" s="139" t="s">
        <v>427</v>
      </c>
      <c r="C466" s="139" t="s">
        <v>442</v>
      </c>
      <c r="D466" s="139" t="s">
        <v>389</v>
      </c>
      <c r="E466" s="139" t="s">
        <v>393</v>
      </c>
      <c r="F466" s="139">
        <v>64901.71</v>
      </c>
    </row>
    <row r="467" spans="1:6" x14ac:dyDescent="0.25">
      <c r="A467" s="139" t="s">
        <v>411</v>
      </c>
      <c r="B467" s="139" t="s">
        <v>427</v>
      </c>
      <c r="C467" s="139" t="s">
        <v>443</v>
      </c>
      <c r="D467" s="139" t="s">
        <v>389</v>
      </c>
      <c r="E467" s="139" t="s">
        <v>393</v>
      </c>
      <c r="F467" s="139">
        <v>63541.4</v>
      </c>
    </row>
    <row r="468" spans="1:6" x14ac:dyDescent="0.25">
      <c r="A468" s="139" t="s">
        <v>412</v>
      </c>
      <c r="B468" s="139" t="s">
        <v>427</v>
      </c>
      <c r="C468" s="139" t="s">
        <v>444</v>
      </c>
      <c r="D468" s="139" t="s">
        <v>389</v>
      </c>
      <c r="E468" s="139" t="s">
        <v>393</v>
      </c>
      <c r="F468" s="139">
        <v>49643.41</v>
      </c>
    </row>
    <row r="469" spans="1:6" x14ac:dyDescent="0.25">
      <c r="A469" s="139" t="s">
        <v>413</v>
      </c>
      <c r="B469" s="139" t="s">
        <v>427</v>
      </c>
      <c r="C469" s="139" t="s">
        <v>445</v>
      </c>
      <c r="D469" s="139" t="s">
        <v>389</v>
      </c>
      <c r="E469" s="139" t="s">
        <v>393</v>
      </c>
      <c r="F469" s="139">
        <v>36822.65</v>
      </c>
    </row>
    <row r="470" spans="1:6" x14ac:dyDescent="0.25">
      <c r="A470" s="139" t="s">
        <v>414</v>
      </c>
      <c r="B470" s="139" t="s">
        <v>427</v>
      </c>
      <c r="C470" s="139" t="s">
        <v>446</v>
      </c>
      <c r="D470" s="139" t="s">
        <v>389</v>
      </c>
      <c r="E470" s="139" t="s">
        <v>393</v>
      </c>
      <c r="F470" s="139">
        <v>33260.67</v>
      </c>
    </row>
    <row r="471" spans="1:6" x14ac:dyDescent="0.25">
      <c r="A471" s="139" t="s">
        <v>415</v>
      </c>
      <c r="B471" s="139" t="s">
        <v>427</v>
      </c>
      <c r="C471" s="139" t="s">
        <v>447</v>
      </c>
      <c r="D471" s="139" t="s">
        <v>389</v>
      </c>
      <c r="E471" s="139" t="s">
        <v>393</v>
      </c>
      <c r="F471" s="139">
        <v>4083.33</v>
      </c>
    </row>
    <row r="472" spans="1:6" x14ac:dyDescent="0.25">
      <c r="A472" s="139" t="s">
        <v>416</v>
      </c>
      <c r="B472" s="139" t="s">
        <v>427</v>
      </c>
      <c r="C472" s="139" t="s">
        <v>448</v>
      </c>
      <c r="D472" s="139" t="s">
        <v>389</v>
      </c>
      <c r="E472" s="139" t="s">
        <v>393</v>
      </c>
      <c r="F472" s="139">
        <v>2500</v>
      </c>
    </row>
    <row r="473" spans="1:6" x14ac:dyDescent="0.25">
      <c r="A473" s="139" t="s">
        <v>417</v>
      </c>
      <c r="B473" s="139" t="s">
        <v>428</v>
      </c>
      <c r="C473" s="139" t="s">
        <v>449</v>
      </c>
      <c r="D473" s="139" t="s">
        <v>390</v>
      </c>
      <c r="E473" s="139" t="s">
        <v>393</v>
      </c>
      <c r="F473" s="139">
        <v>9606</v>
      </c>
    </row>
    <row r="474" spans="1:6" x14ac:dyDescent="0.25">
      <c r="A474" s="139" t="s">
        <v>418</v>
      </c>
      <c r="B474" s="139" t="s">
        <v>429</v>
      </c>
      <c r="C474" s="139" t="s">
        <v>450</v>
      </c>
      <c r="D474" s="139" t="s">
        <v>389</v>
      </c>
      <c r="E474" s="139" t="s">
        <v>393</v>
      </c>
      <c r="F474" s="139">
        <v>208546.38</v>
      </c>
    </row>
    <row r="475" spans="1:6" x14ac:dyDescent="0.25">
      <c r="A475" s="139" t="s">
        <v>419</v>
      </c>
      <c r="B475" s="139" t="s">
        <v>429</v>
      </c>
      <c r="C475" s="139" t="s">
        <v>451</v>
      </c>
      <c r="D475" s="139" t="s">
        <v>389</v>
      </c>
      <c r="E475" s="139" t="s">
        <v>393</v>
      </c>
      <c r="F475" s="139">
        <v>417092.75</v>
      </c>
    </row>
    <row r="476" spans="1:6" x14ac:dyDescent="0.25">
      <c r="A476" s="139" t="s">
        <v>420</v>
      </c>
      <c r="B476" s="139" t="s">
        <v>429</v>
      </c>
      <c r="C476" s="139" t="s">
        <v>452</v>
      </c>
      <c r="D476" s="139" t="s">
        <v>392</v>
      </c>
      <c r="E476" s="139" t="s">
        <v>393</v>
      </c>
      <c r="F476" s="139">
        <v>4735.88</v>
      </c>
    </row>
    <row r="477" spans="1:6" x14ac:dyDescent="0.25">
      <c r="A477" s="139" t="s">
        <v>421</v>
      </c>
      <c r="B477" s="139" t="s">
        <v>430</v>
      </c>
      <c r="C477" s="139" t="s">
        <v>453</v>
      </c>
      <c r="D477" s="139" t="s">
        <v>459</v>
      </c>
      <c r="E477" s="139" t="s">
        <v>393</v>
      </c>
      <c r="F477" s="139">
        <v>8000</v>
      </c>
    </row>
    <row r="478" spans="1:6" x14ac:dyDescent="0.25">
      <c r="A478" s="139" t="s">
        <v>422</v>
      </c>
      <c r="B478" s="139" t="s">
        <v>430</v>
      </c>
      <c r="C478" s="139" t="s">
        <v>454</v>
      </c>
      <c r="D478" s="139" t="s">
        <v>459</v>
      </c>
      <c r="E478" s="139" t="s">
        <v>393</v>
      </c>
      <c r="F478" s="139">
        <v>8000</v>
      </c>
    </row>
    <row r="479" spans="1:6" x14ac:dyDescent="0.25">
      <c r="A479" s="139" t="s">
        <v>423</v>
      </c>
      <c r="B479" s="139" t="s">
        <v>430</v>
      </c>
      <c r="C479" s="139" t="s">
        <v>455</v>
      </c>
      <c r="D479" s="139" t="s">
        <v>390</v>
      </c>
      <c r="E479" s="139" t="s">
        <v>393</v>
      </c>
      <c r="F479" s="139">
        <v>132303.56</v>
      </c>
    </row>
    <row r="480" spans="1:6" x14ac:dyDescent="0.25">
      <c r="A480" s="139" t="s">
        <v>424</v>
      </c>
      <c r="B480" s="139" t="s">
        <v>430</v>
      </c>
      <c r="C480" s="139" t="s">
        <v>456</v>
      </c>
      <c r="D480" s="139" t="s">
        <v>390</v>
      </c>
      <c r="E480" s="139" t="s">
        <v>393</v>
      </c>
      <c r="F480" s="139">
        <v>125849.1</v>
      </c>
    </row>
    <row r="481" spans="1:6" x14ac:dyDescent="0.25">
      <c r="A481" s="142" t="s">
        <v>460</v>
      </c>
      <c r="B481" s="143"/>
      <c r="C481" s="144"/>
      <c r="D481" s="145">
        <v>9899759.7100000009</v>
      </c>
      <c r="E481" s="143"/>
      <c r="F481" s="144"/>
    </row>
  </sheetData>
  <mergeCells count="36">
    <mergeCell ref="B100:E100"/>
    <mergeCell ref="B109:C109"/>
    <mergeCell ref="B125:E125"/>
    <mergeCell ref="B126:E126"/>
    <mergeCell ref="B386:C386"/>
    <mergeCell ref="B89:E89"/>
    <mergeCell ref="B92:E92"/>
    <mergeCell ref="B91:E91"/>
    <mergeCell ref="B90:E90"/>
    <mergeCell ref="B96:C96"/>
    <mergeCell ref="B11:E11"/>
    <mergeCell ref="B12:E12"/>
    <mergeCell ref="B55:E55"/>
    <mergeCell ref="B52:D52"/>
    <mergeCell ref="B72:D72"/>
    <mergeCell ref="B116:C116"/>
    <mergeCell ref="C112:D112"/>
    <mergeCell ref="B323:D323"/>
    <mergeCell ref="E386:F386"/>
    <mergeCell ref="B326:E326"/>
    <mergeCell ref="A481:C481"/>
    <mergeCell ref="D481:F481"/>
    <mergeCell ref="A395:F395"/>
    <mergeCell ref="B71:D71"/>
    <mergeCell ref="B338:D338"/>
    <mergeCell ref="B381:D381"/>
    <mergeCell ref="B85:D85"/>
    <mergeCell ref="B76:E76"/>
    <mergeCell ref="B77:E77"/>
    <mergeCell ref="B78:E78"/>
    <mergeCell ref="B79:E79"/>
    <mergeCell ref="B80:E80"/>
    <mergeCell ref="B327:E327"/>
    <mergeCell ref="B340:E340"/>
    <mergeCell ref="B341:E341"/>
    <mergeCell ref="D119:E119"/>
  </mergeCells>
  <pageMargins left="0.7" right="0.7" top="0.75" bottom="0.75" header="0.3" footer="0.3"/>
  <pageSetup scale="63" orientation="portrait" verticalDpi="0" r:id="rId1"/>
  <colBreaks count="1" manualBreakCount="1">
    <brk id="6" max="491" man="1"/>
  </colBreaks>
  <ignoredErrors>
    <ignoredError sqref="C323:D323 C329:C337 C344:C38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DBE2-41AD-4B99-AB57-7424306D9804}">
  <dimension ref="C1:T85"/>
  <sheetViews>
    <sheetView showGridLines="0" tabSelected="1" view="pageBreakPreview" topLeftCell="C1" zoomScale="85" zoomScaleNormal="85" zoomScaleSheetLayoutView="85" workbookViewId="0">
      <pane xSplit="1" topLeftCell="E1" activePane="topRight" state="frozen"/>
      <selection activeCell="C1" sqref="C1"/>
      <selection pane="topRight" activeCell="Q83" sqref="Q83"/>
    </sheetView>
  </sheetViews>
  <sheetFormatPr baseColWidth="10" defaultColWidth="11.42578125" defaultRowHeight="21" x14ac:dyDescent="0.35"/>
  <cols>
    <col min="1" max="2" width="0" hidden="1" customWidth="1"/>
    <col min="3" max="3" width="65.7109375" style="179" customWidth="1"/>
    <col min="4" max="4" width="22.85546875" style="178" customWidth="1"/>
    <col min="5" max="5" width="23.28515625" style="176" customWidth="1"/>
    <col min="6" max="6" width="25.28515625" style="176" customWidth="1"/>
    <col min="7" max="7" width="19" style="176" customWidth="1"/>
    <col min="8" max="8" width="18" style="176" bestFit="1" customWidth="1"/>
    <col min="9" max="9" width="15.140625" style="176" customWidth="1"/>
    <col min="10" max="10" width="15.7109375" style="177" customWidth="1"/>
    <col min="11" max="11" width="15" style="176" customWidth="1"/>
    <col min="12" max="12" width="15.5703125" style="176" customWidth="1"/>
    <col min="13" max="13" width="14.42578125" style="176" customWidth="1"/>
    <col min="14" max="14" width="14.5703125" style="176" customWidth="1"/>
    <col min="15" max="15" width="15" style="176" customWidth="1"/>
    <col min="16" max="17" width="14.42578125" style="175" bestFit="1" customWidth="1"/>
    <col min="18" max="18" width="18.85546875" style="175" bestFit="1" customWidth="1"/>
    <col min="19" max="19" width="1.7109375" style="175" customWidth="1"/>
    <col min="20" max="20" width="12.5703125" bestFit="1" customWidth="1"/>
  </cols>
  <sheetData>
    <row r="1" spans="3:20" ht="28.5" customHeight="1" x14ac:dyDescent="0.25">
      <c r="C1" s="248" t="s">
        <v>558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6"/>
    </row>
    <row r="2" spans="3:20" ht="21.75" customHeight="1" x14ac:dyDescent="0.25">
      <c r="C2" s="242" t="s">
        <v>557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0"/>
    </row>
    <row r="3" spans="3:20" ht="15" customHeight="1" x14ac:dyDescent="0.25">
      <c r="C3" s="245">
        <v>2023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3"/>
    </row>
    <row r="4" spans="3:20" ht="27" customHeight="1" x14ac:dyDescent="0.25">
      <c r="C4" s="242" t="s">
        <v>556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0"/>
    </row>
    <row r="5" spans="3:20" ht="21.75" customHeight="1" x14ac:dyDescent="0.25">
      <c r="C5" s="241" t="s">
        <v>555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0"/>
    </row>
    <row r="6" spans="3:20" ht="9.75" customHeight="1" x14ac:dyDescent="0.35"/>
    <row r="7" spans="3:20" s="225" customFormat="1" ht="25.5" customHeight="1" x14ac:dyDescent="0.25">
      <c r="C7" s="233" t="s">
        <v>554</v>
      </c>
      <c r="D7" s="239" t="s">
        <v>553</v>
      </c>
      <c r="E7" s="238" t="s">
        <v>552</v>
      </c>
      <c r="F7" s="237" t="s">
        <v>551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5"/>
      <c r="S7" s="234"/>
    </row>
    <row r="8" spans="3:20" s="225" customFormat="1" x14ac:dyDescent="0.35">
      <c r="C8" s="233"/>
      <c r="D8" s="232"/>
      <c r="E8" s="231"/>
      <c r="F8" s="229" t="s">
        <v>550</v>
      </c>
      <c r="G8" s="229" t="s">
        <v>549</v>
      </c>
      <c r="H8" s="229" t="s">
        <v>548</v>
      </c>
      <c r="I8" s="229" t="s">
        <v>547</v>
      </c>
      <c r="J8" s="230" t="s">
        <v>546</v>
      </c>
      <c r="K8" s="229" t="s">
        <v>545</v>
      </c>
      <c r="L8" s="228" t="s">
        <v>544</v>
      </c>
      <c r="M8" s="229" t="s">
        <v>543</v>
      </c>
      <c r="N8" s="229" t="s">
        <v>542</v>
      </c>
      <c r="O8" s="229" t="s">
        <v>541</v>
      </c>
      <c r="P8" s="229" t="s">
        <v>540</v>
      </c>
      <c r="Q8" s="228" t="s">
        <v>539</v>
      </c>
      <c r="R8" s="227" t="s">
        <v>538</v>
      </c>
      <c r="S8" s="226"/>
    </row>
    <row r="9" spans="3:20" s="176" customFormat="1" x14ac:dyDescent="0.35">
      <c r="C9" s="207" t="s">
        <v>537</v>
      </c>
      <c r="D9" s="224"/>
      <c r="E9" s="223"/>
      <c r="F9" s="223"/>
      <c r="G9" s="223"/>
      <c r="H9" s="223"/>
      <c r="I9" s="223"/>
      <c r="J9" s="196"/>
      <c r="K9" s="223"/>
      <c r="L9" s="223"/>
      <c r="M9" s="223"/>
      <c r="N9" s="223"/>
      <c r="O9" s="223"/>
      <c r="P9" s="223"/>
      <c r="Q9" s="223"/>
      <c r="R9" s="222"/>
      <c r="S9" s="222"/>
    </row>
    <row r="10" spans="3:20" ht="15.75" x14ac:dyDescent="0.25">
      <c r="C10" s="198" t="s">
        <v>536</v>
      </c>
      <c r="D10" s="206">
        <f>D11+D12+D13+D14+D15</f>
        <v>1004582136</v>
      </c>
      <c r="E10" s="196">
        <f>SUM(E11:E15)</f>
        <v>1003261485.72</v>
      </c>
      <c r="F10" s="214">
        <v>52801084.469999999</v>
      </c>
      <c r="G10" s="202">
        <v>75030854.480000004</v>
      </c>
      <c r="H10" s="202">
        <f>SUM(H11:H15)</f>
        <v>74039076</v>
      </c>
      <c r="I10" s="202">
        <f>SUM(I11:I15)</f>
        <v>68654157.149999991</v>
      </c>
      <c r="J10" s="202">
        <f>SUM(J11:J15)</f>
        <v>71053255.890000001</v>
      </c>
      <c r="K10" s="202">
        <f>SUM(K11:K15)</f>
        <v>79545655.219999999</v>
      </c>
      <c r="L10" s="202">
        <f>SUM(L11:L15)</f>
        <v>102597800.47999999</v>
      </c>
      <c r="M10" s="202">
        <f>SUM(M11:M15)</f>
        <v>77106934</v>
      </c>
      <c r="N10" s="202">
        <f>SUM(N11:N15)</f>
        <v>79549487.349999994</v>
      </c>
      <c r="O10" s="196">
        <f>SUM(O11:O15)</f>
        <v>64426434.310000002</v>
      </c>
      <c r="P10" s="196">
        <f>SUM(P11:P15)</f>
        <v>85944009.819999993</v>
      </c>
      <c r="Q10" s="196">
        <f>SUM(Q11:Q15)</f>
        <v>208038355.5</v>
      </c>
      <c r="R10" s="202">
        <f>SUM(F10:Q10)</f>
        <v>1038787104.6699998</v>
      </c>
      <c r="S10" s="202"/>
      <c r="T10" s="188"/>
    </row>
    <row r="11" spans="3:20" ht="22.5" customHeight="1" x14ac:dyDescent="0.25">
      <c r="C11" s="194" t="s">
        <v>535</v>
      </c>
      <c r="D11" s="209">
        <v>712476876</v>
      </c>
      <c r="E11" s="209">
        <v>748059378.53999996</v>
      </c>
      <c r="F11" s="199">
        <v>52786084.469999999</v>
      </c>
      <c r="G11" s="199">
        <v>60225164.200000003</v>
      </c>
      <c r="H11" s="200">
        <v>60822966.270000003</v>
      </c>
      <c r="I11" s="199">
        <v>56802692.869999997</v>
      </c>
      <c r="J11" s="200">
        <v>55809616.339999996</v>
      </c>
      <c r="K11" s="205">
        <v>61224747.670000002</v>
      </c>
      <c r="L11" s="199">
        <v>67762675.729999989</v>
      </c>
      <c r="M11" s="199">
        <v>61622703</v>
      </c>
      <c r="N11" s="199">
        <v>66826266.380000003</v>
      </c>
      <c r="O11" s="199">
        <v>58256434.310000002</v>
      </c>
      <c r="P11" s="199">
        <v>57923701.979999997</v>
      </c>
      <c r="Q11" s="199">
        <v>116232988.7</v>
      </c>
      <c r="R11" s="199">
        <f>SUM(F11:Q11)</f>
        <v>776296041.92000008</v>
      </c>
      <c r="S11" s="199"/>
      <c r="T11" s="188"/>
    </row>
    <row r="12" spans="3:20" ht="22.5" customHeight="1" x14ac:dyDescent="0.25">
      <c r="C12" s="194" t="s">
        <v>534</v>
      </c>
      <c r="D12" s="209">
        <v>19033500</v>
      </c>
      <c r="E12" s="209">
        <v>29300500</v>
      </c>
      <c r="F12" s="199"/>
      <c r="G12" s="199">
        <v>3000000</v>
      </c>
      <c r="H12" s="200">
        <v>1500000</v>
      </c>
      <c r="I12" s="199">
        <v>50000</v>
      </c>
      <c r="J12" s="200">
        <v>3190000</v>
      </c>
      <c r="K12" s="205">
        <v>6140000</v>
      </c>
      <c r="L12" s="199">
        <v>3000000</v>
      </c>
      <c r="M12" s="199">
        <v>3120000</v>
      </c>
      <c r="N12" s="199">
        <v>60000</v>
      </c>
      <c r="O12" s="199">
        <v>6060000</v>
      </c>
      <c r="P12" s="199">
        <v>3060000</v>
      </c>
      <c r="Q12" s="199">
        <v>3060000</v>
      </c>
      <c r="R12" s="199">
        <f>SUM(F12:Q12)</f>
        <v>32240000</v>
      </c>
      <c r="S12" s="199"/>
      <c r="T12" s="188"/>
    </row>
    <row r="13" spans="3:20" ht="22.5" customHeight="1" x14ac:dyDescent="0.25">
      <c r="C13" s="194" t="s">
        <v>533</v>
      </c>
      <c r="D13" s="209">
        <v>7734457</v>
      </c>
      <c r="E13" s="209">
        <v>1791192.23</v>
      </c>
      <c r="F13" s="199">
        <v>15000</v>
      </c>
      <c r="G13" s="199">
        <v>235000</v>
      </c>
      <c r="H13" s="200">
        <v>140000</v>
      </c>
      <c r="I13" s="199">
        <v>45000</v>
      </c>
      <c r="J13" s="200">
        <v>155000</v>
      </c>
      <c r="K13" s="205">
        <v>125000</v>
      </c>
      <c r="L13" s="199">
        <v>230000</v>
      </c>
      <c r="M13" s="199">
        <v>140000</v>
      </c>
      <c r="N13" s="199">
        <v>393979.78</v>
      </c>
      <c r="O13" s="199">
        <v>110000</v>
      </c>
      <c r="P13" s="199">
        <v>220000</v>
      </c>
      <c r="Q13" s="199">
        <v>60000</v>
      </c>
      <c r="R13" s="199">
        <f>SUM(F13:Q13)</f>
        <v>1868979.78</v>
      </c>
      <c r="S13" s="199"/>
      <c r="T13" s="188"/>
    </row>
    <row r="14" spans="3:20" ht="22.5" customHeight="1" x14ac:dyDescent="0.25">
      <c r="C14" s="194" t="s">
        <v>532</v>
      </c>
      <c r="D14" s="209">
        <v>132186684</v>
      </c>
      <c r="E14" s="209">
        <v>92043692.950000003</v>
      </c>
      <c r="F14" s="199"/>
      <c r="G14" s="199"/>
      <c r="H14" s="216"/>
      <c r="I14" s="199"/>
      <c r="J14" s="200"/>
      <c r="K14" s="205"/>
      <c r="L14" s="199">
        <v>7630000</v>
      </c>
      <c r="M14" s="199" t="s">
        <v>465</v>
      </c>
      <c r="N14" s="199">
        <v>0</v>
      </c>
      <c r="O14" s="199">
        <v>0</v>
      </c>
      <c r="P14" s="199">
        <v>0</v>
      </c>
      <c r="Q14" s="199">
        <v>76058310</v>
      </c>
      <c r="R14" s="199">
        <f>SUM(F14:Q14)</f>
        <v>83688310</v>
      </c>
      <c r="S14" s="199"/>
      <c r="T14" s="188"/>
    </row>
    <row r="15" spans="3:20" ht="22.5" customHeight="1" x14ac:dyDescent="0.25">
      <c r="C15" s="194" t="s">
        <v>531</v>
      </c>
      <c r="D15" s="209">
        <v>133150619</v>
      </c>
      <c r="E15" s="209">
        <v>132066722</v>
      </c>
      <c r="F15" s="199"/>
      <c r="G15" s="199">
        <v>11570690.279999999</v>
      </c>
      <c r="H15" s="200">
        <v>11576109.73</v>
      </c>
      <c r="I15" s="199">
        <v>11756464.279999999</v>
      </c>
      <c r="J15" s="200">
        <v>11898639.550000001</v>
      </c>
      <c r="K15" s="205">
        <v>12055907.550000001</v>
      </c>
      <c r="L15" s="205">
        <v>23975124.75</v>
      </c>
      <c r="M15" s="199">
        <v>12224231</v>
      </c>
      <c r="N15" s="199">
        <v>12269241.189999999</v>
      </c>
      <c r="O15" s="199"/>
      <c r="P15" s="199">
        <v>24740307.84</v>
      </c>
      <c r="Q15" s="199">
        <v>12627056.800000001</v>
      </c>
      <c r="R15" s="199">
        <f>SUM(F15:Q15)</f>
        <v>144693772.97</v>
      </c>
      <c r="S15" s="199"/>
      <c r="T15" s="188"/>
    </row>
    <row r="16" spans="3:20" ht="19.5" customHeight="1" x14ac:dyDescent="0.25">
      <c r="C16" s="198" t="s">
        <v>530</v>
      </c>
      <c r="D16" s="206">
        <f>D17+D18+D19+D20+D21+D22+D23+D24+D25</f>
        <v>249903648</v>
      </c>
      <c r="E16" s="196">
        <f>+E17+E18+E19+E20+E21+E22+E23+E24+E25</f>
        <v>237159427.23000002</v>
      </c>
      <c r="F16" s="214">
        <v>27338207.34</v>
      </c>
      <c r="G16" s="202">
        <v>15125991.77</v>
      </c>
      <c r="H16" s="202">
        <f>SUM(H17:H25)</f>
        <v>19944289.640000001</v>
      </c>
      <c r="I16" s="202">
        <f>SUM(I17:I25)</f>
        <v>11948138.15</v>
      </c>
      <c r="J16" s="202">
        <f>SUM(J17:J25)</f>
        <v>21785668.939999998</v>
      </c>
      <c r="K16" s="203">
        <f>SUM(K17:K25)</f>
        <v>12702265.320000002</v>
      </c>
      <c r="L16" s="203">
        <f>SUM(L17:L25)</f>
        <v>11123499.23</v>
      </c>
      <c r="M16" s="202">
        <f>SUM(M17:M25)</f>
        <v>11056161.969999999</v>
      </c>
      <c r="N16" s="202">
        <f>SUM(N17:N25)</f>
        <v>16277784.060000001</v>
      </c>
      <c r="O16" s="202">
        <f>SUM(O17:O25)</f>
        <v>14819360.560000001</v>
      </c>
      <c r="P16" s="202">
        <f>SUM(P17:P25)</f>
        <v>15250950.33</v>
      </c>
      <c r="Q16" s="196">
        <f>SUM(Q17:Q25)</f>
        <v>17161255.829999998</v>
      </c>
      <c r="R16" s="202">
        <f>SUM(F16:Q16)</f>
        <v>194533573.14000005</v>
      </c>
      <c r="S16" s="202"/>
      <c r="T16" s="188"/>
    </row>
    <row r="17" spans="3:20" ht="19.5" customHeight="1" x14ac:dyDescent="0.25">
      <c r="C17" s="194" t="s">
        <v>529</v>
      </c>
      <c r="D17" s="209">
        <v>18311351</v>
      </c>
      <c r="E17" s="209">
        <v>34535391.289999999</v>
      </c>
      <c r="F17" s="199">
        <v>2079300.2</v>
      </c>
      <c r="G17" s="199">
        <v>2157722.5699999998</v>
      </c>
      <c r="H17" s="200">
        <v>2508171.2599999998</v>
      </c>
      <c r="I17" s="199">
        <v>2496950.89</v>
      </c>
      <c r="J17" s="200">
        <v>7425415.6600000001</v>
      </c>
      <c r="K17" s="205">
        <v>3323617.49</v>
      </c>
      <c r="L17" s="199">
        <v>2427498.2999999998</v>
      </c>
      <c r="M17" s="199">
        <v>2560107.33</v>
      </c>
      <c r="N17" s="199">
        <v>2422801.2400000002</v>
      </c>
      <c r="O17" s="199">
        <v>2180918.9700000002</v>
      </c>
      <c r="P17" s="199">
        <v>2636559.85</v>
      </c>
      <c r="Q17" s="199">
        <v>2395673.23</v>
      </c>
      <c r="R17" s="199">
        <f>SUM(F17:Q17)</f>
        <v>34614736.990000002</v>
      </c>
      <c r="S17" s="199"/>
      <c r="T17" s="188"/>
    </row>
    <row r="18" spans="3:20" ht="17.25" customHeight="1" x14ac:dyDescent="0.25">
      <c r="C18" s="194" t="s">
        <v>528</v>
      </c>
      <c r="D18" s="209">
        <v>20736908</v>
      </c>
      <c r="E18" s="209">
        <v>26763361.18</v>
      </c>
      <c r="F18" s="199">
        <v>1619503.23</v>
      </c>
      <c r="G18" s="199">
        <v>554659.21</v>
      </c>
      <c r="H18" s="200">
        <v>5066321.75</v>
      </c>
      <c r="I18" s="199">
        <v>5924370.7300000004</v>
      </c>
      <c r="J18" s="200">
        <v>811986.3</v>
      </c>
      <c r="K18" s="205">
        <v>1852392.41</v>
      </c>
      <c r="L18" s="199">
        <v>221834.49</v>
      </c>
      <c r="M18" s="199">
        <v>60077.17</v>
      </c>
      <c r="N18" s="199">
        <v>515940.24</v>
      </c>
      <c r="O18" s="199">
        <v>377357.52</v>
      </c>
      <c r="P18" s="199">
        <v>2979952.25</v>
      </c>
      <c r="Q18" s="199">
        <v>2913788.44</v>
      </c>
      <c r="R18" s="199">
        <f>SUM(F18:Q18)</f>
        <v>22898183.740000002</v>
      </c>
      <c r="S18" s="199"/>
      <c r="T18" s="188"/>
    </row>
    <row r="19" spans="3:20" ht="24" customHeight="1" x14ac:dyDescent="0.25">
      <c r="C19" s="194" t="s">
        <v>527</v>
      </c>
      <c r="D19" s="209">
        <v>15722275</v>
      </c>
      <c r="E19" s="209">
        <v>6778275</v>
      </c>
      <c r="F19" s="199">
        <v>1193879</v>
      </c>
      <c r="G19" s="199">
        <v>1906888.67</v>
      </c>
      <c r="H19" s="200">
        <v>1312419.83</v>
      </c>
      <c r="I19" s="205">
        <v>36600</v>
      </c>
      <c r="J19" s="200">
        <v>89600</v>
      </c>
      <c r="K19" s="205"/>
      <c r="L19" s="199">
        <v>112300</v>
      </c>
      <c r="M19" s="199">
        <v>598971.80000000005</v>
      </c>
      <c r="N19" s="199">
        <v>60715.8</v>
      </c>
      <c r="O19" s="199">
        <v>15000</v>
      </c>
      <c r="P19" s="199">
        <v>370840.83</v>
      </c>
      <c r="Q19" s="199">
        <v>648949.61</v>
      </c>
      <c r="R19" s="199">
        <f>SUM(F19:Q19)</f>
        <v>6346165.54</v>
      </c>
      <c r="S19" s="199"/>
      <c r="T19" s="188"/>
    </row>
    <row r="20" spans="3:20" ht="25.5" customHeight="1" x14ac:dyDescent="0.25">
      <c r="C20" s="194" t="s">
        <v>526</v>
      </c>
      <c r="D20" s="209">
        <v>310718</v>
      </c>
      <c r="E20" s="209">
        <v>2608361.86</v>
      </c>
      <c r="F20" s="221">
        <v>58255</v>
      </c>
      <c r="G20" s="221">
        <v>86607.5</v>
      </c>
      <c r="H20" s="215">
        <v>25376</v>
      </c>
      <c r="I20" s="221">
        <v>120168.51</v>
      </c>
      <c r="J20" s="200">
        <v>240320</v>
      </c>
      <c r="K20" s="205">
        <v>145471</v>
      </c>
      <c r="L20" s="205">
        <v>120634</v>
      </c>
      <c r="M20" s="199">
        <v>348843.35</v>
      </c>
      <c r="N20" s="199">
        <v>649653</v>
      </c>
      <c r="O20" s="199">
        <v>173947</v>
      </c>
      <c r="P20" s="199">
        <v>170266</v>
      </c>
      <c r="Q20" s="199">
        <v>132247</v>
      </c>
      <c r="R20" s="199">
        <f>SUM(F20:Q20)</f>
        <v>2271788.36</v>
      </c>
      <c r="S20" s="199"/>
      <c r="T20" s="188"/>
    </row>
    <row r="21" spans="3:20" ht="24" customHeight="1" x14ac:dyDescent="0.25">
      <c r="C21" s="194" t="s">
        <v>525</v>
      </c>
      <c r="D21" s="209">
        <v>39111328</v>
      </c>
      <c r="E21" s="209">
        <v>14338219.310000001</v>
      </c>
      <c r="F21" s="199">
        <v>732079.36</v>
      </c>
      <c r="G21" s="199"/>
      <c r="H21" s="200">
        <v>293852.81</v>
      </c>
      <c r="I21" s="199">
        <v>147050</v>
      </c>
      <c r="J21" s="200">
        <v>164955</v>
      </c>
      <c r="K21" s="205">
        <v>260986.12</v>
      </c>
      <c r="L21" s="205">
        <v>1403680.8</v>
      </c>
      <c r="M21" s="199">
        <v>351745</v>
      </c>
      <c r="N21" s="199">
        <v>1605675.69</v>
      </c>
      <c r="O21" s="199">
        <v>162962.5</v>
      </c>
      <c r="P21" s="199">
        <v>302326.09999999998</v>
      </c>
      <c r="Q21" s="199">
        <v>374498.1</v>
      </c>
      <c r="R21" s="199">
        <f>SUM(F21:Q21)</f>
        <v>5799811.4799999986</v>
      </c>
      <c r="S21" s="199"/>
      <c r="T21" s="188"/>
    </row>
    <row r="22" spans="3:20" ht="19.5" customHeight="1" x14ac:dyDescent="0.25">
      <c r="C22" s="194" t="s">
        <v>524</v>
      </c>
      <c r="D22" s="209">
        <v>37404257</v>
      </c>
      <c r="E22" s="209">
        <v>20703146.98</v>
      </c>
      <c r="F22" s="199">
        <v>671170.71</v>
      </c>
      <c r="G22" s="199">
        <v>1696688.18</v>
      </c>
      <c r="H22" s="200">
        <v>2299136.86</v>
      </c>
      <c r="I22" s="199">
        <v>911656.78</v>
      </c>
      <c r="J22" s="200">
        <v>3194711.89</v>
      </c>
      <c r="K22" s="205">
        <v>1367711.61</v>
      </c>
      <c r="L22" s="205">
        <v>1692414.71</v>
      </c>
      <c r="M22" s="199">
        <v>1589158.1800000002</v>
      </c>
      <c r="N22" s="199">
        <v>1510797.97</v>
      </c>
      <c r="O22" s="199">
        <v>1529919.09</v>
      </c>
      <c r="P22" s="199">
        <v>2103402.23</v>
      </c>
      <c r="Q22" s="199">
        <v>2017371.44</v>
      </c>
      <c r="R22" s="199">
        <f>SUM(F22:Q22)</f>
        <v>20584139.649999999</v>
      </c>
      <c r="S22" s="199"/>
      <c r="T22" s="188"/>
    </row>
    <row r="23" spans="3:20" ht="35.25" customHeight="1" x14ac:dyDescent="0.25">
      <c r="C23" s="194" t="s">
        <v>523</v>
      </c>
      <c r="D23" s="209">
        <v>9657405</v>
      </c>
      <c r="E23" s="209">
        <v>8856073.6099999994</v>
      </c>
      <c r="F23" s="199">
        <v>364482.7</v>
      </c>
      <c r="G23" s="199">
        <v>196242.18</v>
      </c>
      <c r="H23" s="215">
        <v>885232.14</v>
      </c>
      <c r="I23" s="205">
        <v>155892.51</v>
      </c>
      <c r="J23" s="200">
        <v>24845.23</v>
      </c>
      <c r="K23" s="205">
        <v>98927.44</v>
      </c>
      <c r="L23" s="205">
        <v>359031.13</v>
      </c>
      <c r="M23" s="199">
        <v>62249.05</v>
      </c>
      <c r="N23" s="199">
        <v>264677.5</v>
      </c>
      <c r="O23" s="199">
        <v>158150.65</v>
      </c>
      <c r="P23" s="199">
        <v>132303.76999999999</v>
      </c>
      <c r="Q23" s="199">
        <v>222298.29</v>
      </c>
      <c r="R23" s="199">
        <f>SUM(F23:Q23)</f>
        <v>2924332.59</v>
      </c>
      <c r="S23" s="199"/>
      <c r="T23" s="188"/>
    </row>
    <row r="24" spans="3:20" s="217" customFormat="1" ht="30.75" customHeight="1" x14ac:dyDescent="0.25">
      <c r="C24" s="220" t="s">
        <v>522</v>
      </c>
      <c r="D24" s="219">
        <v>93239444</v>
      </c>
      <c r="E24" s="195">
        <v>114713636</v>
      </c>
      <c r="F24" s="205">
        <v>20463014.5</v>
      </c>
      <c r="G24" s="205">
        <v>7761188.7400000002</v>
      </c>
      <c r="H24" s="200">
        <v>7433374.5899999999</v>
      </c>
      <c r="I24" s="205">
        <v>1965554.52</v>
      </c>
      <c r="J24" s="200">
        <v>9817398.959999999</v>
      </c>
      <c r="K24" s="205">
        <v>5518662.7400000002</v>
      </c>
      <c r="L24" s="205">
        <v>4743668.83</v>
      </c>
      <c r="M24" s="205">
        <v>5440945.7399999993</v>
      </c>
      <c r="N24" s="205">
        <v>9139397</v>
      </c>
      <c r="O24" s="205">
        <v>10110691.09</v>
      </c>
      <c r="P24" s="205">
        <v>6419526.9199999999</v>
      </c>
      <c r="Q24" s="205">
        <v>8138654.8600000003</v>
      </c>
      <c r="R24" s="205">
        <f>SUM(F24:Q24)</f>
        <v>96952078.49000001</v>
      </c>
      <c r="S24" s="205"/>
      <c r="T24" s="218"/>
    </row>
    <row r="25" spans="3:20" ht="15.75" x14ac:dyDescent="0.25">
      <c r="C25" s="194" t="s">
        <v>521</v>
      </c>
      <c r="D25" s="209">
        <v>15409962</v>
      </c>
      <c r="E25" s="209">
        <v>7862962</v>
      </c>
      <c r="F25" s="199">
        <v>156522.64000000001</v>
      </c>
      <c r="G25" s="199">
        <v>765994.72</v>
      </c>
      <c r="H25" s="200">
        <v>120404.4</v>
      </c>
      <c r="I25" s="199">
        <v>189894.21</v>
      </c>
      <c r="J25" s="200">
        <v>16435.900000000001</v>
      </c>
      <c r="K25" s="205">
        <v>134496.51</v>
      </c>
      <c r="L25" s="205">
        <v>42436.97</v>
      </c>
      <c r="M25" s="199">
        <v>44064.35</v>
      </c>
      <c r="N25" s="199">
        <v>108125.62</v>
      </c>
      <c r="O25" s="199">
        <v>110413.74</v>
      </c>
      <c r="P25" s="199">
        <v>135772.38</v>
      </c>
      <c r="Q25" s="199">
        <v>317774.86</v>
      </c>
      <c r="R25" s="199">
        <f>SUM(F25:Q25)</f>
        <v>2142336.2999999998</v>
      </c>
      <c r="S25" s="199"/>
      <c r="T25" s="188"/>
    </row>
    <row r="26" spans="3:20" ht="15.75" x14ac:dyDescent="0.25">
      <c r="C26" s="198" t="s">
        <v>520</v>
      </c>
      <c r="D26" s="206">
        <f>D27+D28+D29+D30+D31+D32+D33+D34+D35</f>
        <v>51743530</v>
      </c>
      <c r="E26" s="196">
        <f>SUM(E27:E35)</f>
        <v>51090594.61999999</v>
      </c>
      <c r="F26" s="214">
        <v>3509850.1999999997</v>
      </c>
      <c r="G26" s="202">
        <v>1790406.69</v>
      </c>
      <c r="H26" s="202">
        <f>SUM(H27:H35)</f>
        <v>1886916.9499999997</v>
      </c>
      <c r="I26" s="202">
        <f>SUM(I27:I35)</f>
        <v>3369432.2399999998</v>
      </c>
      <c r="J26" s="202">
        <f>SUM(J27:J35)</f>
        <v>4446915.28</v>
      </c>
      <c r="K26" s="203">
        <f>SUM(K27:K35)</f>
        <v>3580518.33</v>
      </c>
      <c r="L26" s="203">
        <f>SUM(L27:L35)</f>
        <v>3918255.21</v>
      </c>
      <c r="M26" s="202">
        <f>SUM(M27:M35)</f>
        <v>3744943.3899999997</v>
      </c>
      <c r="N26" s="202">
        <f>SUM(N27:N35)</f>
        <v>4830950.3099999996</v>
      </c>
      <c r="O26" s="202">
        <f>SUM(O27:O35)</f>
        <v>3624488.34</v>
      </c>
      <c r="P26" s="202">
        <f>SUM(P27:P35)</f>
        <v>1349714.26</v>
      </c>
      <c r="Q26" s="196">
        <f>SUM(Q27:Q35)</f>
        <v>6470596.25</v>
      </c>
      <c r="R26" s="202">
        <f>SUM(F26:Q26)</f>
        <v>42522987.449999996</v>
      </c>
      <c r="S26" s="202"/>
      <c r="T26" s="188"/>
    </row>
    <row r="27" spans="3:20" ht="15.75" x14ac:dyDescent="0.25">
      <c r="C27" s="194" t="s">
        <v>519</v>
      </c>
      <c r="D27" s="209">
        <v>2444964</v>
      </c>
      <c r="E27" s="209">
        <v>8250923.3099999996</v>
      </c>
      <c r="F27" s="199">
        <v>527111.03</v>
      </c>
      <c r="G27" s="199">
        <v>11526.57</v>
      </c>
      <c r="H27" s="200">
        <v>248750.94</v>
      </c>
      <c r="I27" s="199">
        <v>606630.75</v>
      </c>
      <c r="J27" s="200">
        <v>1452572.18</v>
      </c>
      <c r="K27" s="205">
        <v>543093.09</v>
      </c>
      <c r="L27" s="205">
        <v>561483.59000000008</v>
      </c>
      <c r="M27" s="199">
        <v>988528.76</v>
      </c>
      <c r="N27" s="199">
        <v>1719656.75</v>
      </c>
      <c r="O27" s="199">
        <v>785078.35</v>
      </c>
      <c r="P27" s="199">
        <v>451065.31</v>
      </c>
      <c r="Q27" s="199">
        <v>680875.74</v>
      </c>
      <c r="R27" s="199">
        <f>SUM(F27:Q27)</f>
        <v>8576373.0599999987</v>
      </c>
      <c r="S27" s="199"/>
      <c r="T27" s="188"/>
    </row>
    <row r="28" spans="3:20" ht="15.75" x14ac:dyDescent="0.25">
      <c r="C28" s="194" t="s">
        <v>518</v>
      </c>
      <c r="D28" s="209">
        <v>2418918</v>
      </c>
      <c r="E28" s="209">
        <v>2433748</v>
      </c>
      <c r="F28" s="199">
        <v>596018.68000000005</v>
      </c>
      <c r="G28" s="199">
        <v>4950</v>
      </c>
      <c r="H28" s="200">
        <v>575143.44999999995</v>
      </c>
      <c r="I28" s="199">
        <v>65737.75</v>
      </c>
      <c r="J28" s="200">
        <v>8139</v>
      </c>
      <c r="K28" s="205">
        <v>16638</v>
      </c>
      <c r="L28" s="199"/>
      <c r="M28" s="199">
        <v>29888.5</v>
      </c>
      <c r="N28" s="199">
        <v>34655</v>
      </c>
      <c r="O28" s="199">
        <v>576395</v>
      </c>
      <c r="P28" s="199">
        <v>1410</v>
      </c>
      <c r="Q28" s="199">
        <v>335827.05</v>
      </c>
      <c r="R28" s="199">
        <f>SUM(F28:Q28)</f>
        <v>2244802.4299999997</v>
      </c>
      <c r="S28" s="199"/>
      <c r="T28" s="188"/>
    </row>
    <row r="29" spans="3:20" ht="15.75" x14ac:dyDescent="0.25">
      <c r="C29" s="194" t="s">
        <v>517</v>
      </c>
      <c r="D29" s="209">
        <v>664313</v>
      </c>
      <c r="E29" s="209">
        <v>3060945.07</v>
      </c>
      <c r="F29" s="199">
        <v>6848.1</v>
      </c>
      <c r="G29" s="199">
        <v>4290</v>
      </c>
      <c r="H29" s="200">
        <v>3584.97</v>
      </c>
      <c r="I29" s="199">
        <v>6093</v>
      </c>
      <c r="J29" s="200">
        <v>7605.03</v>
      </c>
      <c r="K29" s="205">
        <v>225858.35</v>
      </c>
      <c r="L29" s="205">
        <v>578781.64999999991</v>
      </c>
      <c r="M29" s="199">
        <v>258103.43</v>
      </c>
      <c r="N29" s="199">
        <v>653010.57999999996</v>
      </c>
      <c r="O29" s="199">
        <v>1044.9000000000001</v>
      </c>
      <c r="P29" s="210">
        <v>10973.81</v>
      </c>
      <c r="Q29" s="199">
        <v>1080981.1100000001</v>
      </c>
      <c r="R29" s="199">
        <f>SUM(F29:Q29)</f>
        <v>2837174.9299999997</v>
      </c>
      <c r="S29" s="199"/>
      <c r="T29" s="188"/>
    </row>
    <row r="30" spans="3:20" ht="18.75" x14ac:dyDescent="0.25">
      <c r="C30" s="194" t="s">
        <v>516</v>
      </c>
      <c r="D30" s="209">
        <v>466028</v>
      </c>
      <c r="E30" s="209">
        <v>466028</v>
      </c>
      <c r="F30" s="199">
        <v>7090.94</v>
      </c>
      <c r="G30" s="199"/>
      <c r="H30" s="216"/>
      <c r="I30" s="199"/>
      <c r="J30" s="200">
        <v>755</v>
      </c>
      <c r="K30" s="205">
        <v>44161.57</v>
      </c>
      <c r="L30" s="199">
        <v>69993.36</v>
      </c>
      <c r="M30" s="199"/>
      <c r="N30" s="199">
        <v>0</v>
      </c>
      <c r="O30" s="199"/>
      <c r="P30" s="199"/>
      <c r="Q30" s="199">
        <v>47080.05</v>
      </c>
      <c r="R30" s="199">
        <f>SUM(F30:Q30)</f>
        <v>169080.91999999998</v>
      </c>
      <c r="S30" s="199"/>
      <c r="T30" s="188"/>
    </row>
    <row r="31" spans="3:20" ht="15.75" x14ac:dyDescent="0.25">
      <c r="C31" s="194" t="s">
        <v>515</v>
      </c>
      <c r="D31" s="209">
        <v>777399</v>
      </c>
      <c r="E31" s="177">
        <f>D31+30000+150000</f>
        <v>957399</v>
      </c>
      <c r="F31" s="199">
        <v>11570.16</v>
      </c>
      <c r="G31" s="199">
        <v>6105.1</v>
      </c>
      <c r="H31" s="200">
        <v>2424.83</v>
      </c>
      <c r="I31" s="199">
        <v>115270.3</v>
      </c>
      <c r="J31" s="200">
        <v>271081.61</v>
      </c>
      <c r="K31" s="205">
        <v>120265.84</v>
      </c>
      <c r="L31" s="199">
        <v>23467.53</v>
      </c>
      <c r="M31" s="199">
        <v>45636.639999999999</v>
      </c>
      <c r="N31" s="199">
        <v>8658.09</v>
      </c>
      <c r="O31" s="199">
        <v>26040.7</v>
      </c>
      <c r="P31" s="199">
        <v>5105.78</v>
      </c>
      <c r="Q31" s="199">
        <v>23765</v>
      </c>
      <c r="R31" s="199">
        <f>SUM(F31:Q31)</f>
        <v>659391.57999999996</v>
      </c>
      <c r="S31" s="199"/>
      <c r="T31" s="188"/>
    </row>
    <row r="32" spans="3:20" ht="15.75" x14ac:dyDescent="0.25">
      <c r="C32" s="194" t="s">
        <v>514</v>
      </c>
      <c r="D32" s="209">
        <v>3570856</v>
      </c>
      <c r="E32" s="209">
        <v>1773856</v>
      </c>
      <c r="F32" s="199">
        <v>80372.42</v>
      </c>
      <c r="G32" s="199">
        <v>16406.38</v>
      </c>
      <c r="H32" s="200">
        <v>3109.51</v>
      </c>
      <c r="I32" s="199">
        <v>1120</v>
      </c>
      <c r="J32" s="200">
        <v>42630.35</v>
      </c>
      <c r="K32" s="205">
        <v>337750.79</v>
      </c>
      <c r="L32" s="205">
        <v>139084.03</v>
      </c>
      <c r="M32" s="199">
        <v>114159.01999999999</v>
      </c>
      <c r="N32" s="199">
        <v>35239.99</v>
      </c>
      <c r="O32" s="199">
        <v>168050.54</v>
      </c>
      <c r="P32" s="210">
        <v>3841.54</v>
      </c>
      <c r="Q32" s="199">
        <v>420792.93</v>
      </c>
      <c r="R32" s="199">
        <f>SUM(F32:Q32)</f>
        <v>1362557.5</v>
      </c>
      <c r="S32" s="199"/>
      <c r="T32" s="188"/>
    </row>
    <row r="33" spans="3:20" ht="31.5" x14ac:dyDescent="0.25">
      <c r="C33" s="194" t="s">
        <v>513</v>
      </c>
      <c r="D33" s="209">
        <v>19780007</v>
      </c>
      <c r="E33" s="177">
        <v>14950112.42</v>
      </c>
      <c r="F33" s="199">
        <v>358204.21</v>
      </c>
      <c r="G33" s="199">
        <v>1465494.7</v>
      </c>
      <c r="H33" s="215">
        <v>913000</v>
      </c>
      <c r="I33" s="205">
        <v>2235701</v>
      </c>
      <c r="J33" s="200">
        <v>719676.97000000009</v>
      </c>
      <c r="K33" s="205">
        <v>1130470.1499999999</v>
      </c>
      <c r="L33" s="205">
        <v>1686382.2500000002</v>
      </c>
      <c r="M33" s="199">
        <v>890932.52</v>
      </c>
      <c r="N33" s="199">
        <v>1524881.89</v>
      </c>
      <c r="O33" s="199">
        <v>1576830.44</v>
      </c>
      <c r="P33" s="199">
        <v>856893</v>
      </c>
      <c r="Q33" s="199">
        <v>1284194.1000000001</v>
      </c>
      <c r="R33" s="199">
        <f>SUM(F33:Q33)</f>
        <v>14642661.229999999</v>
      </c>
      <c r="S33" s="199"/>
      <c r="T33" s="188"/>
    </row>
    <row r="34" spans="3:20" ht="31.5" x14ac:dyDescent="0.25">
      <c r="C34" s="194" t="s">
        <v>512</v>
      </c>
      <c r="D34" s="209"/>
      <c r="E34" s="177">
        <v>774034.74</v>
      </c>
      <c r="F34" s="199"/>
      <c r="G34" s="199">
        <v>0</v>
      </c>
      <c r="H34" s="200"/>
      <c r="I34" s="199"/>
      <c r="J34" s="200"/>
      <c r="K34" s="205">
        <v>0</v>
      </c>
      <c r="L34" s="199"/>
      <c r="M34" s="199">
        <v>321173.8</v>
      </c>
      <c r="N34" s="199">
        <v>231317.47</v>
      </c>
      <c r="O34" s="199">
        <v>220543.47</v>
      </c>
      <c r="P34" s="199"/>
      <c r="Q34" s="199"/>
      <c r="R34" s="199">
        <f>SUM(F34:Q34)</f>
        <v>773034.74</v>
      </c>
      <c r="S34" s="199"/>
      <c r="T34" s="188"/>
    </row>
    <row r="35" spans="3:20" ht="15.75" x14ac:dyDescent="0.25">
      <c r="C35" s="194" t="s">
        <v>511</v>
      </c>
      <c r="D35" s="209">
        <v>21621045</v>
      </c>
      <c r="E35" s="209">
        <v>18423548.079999998</v>
      </c>
      <c r="F35" s="199">
        <v>1922634.66</v>
      </c>
      <c r="G35" s="199">
        <v>281633.94</v>
      </c>
      <c r="H35" s="200">
        <v>140903.25</v>
      </c>
      <c r="I35" s="199">
        <v>338879.44</v>
      </c>
      <c r="J35" s="200">
        <v>1944455.14</v>
      </c>
      <c r="K35" s="205">
        <v>1162280.54</v>
      </c>
      <c r="L35" s="205">
        <v>859062.79999999993</v>
      </c>
      <c r="M35" s="199">
        <v>1096520.72</v>
      </c>
      <c r="N35" s="199">
        <v>623530.54</v>
      </c>
      <c r="O35" s="199">
        <v>270504.94</v>
      </c>
      <c r="P35" s="199">
        <v>20424.82</v>
      </c>
      <c r="Q35" s="199">
        <v>2597080.27</v>
      </c>
      <c r="R35" s="199">
        <f>SUM(F35:Q35)</f>
        <v>11257911.059999999</v>
      </c>
      <c r="S35" s="199"/>
      <c r="T35" s="188"/>
    </row>
    <row r="36" spans="3:20" ht="15.75" x14ac:dyDescent="0.25">
      <c r="C36" s="198" t="s">
        <v>510</v>
      </c>
      <c r="D36" s="206">
        <f>D37+D43+D38+D44</f>
        <v>11517675</v>
      </c>
      <c r="E36" s="196">
        <f>SUM(E37:E51)</f>
        <v>9092425</v>
      </c>
      <c r="F36" s="214">
        <v>496352.76</v>
      </c>
      <c r="G36" s="202">
        <v>736514.5</v>
      </c>
      <c r="H36" s="202">
        <f>SUM(H37:H51)</f>
        <v>267434.77</v>
      </c>
      <c r="I36" s="202">
        <f>SUM(I37:I51)</f>
        <v>669567.74</v>
      </c>
      <c r="J36" s="202">
        <f>SUM(J37:J51)</f>
        <v>1049738.1000000001</v>
      </c>
      <c r="K36" s="203">
        <f>SUM(K37:K51)</f>
        <v>500000</v>
      </c>
      <c r="L36" s="203">
        <f>SUM(L37:L51)</f>
        <v>482256.1</v>
      </c>
      <c r="M36" s="202">
        <f>SUM(M37:M51)</f>
        <v>135000</v>
      </c>
      <c r="N36" s="202">
        <f>SUM(N37:N51)</f>
        <v>506189.57</v>
      </c>
      <c r="O36" s="202">
        <f>SUM(O37:O51)</f>
        <v>457065.08</v>
      </c>
      <c r="P36" s="202">
        <f>SUM(P37:P51)</f>
        <v>609749.35</v>
      </c>
      <c r="Q36" s="196">
        <f>SUM(Q37:Q51)</f>
        <v>270527.5</v>
      </c>
      <c r="R36" s="202">
        <f>SUM(F36:Q36)</f>
        <v>6180395.4699999997</v>
      </c>
      <c r="S36" s="202"/>
      <c r="T36" s="188"/>
    </row>
    <row r="37" spans="3:20" ht="15.75" x14ac:dyDescent="0.25">
      <c r="C37" s="194" t="s">
        <v>509</v>
      </c>
      <c r="D37" s="209">
        <v>3321924</v>
      </c>
      <c r="E37" s="209">
        <v>7171924</v>
      </c>
      <c r="F37" s="199">
        <v>496352.76</v>
      </c>
      <c r="G37" s="199">
        <v>736514.5</v>
      </c>
      <c r="H37" s="200">
        <v>267434.77</v>
      </c>
      <c r="I37" s="199">
        <v>328467.74</v>
      </c>
      <c r="J37" s="200">
        <v>1049738.1000000001</v>
      </c>
      <c r="K37" s="205">
        <v>500000</v>
      </c>
      <c r="L37" s="199">
        <v>482256.1</v>
      </c>
      <c r="M37" s="199">
        <v>135000</v>
      </c>
      <c r="N37" s="199">
        <v>162689.57</v>
      </c>
      <c r="O37" s="199">
        <v>1920</v>
      </c>
      <c r="P37" s="199">
        <v>550000</v>
      </c>
      <c r="Q37" s="199">
        <v>100000</v>
      </c>
      <c r="R37" s="199">
        <f>SUM(F37:Q37)</f>
        <v>4810373.54</v>
      </c>
      <c r="S37" s="199"/>
      <c r="T37" s="188"/>
    </row>
    <row r="38" spans="3:20" ht="31.5" x14ac:dyDescent="0.25">
      <c r="C38" s="194" t="s">
        <v>508</v>
      </c>
      <c r="D38" s="209">
        <v>8195751</v>
      </c>
      <c r="E38" s="209">
        <v>720996.92</v>
      </c>
      <c r="F38" s="199"/>
      <c r="G38" s="199"/>
      <c r="H38" s="200"/>
      <c r="I38" s="199"/>
      <c r="J38" s="200"/>
      <c r="K38" s="205"/>
      <c r="L38" s="213"/>
      <c r="M38" s="199" t="s">
        <v>465</v>
      </c>
      <c r="N38" s="199">
        <v>0</v>
      </c>
      <c r="O38" s="199"/>
      <c r="P38" s="199"/>
      <c r="Q38" s="199"/>
      <c r="R38" s="199">
        <f>SUM(F38:Q38)</f>
        <v>0</v>
      </c>
      <c r="S38" s="199"/>
      <c r="T38" s="188"/>
    </row>
    <row r="39" spans="3:20" ht="31.5" x14ac:dyDescent="0.25">
      <c r="C39" s="194" t="s">
        <v>507</v>
      </c>
      <c r="D39" s="209"/>
      <c r="E39" s="177"/>
      <c r="F39" s="199"/>
      <c r="G39" s="199"/>
      <c r="H39" s="200"/>
      <c r="I39" s="199"/>
      <c r="J39" s="200"/>
      <c r="K39" s="205"/>
      <c r="L39" s="213"/>
      <c r="M39" s="199" t="s">
        <v>465</v>
      </c>
      <c r="N39" s="199">
        <v>0</v>
      </c>
      <c r="O39" s="199"/>
      <c r="P39" s="199"/>
      <c r="Q39" s="199"/>
      <c r="R39" s="199">
        <f>SUM(F39:Q39)</f>
        <v>0</v>
      </c>
      <c r="S39" s="199"/>
      <c r="T39" s="188"/>
    </row>
    <row r="40" spans="3:20" ht="31.5" hidden="1" customHeight="1" x14ac:dyDescent="0.25">
      <c r="C40" s="194" t="s">
        <v>506</v>
      </c>
      <c r="D40" s="209"/>
      <c r="E40" s="177"/>
      <c r="F40" s="199"/>
      <c r="G40" s="199">
        <v>0</v>
      </c>
      <c r="H40" s="200"/>
      <c r="I40" s="199"/>
      <c r="J40" s="200"/>
      <c r="K40" s="205">
        <v>0</v>
      </c>
      <c r="L40" s="213"/>
      <c r="M40" s="199"/>
      <c r="N40" s="199">
        <v>0</v>
      </c>
      <c r="O40" s="199"/>
      <c r="P40" s="199"/>
      <c r="Q40" s="199"/>
      <c r="R40" s="199">
        <v>0</v>
      </c>
      <c r="S40" s="199"/>
      <c r="T40" s="188"/>
    </row>
    <row r="41" spans="3:20" ht="31.5" hidden="1" customHeight="1" x14ac:dyDescent="0.25">
      <c r="C41" s="194" t="s">
        <v>505</v>
      </c>
      <c r="D41" s="209"/>
      <c r="E41" s="177"/>
      <c r="F41" s="199"/>
      <c r="G41" s="199">
        <v>0</v>
      </c>
      <c r="H41" s="200"/>
      <c r="I41" s="199"/>
      <c r="J41" s="200"/>
      <c r="K41" s="205">
        <v>0</v>
      </c>
      <c r="L41" s="213"/>
      <c r="M41" s="199" t="s">
        <v>465</v>
      </c>
      <c r="N41" s="199">
        <v>0</v>
      </c>
      <c r="O41" s="199"/>
      <c r="P41" s="199"/>
      <c r="Q41" s="199"/>
      <c r="R41" s="199">
        <v>0</v>
      </c>
      <c r="S41" s="199"/>
      <c r="T41" s="188"/>
    </row>
    <row r="42" spans="3:20" ht="15.75" hidden="1" customHeight="1" x14ac:dyDescent="0.25">
      <c r="C42" s="194" t="s">
        <v>504</v>
      </c>
      <c r="D42" s="209"/>
      <c r="E42" s="177"/>
      <c r="F42" s="199"/>
      <c r="G42" s="199"/>
      <c r="H42" s="200"/>
      <c r="I42" s="199"/>
      <c r="J42" s="200"/>
      <c r="K42" s="205"/>
      <c r="L42" s="213"/>
      <c r="M42" s="199" t="s">
        <v>465</v>
      </c>
      <c r="N42" s="199">
        <v>0</v>
      </c>
      <c r="O42" s="199"/>
      <c r="P42" s="199"/>
      <c r="Q42" s="199"/>
      <c r="R42" s="199">
        <v>0</v>
      </c>
      <c r="S42" s="199"/>
      <c r="T42" s="188"/>
    </row>
    <row r="43" spans="3:20" ht="15.75" x14ac:dyDescent="0.25">
      <c r="C43" s="194" t="s">
        <v>503</v>
      </c>
      <c r="D43" s="209">
        <v>0</v>
      </c>
      <c r="E43" s="177">
        <v>1199504.08</v>
      </c>
      <c r="F43" s="199"/>
      <c r="G43" s="199">
        <v>0</v>
      </c>
      <c r="H43" s="200"/>
      <c r="I43" s="199">
        <v>341100</v>
      </c>
      <c r="J43" s="200"/>
      <c r="K43" s="205">
        <v>0</v>
      </c>
      <c r="L43" s="199"/>
      <c r="M43" s="199" t="s">
        <v>465</v>
      </c>
      <c r="N43" s="199">
        <v>343500</v>
      </c>
      <c r="O43" s="199">
        <v>455145.08</v>
      </c>
      <c r="P43" s="199">
        <v>59749.35</v>
      </c>
      <c r="Q43" s="199">
        <v>170527.5</v>
      </c>
      <c r="R43" s="199">
        <f>SUM(F43:Q43)</f>
        <v>1370021.9300000002</v>
      </c>
      <c r="S43" s="199"/>
      <c r="T43" s="188"/>
    </row>
    <row r="44" spans="3:20" ht="31.5" x14ac:dyDescent="0.25">
      <c r="C44" s="194" t="s">
        <v>502</v>
      </c>
      <c r="D44" s="209"/>
      <c r="E44" s="177"/>
      <c r="F44" s="199"/>
      <c r="G44" s="199">
        <v>0</v>
      </c>
      <c r="H44" s="208"/>
      <c r="I44" s="199"/>
      <c r="J44" s="208"/>
      <c r="K44" s="205">
        <v>0</v>
      </c>
      <c r="L44" s="199"/>
      <c r="M44" s="199" t="s">
        <v>465</v>
      </c>
      <c r="N44" s="199">
        <v>0</v>
      </c>
      <c r="O44" s="199"/>
      <c r="P44" s="199"/>
      <c r="Q44" s="199"/>
      <c r="R44" s="199">
        <f>SUM(F44:Q44)</f>
        <v>0</v>
      </c>
      <c r="S44" s="199"/>
      <c r="T44" s="188"/>
    </row>
    <row r="45" spans="3:20" ht="15.75" x14ac:dyDescent="0.25">
      <c r="C45" s="198" t="s">
        <v>501</v>
      </c>
      <c r="D45" s="206">
        <v>0</v>
      </c>
      <c r="E45" s="196"/>
      <c r="F45" s="202"/>
      <c r="G45" s="199">
        <v>0</v>
      </c>
      <c r="H45" s="200"/>
      <c r="I45" s="202">
        <v>0</v>
      </c>
      <c r="J45" s="208"/>
      <c r="K45" s="205">
        <v>0</v>
      </c>
      <c r="L45" s="202">
        <v>0</v>
      </c>
      <c r="M45" s="202" t="s">
        <v>465</v>
      </c>
      <c r="N45" s="202">
        <v>0</v>
      </c>
      <c r="O45" s="202">
        <v>0</v>
      </c>
      <c r="P45" s="202">
        <v>0</v>
      </c>
      <c r="Q45" s="202">
        <v>0</v>
      </c>
      <c r="R45" s="199">
        <f>SUM(F45:Q45)</f>
        <v>0</v>
      </c>
      <c r="S45" s="199"/>
      <c r="T45" s="188"/>
    </row>
    <row r="46" spans="3:20" ht="15.75" x14ac:dyDescent="0.25">
      <c r="C46" s="194" t="s">
        <v>500</v>
      </c>
      <c r="D46" s="209">
        <v>0</v>
      </c>
      <c r="E46" s="177"/>
      <c r="F46" s="199"/>
      <c r="G46" s="199">
        <v>0</v>
      </c>
      <c r="H46" s="200"/>
      <c r="I46" s="199">
        <v>0</v>
      </c>
      <c r="J46" s="200"/>
      <c r="K46" s="205">
        <v>0</v>
      </c>
      <c r="L46" s="199">
        <v>0</v>
      </c>
      <c r="M46" s="199" t="s">
        <v>465</v>
      </c>
      <c r="N46" s="199">
        <v>0</v>
      </c>
      <c r="O46" s="199">
        <v>0</v>
      </c>
      <c r="P46" s="199">
        <v>0</v>
      </c>
      <c r="Q46" s="199"/>
      <c r="R46" s="199">
        <f>SUM(F46:Q46)</f>
        <v>0</v>
      </c>
      <c r="S46" s="199"/>
      <c r="T46" s="188"/>
    </row>
    <row r="47" spans="3:20" ht="31.5" x14ac:dyDescent="0.25">
      <c r="C47" s="194" t="s">
        <v>499</v>
      </c>
      <c r="D47" s="209">
        <v>0</v>
      </c>
      <c r="E47" s="177"/>
      <c r="F47" s="199"/>
      <c r="G47" s="199">
        <v>0</v>
      </c>
      <c r="H47" s="200"/>
      <c r="I47" s="199">
        <v>0</v>
      </c>
      <c r="J47" s="200"/>
      <c r="K47" s="205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/>
      <c r="R47" s="199">
        <f>SUM(F47:Q47)</f>
        <v>0</v>
      </c>
      <c r="S47" s="199"/>
      <c r="T47" s="188"/>
    </row>
    <row r="48" spans="3:20" ht="31.5" x14ac:dyDescent="0.25">
      <c r="C48" s="194" t="s">
        <v>498</v>
      </c>
      <c r="D48" s="209">
        <v>0</v>
      </c>
      <c r="E48" s="177"/>
      <c r="F48" s="199"/>
      <c r="G48" s="199">
        <v>0</v>
      </c>
      <c r="H48" s="200"/>
      <c r="I48" s="199">
        <v>0</v>
      </c>
      <c r="J48" s="200"/>
      <c r="K48" s="205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/>
      <c r="R48" s="199">
        <f>SUM(F48:Q48)</f>
        <v>0</v>
      </c>
      <c r="S48" s="199"/>
      <c r="T48" s="188"/>
    </row>
    <row r="49" spans="3:20" ht="31.5" hidden="1" customHeight="1" x14ac:dyDescent="0.25">
      <c r="C49" s="194" t="s">
        <v>497</v>
      </c>
      <c r="D49" s="209">
        <v>0</v>
      </c>
      <c r="E49" s="177"/>
      <c r="F49" s="199"/>
      <c r="G49" s="199">
        <v>0</v>
      </c>
      <c r="H49" s="200"/>
      <c r="I49" s="199">
        <v>0</v>
      </c>
      <c r="J49" s="200"/>
      <c r="K49" s="205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/>
      <c r="R49" s="199">
        <v>0</v>
      </c>
      <c r="S49" s="199"/>
      <c r="T49" s="188"/>
    </row>
    <row r="50" spans="3:20" ht="15.75" hidden="1" customHeight="1" x14ac:dyDescent="0.25">
      <c r="C50" s="194" t="s">
        <v>496</v>
      </c>
      <c r="D50" s="209">
        <v>0</v>
      </c>
      <c r="E50" s="177"/>
      <c r="F50" s="199"/>
      <c r="G50" s="199">
        <v>0</v>
      </c>
      <c r="H50" s="200"/>
      <c r="I50" s="199">
        <v>0</v>
      </c>
      <c r="J50" s="200"/>
      <c r="K50" s="205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/>
      <c r="R50" s="199">
        <v>0</v>
      </c>
      <c r="S50" s="199"/>
      <c r="T50" s="188"/>
    </row>
    <row r="51" spans="3:20" ht="40.5" customHeight="1" x14ac:dyDescent="0.25">
      <c r="C51" s="194" t="s">
        <v>495</v>
      </c>
      <c r="D51" s="209">
        <v>0</v>
      </c>
      <c r="E51" s="177"/>
      <c r="F51" s="199"/>
      <c r="G51" s="199">
        <v>0</v>
      </c>
      <c r="H51" s="200"/>
      <c r="I51" s="199">
        <v>0</v>
      </c>
      <c r="J51" s="200"/>
      <c r="K51" s="205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/>
      <c r="R51" s="199">
        <f>SUM(F51:Q51)</f>
        <v>0</v>
      </c>
      <c r="S51" s="199"/>
      <c r="T51" s="188"/>
    </row>
    <row r="52" spans="3:20" ht="15.75" x14ac:dyDescent="0.25">
      <c r="C52" s="198" t="s">
        <v>494</v>
      </c>
      <c r="D52" s="206">
        <f>D53+D54+D55+D56+D57+D58+D59+D60+D61</f>
        <v>68622157</v>
      </c>
      <c r="E52" s="196">
        <f>SUM(E53:E61)</f>
        <v>76363993.700000003</v>
      </c>
      <c r="F52" s="212">
        <v>25662716.530000001</v>
      </c>
      <c r="G52" s="206">
        <v>0</v>
      </c>
      <c r="H52" s="206">
        <f>H53+H54+H55+H56+H57+H58+H59+H60+H61</f>
        <v>10373118.66</v>
      </c>
      <c r="I52" s="206">
        <f>I53+I54+I55+I56+I57+I58+I59+I60+I61</f>
        <v>5346094.9200000009</v>
      </c>
      <c r="J52" s="206">
        <f>J53+J54+J55+J56+J57+J58+J59+J60+J61</f>
        <v>11988529.840000002</v>
      </c>
      <c r="K52" s="211">
        <f>K53+K54+K55+K56+K57+K58+K59+K60+K61</f>
        <v>2950195.9200000004</v>
      </c>
      <c r="L52" s="206">
        <f>L53+L54+L55+L56+L57+L58+L59+L60+L61</f>
        <v>370347.13</v>
      </c>
      <c r="M52" s="206">
        <f>SUM(M53:M61)</f>
        <v>346300</v>
      </c>
      <c r="N52" s="202">
        <f>SUM(N53:N61)</f>
        <v>1209509.33</v>
      </c>
      <c r="O52" s="196">
        <f>SUM(O53:O61)</f>
        <v>2050562.7600000002</v>
      </c>
      <c r="P52" s="196">
        <f>SUM(P53:P61)</f>
        <v>3998784.5</v>
      </c>
      <c r="Q52" s="196">
        <f>SUM(Q53:Q61)</f>
        <v>11750198.41</v>
      </c>
      <c r="R52" s="202">
        <f>SUM(F52:Q52)</f>
        <v>76046358</v>
      </c>
      <c r="S52" s="202"/>
      <c r="T52" s="188"/>
    </row>
    <row r="53" spans="3:20" ht="15.75" x14ac:dyDescent="0.25">
      <c r="C53" s="194" t="s">
        <v>493</v>
      </c>
      <c r="D53" s="209">
        <v>30733192</v>
      </c>
      <c r="E53" s="209">
        <v>13123035.130000001</v>
      </c>
      <c r="F53" s="199">
        <v>960195.79</v>
      </c>
      <c r="G53" s="199"/>
      <c r="H53" s="200">
        <v>2067513.14</v>
      </c>
      <c r="I53" s="199"/>
      <c r="J53" s="200">
        <v>1409785.6600000001</v>
      </c>
      <c r="K53" s="205">
        <v>1569307.2</v>
      </c>
      <c r="L53" s="199"/>
      <c r="M53" s="199" t="s">
        <v>465</v>
      </c>
      <c r="N53" s="199">
        <v>1197650.33</v>
      </c>
      <c r="O53" s="199">
        <v>108622.1</v>
      </c>
      <c r="P53" s="199">
        <v>1189247.03</v>
      </c>
      <c r="Q53" s="199">
        <v>4339647.58</v>
      </c>
      <c r="R53" s="199">
        <f>SUM(F53:Q53)</f>
        <v>12841968.83</v>
      </c>
      <c r="S53" s="199"/>
      <c r="T53" s="188"/>
    </row>
    <row r="54" spans="3:20" ht="31.5" x14ac:dyDescent="0.25">
      <c r="C54" s="194" t="s">
        <v>492</v>
      </c>
      <c r="D54" s="209">
        <v>1148232</v>
      </c>
      <c r="E54" s="209">
        <v>6033232.5999999996</v>
      </c>
      <c r="F54" s="199"/>
      <c r="G54" s="199"/>
      <c r="H54" s="200">
        <v>3948248.91</v>
      </c>
      <c r="I54" s="199">
        <v>123101.69</v>
      </c>
      <c r="J54" s="200">
        <v>63513.39</v>
      </c>
      <c r="K54" s="205">
        <v>1236794.54</v>
      </c>
      <c r="L54" s="199"/>
      <c r="M54" s="199" t="s">
        <v>465</v>
      </c>
      <c r="N54" s="199">
        <v>11859</v>
      </c>
      <c r="O54" s="199">
        <v>424465.06</v>
      </c>
      <c r="P54" s="199"/>
      <c r="Q54" s="199">
        <v>899379.98</v>
      </c>
      <c r="R54" s="199">
        <f>SUM(F54:Q54)</f>
        <v>6707362.5700000003</v>
      </c>
      <c r="S54" s="199"/>
      <c r="T54" s="188"/>
    </row>
    <row r="55" spans="3:20" ht="15.75" x14ac:dyDescent="0.25">
      <c r="C55" s="194" t="s">
        <v>491</v>
      </c>
      <c r="D55" s="209">
        <v>0</v>
      </c>
      <c r="E55" s="209">
        <v>40000</v>
      </c>
      <c r="F55" s="199"/>
      <c r="G55" s="199"/>
      <c r="H55" s="200"/>
      <c r="I55" s="199"/>
      <c r="J55" s="200"/>
      <c r="K55" s="205"/>
      <c r="L55" s="199">
        <v>2124</v>
      </c>
      <c r="M55" s="199" t="s">
        <v>465</v>
      </c>
      <c r="N55" s="199">
        <v>0</v>
      </c>
      <c r="O55" s="199"/>
      <c r="P55" s="199"/>
      <c r="Q55" s="199">
        <v>48070.879999999997</v>
      </c>
      <c r="R55" s="199">
        <f>SUM(F55:Q55)</f>
        <v>50194.879999999997</v>
      </c>
      <c r="S55" s="199"/>
      <c r="T55" s="188"/>
    </row>
    <row r="56" spans="3:20" ht="31.5" x14ac:dyDescent="0.25">
      <c r="C56" s="194" t="s">
        <v>490</v>
      </c>
      <c r="D56" s="209">
        <v>20400000</v>
      </c>
      <c r="E56" s="209">
        <v>42602164.049999997</v>
      </c>
      <c r="F56" s="199">
        <v>24414304.640000001</v>
      </c>
      <c r="G56" s="199"/>
      <c r="H56" s="200"/>
      <c r="I56" s="199">
        <v>5222993.2300000004</v>
      </c>
      <c r="J56" s="200">
        <v>9352296.4700000007</v>
      </c>
      <c r="K56" s="205"/>
      <c r="L56" s="199"/>
      <c r="M56" s="199" t="s">
        <v>465</v>
      </c>
      <c r="N56" s="199">
        <v>0</v>
      </c>
      <c r="O56" s="199"/>
      <c r="P56" s="199">
        <v>2555287.4700000002</v>
      </c>
      <c r="Q56" s="199"/>
      <c r="R56" s="199">
        <f>SUM(F56:Q56)</f>
        <v>41544881.810000002</v>
      </c>
      <c r="S56" s="199"/>
      <c r="T56" s="188"/>
    </row>
    <row r="57" spans="3:20" ht="17.25" customHeight="1" x14ac:dyDescent="0.25">
      <c r="C57" s="194" t="s">
        <v>489</v>
      </c>
      <c r="D57" s="209">
        <v>13574927</v>
      </c>
      <c r="E57" s="209">
        <v>8960765.9199999999</v>
      </c>
      <c r="F57" s="199">
        <v>288216.09999999998</v>
      </c>
      <c r="G57" s="199"/>
      <c r="H57" s="200">
        <v>4117796.61</v>
      </c>
      <c r="I57" s="199"/>
      <c r="J57" s="200">
        <v>1108947.5900000001</v>
      </c>
      <c r="K57" s="205">
        <v>69457.679999999993</v>
      </c>
      <c r="L57" s="205">
        <v>102319.15</v>
      </c>
      <c r="M57" s="199">
        <v>346300</v>
      </c>
      <c r="N57" s="199">
        <v>0</v>
      </c>
      <c r="O57" s="199">
        <v>1209943.06</v>
      </c>
      <c r="P57" s="199"/>
      <c r="Q57" s="199">
        <v>6338705.9299999997</v>
      </c>
      <c r="R57" s="199">
        <f>SUM(F57:Q57)</f>
        <v>13581686.119999999</v>
      </c>
      <c r="S57" s="199"/>
      <c r="T57" s="188"/>
    </row>
    <row r="58" spans="3:20" ht="15.75" x14ac:dyDescent="0.25">
      <c r="C58" s="194" t="s">
        <v>488</v>
      </c>
      <c r="D58" s="209">
        <v>739570</v>
      </c>
      <c r="E58" s="209">
        <v>3278560</v>
      </c>
      <c r="F58" s="199"/>
      <c r="G58" s="199"/>
      <c r="H58" s="200">
        <v>239560</v>
      </c>
      <c r="I58" s="199"/>
      <c r="J58" s="200"/>
      <c r="K58" s="205"/>
      <c r="L58" s="199">
        <v>90270</v>
      </c>
      <c r="M58" s="199" t="s">
        <v>465</v>
      </c>
      <c r="N58" s="199">
        <v>0</v>
      </c>
      <c r="O58" s="199">
        <v>307532.53999999998</v>
      </c>
      <c r="P58" s="199"/>
      <c r="Q58" s="199">
        <v>123072.44</v>
      </c>
      <c r="R58" s="199">
        <f>SUM(F58:Q58)</f>
        <v>760434.98</v>
      </c>
      <c r="S58" s="199"/>
      <c r="T58" s="188"/>
    </row>
    <row r="59" spans="3:20" ht="19.5" customHeight="1" x14ac:dyDescent="0.25">
      <c r="C59" s="194" t="s">
        <v>487</v>
      </c>
      <c r="D59" s="209"/>
      <c r="E59" s="209"/>
      <c r="F59" s="199"/>
      <c r="G59" s="199"/>
      <c r="H59" s="200"/>
      <c r="I59" s="199"/>
      <c r="J59" s="200"/>
      <c r="K59" s="205"/>
      <c r="L59" s="199"/>
      <c r="M59" s="199" t="s">
        <v>465</v>
      </c>
      <c r="N59" s="199">
        <v>0</v>
      </c>
      <c r="O59" s="199"/>
      <c r="P59" s="199"/>
      <c r="Q59" s="199">
        <v>1321.6</v>
      </c>
      <c r="R59" s="199">
        <f>SUM(F59:Q59)</f>
        <v>1321.6</v>
      </c>
      <c r="S59" s="199"/>
      <c r="T59" s="188"/>
    </row>
    <row r="60" spans="3:20" ht="17.25" customHeight="1" x14ac:dyDescent="0.25">
      <c r="C60" s="194" t="s">
        <v>486</v>
      </c>
      <c r="D60" s="209">
        <v>1334208</v>
      </c>
      <c r="E60" s="209">
        <v>1584208</v>
      </c>
      <c r="F60" s="199"/>
      <c r="G60" s="199"/>
      <c r="H60" s="200"/>
      <c r="I60" s="199"/>
      <c r="J60" s="200">
        <v>53986.73</v>
      </c>
      <c r="K60" s="205">
        <v>25199</v>
      </c>
      <c r="L60" s="199">
        <v>175633.98</v>
      </c>
      <c r="M60" s="199" t="s">
        <v>465</v>
      </c>
      <c r="N60" s="199">
        <v>0</v>
      </c>
      <c r="O60" s="199"/>
      <c r="P60" s="199"/>
      <c r="Q60" s="199"/>
      <c r="R60" s="199">
        <f>SUM(F60:Q60)</f>
        <v>254819.71000000002</v>
      </c>
      <c r="S60" s="199"/>
      <c r="T60" s="188"/>
    </row>
    <row r="61" spans="3:20" ht="44.25" customHeight="1" x14ac:dyDescent="0.25">
      <c r="C61" s="194" t="s">
        <v>485</v>
      </c>
      <c r="D61" s="209">
        <v>692028</v>
      </c>
      <c r="E61" s="209">
        <v>742028</v>
      </c>
      <c r="F61" s="199"/>
      <c r="G61" s="199"/>
      <c r="H61" s="200"/>
      <c r="I61" s="199"/>
      <c r="J61" s="200"/>
      <c r="K61" s="205">
        <v>49437.5</v>
      </c>
      <c r="L61" s="199"/>
      <c r="M61" s="199" t="s">
        <v>465</v>
      </c>
      <c r="N61" s="199">
        <v>0</v>
      </c>
      <c r="O61" s="199"/>
      <c r="P61" s="199">
        <v>254250</v>
      </c>
      <c r="Q61" s="199"/>
      <c r="R61" s="199">
        <f>SUM(F61:Q61)</f>
        <v>303687.5</v>
      </c>
      <c r="S61" s="199"/>
      <c r="T61" s="188"/>
    </row>
    <row r="62" spans="3:20" ht="15.75" x14ac:dyDescent="0.25">
      <c r="C62" s="198" t="s">
        <v>484</v>
      </c>
      <c r="D62" s="206">
        <f>D63+D64+D65</f>
        <v>330309210</v>
      </c>
      <c r="E62" s="196">
        <f>+E63+E64</f>
        <v>354377453.82999998</v>
      </c>
      <c r="F62" s="206">
        <v>0</v>
      </c>
      <c r="G62" s="206">
        <v>0</v>
      </c>
      <c r="H62" s="206">
        <f>H63+H64+H65</f>
        <v>12595812.84</v>
      </c>
      <c r="I62" s="206">
        <f>I63+I64+I65</f>
        <v>28786569.300000001</v>
      </c>
      <c r="J62" s="206">
        <f>J63+J64+J65</f>
        <v>28262045.390000001</v>
      </c>
      <c r="K62" s="203">
        <v>0</v>
      </c>
      <c r="L62" s="206">
        <f>L63+L64+L65</f>
        <v>8090702.580000001</v>
      </c>
      <c r="M62" s="202">
        <f>SUM(M63:M79)</f>
        <v>57582271</v>
      </c>
      <c r="N62" s="196">
        <f>SUM(N63:N64)</f>
        <v>25985200.75</v>
      </c>
      <c r="O62" s="196">
        <f>SUM(O63:O64)</f>
        <v>19941221.34</v>
      </c>
      <c r="P62" s="196">
        <f>SUM(P63:P64)</f>
        <v>9167132.4900000002</v>
      </c>
      <c r="Q62" s="196">
        <f>SUM(Q63:Q64)</f>
        <v>28892054.579999998</v>
      </c>
      <c r="R62" s="202">
        <f>SUM(F62:Q62)</f>
        <v>219303010.27000004</v>
      </c>
      <c r="S62" s="202"/>
      <c r="T62" s="188"/>
    </row>
    <row r="63" spans="3:20" ht="15.75" x14ac:dyDescent="0.25">
      <c r="C63" s="194" t="s">
        <v>483</v>
      </c>
      <c r="D63" s="209">
        <v>2190645</v>
      </c>
      <c r="E63" s="209">
        <v>23432604.239999998</v>
      </c>
      <c r="F63" s="199"/>
      <c r="G63" s="199">
        <v>0</v>
      </c>
      <c r="H63" s="200"/>
      <c r="I63" s="199">
        <v>2182885.5499999998</v>
      </c>
      <c r="J63" s="200">
        <v>8595693.6099999994</v>
      </c>
      <c r="K63" s="205"/>
      <c r="L63" s="199">
        <v>434787.65</v>
      </c>
      <c r="M63" s="199">
        <v>1870502</v>
      </c>
      <c r="N63" s="199">
        <v>3957654.78</v>
      </c>
      <c r="O63" s="199">
        <v>524133.28</v>
      </c>
      <c r="P63" s="210">
        <v>492605.09</v>
      </c>
      <c r="Q63" s="199">
        <v>1552635.08</v>
      </c>
      <c r="R63" s="199">
        <f>SUM(F63:Q63)</f>
        <v>19610897.039999999</v>
      </c>
      <c r="S63" s="199"/>
      <c r="T63" s="188"/>
    </row>
    <row r="64" spans="3:20" ht="15.75" x14ac:dyDescent="0.25">
      <c r="C64" s="194" t="s">
        <v>482</v>
      </c>
      <c r="D64" s="209">
        <v>328118565</v>
      </c>
      <c r="E64" s="209">
        <v>330944849.58999997</v>
      </c>
      <c r="F64" s="199"/>
      <c r="G64" s="199"/>
      <c r="H64" s="200">
        <v>12595812.84</v>
      </c>
      <c r="I64" s="199">
        <v>26603683.75</v>
      </c>
      <c r="J64" s="200">
        <v>19666351.780000001</v>
      </c>
      <c r="K64" s="205"/>
      <c r="L64" s="199">
        <v>7655914.9300000006</v>
      </c>
      <c r="M64" s="199">
        <v>55711769</v>
      </c>
      <c r="N64" s="199">
        <v>22027545.969999999</v>
      </c>
      <c r="O64" s="199">
        <v>19417088.059999999</v>
      </c>
      <c r="P64" s="199">
        <v>8674527.4000000004</v>
      </c>
      <c r="Q64" s="199">
        <v>27339419.5</v>
      </c>
      <c r="R64" s="199">
        <f>SUM(F64:Q64)</f>
        <v>199692113.23000002</v>
      </c>
      <c r="S64" s="199"/>
      <c r="T64" s="188"/>
    </row>
    <row r="65" spans="3:20" ht="15.75" x14ac:dyDescent="0.25">
      <c r="C65" s="194" t="s">
        <v>481</v>
      </c>
      <c r="D65" s="209">
        <v>0</v>
      </c>
      <c r="E65" s="209" t="s">
        <v>480</v>
      </c>
      <c r="F65" s="199"/>
      <c r="G65" s="199">
        <v>0</v>
      </c>
      <c r="H65" s="200"/>
      <c r="I65" s="199"/>
      <c r="J65" s="200"/>
      <c r="K65" s="205">
        <v>0</v>
      </c>
      <c r="L65" s="199"/>
      <c r="M65" s="199"/>
      <c r="N65" s="199">
        <v>0</v>
      </c>
      <c r="O65" s="199"/>
      <c r="P65" s="199"/>
      <c r="Q65" s="199"/>
      <c r="R65" s="199">
        <f>SUM(F65:Q65)</f>
        <v>0</v>
      </c>
      <c r="S65" s="199"/>
      <c r="T65" s="188"/>
    </row>
    <row r="66" spans="3:20" ht="31.5" x14ac:dyDescent="0.25">
      <c r="C66" s="198" t="s">
        <v>479</v>
      </c>
      <c r="D66" s="206">
        <v>0</v>
      </c>
      <c r="E66" s="206">
        <v>0</v>
      </c>
      <c r="F66" s="202"/>
      <c r="G66" s="199">
        <v>0</v>
      </c>
      <c r="H66" s="200"/>
      <c r="I66" s="202">
        <v>0</v>
      </c>
      <c r="J66" s="208"/>
      <c r="K66" s="205">
        <v>0</v>
      </c>
      <c r="L66" s="202">
        <v>0</v>
      </c>
      <c r="M66" s="202" t="s">
        <v>465</v>
      </c>
      <c r="N66" s="202">
        <v>0</v>
      </c>
      <c r="O66" s="202">
        <v>0</v>
      </c>
      <c r="P66" s="202">
        <v>0</v>
      </c>
      <c r="Q66" s="202">
        <v>0</v>
      </c>
      <c r="R66" s="199">
        <f>SUM(F66:Q66)</f>
        <v>0</v>
      </c>
      <c r="S66" s="199"/>
      <c r="T66" s="188"/>
    </row>
    <row r="67" spans="3:20" ht="15.75" x14ac:dyDescent="0.25">
      <c r="C67" s="194" t="s">
        <v>478</v>
      </c>
      <c r="D67" s="209">
        <v>0</v>
      </c>
      <c r="E67" s="209">
        <v>0</v>
      </c>
      <c r="F67" s="199"/>
      <c r="G67" s="199">
        <v>0</v>
      </c>
      <c r="H67" s="208">
        <f>H68+H69</f>
        <v>0</v>
      </c>
      <c r="I67" s="199">
        <v>0</v>
      </c>
      <c r="J67" s="208"/>
      <c r="K67" s="205">
        <v>0</v>
      </c>
      <c r="L67" s="199">
        <v>0</v>
      </c>
      <c r="M67" s="199" t="s">
        <v>465</v>
      </c>
      <c r="N67" s="199">
        <v>0</v>
      </c>
      <c r="O67" s="199">
        <v>0</v>
      </c>
      <c r="P67" s="199">
        <v>0</v>
      </c>
      <c r="Q67" s="199"/>
      <c r="R67" s="199">
        <f>SUM(F67:Q67)</f>
        <v>0</v>
      </c>
      <c r="S67" s="199"/>
      <c r="T67" s="188"/>
    </row>
    <row r="68" spans="3:20" ht="31.5" x14ac:dyDescent="0.25">
      <c r="C68" s="194" t="s">
        <v>477</v>
      </c>
      <c r="D68" s="209">
        <v>0</v>
      </c>
      <c r="E68" s="209">
        <v>0</v>
      </c>
      <c r="F68" s="199"/>
      <c r="G68" s="199">
        <v>0</v>
      </c>
      <c r="H68" s="200"/>
      <c r="I68" s="199">
        <v>0</v>
      </c>
      <c r="J68" s="200"/>
      <c r="K68" s="205">
        <v>0</v>
      </c>
      <c r="L68" s="199">
        <v>0</v>
      </c>
      <c r="M68" s="199" t="s">
        <v>465</v>
      </c>
      <c r="N68" s="199">
        <v>0</v>
      </c>
      <c r="O68" s="199">
        <v>0</v>
      </c>
      <c r="P68" s="199">
        <v>0</v>
      </c>
      <c r="Q68" s="199"/>
      <c r="R68" s="199">
        <f>SUM(F68:Q68)</f>
        <v>0</v>
      </c>
      <c r="S68" s="199"/>
      <c r="T68" s="188"/>
    </row>
    <row r="69" spans="3:20" ht="15.75" x14ac:dyDescent="0.25">
      <c r="C69" s="198" t="s">
        <v>476</v>
      </c>
      <c r="D69" s="206">
        <v>0</v>
      </c>
      <c r="E69" s="206">
        <v>0</v>
      </c>
      <c r="F69" s="202"/>
      <c r="G69" s="199">
        <v>0</v>
      </c>
      <c r="H69" s="200"/>
      <c r="I69" s="202">
        <v>0</v>
      </c>
      <c r="J69" s="208"/>
      <c r="K69" s="205">
        <v>0</v>
      </c>
      <c r="L69" s="202">
        <v>0</v>
      </c>
      <c r="M69" s="202" t="s">
        <v>465</v>
      </c>
      <c r="N69" s="202">
        <v>0</v>
      </c>
      <c r="O69" s="202">
        <v>0</v>
      </c>
      <c r="P69" s="202">
        <v>0</v>
      </c>
      <c r="Q69" s="202">
        <v>0</v>
      </c>
      <c r="R69" s="199">
        <f>SUM(F69:Q69)</f>
        <v>0</v>
      </c>
      <c r="S69" s="199"/>
      <c r="T69" s="188"/>
    </row>
    <row r="70" spans="3:20" ht="15.75" x14ac:dyDescent="0.25">
      <c r="C70" s="194" t="s">
        <v>475</v>
      </c>
      <c r="D70" s="209">
        <v>0</v>
      </c>
      <c r="E70" s="209">
        <v>0</v>
      </c>
      <c r="F70" s="199"/>
      <c r="G70" s="199">
        <v>0</v>
      </c>
      <c r="H70" s="200">
        <f>H71+H72+H73</f>
        <v>0</v>
      </c>
      <c r="I70" s="199">
        <v>0</v>
      </c>
      <c r="J70" s="208"/>
      <c r="K70" s="205">
        <v>0</v>
      </c>
      <c r="L70" s="199">
        <v>0</v>
      </c>
      <c r="M70" s="199" t="s">
        <v>465</v>
      </c>
      <c r="N70" s="199">
        <v>0</v>
      </c>
      <c r="O70" s="199">
        <v>0</v>
      </c>
      <c r="P70" s="199">
        <v>0</v>
      </c>
      <c r="Q70" s="199"/>
      <c r="R70" s="199">
        <f>SUM(F70:Q70)</f>
        <v>0</v>
      </c>
      <c r="S70" s="199"/>
      <c r="T70" s="188"/>
    </row>
    <row r="71" spans="3:20" ht="15.75" x14ac:dyDescent="0.25">
      <c r="C71" s="207" t="s">
        <v>474</v>
      </c>
      <c r="D71" s="206"/>
      <c r="E71" s="206"/>
      <c r="F71" s="202"/>
      <c r="G71" s="199">
        <v>0</v>
      </c>
      <c r="H71" s="200"/>
      <c r="I71" s="202"/>
      <c r="J71" s="200"/>
      <c r="K71" s="205">
        <v>0</v>
      </c>
      <c r="L71" s="202">
        <v>0</v>
      </c>
      <c r="M71" s="202"/>
      <c r="N71" s="202">
        <v>0</v>
      </c>
      <c r="O71" s="202"/>
      <c r="P71" s="202"/>
      <c r="Q71" s="202"/>
      <c r="R71" s="199">
        <f>SUM(F71:Q71)</f>
        <v>0</v>
      </c>
      <c r="S71" s="199"/>
      <c r="T71" s="188"/>
    </row>
    <row r="72" spans="3:20" ht="15.75" x14ac:dyDescent="0.25">
      <c r="C72" s="198" t="s">
        <v>473</v>
      </c>
      <c r="D72" s="204">
        <v>0</v>
      </c>
      <c r="E72" s="204">
        <v>0</v>
      </c>
      <c r="F72" s="202"/>
      <c r="G72" s="199">
        <v>0</v>
      </c>
      <c r="H72" s="200"/>
      <c r="I72" s="202"/>
      <c r="J72" s="200"/>
      <c r="K72" s="205">
        <v>0</v>
      </c>
      <c r="L72" s="202">
        <v>0</v>
      </c>
      <c r="M72" s="199" t="s">
        <v>465</v>
      </c>
      <c r="N72" s="202">
        <v>0</v>
      </c>
      <c r="O72" s="202">
        <v>0</v>
      </c>
      <c r="P72" s="199">
        <v>0</v>
      </c>
      <c r="Q72" s="202">
        <v>0</v>
      </c>
      <c r="R72" s="199">
        <f>SUM(F72:Q72)</f>
        <v>0</v>
      </c>
      <c r="S72" s="199"/>
      <c r="T72" s="188"/>
    </row>
    <row r="73" spans="3:20" ht="15.75" x14ac:dyDescent="0.25">
      <c r="C73" s="194" t="s">
        <v>472</v>
      </c>
      <c r="D73" s="201"/>
      <c r="E73" s="201"/>
      <c r="F73" s="199"/>
      <c r="G73" s="199">
        <v>0</v>
      </c>
      <c r="H73" s="200"/>
      <c r="I73" s="199"/>
      <c r="J73" s="200"/>
      <c r="K73" s="205">
        <v>0</v>
      </c>
      <c r="L73" s="199"/>
      <c r="M73" s="199"/>
      <c r="N73" s="199">
        <v>0</v>
      </c>
      <c r="O73" s="199"/>
      <c r="P73" s="199"/>
      <c r="Q73" s="199"/>
      <c r="R73" s="199">
        <f>SUM(F73:Q73)</f>
        <v>0</v>
      </c>
      <c r="S73" s="199"/>
      <c r="T73" s="188"/>
    </row>
    <row r="74" spans="3:20" ht="23.25" customHeight="1" x14ac:dyDescent="0.25">
      <c r="C74" s="194" t="s">
        <v>471</v>
      </c>
      <c r="D74" s="201"/>
      <c r="E74" s="199"/>
      <c r="F74" s="199"/>
      <c r="G74" s="199">
        <v>0</v>
      </c>
      <c r="H74" s="199"/>
      <c r="I74" s="199"/>
      <c r="J74" s="199"/>
      <c r="K74" s="205">
        <v>0</v>
      </c>
      <c r="L74" s="199"/>
      <c r="M74" s="199"/>
      <c r="N74" s="199">
        <v>0</v>
      </c>
      <c r="O74" s="199"/>
      <c r="P74" s="199"/>
      <c r="Q74" s="199"/>
      <c r="R74" s="199">
        <f>SUM(F74:Q74)</f>
        <v>0</v>
      </c>
      <c r="S74" s="199"/>
      <c r="T74" s="188"/>
    </row>
    <row r="75" spans="3:20" ht="15.75" x14ac:dyDescent="0.25">
      <c r="C75" s="198" t="s">
        <v>470</v>
      </c>
      <c r="D75" s="204">
        <f>D76+D77</f>
        <v>23789479</v>
      </c>
      <c r="E75" s="204">
        <f>E76+E77</f>
        <v>9122455</v>
      </c>
      <c r="F75" s="204">
        <v>0</v>
      </c>
      <c r="G75" s="204">
        <v>3025955</v>
      </c>
      <c r="H75" s="204">
        <f>H76+H77</f>
        <v>147225</v>
      </c>
      <c r="I75" s="204">
        <f>I76+I77</f>
        <v>1813647.93</v>
      </c>
      <c r="J75" s="204">
        <f>J76+J77</f>
        <v>563494.73</v>
      </c>
      <c r="K75" s="203">
        <v>0</v>
      </c>
      <c r="L75" s="202">
        <v>0</v>
      </c>
      <c r="M75" s="202">
        <f>SUM(M76:M79)</f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f>SUM(F75:Q75)</f>
        <v>5550322.6600000001</v>
      </c>
      <c r="S75" s="202"/>
      <c r="T75" s="188"/>
    </row>
    <row r="76" spans="3:20" ht="15.75" x14ac:dyDescent="0.25">
      <c r="C76" s="194" t="s">
        <v>469</v>
      </c>
      <c r="D76" s="201">
        <v>23789479</v>
      </c>
      <c r="E76" s="177">
        <v>9122455</v>
      </c>
      <c r="F76" s="177"/>
      <c r="G76" s="177">
        <v>3025955</v>
      </c>
      <c r="H76" s="200">
        <v>147225</v>
      </c>
      <c r="I76" s="177">
        <v>1813647.93</v>
      </c>
      <c r="J76" s="200">
        <v>563494.73</v>
      </c>
      <c r="K76" s="195"/>
      <c r="L76" s="177"/>
      <c r="M76" s="177" t="s">
        <v>465</v>
      </c>
      <c r="N76" s="177">
        <v>0</v>
      </c>
      <c r="O76" s="177"/>
      <c r="P76" s="177"/>
      <c r="Q76" s="177"/>
      <c r="R76" s="177"/>
      <c r="S76" s="199"/>
      <c r="T76" s="188"/>
    </row>
    <row r="77" spans="3:20" ht="15.75" x14ac:dyDescent="0.25">
      <c r="C77" s="194" t="s">
        <v>468</v>
      </c>
      <c r="D77" s="193"/>
      <c r="E77" s="177"/>
      <c r="F77" s="177"/>
      <c r="G77" s="177"/>
      <c r="H77" s="177"/>
      <c r="I77" s="177"/>
      <c r="K77" s="195"/>
      <c r="L77" s="177"/>
      <c r="M77" s="177" t="s">
        <v>465</v>
      </c>
      <c r="N77" s="177">
        <v>0</v>
      </c>
      <c r="O77" s="177"/>
      <c r="P77" s="177"/>
      <c r="Q77" s="177"/>
      <c r="R77" s="177"/>
      <c r="S77" s="199"/>
      <c r="T77" s="188"/>
    </row>
    <row r="78" spans="3:20" ht="15.75" x14ac:dyDescent="0.25">
      <c r="C78" s="198" t="s">
        <v>467</v>
      </c>
      <c r="D78" s="197">
        <v>0</v>
      </c>
      <c r="E78" s="177"/>
      <c r="F78" s="177"/>
      <c r="G78" s="177"/>
      <c r="H78" s="177"/>
      <c r="I78" s="177"/>
      <c r="J78" s="196"/>
      <c r="K78" s="195"/>
      <c r="L78" s="177"/>
      <c r="M78" s="177" t="s">
        <v>465</v>
      </c>
      <c r="N78" s="177">
        <v>0</v>
      </c>
      <c r="O78" s="177"/>
      <c r="P78" s="177"/>
      <c r="Q78" s="177"/>
      <c r="R78" s="177"/>
      <c r="S78" s="177"/>
      <c r="T78" s="188"/>
    </row>
    <row r="79" spans="3:20" ht="15.75" x14ac:dyDescent="0.25">
      <c r="C79" s="194" t="s">
        <v>466</v>
      </c>
      <c r="D79" s="193"/>
      <c r="E79" s="192"/>
      <c r="F79" s="192"/>
      <c r="G79" s="192">
        <v>0</v>
      </c>
      <c r="H79" s="192"/>
      <c r="I79" s="192"/>
      <c r="J79" s="192"/>
      <c r="K79" s="192">
        <v>0</v>
      </c>
      <c r="L79" s="192"/>
      <c r="M79" s="192" t="s">
        <v>465</v>
      </c>
      <c r="N79" s="192">
        <v>0</v>
      </c>
      <c r="O79" s="192"/>
      <c r="P79" s="192"/>
      <c r="Q79" s="192"/>
      <c r="R79" s="192">
        <v>0</v>
      </c>
      <c r="S79" s="192"/>
      <c r="T79" s="188"/>
    </row>
    <row r="80" spans="3:20" ht="16.5" thickBot="1" x14ac:dyDescent="0.3">
      <c r="C80" s="191" t="s">
        <v>464</v>
      </c>
      <c r="D80" s="190">
        <f>D10+D16+D26+D36+D52+D62+D75</f>
        <v>1740467835</v>
      </c>
      <c r="E80" s="190">
        <f>+E75+E62+E52+E36+E26+E16+E10</f>
        <v>1740467835.0999999</v>
      </c>
      <c r="F80" s="190">
        <v>109808211.30000001</v>
      </c>
      <c r="G80" s="190">
        <v>95709722.439999998</v>
      </c>
      <c r="H80" s="190">
        <f>H10+H16+H26+H36+H52+H62+H75</f>
        <v>119253873.86</v>
      </c>
      <c r="I80" s="190">
        <f>I10+I16+I26+I36+I52+I62+I75</f>
        <v>120587607.42999999</v>
      </c>
      <c r="J80" s="190">
        <f>J10+J16+J26+J36+J52+J62+J75</f>
        <v>139149648.16999999</v>
      </c>
      <c r="K80" s="190">
        <f>K10+K16+K26+K36+K52+K62+K75</f>
        <v>99278634.790000007</v>
      </c>
      <c r="L80" s="190">
        <f>L10+L16+L26+L36+L52+L62+L75</f>
        <v>126582860.72999997</v>
      </c>
      <c r="M80" s="190">
        <f>M10+M16+M26+M36+M52+M62+M75</f>
        <v>149971610.36000001</v>
      </c>
      <c r="N80" s="190">
        <f>+N75+N62+N52+N36+N26+N16+N10</f>
        <v>128359121.36999999</v>
      </c>
      <c r="O80" s="190">
        <f>+O75+O62+O52+O36+O26+O16+O10</f>
        <v>105319132.39</v>
      </c>
      <c r="P80" s="190">
        <f>+P75+P62+P52+P36+P26+P16+P10</f>
        <v>116320340.75</v>
      </c>
      <c r="Q80" s="190">
        <f>+Q75+Q62+Q52+Q36+Q26+Q16+Q10</f>
        <v>272582988.06999999</v>
      </c>
      <c r="R80" s="190">
        <f>+R75+R62+R52+R36+R26+R16+R10</f>
        <v>1582923751.6599998</v>
      </c>
      <c r="S80" s="189"/>
      <c r="T80" s="188"/>
    </row>
    <row r="81" spans="3:19" ht="48.75" customHeight="1" thickBot="1" x14ac:dyDescent="0.4">
      <c r="C81" s="182" t="s">
        <v>463</v>
      </c>
      <c r="E81" s="183"/>
      <c r="F81" s="187"/>
      <c r="G81" s="187"/>
      <c r="H81" s="187"/>
      <c r="I81" s="187"/>
      <c r="J81" s="187"/>
      <c r="K81" s="187"/>
      <c r="L81" s="183"/>
      <c r="M81" s="183"/>
      <c r="P81"/>
      <c r="Q81"/>
      <c r="R81" s="186"/>
      <c r="S81" s="186"/>
    </row>
    <row r="82" spans="3:19" ht="66.75" customHeight="1" thickBot="1" x14ac:dyDescent="0.4">
      <c r="C82" s="185" t="s">
        <v>462</v>
      </c>
      <c r="D82" s="184"/>
      <c r="F82" s="183"/>
      <c r="G82" s="183"/>
      <c r="H82" s="183"/>
      <c r="I82" s="183"/>
      <c r="J82" s="183"/>
      <c r="K82" s="183"/>
      <c r="L82" s="183"/>
      <c r="M82" s="183"/>
      <c r="P82"/>
      <c r="Q82"/>
    </row>
    <row r="83" spans="3:19" ht="126.75" customHeight="1" thickBot="1" x14ac:dyDescent="0.4">
      <c r="C83" s="182" t="s">
        <v>461</v>
      </c>
      <c r="I83" s="177"/>
      <c r="K83" s="181"/>
      <c r="P83"/>
      <c r="Q83"/>
    </row>
    <row r="84" spans="3:19" ht="39" customHeight="1" x14ac:dyDescent="0.35"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/>
    </row>
    <row r="85" spans="3:19" x14ac:dyDescent="0.35"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/>
    </row>
  </sheetData>
  <mergeCells count="11">
    <mergeCell ref="F7:R7"/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rowBreaks count="1" manualBreakCount="1"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INGRESOS Y EGRESOS</vt:lpstr>
      <vt:lpstr>Presup. Aprobado-Ejec OAI (2)</vt:lpstr>
      <vt:lpstr>' INGRESOS Y EGRESOS'!Área_de_impresión</vt:lpstr>
      <vt:lpstr>'Presup. Aprobado-Ejec OAI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VALLEJO GUZMAN</dc:creator>
  <cp:lastModifiedBy>MOISES ISSAIAS RICHARSON CAMPUSANO</cp:lastModifiedBy>
  <cp:lastPrinted>2023-12-05T20:20:44Z</cp:lastPrinted>
  <dcterms:created xsi:type="dcterms:W3CDTF">2023-04-03T19:08:33Z</dcterms:created>
  <dcterms:modified xsi:type="dcterms:W3CDTF">2024-01-24T14:34:37Z</dcterms:modified>
</cp:coreProperties>
</file>