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ocuments\EVIDENCIAS DEL SUB-PORTAL\FINANZAS\Relacion Ingresos &amp; Egresos\2024\"/>
    </mc:Choice>
  </mc:AlternateContent>
  <xr:revisionPtr revIDLastSave="0" documentId="8_{F5870635-1003-43BB-8A88-E038A19C5E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INGRESOS Y EGRESOS" sheetId="1" r:id="rId1"/>
    <sheet name="Presup. Aprobado-Ejec OAI (2)" sheetId="2" r:id="rId2"/>
  </sheets>
  <definedNames>
    <definedName name="_xlnm.Print_Area" localSheetId="0">' INGRESOS Y EGRESOS'!$A$1:$J$393</definedName>
    <definedName name="_xlnm.Print_Area" localSheetId="1">'Presup. Aprobado-Ejec OAI (2)'!$A$1:$S$85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2" l="1"/>
  <c r="E10" i="2"/>
  <c r="F10" i="2"/>
  <c r="F80" i="2" s="1"/>
  <c r="G10" i="2"/>
  <c r="G80" i="2" s="1"/>
  <c r="H10" i="2"/>
  <c r="H80" i="2" s="1"/>
  <c r="I10" i="2"/>
  <c r="I80" i="2" s="1"/>
  <c r="J10" i="2"/>
  <c r="K10" i="2"/>
  <c r="L10" i="2"/>
  <c r="M10" i="2"/>
  <c r="N10" i="2"/>
  <c r="O10" i="2"/>
  <c r="P10" i="2"/>
  <c r="Q10" i="2"/>
  <c r="R11" i="2"/>
  <c r="R12" i="2"/>
  <c r="R13" i="2"/>
  <c r="R14" i="2"/>
  <c r="R15" i="2"/>
  <c r="D16" i="2"/>
  <c r="E16" i="2"/>
  <c r="F16" i="2"/>
  <c r="G16" i="2"/>
  <c r="H16" i="2"/>
  <c r="I16" i="2"/>
  <c r="J16" i="2"/>
  <c r="K16" i="2"/>
  <c r="R16" i="2" s="1"/>
  <c r="L16" i="2"/>
  <c r="L80" i="2" s="1"/>
  <c r="M16" i="2"/>
  <c r="N16" i="2"/>
  <c r="O16" i="2"/>
  <c r="P16" i="2"/>
  <c r="Q16" i="2"/>
  <c r="R17" i="2"/>
  <c r="R18" i="2"/>
  <c r="R19" i="2"/>
  <c r="R20" i="2"/>
  <c r="R21" i="2"/>
  <c r="R22" i="2"/>
  <c r="R23" i="2"/>
  <c r="R24" i="2"/>
  <c r="R25" i="2"/>
  <c r="D26" i="2"/>
  <c r="E26" i="2"/>
  <c r="F26" i="2"/>
  <c r="R26" i="2" s="1"/>
  <c r="H26" i="2"/>
  <c r="I26" i="2"/>
  <c r="J26" i="2"/>
  <c r="K26" i="2"/>
  <c r="L26" i="2"/>
  <c r="M26" i="2"/>
  <c r="M80" i="2" s="1"/>
  <c r="N26" i="2"/>
  <c r="O26" i="2"/>
  <c r="P26" i="2"/>
  <c r="Q26" i="2"/>
  <c r="R27" i="2"/>
  <c r="R28" i="2"/>
  <c r="R29" i="2"/>
  <c r="R30" i="2"/>
  <c r="R31" i="2"/>
  <c r="R32" i="2"/>
  <c r="R33" i="2"/>
  <c r="R34" i="2"/>
  <c r="R35" i="2"/>
  <c r="D36" i="2"/>
  <c r="E36" i="2"/>
  <c r="F36" i="2"/>
  <c r="R36" i="2" s="1"/>
  <c r="H36" i="2"/>
  <c r="I36" i="2"/>
  <c r="J36" i="2"/>
  <c r="K36" i="2"/>
  <c r="L36" i="2"/>
  <c r="M36" i="2"/>
  <c r="N36" i="2"/>
  <c r="O36" i="2"/>
  <c r="P36" i="2"/>
  <c r="Q36" i="2"/>
  <c r="Q80" i="2" s="1"/>
  <c r="R37" i="2"/>
  <c r="R38" i="2"/>
  <c r="R39" i="2"/>
  <c r="R43" i="2"/>
  <c r="R44" i="2"/>
  <c r="R45" i="2"/>
  <c r="R46" i="2"/>
  <c r="R47" i="2"/>
  <c r="R48" i="2"/>
  <c r="R51" i="2"/>
  <c r="D52" i="2"/>
  <c r="E52" i="2"/>
  <c r="F52" i="2"/>
  <c r="R52" i="2" s="1"/>
  <c r="G52" i="2"/>
  <c r="H52" i="2"/>
  <c r="I52" i="2"/>
  <c r="J52" i="2"/>
  <c r="K52" i="2"/>
  <c r="L52" i="2"/>
  <c r="M52" i="2"/>
  <c r="N52" i="2"/>
  <c r="N80" i="2" s="1"/>
  <c r="O52" i="2"/>
  <c r="P52" i="2"/>
  <c r="Q52" i="2"/>
  <c r="R53" i="2"/>
  <c r="R54" i="2"/>
  <c r="R55" i="2"/>
  <c r="R56" i="2"/>
  <c r="R57" i="2"/>
  <c r="R58" i="2"/>
  <c r="R59" i="2"/>
  <c r="R60" i="2"/>
  <c r="R61" i="2"/>
  <c r="D62" i="2"/>
  <c r="E62" i="2"/>
  <c r="F62" i="2"/>
  <c r="R62" i="2" s="1"/>
  <c r="G62" i="2"/>
  <c r="H62" i="2"/>
  <c r="I62" i="2"/>
  <c r="J62" i="2"/>
  <c r="N62" i="2"/>
  <c r="O62" i="2"/>
  <c r="O80" i="2" s="1"/>
  <c r="P62" i="2"/>
  <c r="P80" i="2" s="1"/>
  <c r="Q62" i="2"/>
  <c r="R63" i="2"/>
  <c r="R64" i="2"/>
  <c r="R65" i="2"/>
  <c r="R66" i="2"/>
  <c r="R67" i="2"/>
  <c r="R68" i="2"/>
  <c r="R69" i="2"/>
  <c r="R70" i="2"/>
  <c r="D71" i="2"/>
  <c r="E71" i="2"/>
  <c r="R71" i="2"/>
  <c r="R72" i="2"/>
  <c r="R73" i="2"/>
  <c r="R74" i="2"/>
  <c r="D75" i="2"/>
  <c r="E75" i="2"/>
  <c r="E80" i="2" s="1"/>
  <c r="F75" i="2"/>
  <c r="G75" i="2"/>
  <c r="H75" i="2"/>
  <c r="I75" i="2"/>
  <c r="J75" i="2"/>
  <c r="J80" i="2" s="1"/>
  <c r="R75" i="2"/>
  <c r="D80" i="2"/>
  <c r="K80" i="2"/>
  <c r="R10" i="2" l="1"/>
  <c r="R80" i="2" s="1"/>
  <c r="E326" i="1"/>
  <c r="E306" i="1"/>
  <c r="F100" i="1"/>
  <c r="E100" i="1"/>
  <c r="D100" i="1"/>
  <c r="F91" i="1"/>
  <c r="E91" i="1"/>
  <c r="D91" i="1"/>
  <c r="F84" i="1"/>
  <c r="E84" i="1"/>
  <c r="D84" i="1"/>
  <c r="E72" i="1"/>
  <c r="D72" i="1"/>
  <c r="F71" i="1"/>
  <c r="F70" i="1"/>
  <c r="F69" i="1"/>
  <c r="E56" i="1"/>
  <c r="E46" i="1"/>
  <c r="F72" i="1" l="1"/>
  <c r="G62" i="1"/>
  <c r="D107" i="1"/>
  <c r="G328" i="1"/>
  <c r="E107" i="1"/>
  <c r="G107" i="1" s="1"/>
  <c r="G336" i="1" l="1"/>
</calcChain>
</file>

<file path=xl/sharedStrings.xml><?xml version="1.0" encoding="utf-8"?>
<sst xmlns="http://schemas.openxmlformats.org/spreadsheetml/2006/main" count="826" uniqueCount="492">
  <si>
    <t>REFERENCIA</t>
  </si>
  <si>
    <t>VALOR RD$</t>
  </si>
  <si>
    <t>TOTAL RD$</t>
  </si>
  <si>
    <t xml:space="preserve">      </t>
  </si>
  <si>
    <t>DEP. EN RD$</t>
  </si>
  <si>
    <t>DEP. EN US</t>
  </si>
  <si>
    <t>TOTAL GENERAL</t>
  </si>
  <si>
    <t>VALOR US$</t>
  </si>
  <si>
    <t>FECHA</t>
  </si>
  <si>
    <t>PUERTO</t>
  </si>
  <si>
    <t>US/RD$</t>
  </si>
  <si>
    <t>CONCEPTO</t>
  </si>
  <si>
    <t>REF.</t>
  </si>
  <si>
    <t>CUENTA NOMINA No. 010-500126-0</t>
  </si>
  <si>
    <t>DEPOSITOS BANCARIOS</t>
  </si>
  <si>
    <t>SUB TOTAL RD$</t>
  </si>
  <si>
    <t>RELACION TRANSFERENCIAS RECIBIDAS ACH</t>
  </si>
  <si>
    <t>CUENTA DOLAR No. 010-238720-6</t>
  </si>
  <si>
    <t>SUB TOTAL</t>
  </si>
  <si>
    <t>CUENTA OPERACIONES No. 010-500107-4</t>
  </si>
  <si>
    <t xml:space="preserve"> CREDITO CUENTA CORRIENTE</t>
  </si>
  <si>
    <t>OFIC.CENT.</t>
  </si>
  <si>
    <t>SUB-TOTAL</t>
  </si>
  <si>
    <t>SAN PEDRO DE MACORIS</t>
  </si>
  <si>
    <t xml:space="preserve">CALDERA BANI </t>
  </si>
  <si>
    <t xml:space="preserve">HAINA ORIENTAL </t>
  </si>
  <si>
    <t xml:space="preserve">LA CANA </t>
  </si>
  <si>
    <t xml:space="preserve">LUPERON </t>
  </si>
  <si>
    <t xml:space="preserve">AZUA </t>
  </si>
  <si>
    <t>OFICINA CENTRAL</t>
  </si>
  <si>
    <t xml:space="preserve">LA ROMANA </t>
  </si>
  <si>
    <t>CR CTA CORRIENTE</t>
  </si>
  <si>
    <t>ACH</t>
  </si>
  <si>
    <t>HAINA OCCIDENTAL</t>
  </si>
  <si>
    <t>MANZANILLO</t>
  </si>
  <si>
    <t>PUERTO LUPERON</t>
  </si>
  <si>
    <t>PUERTO LA ROMANA</t>
  </si>
  <si>
    <t>FECHA INGRESO</t>
  </si>
  <si>
    <t>DESCRIPCION</t>
  </si>
  <si>
    <t>VALOR</t>
  </si>
  <si>
    <t xml:space="preserve">TASA </t>
  </si>
  <si>
    <t>BOCA CHICA</t>
  </si>
  <si>
    <t xml:space="preserve">OFICINA CENTRAL </t>
  </si>
  <si>
    <t>Número</t>
  </si>
  <si>
    <t>Fecha</t>
  </si>
  <si>
    <t>Beneficiario</t>
  </si>
  <si>
    <t>Concepto</t>
  </si>
  <si>
    <t>Cuenta</t>
  </si>
  <si>
    <t>Monto</t>
  </si>
  <si>
    <t>JOHANNY MARIA CARREÑO PIMENTEL</t>
  </si>
  <si>
    <t>INSTITUTO DE AUXILIOS Y VIVIENDA (INAVI)</t>
  </si>
  <si>
    <t>SIND. NAC. TRABAJADORES Y EMPLEADOS DE APORDOM</t>
  </si>
  <si>
    <t>FELIX LEDESMA GENAO</t>
  </si>
  <si>
    <t>JOAQUIN MARIA DIAZ PEÑA</t>
  </si>
  <si>
    <t>PRESTACIONES LABORALES</t>
  </si>
  <si>
    <t>REPOSICION DE CAJA CHICA</t>
  </si>
  <si>
    <t>PAGO RETENCION A EMPLEADOS</t>
  </si>
  <si>
    <t>ASISTENCIA ECONOMICA</t>
  </si>
  <si>
    <t>NOMINA</t>
  </si>
  <si>
    <t>ANYARLENE BERGES PEÑA</t>
  </si>
  <si>
    <t>DIETA CONSEJO ADM.</t>
  </si>
  <si>
    <t>820010178-3</t>
  </si>
  <si>
    <t>820030162-3</t>
  </si>
  <si>
    <t>820030114-3</t>
  </si>
  <si>
    <t>040670021-1</t>
  </si>
  <si>
    <t>030010097-13</t>
  </si>
  <si>
    <t>030010100-13</t>
  </si>
  <si>
    <t>820020322-3</t>
  </si>
  <si>
    <t>820010189-3</t>
  </si>
  <si>
    <t>820020183-3</t>
  </si>
  <si>
    <t>820020177-5</t>
  </si>
  <si>
    <t>820010163-3</t>
  </si>
  <si>
    <t>820010190-3</t>
  </si>
  <si>
    <t>820010193-3</t>
  </si>
  <si>
    <t>820010166-3</t>
  </si>
  <si>
    <t>820010169-3</t>
  </si>
  <si>
    <t>820020083-3</t>
  </si>
  <si>
    <t>030010203-13</t>
  </si>
  <si>
    <t>030010206-13</t>
  </si>
  <si>
    <t>030010209-13</t>
  </si>
  <si>
    <t>820030102-3</t>
  </si>
  <si>
    <t>820010125-3</t>
  </si>
  <si>
    <t>820020144-3</t>
  </si>
  <si>
    <t>030050026-13</t>
  </si>
  <si>
    <t>820020077-3</t>
  </si>
  <si>
    <t>820020157-3</t>
  </si>
  <si>
    <t>820020377-3</t>
  </si>
  <si>
    <t>030050493-13</t>
  </si>
  <si>
    <t>030050497-13</t>
  </si>
  <si>
    <t>820020606-3</t>
  </si>
  <si>
    <t>820020609-3</t>
  </si>
  <si>
    <t>820020612-3</t>
  </si>
  <si>
    <t>430020175-3</t>
  </si>
  <si>
    <t xml:space="preserve"> TOTAL RD$</t>
  </si>
  <si>
    <t xml:space="preserve">TOTAL OPERACIONES </t>
  </si>
  <si>
    <t>SANTA BARBARA</t>
  </si>
  <si>
    <t>TOTAL DOLARS</t>
  </si>
  <si>
    <t>130111188-8</t>
  </si>
  <si>
    <t>820020040-02</t>
  </si>
  <si>
    <t>820020044-02</t>
  </si>
  <si>
    <t>820020048-02</t>
  </si>
  <si>
    <t>592257631-6</t>
  </si>
  <si>
    <t xml:space="preserve">PUERTO PLATA </t>
  </si>
  <si>
    <t>070050066-17</t>
  </si>
  <si>
    <t>LUPERON</t>
  </si>
  <si>
    <t>35348438-06</t>
  </si>
  <si>
    <t>130090347-8</t>
  </si>
  <si>
    <t>48740462-06</t>
  </si>
  <si>
    <t>582173864-06</t>
  </si>
  <si>
    <t>592256441-6</t>
  </si>
  <si>
    <t>22734526-02</t>
  </si>
  <si>
    <t>820030111-02</t>
  </si>
  <si>
    <t>820030114-02</t>
  </si>
  <si>
    <t>310070239-5</t>
  </si>
  <si>
    <t>310070242-5</t>
  </si>
  <si>
    <t>610010244-5</t>
  </si>
  <si>
    <t>130110487-8</t>
  </si>
  <si>
    <t>070050034-17</t>
  </si>
  <si>
    <t>592196013-6</t>
  </si>
  <si>
    <t>820030025-02</t>
  </si>
  <si>
    <t>820030028-02</t>
  </si>
  <si>
    <t>310020157-05</t>
  </si>
  <si>
    <t>371794188-01</t>
  </si>
  <si>
    <t>569353550-06</t>
  </si>
  <si>
    <t>510010440-20</t>
  </si>
  <si>
    <t>070050558-17</t>
  </si>
  <si>
    <t>572987786-06</t>
  </si>
  <si>
    <t>310010487-5</t>
  </si>
  <si>
    <t>310010490-5</t>
  </si>
  <si>
    <t>375490019-06</t>
  </si>
  <si>
    <t>592197351-6</t>
  </si>
  <si>
    <t>820010052-02</t>
  </si>
  <si>
    <t>820010055-02</t>
  </si>
  <si>
    <t>130050061-8</t>
  </si>
  <si>
    <t>760030328-21</t>
  </si>
  <si>
    <t>400020424-9</t>
  </si>
  <si>
    <t>BARAHONA</t>
  </si>
  <si>
    <t>22734532-02</t>
  </si>
  <si>
    <t>22734531-02</t>
  </si>
  <si>
    <t>130030410-8</t>
  </si>
  <si>
    <t>21038378-6</t>
  </si>
  <si>
    <t>592212073-6</t>
  </si>
  <si>
    <t>820020024-02</t>
  </si>
  <si>
    <t>820020027-02</t>
  </si>
  <si>
    <t>070050100-17</t>
  </si>
  <si>
    <t>130020358-8</t>
  </si>
  <si>
    <t>130020361-26</t>
  </si>
  <si>
    <t>21038369-6</t>
  </si>
  <si>
    <t>21038368-6</t>
  </si>
  <si>
    <t>592197555-6</t>
  </si>
  <si>
    <t>820010064-02</t>
  </si>
  <si>
    <t>820010067-02</t>
  </si>
  <si>
    <t>310110131-5</t>
  </si>
  <si>
    <t>310110134-5</t>
  </si>
  <si>
    <t>130090345-26</t>
  </si>
  <si>
    <t>130090345-08</t>
  </si>
  <si>
    <t>22734533-02</t>
  </si>
  <si>
    <t>820020066-02</t>
  </si>
  <si>
    <t>820020069-02</t>
  </si>
  <si>
    <t>592213514-06</t>
  </si>
  <si>
    <t>310020068-05</t>
  </si>
  <si>
    <t>70010102-17</t>
  </si>
  <si>
    <t>40050194-09</t>
  </si>
  <si>
    <t>130020364-08</t>
  </si>
  <si>
    <t>21038370-06</t>
  </si>
  <si>
    <t>592213710-06</t>
  </si>
  <si>
    <t>820030081-02</t>
  </si>
  <si>
    <t>820030084-02</t>
  </si>
  <si>
    <t>400060120-09</t>
  </si>
  <si>
    <t>860010083-10</t>
  </si>
  <si>
    <t>860010086-10</t>
  </si>
  <si>
    <t>310060069-05</t>
  </si>
  <si>
    <t>130020253-08</t>
  </si>
  <si>
    <t>130020256-26</t>
  </si>
  <si>
    <t>310110361-05</t>
  </si>
  <si>
    <t>592214064-06</t>
  </si>
  <si>
    <t>463104001-10</t>
  </si>
  <si>
    <t>070050264-17</t>
  </si>
  <si>
    <t>592213995-06</t>
  </si>
  <si>
    <t>820030302-02</t>
  </si>
  <si>
    <t>820030305-02</t>
  </si>
  <si>
    <t>22734537-02</t>
  </si>
  <si>
    <t>22734538-02</t>
  </si>
  <si>
    <t>400010639-09</t>
  </si>
  <si>
    <t>170110157-16</t>
  </si>
  <si>
    <t xml:space="preserve">PLAZA MARINA BARTOLOME COLON </t>
  </si>
  <si>
    <t>310040475-05</t>
  </si>
  <si>
    <t>510020713-20</t>
  </si>
  <si>
    <t>130030316-26</t>
  </si>
  <si>
    <t>130030319-08</t>
  </si>
  <si>
    <t>592196773-06</t>
  </si>
  <si>
    <t>20030058-02</t>
  </si>
  <si>
    <t>20030061-02</t>
  </si>
  <si>
    <t>20030064-02</t>
  </si>
  <si>
    <t>310020136-05</t>
  </si>
  <si>
    <t>22734541-02</t>
  </si>
  <si>
    <t>22734540-02</t>
  </si>
  <si>
    <t>130030165-08</t>
  </si>
  <si>
    <t>592199510-06</t>
  </si>
  <si>
    <t>820030039-02</t>
  </si>
  <si>
    <t>820030043-02</t>
  </si>
  <si>
    <t>310020052-05</t>
  </si>
  <si>
    <t>400060116-09</t>
  </si>
  <si>
    <t>507760515-17</t>
  </si>
  <si>
    <t>22734543-02</t>
  </si>
  <si>
    <t>130050209-26</t>
  </si>
  <si>
    <t>130050212-08</t>
  </si>
  <si>
    <t>21038372-06</t>
  </si>
  <si>
    <t>592199933-06</t>
  </si>
  <si>
    <t>820030020-02</t>
  </si>
  <si>
    <t>820030023-02</t>
  </si>
  <si>
    <t>310010080-05</t>
  </si>
  <si>
    <t>400030479-09</t>
  </si>
  <si>
    <t>310110308-05</t>
  </si>
  <si>
    <t>130020221-08</t>
  </si>
  <si>
    <t>820030017-02</t>
  </si>
  <si>
    <t>592198512-06</t>
  </si>
  <si>
    <t>310120150-05</t>
  </si>
  <si>
    <t>130040273-26</t>
  </si>
  <si>
    <t>130040276-08</t>
  </si>
  <si>
    <t>310010343-05</t>
  </si>
  <si>
    <t>549366533-21</t>
  </si>
  <si>
    <t>820020034-02</t>
  </si>
  <si>
    <t>820020037-02</t>
  </si>
  <si>
    <t>21038373-06</t>
  </si>
  <si>
    <t>592199481-06</t>
  </si>
  <si>
    <t>592199482-06</t>
  </si>
  <si>
    <t>310070092-05</t>
  </si>
  <si>
    <t>22734547-02</t>
  </si>
  <si>
    <t>510020906-20</t>
  </si>
  <si>
    <t>510020909-20</t>
  </si>
  <si>
    <t>130030771-08</t>
  </si>
  <si>
    <t>130030774-26</t>
  </si>
  <si>
    <t>820010033-02</t>
  </si>
  <si>
    <t>820010036-02</t>
  </si>
  <si>
    <t>820010039-02</t>
  </si>
  <si>
    <t>592202362-06</t>
  </si>
  <si>
    <t>22734549-01</t>
  </si>
  <si>
    <t>130050393-08</t>
  </si>
  <si>
    <t>310070443-05</t>
  </si>
  <si>
    <t>592203191-06</t>
  </si>
  <si>
    <t>22734550-02</t>
  </si>
  <si>
    <t>820020106-02</t>
  </si>
  <si>
    <t>820020109-02</t>
  </si>
  <si>
    <t>310010147-05</t>
  </si>
  <si>
    <t>100090203-16</t>
  </si>
  <si>
    <t>130110462-08</t>
  </si>
  <si>
    <t>59812651-06</t>
  </si>
  <si>
    <t>820010087-02</t>
  </si>
  <si>
    <t>820010090-02</t>
  </si>
  <si>
    <t>310070115-05</t>
  </si>
  <si>
    <t>300050208-12</t>
  </si>
  <si>
    <t>300050211-12</t>
  </si>
  <si>
    <t>130050421-08</t>
  </si>
  <si>
    <t>19850906-13</t>
  </si>
  <si>
    <t xml:space="preserve">MANZANILLO </t>
  </si>
  <si>
    <t>598125159-06</t>
  </si>
  <si>
    <t>310070126-05</t>
  </si>
  <si>
    <t>820020015-02</t>
  </si>
  <si>
    <t>820020012-02</t>
  </si>
  <si>
    <t>820020008-02</t>
  </si>
  <si>
    <t>820020005-02</t>
  </si>
  <si>
    <t>8200200019-02</t>
  </si>
  <si>
    <t>820020025-02</t>
  </si>
  <si>
    <t>000110232-12</t>
  </si>
  <si>
    <t>130110561-08</t>
  </si>
  <si>
    <t>598124605-06</t>
  </si>
  <si>
    <t>820030100-02</t>
  </si>
  <si>
    <t>820030103-02</t>
  </si>
  <si>
    <t>598126022-06</t>
  </si>
  <si>
    <t>320040197-21</t>
  </si>
  <si>
    <t>22734556-02</t>
  </si>
  <si>
    <t>22734555-02</t>
  </si>
  <si>
    <t>22734558-02</t>
  </si>
  <si>
    <t>310010164-05</t>
  </si>
  <si>
    <t>070010712-17</t>
  </si>
  <si>
    <t>130090532-08</t>
  </si>
  <si>
    <t>130090536-26</t>
  </si>
  <si>
    <t>820020055-02</t>
  </si>
  <si>
    <t>820020058-02</t>
  </si>
  <si>
    <t>820020061-02</t>
  </si>
  <si>
    <t>598125673-06</t>
  </si>
  <si>
    <t>310070106-05</t>
  </si>
  <si>
    <t>510020479-20</t>
  </si>
  <si>
    <t>820030353-02</t>
  </si>
  <si>
    <t>820030356-02</t>
  </si>
  <si>
    <t>22734553-02</t>
  </si>
  <si>
    <t>130030272-08</t>
  </si>
  <si>
    <t>202240040550520</t>
  </si>
  <si>
    <t>202240040796952</t>
  </si>
  <si>
    <t>202240040799730</t>
  </si>
  <si>
    <t>202240041174483</t>
  </si>
  <si>
    <t>202240041595296</t>
  </si>
  <si>
    <t>202240041626204</t>
  </si>
  <si>
    <t>202240041645726</t>
  </si>
  <si>
    <t>33637929153</t>
  </si>
  <si>
    <t>33638035631</t>
  </si>
  <si>
    <t>33638064389</t>
  </si>
  <si>
    <t>202240041727776</t>
  </si>
  <si>
    <t>202240041727774</t>
  </si>
  <si>
    <t>202240041879226</t>
  </si>
  <si>
    <t>33700182024</t>
  </si>
  <si>
    <t>TOTAL NOMINA</t>
  </si>
  <si>
    <t>Relación de  Egresos al 31 de ENERO 2024</t>
  </si>
  <si>
    <t>266177</t>
  </si>
  <si>
    <t>266178</t>
  </si>
  <si>
    <t>266179</t>
  </si>
  <si>
    <t>266180</t>
  </si>
  <si>
    <t>266181</t>
  </si>
  <si>
    <t>266182</t>
  </si>
  <si>
    <t>266183</t>
  </si>
  <si>
    <t>266184</t>
  </si>
  <si>
    <t>266185</t>
  </si>
  <si>
    <t>266186</t>
  </si>
  <si>
    <t>266187</t>
  </si>
  <si>
    <t>266188</t>
  </si>
  <si>
    <t>266189</t>
  </si>
  <si>
    <t>266190</t>
  </si>
  <si>
    <t>266191</t>
  </si>
  <si>
    <t>266192</t>
  </si>
  <si>
    <t>266193</t>
  </si>
  <si>
    <t>266194</t>
  </si>
  <si>
    <t>266195</t>
  </si>
  <si>
    <t>266196</t>
  </si>
  <si>
    <t>266197</t>
  </si>
  <si>
    <t>266198</t>
  </si>
  <si>
    <t>266199</t>
  </si>
  <si>
    <t>266200</t>
  </si>
  <si>
    <t>266201</t>
  </si>
  <si>
    <t>266202</t>
  </si>
  <si>
    <t>266203</t>
  </si>
  <si>
    <t>266204</t>
  </si>
  <si>
    <t>266205</t>
  </si>
  <si>
    <t>266206</t>
  </si>
  <si>
    <t>4/1/2024</t>
  </si>
  <si>
    <t>8/1/2024</t>
  </si>
  <si>
    <t>9/1/2024</t>
  </si>
  <si>
    <t>10/1/2024</t>
  </si>
  <si>
    <t>11/1/2024</t>
  </si>
  <si>
    <t>15/1/2024</t>
  </si>
  <si>
    <t>16/1/2024</t>
  </si>
  <si>
    <t>19/1/2024</t>
  </si>
  <si>
    <t>26/1/2024</t>
  </si>
  <si>
    <t>31/1/2024</t>
  </si>
  <si>
    <t>MARIA EUSEBIA SUAZO CASADO</t>
  </si>
  <si>
    <t>ANDREINA PEREZ SUAZO</t>
  </si>
  <si>
    <t>MIGUEL ANGEL PEREZ SUAZO</t>
  </si>
  <si>
    <t>CAROLAY CARABALLO AMPARO</t>
  </si>
  <si>
    <t>MARIA NAZARET GARCIA</t>
  </si>
  <si>
    <t>NIKAURY MAYERLIN MARTE CASTILLO</t>
  </si>
  <si>
    <t>VINANYEL LIZ MONTERO ENCARNACION</t>
  </si>
  <si>
    <t>DOMINGO BATISTA FELIZ</t>
  </si>
  <si>
    <t>GUARCA AMANCIA RAMIREZ DE LA PAZ</t>
  </si>
  <si>
    <t>ERASMO PAYANO LORENZO</t>
  </si>
  <si>
    <t>YOKASTA MILAGROS GARCIA FIGUEREO DE NOVAS</t>
  </si>
  <si>
    <t>RAMON CABRERA GARCIA</t>
  </si>
  <si>
    <t>EDUARDO POLANCO MENDEZ</t>
  </si>
  <si>
    <t>ALEXANDER TORRES MONERO</t>
  </si>
  <si>
    <t>MARY HELEN AQUINO ZORRILLA</t>
  </si>
  <si>
    <t>ALCIDES MANUEL DE LA CRUZ GENAO</t>
  </si>
  <si>
    <t>GRECIA ARGENTINA RODRIGUEZ</t>
  </si>
  <si>
    <t>FELIX ANTONIO LAJARA DOLORES</t>
  </si>
  <si>
    <t>BOLIVAR DE JESUS HEREDIA NINA</t>
  </si>
  <si>
    <t>DAMIAN PINEDA ALMONTE</t>
  </si>
  <si>
    <t>BRADIMIL ESTEBANIA GONZALEZ GERON</t>
  </si>
  <si>
    <t>JOSE BRAYAN MEDINA HERRERA</t>
  </si>
  <si>
    <t>9 500,04</t>
  </si>
  <si>
    <t>4 750,02</t>
  </si>
  <si>
    <t>4 750,01</t>
  </si>
  <si>
    <t>141 491,74</t>
  </si>
  <si>
    <t>130 000,00</t>
  </si>
  <si>
    <t>18 101,73</t>
  </si>
  <si>
    <t>17 536,84</t>
  </si>
  <si>
    <t>17 326,00</t>
  </si>
  <si>
    <t>46 275,00</t>
  </si>
  <si>
    <t>14 300,00</t>
  </si>
  <si>
    <t>186 438,70</t>
  </si>
  <si>
    <t>82 861,55</t>
  </si>
  <si>
    <t>38 882,91</t>
  </si>
  <si>
    <t>8 919,14</t>
  </si>
  <si>
    <t>15 000,00</t>
  </si>
  <si>
    <t>104 517,37</t>
  </si>
  <si>
    <t>114 168,24</t>
  </si>
  <si>
    <t>30 715,59</t>
  </si>
  <si>
    <t>18 315,86</t>
  </si>
  <si>
    <t>11 884,00</t>
  </si>
  <si>
    <t>31 965,00</t>
  </si>
  <si>
    <t>27 794,58</t>
  </si>
  <si>
    <t>28 470,33</t>
  </si>
  <si>
    <t>31 264,19</t>
  </si>
  <si>
    <t>28 730,57</t>
  </si>
  <si>
    <t>25 478,54</t>
  </si>
  <si>
    <t>45 753,58</t>
  </si>
  <si>
    <t>133 154,06</t>
  </si>
  <si>
    <t>133 500,00</t>
  </si>
  <si>
    <t xml:space="preserve">TOTAL DE CHEQUES: 30                                                                                                                                                                                                                                1516 845,59                                                                                                                                                                                   </t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</si>
  <si>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</si>
  <si>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</si>
  <si>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</si>
  <si>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</si>
  <si>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</si>
  <si>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</si>
  <si>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</si>
  <si>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</si>
  <si>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</si>
  <si>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4.1.2 - INCREMENTO DE ACTIVOS FINANCIEROS NO CORRIENTES</t>
  </si>
  <si>
    <t>4.1.1 - INCREMENTO DE ACTIVOS FINANCIEROS CORRIENTES</t>
  </si>
  <si>
    <t>4.1 - INCREMENTO DE ACTIVOS FINANCIEROS</t>
  </si>
  <si>
    <t>4 - APLICACIONES FINANCIERAS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</si>
  <si>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</si>
  <si>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</si>
  <si>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</si>
  <si>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</si>
  <si>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</si>
  <si>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</si>
  <si>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</si>
  <si>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</si>
  <si>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</si>
  <si>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</si>
  <si>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</si>
  <si>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</si>
  <si>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</si>
  <si>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</si>
  <si>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</si>
  <si>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</si>
  <si>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</si>
  <si>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</si>
  <si>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</si>
  <si>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</si>
  <si>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</si>
  <si>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</si>
  <si>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</si>
  <si>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</si>
  <si>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</si>
  <si>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</si>
  <si>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</si>
  <si>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</si>
  <si>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</si>
  <si>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</si>
  <si>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</si>
  <si>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</si>
  <si>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</si>
  <si>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</si>
  <si>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</si>
  <si>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</si>
  <si>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</si>
  <si>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</si>
  <si>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</si>
  <si>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</si>
  <si>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</si>
  <si>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</si>
  <si>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</si>
  <si>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</si>
  <si>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</si>
  <si>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</si>
  <si>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</si>
  <si>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</si>
  <si>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</si>
  <si>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</si>
  <si>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</si>
  <si>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</si>
  <si>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</si>
  <si>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</si>
  <si>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</si>
  <si>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</si>
  <si>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</si>
  <si>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</si>
  <si>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</si>
  <si>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</si>
  <si>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</si>
  <si>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</si>
  <si>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</si>
  <si>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</si>
  <si>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</si>
  <si>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</si>
  <si>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</si>
  <si>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</si>
  <si>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</si>
  <si>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</si>
  <si>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</si>
  <si>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</si>
  <si>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</si>
  <si>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</si>
  <si>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</si>
  <si>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</si>
  <si>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</si>
  <si>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</si>
  <si>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</si>
  <si>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</si>
  <si>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Gastos y Aplicaciones Financieras </t>
  </si>
  <si>
    <t xml:space="preserve">AUTORIDAD PORTUARIA DOMINICANA </t>
  </si>
  <si>
    <t>PRESIDENCIA DE LA REPUBLICA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</si>
</sst>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dd\/mm\/yyyy"/>
    <numFmt numFmtId="166" formatCode="_(* #,##0_);_(* \(#,##0\);_(* &quot;-&quot;??_);_(@_)"/>
    <numFmt numFmtId="167" formatCode="_(* #,##0.0_);_(* \(#,##0.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b/>
      <i/>
      <sz val="11"/>
      <color rgb="FF0000FF"/>
      <name val="Arial"/>
      <family val="2"/>
    </font>
    <font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color rgb="FF000000"/>
      <name val="Arial"/>
      <family val="2"/>
    </font>
    <font>
      <sz val="11"/>
      <color rgb="FF000000"/>
      <name val="Arial"/>
      <family val="2"/>
    </font>
    <font>
      <b/>
      <i/>
      <sz val="10"/>
      <color rgb="FF000080"/>
      <name val="Arial"/>
      <family val="2"/>
    </font>
    <font>
      <i/>
      <sz val="14"/>
      <color rgb="FFFFFFFF"/>
      <name val="Arial"/>
      <family val="2"/>
    </font>
    <font>
      <b/>
      <i/>
      <sz val="9"/>
      <color rgb="FF0000FF"/>
      <name val="Arial"/>
      <family val="2"/>
    </font>
    <font>
      <sz val="7"/>
      <color rgb="FF000000"/>
      <name val="Arial"/>
      <family val="2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 tint="0.79998168889431442"/>
        <bgColor auto="1"/>
      </patternFill>
    </fill>
    <fill>
      <gradientFill degree="90">
        <stop position="0">
          <color theme="0"/>
        </stop>
        <stop position="1">
          <color theme="4" tint="-0.25098422193060094"/>
        </stop>
      </gradientFill>
    </fill>
    <fill>
      <patternFill patternType="solid">
        <fgColor theme="4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4" borderId="0">
      <alignment horizontal="left" vertical="top"/>
    </xf>
    <xf numFmtId="0" fontId="25" fillId="4" borderId="0">
      <alignment horizontal="left" vertical="top"/>
    </xf>
    <xf numFmtId="0" fontId="26" fillId="4" borderId="0">
      <alignment horizontal="left" vertical="top"/>
    </xf>
    <xf numFmtId="0" fontId="27" fillId="4" borderId="0">
      <alignment horizontal="left" vertical="top"/>
    </xf>
    <xf numFmtId="0" fontId="27" fillId="4" borderId="0">
      <alignment horizontal="right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30" fillId="4" borderId="0">
      <alignment horizontal="left" vertical="top"/>
    </xf>
    <xf numFmtId="0" fontId="30" fillId="4" borderId="0">
      <alignment horizontal="left" vertical="top"/>
    </xf>
    <xf numFmtId="0" fontId="31" fillId="4" borderId="0">
      <alignment horizontal="center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3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32" fillId="4" borderId="0">
      <alignment horizontal="left" vertical="top"/>
    </xf>
    <xf numFmtId="0" fontId="25" fillId="4" borderId="0">
      <alignment horizontal="left" vertical="top"/>
    </xf>
    <xf numFmtId="0" fontId="32" fillId="4" borderId="0">
      <alignment horizontal="left" vertical="top"/>
    </xf>
    <xf numFmtId="0" fontId="30" fillId="5" borderId="0">
      <alignment horizontal="left" vertical="top"/>
    </xf>
    <xf numFmtId="0" fontId="26" fillId="4" borderId="0">
      <alignment horizontal="center" vertical="top"/>
    </xf>
    <xf numFmtId="0" fontId="34" fillId="4" borderId="0">
      <alignment horizontal="center" vertical="top"/>
    </xf>
    <xf numFmtId="0" fontId="27" fillId="4" borderId="0">
      <alignment horizontal="right" vertical="top"/>
    </xf>
    <xf numFmtId="0" fontId="35" fillId="4" borderId="0">
      <alignment horizontal="left" vertical="top"/>
    </xf>
  </cellStyleXfs>
  <cellXfs count="19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49" fontId="6" fillId="2" borderId="0" xfId="0" applyNumberFormat="1" applyFont="1" applyFill="1" applyAlignment="1">
      <alignment horizontal="left"/>
    </xf>
    <xf numFmtId="0" fontId="7" fillId="2" borderId="0" xfId="0" applyFont="1" applyFill="1"/>
    <xf numFmtId="43" fontId="2" fillId="2" borderId="0" xfId="1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43" fontId="6" fillId="2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39" fontId="7" fillId="2" borderId="0" xfId="0" applyNumberFormat="1" applyFont="1" applyFill="1"/>
    <xf numFmtId="43" fontId="6" fillId="2" borderId="0" xfId="1" applyFont="1" applyFill="1" applyBorder="1"/>
    <xf numFmtId="39" fontId="6" fillId="2" borderId="0" xfId="0" applyNumberFormat="1" applyFont="1" applyFill="1"/>
    <xf numFmtId="43" fontId="6" fillId="2" borderId="0" xfId="1" applyFont="1" applyFill="1" applyBorder="1" applyAlignment="1"/>
    <xf numFmtId="43" fontId="6" fillId="2" borderId="0" xfId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/>
    <xf numFmtId="0" fontId="4" fillId="2" borderId="3" xfId="0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39" fontId="4" fillId="2" borderId="2" xfId="0" applyNumberFormat="1" applyFont="1" applyFill="1" applyBorder="1"/>
    <xf numFmtId="43" fontId="4" fillId="2" borderId="2" xfId="1" applyFont="1" applyFill="1" applyBorder="1"/>
    <xf numFmtId="14" fontId="12" fillId="2" borderId="3" xfId="0" applyNumberFormat="1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/>
    </xf>
    <xf numFmtId="43" fontId="4" fillId="2" borderId="10" xfId="1" applyFont="1" applyFill="1" applyBorder="1" applyAlignment="1">
      <alignment horizontal="right" vertical="center" wrapText="1"/>
    </xf>
    <xf numFmtId="0" fontId="13" fillId="2" borderId="4" xfId="0" applyFont="1" applyFill="1" applyBorder="1" applyAlignment="1">
      <alignment horizontal="center" wrapText="1"/>
    </xf>
    <xf numFmtId="14" fontId="12" fillId="2" borderId="3" xfId="0" applyNumberFormat="1" applyFont="1" applyFill="1" applyBorder="1" applyAlignment="1">
      <alignment horizontal="center"/>
    </xf>
    <xf numFmtId="12" fontId="12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3" fontId="4" fillId="2" borderId="10" xfId="1" applyFont="1" applyFill="1" applyBorder="1" applyAlignment="1">
      <alignment horizontal="center" vertical="center" wrapText="1"/>
    </xf>
    <xf numFmtId="43" fontId="0" fillId="2" borderId="0" xfId="0" applyNumberFormat="1" applyFill="1"/>
    <xf numFmtId="43" fontId="0" fillId="2" borderId="0" xfId="1" applyFont="1" applyFill="1"/>
    <xf numFmtId="49" fontId="12" fillId="2" borderId="3" xfId="0" applyNumberFormat="1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center" wrapText="1"/>
    </xf>
    <xf numFmtId="43" fontId="13" fillId="2" borderId="3" xfId="1" applyFont="1" applyFill="1" applyBorder="1" applyAlignment="1">
      <alignment horizontal="right"/>
    </xf>
    <xf numFmtId="43" fontId="4" fillId="2" borderId="0" xfId="1" applyFont="1" applyFill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wrapText="1"/>
    </xf>
    <xf numFmtId="43" fontId="13" fillId="2" borderId="3" xfId="1" applyFont="1" applyFill="1" applyBorder="1"/>
    <xf numFmtId="43" fontId="12" fillId="2" borderId="6" xfId="1" applyFont="1" applyFill="1" applyBorder="1" applyAlignment="1">
      <alignment horizontal="center"/>
    </xf>
    <xf numFmtId="1" fontId="12" fillId="2" borderId="3" xfId="0" applyNumberFormat="1" applyFont="1" applyFill="1" applyBorder="1" applyAlignment="1">
      <alignment horizontal="center" wrapText="1"/>
    </xf>
    <xf numFmtId="12" fontId="12" fillId="2" borderId="3" xfId="0" applyNumberFormat="1" applyFont="1" applyFill="1" applyBorder="1" applyAlignment="1">
      <alignment horizontal="center" wrapText="1"/>
    </xf>
    <xf numFmtId="165" fontId="12" fillId="2" borderId="3" xfId="0" applyNumberFormat="1" applyFont="1" applyFill="1" applyBorder="1" applyAlignment="1">
      <alignment horizontal="center"/>
    </xf>
    <xf numFmtId="44" fontId="4" fillId="2" borderId="0" xfId="3" applyFont="1" applyFill="1" applyBorder="1" applyAlignment="1">
      <alignment wrapText="1"/>
    </xf>
    <xf numFmtId="14" fontId="17" fillId="0" borderId="3" xfId="0" applyNumberFormat="1" applyFont="1" applyBorder="1" applyAlignment="1">
      <alignment horizontal="center"/>
    </xf>
    <xf numFmtId="43" fontId="17" fillId="0" borderId="3" xfId="1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0" xfId="0" applyFont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9" fillId="0" borderId="0" xfId="0" applyNumberFormat="1" applyFont="1" applyAlignment="1">
      <alignment horizontal="center"/>
    </xf>
    <xf numFmtId="43" fontId="17" fillId="0" borderId="3" xfId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43" fontId="20" fillId="2" borderId="0" xfId="2" applyFont="1" applyFill="1" applyBorder="1"/>
    <xf numFmtId="165" fontId="12" fillId="2" borderId="6" xfId="0" applyNumberFormat="1" applyFont="1" applyFill="1" applyBorder="1" applyAlignment="1">
      <alignment horizontal="center"/>
    </xf>
    <xf numFmtId="49" fontId="14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43" fontId="14" fillId="2" borderId="3" xfId="1" applyFont="1" applyFill="1" applyBorder="1"/>
    <xf numFmtId="14" fontId="12" fillId="2" borderId="2" xfId="0" applyNumberFormat="1" applyFont="1" applyFill="1" applyBorder="1" applyAlignment="1">
      <alignment horizontal="center" wrapText="1"/>
    </xf>
    <xf numFmtId="12" fontId="12" fillId="2" borderId="3" xfId="1" applyNumberFormat="1" applyFont="1" applyFill="1" applyBorder="1" applyAlignment="1">
      <alignment horizontal="center"/>
    </xf>
    <xf numFmtId="12" fontId="13" fillId="2" borderId="3" xfId="1" applyNumberFormat="1" applyFont="1" applyFill="1" applyBorder="1" applyAlignment="1">
      <alignment horizontal="center" wrapText="1"/>
    </xf>
    <xf numFmtId="43" fontId="17" fillId="0" borderId="14" xfId="0" applyNumberFormat="1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164" fontId="16" fillId="0" borderId="0" xfId="0" applyNumberFormat="1" applyFont="1" applyAlignment="1">
      <alignment horizontal="center" wrapText="1"/>
    </xf>
    <xf numFmtId="164" fontId="16" fillId="0" borderId="3" xfId="0" applyNumberFormat="1" applyFont="1" applyBorder="1" applyAlignment="1">
      <alignment horizontal="center" wrapText="1"/>
    </xf>
    <xf numFmtId="43" fontId="16" fillId="0" borderId="3" xfId="1" applyFont="1" applyFill="1" applyBorder="1" applyAlignment="1"/>
    <xf numFmtId="1" fontId="17" fillId="0" borderId="3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43" fontId="17" fillId="0" borderId="14" xfId="1" applyFont="1" applyFill="1" applyBorder="1" applyAlignment="1">
      <alignment horizontal="center"/>
    </xf>
    <xf numFmtId="43" fontId="17" fillId="0" borderId="2" xfId="1" applyFont="1" applyFill="1" applyBorder="1" applyAlignment="1">
      <alignment horizontal="center"/>
    </xf>
    <xf numFmtId="43" fontId="17" fillId="0" borderId="15" xfId="0" applyNumberFormat="1" applyFont="1" applyBorder="1" applyAlignment="1">
      <alignment horizontal="center"/>
    </xf>
    <xf numFmtId="43" fontId="17" fillId="0" borderId="3" xfId="0" applyNumberFormat="1" applyFont="1" applyBorder="1" applyAlignment="1">
      <alignment horizontal="center"/>
    </xf>
    <xf numFmtId="43" fontId="23" fillId="2" borderId="12" xfId="0" applyNumberFormat="1" applyFont="1" applyFill="1" applyBorder="1"/>
    <xf numFmtId="12" fontId="17" fillId="0" borderId="2" xfId="0" applyNumberFormat="1" applyFont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right" wrapText="1"/>
    </xf>
    <xf numFmtId="0" fontId="5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/>
    </xf>
    <xf numFmtId="0" fontId="18" fillId="3" borderId="7" xfId="0" applyFont="1" applyFill="1" applyBorder="1" applyAlignment="1">
      <alignment horizontal="center"/>
    </xf>
    <xf numFmtId="43" fontId="18" fillId="3" borderId="17" xfId="1" applyFont="1" applyFill="1" applyBorder="1" applyAlignment="1">
      <alignment horizontal="center"/>
    </xf>
    <xf numFmtId="43" fontId="5" fillId="3" borderId="17" xfId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 wrapText="1"/>
    </xf>
    <xf numFmtId="49" fontId="20" fillId="3" borderId="17" xfId="0" applyNumberFormat="1" applyFont="1" applyFill="1" applyBorder="1" applyAlignment="1">
      <alignment horizontal="center" wrapText="1"/>
    </xf>
    <xf numFmtId="0" fontId="22" fillId="3" borderId="17" xfId="0" applyFont="1" applyFill="1" applyBorder="1" applyAlignment="1">
      <alignment horizontal="center" wrapText="1"/>
    </xf>
    <xf numFmtId="43" fontId="20" fillId="3" borderId="17" xfId="1" applyFont="1" applyFill="1" applyBorder="1" applyAlignment="1">
      <alignment horizontal="center" wrapText="1"/>
    </xf>
    <xf numFmtId="43" fontId="16" fillId="3" borderId="3" xfId="2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0" fillId="0" borderId="3" xfId="0" applyBorder="1"/>
    <xf numFmtId="0" fontId="24" fillId="3" borderId="14" xfId="0" applyFont="1" applyFill="1" applyBorder="1" applyAlignment="1">
      <alignment horizont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/>
    </xf>
    <xf numFmtId="0" fontId="36" fillId="6" borderId="11" xfId="0" applyFont="1" applyFill="1" applyBorder="1" applyAlignment="1">
      <alignment vertical="center"/>
    </xf>
    <xf numFmtId="43" fontId="36" fillId="6" borderId="8" xfId="1" applyFont="1" applyFill="1" applyBorder="1" applyAlignment="1">
      <alignment horizontal="center" vertical="center"/>
    </xf>
    <xf numFmtId="43" fontId="37" fillId="2" borderId="3" xfId="1" applyFont="1" applyFill="1" applyBorder="1" applyAlignment="1">
      <alignment horizontal="center"/>
    </xf>
    <xf numFmtId="43" fontId="37" fillId="0" borderId="3" xfId="1" applyFont="1" applyFill="1" applyBorder="1" applyAlignment="1">
      <alignment horizontal="center"/>
    </xf>
    <xf numFmtId="43" fontId="6" fillId="2" borderId="12" xfId="0" applyNumberFormat="1" applyFont="1" applyFill="1" applyBorder="1" applyAlignment="1">
      <alignment horizontal="center"/>
    </xf>
    <xf numFmtId="43" fontId="2" fillId="2" borderId="12" xfId="1" applyFont="1" applyFill="1" applyBorder="1" applyAlignment="1">
      <alignment horizontal="center"/>
    </xf>
    <xf numFmtId="43" fontId="2" fillId="2" borderId="12" xfId="0" applyNumberFormat="1" applyFont="1" applyFill="1" applyBorder="1"/>
    <xf numFmtId="0" fontId="4" fillId="0" borderId="0" xfId="0" applyFont="1" applyAlignment="1">
      <alignment horizontal="center"/>
    </xf>
    <xf numFmtId="12" fontId="17" fillId="0" borderId="2" xfId="0" applyNumberFormat="1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14" fontId="15" fillId="2" borderId="3" xfId="0" applyNumberFormat="1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43" fontId="15" fillId="2" borderId="3" xfId="1" applyFont="1" applyFill="1" applyBorder="1"/>
    <xf numFmtId="14" fontId="14" fillId="2" borderId="3" xfId="0" applyNumberFormat="1" applyFont="1" applyFill="1" applyBorder="1" applyAlignment="1">
      <alignment horizontal="center"/>
    </xf>
    <xf numFmtId="0" fontId="11" fillId="7" borderId="11" xfId="0" applyFont="1" applyFill="1" applyBorder="1" applyAlignment="1">
      <alignment vertical="center"/>
    </xf>
    <xf numFmtId="43" fontId="11" fillId="7" borderId="8" xfId="1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 wrapText="1"/>
    </xf>
    <xf numFmtId="49" fontId="21" fillId="3" borderId="3" xfId="0" applyNumberFormat="1" applyFont="1" applyFill="1" applyBorder="1" applyAlignment="1">
      <alignment horizontal="center" vertical="center" wrapText="1"/>
    </xf>
    <xf numFmtId="43" fontId="21" fillId="3" borderId="3" xfId="1" applyFont="1" applyFill="1" applyBorder="1" applyAlignment="1">
      <alignment horizontal="center" vertical="center" wrapText="1"/>
    </xf>
    <xf numFmtId="14" fontId="0" fillId="0" borderId="3" xfId="0" applyNumberFormat="1" applyBorder="1" applyAlignment="1">
      <alignment horizontal="left"/>
    </xf>
    <xf numFmtId="0" fontId="0" fillId="2" borderId="3" xfId="0" applyFill="1" applyBorder="1" applyAlignment="1">
      <alignment horizontal="center" wrapText="1"/>
    </xf>
    <xf numFmtId="0" fontId="2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4" fontId="4" fillId="2" borderId="0" xfId="0" applyNumberFormat="1" applyFont="1" applyFill="1" applyAlignment="1">
      <alignment horizontal="right"/>
    </xf>
    <xf numFmtId="0" fontId="10" fillId="3" borderId="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38" fillId="0" borderId="0" xfId="0" applyFont="1"/>
    <xf numFmtId="0" fontId="39" fillId="0" borderId="0" xfId="0" applyFont="1"/>
    <xf numFmtId="166" fontId="39" fillId="0" borderId="0" xfId="0" applyNumberFormat="1" applyFont="1"/>
    <xf numFmtId="0" fontId="39" fillId="0" borderId="0" xfId="0" applyFont="1" applyAlignment="1">
      <alignment horizontal="center" readingOrder="1"/>
    </xf>
    <xf numFmtId="0" fontId="39" fillId="0" borderId="0" xfId="0" applyFont="1" applyAlignment="1">
      <alignment wrapText="1"/>
    </xf>
    <xf numFmtId="0" fontId="2" fillId="0" borderId="0" xfId="0" applyFont="1" applyAlignment="1">
      <alignment horizontal="center"/>
    </xf>
    <xf numFmtId="166" fontId="40" fillId="0" borderId="0" xfId="0" applyNumberFormat="1" applyFont="1"/>
    <xf numFmtId="0" fontId="39" fillId="0" borderId="9" xfId="0" applyFont="1" applyBorder="1" applyAlignment="1">
      <alignment vertical="center" wrapText="1"/>
    </xf>
    <xf numFmtId="43" fontId="39" fillId="0" borderId="0" xfId="0" applyNumberFormat="1" applyFont="1"/>
    <xf numFmtId="43" fontId="39" fillId="0" borderId="0" xfId="0" applyNumberFormat="1" applyFont="1" applyAlignment="1">
      <alignment horizontal="center" readingOrder="1"/>
    </xf>
    <xf numFmtId="0" fontId="3" fillId="0" borderId="9" xfId="0" applyFont="1" applyBorder="1" applyAlignment="1">
      <alignment wrapText="1"/>
    </xf>
    <xf numFmtId="166" fontId="38" fillId="0" borderId="0" xfId="0" applyNumberFormat="1" applyFont="1"/>
    <xf numFmtId="43" fontId="39" fillId="0" borderId="0" xfId="1" applyFont="1"/>
    <xf numFmtId="166" fontId="0" fillId="0" borderId="0" xfId="0" applyNumberFormat="1"/>
    <xf numFmtId="166" fontId="41" fillId="8" borderId="0" xfId="1" applyNumberFormat="1" applyFont="1" applyFill="1" applyBorder="1" applyAlignment="1">
      <alignment horizontal="center" readingOrder="1"/>
    </xf>
    <xf numFmtId="166" fontId="41" fillId="8" borderId="18" xfId="1" applyNumberFormat="1" applyFont="1" applyFill="1" applyBorder="1" applyAlignment="1">
      <alignment horizontal="center" readingOrder="1"/>
    </xf>
    <xf numFmtId="0" fontId="42" fillId="8" borderId="18" xfId="0" applyFont="1" applyFill="1" applyBorder="1" applyAlignment="1">
      <alignment vertical="center" wrapText="1"/>
    </xf>
    <xf numFmtId="166" fontId="39" fillId="0" borderId="0" xfId="1" applyNumberFormat="1" applyFont="1"/>
    <xf numFmtId="166" fontId="39" fillId="0" borderId="0" xfId="1" applyNumberFormat="1" applyFont="1" applyAlignment="1">
      <alignment horizontal="center" readingOrder="1"/>
    </xf>
    <xf numFmtId="0" fontId="39" fillId="0" borderId="0" xfId="0" applyFont="1" applyAlignment="1">
      <alignment horizontal="left" wrapText="1"/>
    </xf>
    <xf numFmtId="166" fontId="3" fillId="0" borderId="0" xfId="1" applyNumberFormat="1" applyFont="1" applyAlignment="1">
      <alignment horizontal="center" readingOrder="1"/>
    </xf>
    <xf numFmtId="0" fontId="3" fillId="0" borderId="0" xfId="0" applyFont="1" applyAlignment="1">
      <alignment horizontal="left" wrapText="1"/>
    </xf>
    <xf numFmtId="166" fontId="39" fillId="0" borderId="0" xfId="1" applyNumberFormat="1" applyFont="1" applyBorder="1"/>
    <xf numFmtId="166" fontId="39" fillId="0" borderId="0" xfId="1" applyNumberFormat="1" applyFont="1" applyBorder="1" applyAlignment="1">
      <alignment horizontal="center" readingOrder="1"/>
    </xf>
    <xf numFmtId="166" fontId="3" fillId="0" borderId="0" xfId="1" applyNumberFormat="1" applyFont="1" applyBorder="1"/>
    <xf numFmtId="166" fontId="3" fillId="0" borderId="0" xfId="1" applyNumberFormat="1" applyFont="1" applyBorder="1" applyAlignment="1">
      <alignment horizontal="center" readingOrder="1"/>
    </xf>
    <xf numFmtId="0" fontId="3" fillId="0" borderId="19" xfId="0" applyFont="1" applyBorder="1" applyAlignment="1">
      <alignment horizontal="left" wrapText="1"/>
    </xf>
    <xf numFmtId="166" fontId="39" fillId="0" borderId="0" xfId="0" applyNumberFormat="1" applyFont="1" applyAlignment="1">
      <alignment horizontal="center" readingOrder="1"/>
    </xf>
    <xf numFmtId="166" fontId="3" fillId="0" borderId="0" xfId="0" applyNumberFormat="1" applyFont="1" applyAlignment="1">
      <alignment horizontal="center" readingOrder="1"/>
    </xf>
    <xf numFmtId="166" fontId="3" fillId="0" borderId="0" xfId="0" applyNumberFormat="1" applyFont="1"/>
    <xf numFmtId="166" fontId="39" fillId="0" borderId="0" xfId="1" applyNumberFormat="1" applyFont="1" applyBorder="1" applyAlignment="1">
      <alignment horizontal="center" vertical="center"/>
    </xf>
    <xf numFmtId="43" fontId="39" fillId="0" borderId="0" xfId="1" applyFont="1" applyBorder="1"/>
    <xf numFmtId="43" fontId="3" fillId="0" borderId="0" xfId="1" applyFont="1" applyBorder="1"/>
    <xf numFmtId="167" fontId="43" fillId="0" borderId="0" xfId="0" applyNumberFormat="1" applyFont="1"/>
    <xf numFmtId="167" fontId="3" fillId="0" borderId="0" xfId="0" applyNumberFormat="1" applyFont="1"/>
    <xf numFmtId="167" fontId="3" fillId="0" borderId="0" xfId="0" applyNumberFormat="1" applyFont="1" applyAlignment="1">
      <alignment horizontal="center" readingOrder="1"/>
    </xf>
    <xf numFmtId="0" fontId="2" fillId="0" borderId="0" xfId="0" applyFont="1"/>
    <xf numFmtId="0" fontId="44" fillId="9" borderId="0" xfId="0" applyFont="1" applyFill="1" applyAlignment="1">
      <alignment horizontal="center"/>
    </xf>
    <xf numFmtId="0" fontId="44" fillId="9" borderId="20" xfId="0" applyFont="1" applyFill="1" applyBorder="1" applyAlignment="1">
      <alignment horizontal="center"/>
    </xf>
    <xf numFmtId="0" fontId="41" fillId="9" borderId="21" xfId="0" applyFont="1" applyFill="1" applyBorder="1" applyAlignment="1">
      <alignment horizontal="center"/>
    </xf>
    <xf numFmtId="0" fontId="41" fillId="9" borderId="20" xfId="0" applyFont="1" applyFill="1" applyBorder="1" applyAlignment="1">
      <alignment horizontal="center"/>
    </xf>
    <xf numFmtId="166" fontId="41" fillId="9" borderId="21" xfId="0" applyNumberFormat="1" applyFont="1" applyFill="1" applyBorder="1" applyAlignment="1">
      <alignment horizontal="center"/>
    </xf>
    <xf numFmtId="43" fontId="41" fillId="10" borderId="22" xfId="1" applyFont="1" applyFill="1" applyBorder="1" applyAlignment="1">
      <alignment horizontal="center" vertical="center" wrapText="1"/>
    </xf>
    <xf numFmtId="43" fontId="41" fillId="10" borderId="22" xfId="1" applyFont="1" applyFill="1" applyBorder="1" applyAlignment="1">
      <alignment horizontal="center" vertical="center" wrapText="1" readingOrder="1"/>
    </xf>
    <xf numFmtId="0" fontId="41" fillId="10" borderId="23" xfId="0" applyFont="1" applyFill="1" applyBorder="1" applyAlignment="1">
      <alignment horizontal="center" vertical="center" wrapText="1"/>
    </xf>
    <xf numFmtId="0" fontId="44" fillId="9" borderId="0" xfId="0" applyFont="1" applyFill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4" fillId="9" borderId="25" xfId="0" applyFont="1" applyFill="1" applyBorder="1" applyAlignment="1">
      <alignment horizontal="center" vertical="center"/>
    </xf>
    <xf numFmtId="0" fontId="44" fillId="9" borderId="26" xfId="0" applyFont="1" applyFill="1" applyBorder="1" applyAlignment="1">
      <alignment horizontal="center" vertical="center"/>
    </xf>
    <xf numFmtId="43" fontId="41" fillId="10" borderId="23" xfId="1" applyFont="1" applyFill="1" applyBorder="1" applyAlignment="1">
      <alignment horizontal="center" vertical="center" wrapText="1"/>
    </xf>
    <xf numFmtId="43" fontId="41" fillId="10" borderId="23" xfId="1" applyFont="1" applyFill="1" applyBorder="1" applyAlignment="1">
      <alignment horizontal="center" vertical="center" wrapText="1" readingOrder="1"/>
    </xf>
    <xf numFmtId="0" fontId="45" fillId="0" borderId="0" xfId="0" applyFont="1" applyAlignment="1">
      <alignment horizontal="center" vertical="top" wrapText="1" readingOrder="1"/>
    </xf>
    <xf numFmtId="0" fontId="46" fillId="0" borderId="0" xfId="0" applyFont="1" applyAlignment="1">
      <alignment horizontal="center" vertical="top" wrapText="1" readingOrder="1"/>
    </xf>
    <xf numFmtId="0" fontId="46" fillId="0" borderId="27" xfId="0" applyFont="1" applyBorder="1" applyAlignment="1">
      <alignment horizontal="center" vertical="top" wrapText="1" readingOrder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 wrapText="1" readingOrder="1"/>
    </xf>
    <xf numFmtId="0" fontId="46" fillId="0" borderId="0" xfId="0" applyFont="1" applyAlignment="1">
      <alignment horizontal="center" vertical="center" wrapText="1" readingOrder="1"/>
    </xf>
    <xf numFmtId="0" fontId="46" fillId="0" borderId="27" xfId="0" applyFont="1" applyBorder="1" applyAlignment="1">
      <alignment horizontal="center" vertical="center" wrapText="1" readingOrder="1"/>
    </xf>
  </cellXfs>
  <cellStyles count="29">
    <cellStyle name="Millares" xfId="1" builtinId="3"/>
    <cellStyle name="Millares 2" xfId="2" xr:uid="{00000000-0005-0000-0000-000001000000}"/>
    <cellStyle name="Moneda" xfId="3" builtinId="4"/>
    <cellStyle name="Normal" xfId="0" builtinId="0"/>
    <cellStyle name="S0" xfId="4" xr:uid="{00000000-0005-0000-0000-000004000000}"/>
    <cellStyle name="S1" xfId="5" xr:uid="{00000000-0005-0000-0000-000005000000}"/>
    <cellStyle name="S10" xfId="6" xr:uid="{00000000-0005-0000-0000-000006000000}"/>
    <cellStyle name="S11" xfId="7" xr:uid="{00000000-0005-0000-0000-000007000000}"/>
    <cellStyle name="S12" xfId="8" xr:uid="{00000000-0005-0000-0000-000008000000}"/>
    <cellStyle name="S13" xfId="9" xr:uid="{00000000-0005-0000-0000-000009000000}"/>
    <cellStyle name="S14" xfId="10" xr:uid="{00000000-0005-0000-0000-00000A000000}"/>
    <cellStyle name="S15" xfId="11" xr:uid="{00000000-0005-0000-0000-00000B000000}"/>
    <cellStyle name="S16" xfId="12" xr:uid="{00000000-0005-0000-0000-00000C000000}"/>
    <cellStyle name="S17" xfId="13" xr:uid="{00000000-0005-0000-0000-00000D000000}"/>
    <cellStyle name="S18" xfId="14" xr:uid="{00000000-0005-0000-0000-00000E000000}"/>
    <cellStyle name="S19" xfId="15" xr:uid="{00000000-0005-0000-0000-00000F000000}"/>
    <cellStyle name="S2" xfId="16" xr:uid="{00000000-0005-0000-0000-000010000000}"/>
    <cellStyle name="S20" xfId="17" xr:uid="{00000000-0005-0000-0000-000011000000}"/>
    <cellStyle name="S21" xfId="18" xr:uid="{00000000-0005-0000-0000-000012000000}"/>
    <cellStyle name="S22" xfId="19" xr:uid="{00000000-0005-0000-0000-000013000000}"/>
    <cellStyle name="S23" xfId="20" xr:uid="{00000000-0005-0000-0000-000014000000}"/>
    <cellStyle name="S24" xfId="21" xr:uid="{00000000-0005-0000-0000-000015000000}"/>
    <cellStyle name="S3" xfId="22" xr:uid="{00000000-0005-0000-0000-000016000000}"/>
    <cellStyle name="S4" xfId="23" xr:uid="{00000000-0005-0000-0000-000017000000}"/>
    <cellStyle name="S5" xfId="24" xr:uid="{00000000-0005-0000-0000-000018000000}"/>
    <cellStyle name="S6" xfId="25" xr:uid="{00000000-0005-0000-0000-000019000000}"/>
    <cellStyle name="S7" xfId="26" xr:uid="{00000000-0005-0000-0000-00001A000000}"/>
    <cellStyle name="S8" xfId="27" xr:uid="{00000000-0005-0000-0000-00001B000000}"/>
    <cellStyle name="S9" xfId="28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5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1943100</xdr:colOff>
      <xdr:row>0</xdr:row>
      <xdr:rowOff>123825</xdr:rowOff>
    </xdr:from>
    <xdr:to>
      <xdr:col>3</xdr:col>
      <xdr:colOff>485775</xdr:colOff>
      <xdr:row>3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782947-8645-4E19-A6FC-2608ECB610A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0" y="123825"/>
          <a:ext cx="904875" cy="533400"/>
        </a:xfrm>
        <a:prstGeom prst="rect">
          <a:avLst/>
        </a:prstGeom>
      </xdr:spPr>
    </xdr:pic>
    <xdr:clientData/>
  </xdr:twoCellAnchor>
  <xdr:twoCellAnchor>
    <xdr:from>
      <xdr:col>1</xdr:col>
      <xdr:colOff>85726</xdr:colOff>
      <xdr:row>4</xdr:row>
      <xdr:rowOff>9525</xdr:rowOff>
    </xdr:from>
    <xdr:to>
      <xdr:col>4</xdr:col>
      <xdr:colOff>1200150</xdr:colOff>
      <xdr:row>9</xdr:row>
      <xdr:rowOff>28575</xdr:rowOff>
    </xdr:to>
    <xdr:sp macro="" textlink="">
      <xdr:nvSpPr>
        <xdr:cNvPr id="6" name="1 Rectángulo redondeado">
          <a:extLst>
            <a:ext uri="{FF2B5EF4-FFF2-40B4-BE49-F238E27FC236}">
              <a16:creationId xmlns:a16="http://schemas.microsoft.com/office/drawing/2014/main" id="{CD340BBE-F3B5-45C3-A4F5-37F1E3A3901D}"/>
            </a:ext>
          </a:extLst>
        </xdr:cNvPr>
        <xdr:cNvSpPr/>
      </xdr:nvSpPr>
      <xdr:spPr>
        <a:xfrm>
          <a:off x="847726" y="771525"/>
          <a:ext cx="5457824" cy="971550"/>
        </a:xfrm>
        <a:prstGeom prst="roundRect">
          <a:avLst/>
        </a:prstGeom>
        <a:solidFill>
          <a:schemeClr val="accent1">
            <a:lumMod val="50000"/>
          </a:schemeClr>
        </a:solidFill>
        <a:ln/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DO" sz="1600" b="1" i="1">
              <a:solidFill>
                <a:schemeClr val="bg2"/>
              </a:solidFill>
            </a:rPr>
            <a:t>Autoridad</a:t>
          </a:r>
          <a:r>
            <a:rPr lang="es-DO" sz="1600" b="1" i="1" baseline="0">
              <a:solidFill>
                <a:schemeClr val="bg2"/>
              </a:solidFill>
            </a:rPr>
            <a:t> Portuaria Dominicana 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Relacion Depositos Por Cuentas Bancarias</a:t>
          </a:r>
        </a:p>
        <a:p>
          <a:pPr algn="ctr"/>
          <a:r>
            <a:rPr lang="es-DO" sz="1600" b="1" i="1" baseline="0">
              <a:solidFill>
                <a:schemeClr val="bg2"/>
              </a:solidFill>
            </a:rPr>
            <a:t>Al 31 de ENERO 2024</a:t>
          </a:r>
          <a:endParaRPr lang="es-DO" sz="1600" b="1" i="1">
            <a:solidFill>
              <a:schemeClr val="bg2"/>
            </a:solidFill>
          </a:endParaRPr>
        </a:p>
      </xdr:txBody>
    </xdr:sp>
    <xdr:clientData/>
  </xdr:twoCellAnchor>
  <xdr:twoCellAnchor editAs="oneCell">
    <xdr:from>
      <xdr:col>2</xdr:col>
      <xdr:colOff>1854654</xdr:colOff>
      <xdr:row>337</xdr:row>
      <xdr:rowOff>78922</xdr:rowOff>
    </xdr:from>
    <xdr:to>
      <xdr:col>3</xdr:col>
      <xdr:colOff>1016721</xdr:colOff>
      <xdr:row>342</xdr:row>
      <xdr:rowOff>22261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9333" y="66617851"/>
          <a:ext cx="1529709" cy="895839"/>
        </a:xfrm>
        <a:prstGeom prst="rect">
          <a:avLst/>
        </a:prstGeom>
      </xdr:spPr>
    </xdr:pic>
    <xdr:clientData/>
  </xdr:twoCellAnchor>
  <xdr:twoCellAnchor>
    <xdr:from>
      <xdr:col>1</xdr:col>
      <xdr:colOff>1202871</xdr:colOff>
      <xdr:row>381</xdr:row>
      <xdr:rowOff>21771</xdr:rowOff>
    </xdr:from>
    <xdr:to>
      <xdr:col>4</xdr:col>
      <xdr:colOff>1177471</xdr:colOff>
      <xdr:row>388</xdr:row>
      <xdr:rowOff>107496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58AD2B4A-57A2-DC90-F28C-07F467FFD2E7}"/>
            </a:ext>
          </a:extLst>
        </xdr:cNvPr>
        <xdr:cNvGrpSpPr/>
      </xdr:nvGrpSpPr>
      <xdr:grpSpPr>
        <a:xfrm>
          <a:off x="1964871" y="75269271"/>
          <a:ext cx="6056993" cy="1419225"/>
          <a:chOff x="0" y="0"/>
          <a:chExt cx="6051550" cy="1419225"/>
        </a:xfrm>
      </xdr:grpSpPr>
      <xdr:pic>
        <xdr:nvPicPr>
          <xdr:cNvPr id="15" name="Imagen 14" descr="Imagen que contiene Círculo&#10;&#10;Descripción generada automáticamente">
            <a:extLst>
              <a:ext uri="{FF2B5EF4-FFF2-40B4-BE49-F238E27FC236}">
                <a16:creationId xmlns:a16="http://schemas.microsoft.com/office/drawing/2014/main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6" name="Grupo 15">
            <a:extLst>
              <a:ext uri="{FF2B5EF4-FFF2-40B4-BE49-F238E27FC236}">
                <a16:creationId xmlns:a16="http://schemas.microsoft.com/office/drawing/2014/main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7" name="Imagen 16">
              <a:extLst>
                <a:ext uri="{FF2B5EF4-FFF2-40B4-BE49-F238E27FC236}">
                  <a16:creationId xmlns:a16="http://schemas.microsoft.com/office/drawing/2014/main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8" name="Imagen 1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  <xdr:twoCellAnchor editAs="oneCell">
    <xdr:from>
      <xdr:col>2</xdr:col>
      <xdr:colOff>2149927</xdr:colOff>
      <xdr:row>59</xdr:row>
      <xdr:rowOff>77561</xdr:rowOff>
    </xdr:from>
    <xdr:to>
      <xdr:col>3</xdr:col>
      <xdr:colOff>591910</xdr:colOff>
      <xdr:row>62</xdr:row>
      <xdr:rowOff>87086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4606" y="11657240"/>
          <a:ext cx="809625" cy="7443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1031875</xdr:colOff>
      <xdr:row>0</xdr:row>
      <xdr:rowOff>127000</xdr:rowOff>
    </xdr:from>
    <xdr:ext cx="2709861" cy="1311191"/>
    <xdr:pic>
      <xdr:nvPicPr>
        <xdr:cNvPr id="2" name="3 Imagen" descr="Logotipo&#10;&#10;Descripción generada automáticamente">
          <a:extLst>
            <a:ext uri="{FF2B5EF4-FFF2-40B4-BE49-F238E27FC236}">
              <a16:creationId xmlns:a16="http://schemas.microsoft.com/office/drawing/2014/main" id="{1E72A98B-D266-44EF-8D36-957A5D40FB5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9175" y="127000"/>
          <a:ext cx="2709861" cy="131119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527049</xdr:colOff>
      <xdr:row>0</xdr:row>
      <xdr:rowOff>244094</xdr:rowOff>
    </xdr:from>
    <xdr:ext cx="1493981" cy="1098847"/>
    <xdr:pic>
      <xdr:nvPicPr>
        <xdr:cNvPr id="3" name="4 Imagen" descr="Logotipo&#10;&#10;Descripción generada automáticamente">
          <a:extLst>
            <a:ext uri="{FF2B5EF4-FFF2-40B4-BE49-F238E27FC236}">
              <a16:creationId xmlns:a16="http://schemas.microsoft.com/office/drawing/2014/main" id="{D25747B2-E779-4A5B-8B1C-31D17BA4295D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1957049" y="186944"/>
          <a:ext cx="1493981" cy="1098847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3</xdr:col>
      <xdr:colOff>412750</xdr:colOff>
      <xdr:row>80</xdr:row>
      <xdr:rowOff>238125</xdr:rowOff>
    </xdr:from>
    <xdr:to>
      <xdr:col>8</xdr:col>
      <xdr:colOff>330879</xdr:colOff>
      <xdr:row>82</xdr:row>
      <xdr:rowOff>1538372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F84A8EE5-0BF4-403D-B9EA-8C1933EB7406}"/>
            </a:ext>
          </a:extLst>
        </xdr:cNvPr>
        <xdr:cNvGrpSpPr/>
      </xdr:nvGrpSpPr>
      <xdr:grpSpPr>
        <a:xfrm>
          <a:off x="4794250" y="20494625"/>
          <a:ext cx="8173129" cy="2760747"/>
          <a:chOff x="0" y="0"/>
          <a:chExt cx="5762625" cy="2028190"/>
        </a:xfrm>
      </xdr:grpSpPr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57EDD9C1-84EE-41B0-286A-FE6BD5605CD7}"/>
              </a:ext>
            </a:extLst>
          </xdr:cNvPr>
          <xdr:cNvGrpSpPr/>
        </xdr:nvGrpSpPr>
        <xdr:grpSpPr>
          <a:xfrm>
            <a:off x="2476500" y="361950"/>
            <a:ext cx="3286125" cy="1581150"/>
            <a:chOff x="0" y="0"/>
            <a:chExt cx="3032125" cy="1390650"/>
          </a:xfrm>
        </xdr:grpSpPr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1D2290B2-6816-5D53-A603-657203763D4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8" name="Imagen 7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id="{E2418807-A0B7-6781-FF93-C9D975B67D3F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6" name="Imagen 5" descr="Texto&#10;&#10;Descripción generada automáticamente con confianza media">
            <a:extLst>
              <a:ext uri="{FF2B5EF4-FFF2-40B4-BE49-F238E27FC236}">
                <a16:creationId xmlns:a16="http://schemas.microsoft.com/office/drawing/2014/main" id="{7B42F777-BB59-46C4-C3D0-35BA703679E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317" r="27616"/>
          <a:stretch/>
        </xdr:blipFill>
        <xdr:spPr bwMode="auto">
          <a:xfrm>
            <a:off x="0" y="0"/>
            <a:ext cx="2514600" cy="20281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J376"/>
  <sheetViews>
    <sheetView showGridLines="0" view="pageBreakPreview" topLeftCell="A340" zoomScale="70" zoomScaleNormal="100" zoomScaleSheetLayoutView="70" workbookViewId="0">
      <selection activeCell="G379" sqref="G379"/>
    </sheetView>
  </sheetViews>
  <sheetFormatPr baseColWidth="10" defaultColWidth="11.42578125" defaultRowHeight="15" x14ac:dyDescent="0.25"/>
  <cols>
    <col min="1" max="1" width="11.42578125" style="1"/>
    <col min="2" max="2" width="19.42578125" style="1" bestFit="1" customWidth="1"/>
    <col min="3" max="3" width="35.42578125" style="1" customWidth="1"/>
    <col min="4" max="4" width="36.28515625" style="1" customWidth="1"/>
    <col min="5" max="5" width="22.42578125" style="1" customWidth="1"/>
    <col min="6" max="6" width="27.140625" style="1" bestFit="1" customWidth="1"/>
    <col min="7" max="7" width="31.140625" style="1" customWidth="1"/>
    <col min="8" max="8" width="22.7109375" style="1" bestFit="1" customWidth="1"/>
    <col min="9" max="16384" width="11.42578125" style="1"/>
  </cols>
  <sheetData>
    <row r="10" spans="2:6" x14ac:dyDescent="0.25">
      <c r="B10" s="2"/>
      <c r="C10" s="3"/>
      <c r="D10" s="3"/>
      <c r="E10" s="3"/>
      <c r="F10" s="3"/>
    </row>
    <row r="11" spans="2:6" ht="18.75" x14ac:dyDescent="0.3">
      <c r="B11" s="120" t="s">
        <v>19</v>
      </c>
      <c r="C11" s="120"/>
      <c r="D11" s="120"/>
      <c r="E11" s="120"/>
      <c r="F11" s="3"/>
    </row>
    <row r="12" spans="2:6" ht="19.5" thickBot="1" x14ac:dyDescent="0.35">
      <c r="B12" s="120" t="s">
        <v>14</v>
      </c>
      <c r="C12" s="120"/>
      <c r="D12" s="120"/>
      <c r="E12" s="120"/>
      <c r="F12" s="3"/>
    </row>
    <row r="13" spans="2:6" ht="15.75" thickBot="1" x14ac:dyDescent="0.3">
      <c r="B13" s="76" t="s">
        <v>37</v>
      </c>
      <c r="C13" s="76" t="s">
        <v>0</v>
      </c>
      <c r="D13" s="76" t="s">
        <v>38</v>
      </c>
      <c r="E13" s="77" t="s">
        <v>1</v>
      </c>
    </row>
    <row r="14" spans="2:6" x14ac:dyDescent="0.25">
      <c r="B14" s="59">
        <v>45294</v>
      </c>
      <c r="C14" s="60" t="s">
        <v>61</v>
      </c>
      <c r="D14" s="26" t="s">
        <v>33</v>
      </c>
      <c r="E14" s="39">
        <v>150</v>
      </c>
    </row>
    <row r="15" spans="2:6" x14ac:dyDescent="0.25">
      <c r="B15" s="27">
        <v>45295</v>
      </c>
      <c r="C15" s="60" t="s">
        <v>62</v>
      </c>
      <c r="D15" s="26" t="s">
        <v>33</v>
      </c>
      <c r="E15" s="39">
        <v>1150</v>
      </c>
    </row>
    <row r="16" spans="2:6" x14ac:dyDescent="0.25">
      <c r="B16" s="27">
        <v>45296</v>
      </c>
      <c r="C16" s="28" t="s">
        <v>63</v>
      </c>
      <c r="D16" s="26" t="s">
        <v>33</v>
      </c>
      <c r="E16" s="39">
        <v>720</v>
      </c>
    </row>
    <row r="17" spans="2:6" x14ac:dyDescent="0.25">
      <c r="B17" s="27">
        <v>45296</v>
      </c>
      <c r="C17" s="29" t="s">
        <v>64</v>
      </c>
      <c r="D17" s="26" t="s">
        <v>29</v>
      </c>
      <c r="E17" s="39">
        <v>118000</v>
      </c>
    </row>
    <row r="18" spans="2:6" x14ac:dyDescent="0.25">
      <c r="B18" s="27">
        <v>45299</v>
      </c>
      <c r="C18" s="60" t="s">
        <v>65</v>
      </c>
      <c r="D18" s="26" t="s">
        <v>34</v>
      </c>
      <c r="E18" s="39">
        <v>12644.84</v>
      </c>
    </row>
    <row r="19" spans="2:6" x14ac:dyDescent="0.25">
      <c r="B19" s="27">
        <v>45299</v>
      </c>
      <c r="C19" s="60" t="s">
        <v>66</v>
      </c>
      <c r="D19" s="26" t="s">
        <v>34</v>
      </c>
      <c r="E19" s="39">
        <v>1000</v>
      </c>
    </row>
    <row r="20" spans="2:6" x14ac:dyDescent="0.25">
      <c r="B20" s="59">
        <v>45299</v>
      </c>
      <c r="C20" s="60" t="s">
        <v>67</v>
      </c>
      <c r="D20" s="26" t="s">
        <v>33</v>
      </c>
      <c r="E20" s="39">
        <v>570</v>
      </c>
    </row>
    <row r="21" spans="2:6" x14ac:dyDescent="0.25">
      <c r="B21" s="59">
        <v>45300</v>
      </c>
      <c r="C21" s="60" t="s">
        <v>68</v>
      </c>
      <c r="D21" s="26" t="s">
        <v>33</v>
      </c>
      <c r="E21" s="39">
        <v>430</v>
      </c>
    </row>
    <row r="22" spans="2:6" x14ac:dyDescent="0.25">
      <c r="B22" s="59">
        <v>45301</v>
      </c>
      <c r="C22" s="60" t="s">
        <v>69</v>
      </c>
      <c r="D22" s="26" t="s">
        <v>33</v>
      </c>
      <c r="E22" s="39">
        <v>355</v>
      </c>
    </row>
    <row r="23" spans="2:6" x14ac:dyDescent="0.25">
      <c r="B23" s="59">
        <v>45302</v>
      </c>
      <c r="C23" s="60" t="s">
        <v>70</v>
      </c>
      <c r="D23" s="26" t="s">
        <v>33</v>
      </c>
      <c r="E23" s="39">
        <v>615</v>
      </c>
    </row>
    <row r="24" spans="2:6" x14ac:dyDescent="0.25">
      <c r="B24" s="59">
        <v>45303</v>
      </c>
      <c r="C24" s="60" t="s">
        <v>71</v>
      </c>
      <c r="D24" s="26" t="s">
        <v>33</v>
      </c>
      <c r="E24" s="39">
        <v>405</v>
      </c>
    </row>
    <row r="25" spans="2:6" x14ac:dyDescent="0.25">
      <c r="B25" s="59">
        <v>45306</v>
      </c>
      <c r="C25" s="60" t="s">
        <v>72</v>
      </c>
      <c r="D25" s="26" t="s">
        <v>33</v>
      </c>
      <c r="E25" s="39">
        <v>500</v>
      </c>
    </row>
    <row r="26" spans="2:6" x14ac:dyDescent="0.25">
      <c r="B26" s="59">
        <v>45306</v>
      </c>
      <c r="C26" s="60" t="s">
        <v>73</v>
      </c>
      <c r="D26" s="26" t="s">
        <v>33</v>
      </c>
      <c r="E26" s="39">
        <v>440</v>
      </c>
    </row>
    <row r="27" spans="2:6" x14ac:dyDescent="0.25">
      <c r="B27" s="59">
        <v>45307</v>
      </c>
      <c r="C27" s="60" t="s">
        <v>74</v>
      </c>
      <c r="D27" s="26" t="s">
        <v>33</v>
      </c>
      <c r="E27" s="39">
        <v>13000</v>
      </c>
    </row>
    <row r="28" spans="2:6" x14ac:dyDescent="0.25">
      <c r="B28" s="59">
        <v>45307</v>
      </c>
      <c r="C28" s="60" t="s">
        <v>75</v>
      </c>
      <c r="D28" s="26" t="s">
        <v>33</v>
      </c>
      <c r="E28" s="39">
        <v>2330</v>
      </c>
    </row>
    <row r="29" spans="2:6" x14ac:dyDescent="0.25">
      <c r="B29" s="59">
        <v>45308</v>
      </c>
      <c r="C29" s="60" t="s">
        <v>76</v>
      </c>
      <c r="D29" s="26" t="s">
        <v>33</v>
      </c>
      <c r="E29" s="39">
        <v>295</v>
      </c>
    </row>
    <row r="30" spans="2:6" x14ac:dyDescent="0.25">
      <c r="B30" s="59">
        <v>45308</v>
      </c>
      <c r="C30" s="60" t="s">
        <v>77</v>
      </c>
      <c r="D30" s="26" t="s">
        <v>34</v>
      </c>
      <c r="E30" s="39">
        <v>9265.36</v>
      </c>
    </row>
    <row r="31" spans="2:6" x14ac:dyDescent="0.25">
      <c r="B31" s="59">
        <v>45308</v>
      </c>
      <c r="C31" s="60" t="s">
        <v>78</v>
      </c>
      <c r="D31" s="26" t="s">
        <v>34</v>
      </c>
      <c r="E31" s="39">
        <v>8499.68</v>
      </c>
      <c r="F31" s="4"/>
    </row>
    <row r="32" spans="2:6" x14ac:dyDescent="0.25">
      <c r="B32" s="59">
        <v>45308</v>
      </c>
      <c r="C32" s="60" t="s">
        <v>79</v>
      </c>
      <c r="D32" s="26" t="s">
        <v>34</v>
      </c>
      <c r="E32" s="39">
        <v>7896</v>
      </c>
    </row>
    <row r="33" spans="2:6" x14ac:dyDescent="0.25">
      <c r="B33" s="59">
        <v>45309</v>
      </c>
      <c r="C33" s="60" t="s">
        <v>80</v>
      </c>
      <c r="D33" s="26" t="s">
        <v>33</v>
      </c>
      <c r="E33" s="39">
        <v>720</v>
      </c>
    </row>
    <row r="34" spans="2:6" x14ac:dyDescent="0.25">
      <c r="B34" s="59">
        <v>45310</v>
      </c>
      <c r="C34" s="60" t="s">
        <v>81</v>
      </c>
      <c r="D34" s="26" t="s">
        <v>33</v>
      </c>
      <c r="E34" s="39">
        <v>705</v>
      </c>
    </row>
    <row r="35" spans="2:6" x14ac:dyDescent="0.25">
      <c r="B35" s="59">
        <v>45313</v>
      </c>
      <c r="C35" s="60" t="s">
        <v>82</v>
      </c>
      <c r="D35" s="26" t="s">
        <v>33</v>
      </c>
      <c r="E35" s="39">
        <v>685</v>
      </c>
    </row>
    <row r="36" spans="2:6" x14ac:dyDescent="0.25">
      <c r="B36" s="59">
        <v>45314</v>
      </c>
      <c r="C36" s="60" t="s">
        <v>83</v>
      </c>
      <c r="D36" s="26" t="s">
        <v>34</v>
      </c>
      <c r="E36" s="39">
        <v>7092.76</v>
      </c>
    </row>
    <row r="37" spans="2:6" x14ac:dyDescent="0.25">
      <c r="B37" s="59">
        <v>45314</v>
      </c>
      <c r="C37" s="60" t="s">
        <v>84</v>
      </c>
      <c r="D37" s="26" t="s">
        <v>33</v>
      </c>
      <c r="E37" s="39">
        <v>490</v>
      </c>
    </row>
    <row r="38" spans="2:6" x14ac:dyDescent="0.25">
      <c r="B38" s="59">
        <v>45315</v>
      </c>
      <c r="C38" s="60" t="s">
        <v>85</v>
      </c>
      <c r="D38" s="26" t="s">
        <v>33</v>
      </c>
      <c r="E38" s="39">
        <v>665</v>
      </c>
    </row>
    <row r="39" spans="2:6" x14ac:dyDescent="0.25">
      <c r="B39" s="59">
        <v>45316</v>
      </c>
      <c r="C39" s="60" t="s">
        <v>86</v>
      </c>
      <c r="D39" s="26" t="s">
        <v>33</v>
      </c>
      <c r="E39" s="39">
        <v>405</v>
      </c>
    </row>
    <row r="40" spans="2:6" x14ac:dyDescent="0.25">
      <c r="B40" s="59">
        <v>45321</v>
      </c>
      <c r="C40" s="60" t="s">
        <v>87</v>
      </c>
      <c r="D40" s="26" t="s">
        <v>34</v>
      </c>
      <c r="E40" s="39">
        <v>6234.68</v>
      </c>
      <c r="F40" s="4"/>
    </row>
    <row r="41" spans="2:6" x14ac:dyDescent="0.25">
      <c r="B41" s="59">
        <v>45321</v>
      </c>
      <c r="C41" s="60" t="s">
        <v>88</v>
      </c>
      <c r="D41" s="26" t="s">
        <v>34</v>
      </c>
      <c r="E41" s="39">
        <v>13734</v>
      </c>
      <c r="F41" s="4"/>
    </row>
    <row r="42" spans="2:6" x14ac:dyDescent="0.25">
      <c r="B42" s="59">
        <v>45321</v>
      </c>
      <c r="C42" s="60" t="s">
        <v>89</v>
      </c>
      <c r="D42" s="26" t="s">
        <v>33</v>
      </c>
      <c r="E42" s="39">
        <v>775</v>
      </c>
      <c r="F42" s="4"/>
    </row>
    <row r="43" spans="2:6" x14ac:dyDescent="0.25">
      <c r="B43" s="59">
        <v>45321</v>
      </c>
      <c r="C43" s="60" t="s">
        <v>90</v>
      </c>
      <c r="D43" s="26" t="s">
        <v>33</v>
      </c>
      <c r="E43" s="39">
        <v>380</v>
      </c>
      <c r="F43" s="4"/>
    </row>
    <row r="44" spans="2:6" x14ac:dyDescent="0.25">
      <c r="B44" s="59">
        <v>45321</v>
      </c>
      <c r="C44" s="60" t="s">
        <v>91</v>
      </c>
      <c r="D44" s="26" t="s">
        <v>33</v>
      </c>
      <c r="E44" s="39">
        <v>405</v>
      </c>
      <c r="F44" s="4"/>
    </row>
    <row r="45" spans="2:6" x14ac:dyDescent="0.25">
      <c r="B45" s="59">
        <v>45322</v>
      </c>
      <c r="C45" s="60" t="s">
        <v>92</v>
      </c>
      <c r="D45" s="26" t="s">
        <v>33</v>
      </c>
      <c r="E45" s="39">
        <v>1935</v>
      </c>
    </row>
    <row r="46" spans="2:6" x14ac:dyDescent="0.25">
      <c r="B46" s="121" t="s">
        <v>2</v>
      </c>
      <c r="C46" s="122"/>
      <c r="D46" s="123"/>
      <c r="E46" s="65">
        <f>SUM(E14:E45)</f>
        <v>212492.32</v>
      </c>
    </row>
    <row r="47" spans="2:6" x14ac:dyDescent="0.25">
      <c r="B47" s="63"/>
      <c r="C47" s="63"/>
      <c r="D47" s="63"/>
      <c r="E47" s="64"/>
    </row>
    <row r="48" spans="2:6" x14ac:dyDescent="0.25">
      <c r="B48" s="63"/>
      <c r="C48" s="63"/>
      <c r="D48" s="63"/>
      <c r="E48" s="64"/>
    </row>
    <row r="49" spans="2:7" ht="18.75" x14ac:dyDescent="0.3">
      <c r="B49" s="120" t="s">
        <v>16</v>
      </c>
      <c r="C49" s="120"/>
      <c r="D49" s="120"/>
      <c r="E49" s="120"/>
    </row>
    <row r="50" spans="2:7" x14ac:dyDescent="0.25">
      <c r="B50" s="114" t="s">
        <v>8</v>
      </c>
      <c r="C50" s="115" t="s">
        <v>0</v>
      </c>
      <c r="D50" s="114" t="s">
        <v>11</v>
      </c>
      <c r="E50" s="116" t="s">
        <v>39</v>
      </c>
    </row>
    <row r="51" spans="2:7" x14ac:dyDescent="0.25">
      <c r="B51" s="23">
        <v>45294</v>
      </c>
      <c r="C51" s="61">
        <v>4524000031614</v>
      </c>
      <c r="D51" s="35" t="s">
        <v>32</v>
      </c>
      <c r="E51" s="35">
        <v>180665</v>
      </c>
    </row>
    <row r="52" spans="2:7" x14ac:dyDescent="0.25">
      <c r="B52" s="23">
        <v>45300</v>
      </c>
      <c r="C52" s="61">
        <v>4524000017943</v>
      </c>
      <c r="D52" s="35" t="s">
        <v>32</v>
      </c>
      <c r="E52" s="35">
        <v>12494</v>
      </c>
    </row>
    <row r="53" spans="2:7" x14ac:dyDescent="0.25">
      <c r="B53" s="23">
        <v>45314</v>
      </c>
      <c r="C53" s="61">
        <v>4524000033693</v>
      </c>
      <c r="D53" s="35" t="s">
        <v>32</v>
      </c>
      <c r="E53" s="35">
        <v>1024861</v>
      </c>
    </row>
    <row r="54" spans="2:7" x14ac:dyDescent="0.25">
      <c r="B54" s="23">
        <v>45314</v>
      </c>
      <c r="C54" s="61">
        <v>4524000033694</v>
      </c>
      <c r="D54" s="35" t="s">
        <v>32</v>
      </c>
      <c r="E54" s="35">
        <v>1024861</v>
      </c>
    </row>
    <row r="55" spans="2:7" x14ac:dyDescent="0.25">
      <c r="B55" s="23">
        <v>45317</v>
      </c>
      <c r="C55" s="61">
        <v>4524000033222</v>
      </c>
      <c r="D55" s="35" t="s">
        <v>32</v>
      </c>
      <c r="E55" s="35">
        <v>83652</v>
      </c>
    </row>
    <row r="56" spans="2:7" ht="18.75" x14ac:dyDescent="0.25">
      <c r="B56" s="124" t="s">
        <v>93</v>
      </c>
      <c r="C56" s="124"/>
      <c r="D56" s="124"/>
      <c r="E56" s="66">
        <f>SUM(E51:E55)</f>
        <v>2326533</v>
      </c>
      <c r="F56" s="5"/>
    </row>
    <row r="57" spans="2:7" ht="18.75" x14ac:dyDescent="0.25">
      <c r="B57" s="125"/>
      <c r="C57" s="125"/>
      <c r="D57" s="125"/>
      <c r="E57" s="37"/>
    </row>
    <row r="58" spans="2:7" ht="18.75" x14ac:dyDescent="0.25">
      <c r="B58" s="95"/>
      <c r="C58" s="95"/>
      <c r="D58" s="95"/>
      <c r="E58" s="37"/>
    </row>
    <row r="59" spans="2:7" x14ac:dyDescent="0.25">
      <c r="B59" s="53"/>
      <c r="C59" s="53"/>
      <c r="D59" s="53"/>
      <c r="E59" s="54"/>
    </row>
    <row r="60" spans="2:7" ht="18.75" x14ac:dyDescent="0.25">
      <c r="B60" s="95"/>
      <c r="C60" s="95"/>
      <c r="D60" s="95"/>
      <c r="E60" s="37"/>
    </row>
    <row r="61" spans="2:7" ht="19.5" thickBot="1" x14ac:dyDescent="0.3">
      <c r="B61" s="95"/>
      <c r="C61" s="95"/>
      <c r="D61" s="95"/>
      <c r="E61" s="37"/>
    </row>
    <row r="62" spans="2:7" ht="19.5" thickBot="1" x14ac:dyDescent="0.3">
      <c r="F62" s="97" t="s">
        <v>94</v>
      </c>
      <c r="G62" s="98">
        <f>+E56+E46</f>
        <v>2539025.3199999998</v>
      </c>
    </row>
    <row r="64" spans="2:7" ht="18.75" x14ac:dyDescent="0.3">
      <c r="B64" s="120" t="s">
        <v>17</v>
      </c>
      <c r="C64" s="120"/>
      <c r="D64" s="120"/>
      <c r="E64" s="120"/>
      <c r="F64" s="96"/>
      <c r="G64" s="17"/>
    </row>
    <row r="65" spans="2:8" ht="18.75" x14ac:dyDescent="0.3">
      <c r="B65" s="120" t="s">
        <v>14</v>
      </c>
      <c r="C65" s="120"/>
      <c r="D65" s="120"/>
      <c r="E65" s="120"/>
      <c r="F65" s="96"/>
      <c r="G65" s="17"/>
      <c r="H65" s="17"/>
    </row>
    <row r="66" spans="2:8" ht="18.75" x14ac:dyDescent="0.3">
      <c r="B66" s="120" t="s">
        <v>10</v>
      </c>
      <c r="C66" s="120"/>
      <c r="D66" s="120"/>
      <c r="E66" s="120"/>
      <c r="F66" s="96"/>
      <c r="G66" s="17"/>
      <c r="H66" s="17"/>
    </row>
    <row r="67" spans="2:8" ht="18.75" x14ac:dyDescent="0.3">
      <c r="B67" s="120" t="s">
        <v>36</v>
      </c>
      <c r="C67" s="120"/>
      <c r="D67" s="120"/>
      <c r="E67" s="120"/>
      <c r="F67" s="18"/>
      <c r="G67" s="17"/>
      <c r="H67" s="17"/>
    </row>
    <row r="68" spans="2:8" ht="15.75" x14ac:dyDescent="0.25">
      <c r="B68" s="78" t="s">
        <v>0</v>
      </c>
      <c r="C68" s="78" t="s">
        <v>8</v>
      </c>
      <c r="D68" s="78" t="s">
        <v>7</v>
      </c>
      <c r="E68" s="79" t="s">
        <v>40</v>
      </c>
      <c r="F68" s="78" t="s">
        <v>2</v>
      </c>
    </row>
    <row r="69" spans="2:8" x14ac:dyDescent="0.25">
      <c r="B69" s="47">
        <v>582399976</v>
      </c>
      <c r="C69" s="45">
        <v>45299</v>
      </c>
      <c r="D69" s="46">
        <v>150</v>
      </c>
      <c r="E69" s="73">
        <v>58.04</v>
      </c>
      <c r="F69" s="99">
        <f>+D69*E69</f>
        <v>8706</v>
      </c>
    </row>
    <row r="70" spans="2:8" x14ac:dyDescent="0.25">
      <c r="B70" s="67">
        <v>582399977</v>
      </c>
      <c r="C70" s="45">
        <v>45299</v>
      </c>
      <c r="D70" s="46">
        <v>120</v>
      </c>
      <c r="E70" s="73">
        <v>58.46</v>
      </c>
      <c r="F70" s="99">
        <f>+D70*E70</f>
        <v>7015.2</v>
      </c>
    </row>
    <row r="71" spans="2:8" x14ac:dyDescent="0.25">
      <c r="B71" s="47">
        <v>597685759</v>
      </c>
      <c r="C71" s="45">
        <v>45317</v>
      </c>
      <c r="D71" s="46">
        <v>20</v>
      </c>
      <c r="E71" s="73">
        <v>58.75</v>
      </c>
      <c r="F71" s="100">
        <f>+D71*E71</f>
        <v>1175</v>
      </c>
    </row>
    <row r="72" spans="2:8" ht="19.5" thickBot="1" x14ac:dyDescent="0.35">
      <c r="B72" s="126" t="s">
        <v>18</v>
      </c>
      <c r="C72" s="126"/>
      <c r="D72" s="101">
        <f>SUM(D69:D71)</f>
        <v>290</v>
      </c>
      <c r="E72" s="102">
        <f>SUM(E69:E71)</f>
        <v>175.25</v>
      </c>
      <c r="F72" s="103">
        <f>SUM(F69:F71)</f>
        <v>16896.2</v>
      </c>
    </row>
    <row r="73" spans="2:8" ht="15.75" thickTop="1" x14ac:dyDescent="0.25">
      <c r="B73" s="6"/>
      <c r="C73" s="6"/>
      <c r="D73" s="7"/>
      <c r="E73" s="8"/>
    </row>
    <row r="74" spans="2:8" x14ac:dyDescent="0.25">
      <c r="B74" s="6"/>
      <c r="C74" s="6"/>
      <c r="D74" s="7"/>
      <c r="E74" s="8"/>
    </row>
    <row r="75" spans="2:8" ht="19.5" thickBot="1" x14ac:dyDescent="0.35">
      <c r="B75" s="120" t="s">
        <v>35</v>
      </c>
      <c r="C75" s="120"/>
      <c r="D75" s="120"/>
      <c r="E75" s="120"/>
    </row>
    <row r="76" spans="2:8" ht="16.5" thickBot="1" x14ac:dyDescent="0.3">
      <c r="B76" s="80" t="s">
        <v>0</v>
      </c>
      <c r="C76" s="80" t="s">
        <v>8</v>
      </c>
      <c r="D76" s="80" t="s">
        <v>7</v>
      </c>
      <c r="E76" s="81" t="s">
        <v>40</v>
      </c>
      <c r="F76" s="82" t="s">
        <v>2</v>
      </c>
    </row>
    <row r="77" spans="2:8" x14ac:dyDescent="0.25">
      <c r="B77" s="47">
        <v>581135166</v>
      </c>
      <c r="C77" s="45">
        <v>45294</v>
      </c>
      <c r="D77" s="71">
        <v>140</v>
      </c>
      <c r="E77" s="72">
        <v>56.96</v>
      </c>
      <c r="F77" s="73">
        <v>7974.4000000000005</v>
      </c>
    </row>
    <row r="78" spans="2:8" x14ac:dyDescent="0.25">
      <c r="B78" s="67">
        <v>568552029</v>
      </c>
      <c r="C78" s="45">
        <v>45296</v>
      </c>
      <c r="D78" s="46">
        <v>60</v>
      </c>
      <c r="E78" s="62">
        <v>58.31</v>
      </c>
      <c r="F78" s="73">
        <v>3498.6000000000004</v>
      </c>
    </row>
    <row r="79" spans="2:8" x14ac:dyDescent="0.25">
      <c r="B79" s="67">
        <v>581100931</v>
      </c>
      <c r="C79" s="45">
        <v>45300</v>
      </c>
      <c r="D79" s="46">
        <v>90</v>
      </c>
      <c r="E79" s="62">
        <v>58.43</v>
      </c>
      <c r="F79" s="73">
        <v>5258.7</v>
      </c>
    </row>
    <row r="80" spans="2:8" x14ac:dyDescent="0.25">
      <c r="B80" s="47">
        <v>581101106</v>
      </c>
      <c r="C80" s="45">
        <v>45302</v>
      </c>
      <c r="D80" s="70">
        <v>10</v>
      </c>
      <c r="E80" s="62">
        <v>58.47</v>
      </c>
      <c r="F80" s="73">
        <v>584.70000000000005</v>
      </c>
    </row>
    <row r="81" spans="2:8" x14ac:dyDescent="0.25">
      <c r="B81" s="47">
        <v>604277820</v>
      </c>
      <c r="C81" s="45">
        <v>45310</v>
      </c>
      <c r="D81" s="70">
        <v>35</v>
      </c>
      <c r="E81" s="62">
        <v>58.71</v>
      </c>
      <c r="F81" s="73">
        <v>2054.85</v>
      </c>
      <c r="G81" s="32"/>
    </row>
    <row r="82" spans="2:8" x14ac:dyDescent="0.25">
      <c r="B82" s="47">
        <v>604312282</v>
      </c>
      <c r="C82" s="45">
        <v>45314</v>
      </c>
      <c r="D82" s="70">
        <v>60</v>
      </c>
      <c r="E82" s="62">
        <v>58.61</v>
      </c>
      <c r="F82" s="73">
        <v>3516.6</v>
      </c>
      <c r="G82" s="32"/>
    </row>
    <row r="83" spans="2:8" x14ac:dyDescent="0.25">
      <c r="B83" s="68">
        <v>604313529</v>
      </c>
      <c r="C83" s="69">
        <v>45321</v>
      </c>
      <c r="D83" s="46">
        <v>160</v>
      </c>
      <c r="E83" s="73">
        <v>58.78</v>
      </c>
      <c r="F83" s="73">
        <v>9404.7999999999993</v>
      </c>
      <c r="G83" s="32"/>
    </row>
    <row r="84" spans="2:8" ht="19.5" thickBot="1" x14ac:dyDescent="0.35">
      <c r="B84" s="126" t="s">
        <v>18</v>
      </c>
      <c r="C84" s="126"/>
      <c r="D84" s="30">
        <f>SUM(D77:D83)</f>
        <v>555</v>
      </c>
      <c r="E84" s="30">
        <f>SUM(E77:E83)</f>
        <v>408.27</v>
      </c>
      <c r="F84" s="74">
        <f>SUM(F77:F83)</f>
        <v>32292.649999999998</v>
      </c>
    </row>
    <row r="85" spans="2:8" ht="15.75" thickTop="1" x14ac:dyDescent="0.25">
      <c r="B85" s="6"/>
      <c r="C85" s="6"/>
      <c r="D85" s="7"/>
      <c r="E85" s="9"/>
      <c r="F85" s="8"/>
    </row>
    <row r="86" spans="2:8" x14ac:dyDescent="0.25">
      <c r="B86" s="6"/>
      <c r="C86" s="6"/>
      <c r="D86" s="7"/>
      <c r="E86" s="9"/>
      <c r="F86" s="8"/>
    </row>
    <row r="87" spans="2:8" ht="19.5" thickBot="1" x14ac:dyDescent="0.35">
      <c r="B87" s="6"/>
      <c r="C87" s="120" t="s">
        <v>21</v>
      </c>
      <c r="D87" s="120"/>
      <c r="E87" s="9"/>
      <c r="F87" s="8"/>
      <c r="G87" s="52"/>
    </row>
    <row r="88" spans="2:8" ht="16.5" thickBot="1" x14ac:dyDescent="0.3">
      <c r="B88" s="83" t="s">
        <v>0</v>
      </c>
      <c r="C88" s="84" t="s">
        <v>8</v>
      </c>
      <c r="D88" s="85" t="s">
        <v>7</v>
      </c>
      <c r="E88" s="86" t="s">
        <v>40</v>
      </c>
      <c r="F88" s="82" t="s">
        <v>2</v>
      </c>
      <c r="G88" s="52"/>
    </row>
    <row r="89" spans="2:8" x14ac:dyDescent="0.25">
      <c r="B89" s="75">
        <v>40041252144</v>
      </c>
      <c r="C89" s="69">
        <v>45309</v>
      </c>
      <c r="D89" s="51">
        <v>67154</v>
      </c>
      <c r="E89" s="73">
        <v>57.541337800000001</v>
      </c>
      <c r="F89" s="73">
        <v>3864130.9986212002</v>
      </c>
      <c r="G89" s="48"/>
      <c r="H89" s="49"/>
    </row>
    <row r="90" spans="2:8" x14ac:dyDescent="0.25">
      <c r="B90" s="68">
        <v>40041845420</v>
      </c>
      <c r="C90" s="69">
        <v>45322</v>
      </c>
      <c r="D90" s="51">
        <v>45565</v>
      </c>
      <c r="E90" s="73">
        <v>58.270372000000002</v>
      </c>
      <c r="F90" s="73">
        <v>2655089.50018</v>
      </c>
      <c r="G90" s="48"/>
      <c r="H90" s="49"/>
    </row>
    <row r="91" spans="2:8" ht="19.5" thickBot="1" x14ac:dyDescent="0.35">
      <c r="B91" s="126" t="s">
        <v>22</v>
      </c>
      <c r="C91" s="126"/>
      <c r="D91" s="30">
        <f>SUM(D89:D90)</f>
        <v>112719</v>
      </c>
      <c r="E91" s="30">
        <f>SUM(E89:E90)</f>
        <v>115.8117098</v>
      </c>
      <c r="F91" s="74">
        <f>SUM(F89:F90)</f>
        <v>6519220.4988011997</v>
      </c>
      <c r="G91" s="50"/>
      <c r="H91" s="49"/>
    </row>
    <row r="92" spans="2:8" ht="15.75" thickTop="1" x14ac:dyDescent="0.25">
      <c r="B92" s="6"/>
      <c r="C92" s="6"/>
      <c r="D92" s="7"/>
      <c r="E92" s="9"/>
      <c r="F92" s="8"/>
    </row>
    <row r="93" spans="2:8" x14ac:dyDescent="0.25">
      <c r="B93" s="6"/>
      <c r="C93" s="6"/>
      <c r="D93" s="7"/>
      <c r="E93" s="9"/>
      <c r="F93" s="8"/>
    </row>
    <row r="94" spans="2:8" x14ac:dyDescent="0.25">
      <c r="B94" s="6"/>
      <c r="C94" s="6"/>
      <c r="D94" s="7"/>
      <c r="E94" s="9"/>
      <c r="F94" s="8"/>
    </row>
    <row r="95" spans="2:8" x14ac:dyDescent="0.25">
      <c r="B95" s="6"/>
      <c r="C95" s="6"/>
      <c r="D95" s="7"/>
      <c r="E95" s="9"/>
      <c r="F95" s="8"/>
    </row>
    <row r="96" spans="2:8" ht="19.5" thickBot="1" x14ac:dyDescent="0.35">
      <c r="B96" s="6"/>
      <c r="C96" s="104" t="s">
        <v>95</v>
      </c>
      <c r="D96" s="7"/>
      <c r="E96" s="9"/>
      <c r="F96" s="8"/>
    </row>
    <row r="97" spans="2:7" ht="16.5" thickBot="1" x14ac:dyDescent="0.3">
      <c r="B97" s="83" t="s">
        <v>0</v>
      </c>
      <c r="C97" s="84" t="s">
        <v>8</v>
      </c>
      <c r="D97" s="85" t="s">
        <v>7</v>
      </c>
      <c r="E97" s="86" t="s">
        <v>40</v>
      </c>
      <c r="F97" s="82" t="s">
        <v>2</v>
      </c>
    </row>
    <row r="98" spans="2:7" x14ac:dyDescent="0.25">
      <c r="B98" s="105">
        <v>601362784</v>
      </c>
      <c r="C98" s="69">
        <v>45321</v>
      </c>
      <c r="D98" s="51">
        <v>30</v>
      </c>
      <c r="E98" s="73">
        <v>58.5</v>
      </c>
      <c r="F98" s="73">
        <v>1755</v>
      </c>
    </row>
    <row r="99" spans="2:7" x14ac:dyDescent="0.25">
      <c r="B99" s="106">
        <v>601362785</v>
      </c>
      <c r="C99" s="69">
        <v>45322</v>
      </c>
      <c r="D99" s="51">
        <v>33</v>
      </c>
      <c r="E99" s="73">
        <v>58.5</v>
      </c>
      <c r="F99" s="73">
        <v>1930.5</v>
      </c>
    </row>
    <row r="100" spans="2:7" ht="19.5" thickBot="1" x14ac:dyDescent="0.35">
      <c r="B100" s="126" t="s">
        <v>22</v>
      </c>
      <c r="C100" s="126"/>
      <c r="D100" s="30">
        <f>SUM(D98:D99)</f>
        <v>63</v>
      </c>
      <c r="E100" s="30">
        <f>SUM(E98:E99)</f>
        <v>117</v>
      </c>
      <c r="F100" s="74">
        <f>SUM(F98:F99)</f>
        <v>3685.5</v>
      </c>
    </row>
    <row r="101" spans="2:7" ht="15.75" thickTop="1" x14ac:dyDescent="0.25">
      <c r="B101" s="6"/>
      <c r="C101" s="6"/>
      <c r="D101" s="7"/>
      <c r="E101" s="9"/>
      <c r="F101" s="8"/>
    </row>
    <row r="102" spans="2:7" x14ac:dyDescent="0.25">
      <c r="B102" s="6"/>
      <c r="C102" s="6"/>
      <c r="D102" s="7"/>
      <c r="E102" s="9"/>
      <c r="F102" s="8"/>
    </row>
    <row r="103" spans="2:7" x14ac:dyDescent="0.25">
      <c r="B103" s="6"/>
      <c r="C103" s="6"/>
      <c r="D103" s="7"/>
      <c r="E103" s="9"/>
      <c r="F103" s="8"/>
    </row>
    <row r="104" spans="2:7" x14ac:dyDescent="0.25">
      <c r="B104" s="6"/>
      <c r="C104" s="6"/>
      <c r="D104" s="10"/>
      <c r="E104" s="9"/>
      <c r="F104" s="9"/>
    </row>
    <row r="105" spans="2:7" ht="18.75" x14ac:dyDescent="0.3">
      <c r="B105" s="6"/>
      <c r="C105" s="11"/>
      <c r="D105" s="127" t="s">
        <v>6</v>
      </c>
      <c r="E105" s="128"/>
      <c r="F105" s="9"/>
    </row>
    <row r="106" spans="2:7" ht="19.5" thickBot="1" x14ac:dyDescent="0.35">
      <c r="B106" s="6"/>
      <c r="C106" s="11"/>
      <c r="D106" s="19" t="s">
        <v>5</v>
      </c>
      <c r="E106" s="20" t="s">
        <v>4</v>
      </c>
      <c r="F106" s="9"/>
    </row>
    <row r="107" spans="2:7" ht="19.5" thickBot="1" x14ac:dyDescent="0.35">
      <c r="B107" s="6"/>
      <c r="C107" s="11"/>
      <c r="D107" s="21">
        <f>D100+D91+D84+D72</f>
        <v>113627</v>
      </c>
      <c r="E107" s="22">
        <f>F100+F91+F84+F72</f>
        <v>6572094.8488012003</v>
      </c>
      <c r="F107" s="97" t="s">
        <v>96</v>
      </c>
      <c r="G107" s="98">
        <f>+E107</f>
        <v>6572094.8488012003</v>
      </c>
    </row>
    <row r="108" spans="2:7" x14ac:dyDescent="0.25">
      <c r="B108" s="6"/>
      <c r="C108" s="11"/>
      <c r="D108" s="7"/>
      <c r="E108" s="12" t="s">
        <v>3</v>
      </c>
      <c r="F108" s="13"/>
    </row>
    <row r="109" spans="2:7" x14ac:dyDescent="0.25">
      <c r="B109" s="4"/>
      <c r="C109" s="6"/>
      <c r="D109" s="11"/>
      <c r="E109" s="7"/>
      <c r="F109" s="14"/>
    </row>
    <row r="111" spans="2:7" ht="14.25" customHeight="1" x14ac:dyDescent="0.3">
      <c r="B111" s="120" t="s">
        <v>13</v>
      </c>
      <c r="C111" s="120"/>
      <c r="D111" s="120"/>
      <c r="E111" s="120"/>
    </row>
    <row r="112" spans="2:7" ht="19.5" thickBot="1" x14ac:dyDescent="0.35">
      <c r="B112" s="120" t="s">
        <v>14</v>
      </c>
      <c r="C112" s="120"/>
      <c r="D112" s="120"/>
      <c r="E112" s="120"/>
    </row>
    <row r="113" spans="2:5" x14ac:dyDescent="0.25">
      <c r="B113" s="87" t="s">
        <v>8</v>
      </c>
      <c r="C113" s="88" t="s">
        <v>0</v>
      </c>
      <c r="D113" s="89" t="s">
        <v>9</v>
      </c>
      <c r="E113" s="90" t="s">
        <v>39</v>
      </c>
    </row>
    <row r="114" spans="2:5" x14ac:dyDescent="0.25">
      <c r="B114" s="23">
        <v>45293</v>
      </c>
      <c r="C114" s="29" t="s">
        <v>97</v>
      </c>
      <c r="D114" s="38" t="s">
        <v>23</v>
      </c>
      <c r="E114" s="39">
        <v>6030</v>
      </c>
    </row>
    <row r="115" spans="2:5" x14ac:dyDescent="0.25">
      <c r="B115" s="23">
        <v>45294</v>
      </c>
      <c r="C115" s="29" t="s">
        <v>98</v>
      </c>
      <c r="D115" s="38" t="s">
        <v>25</v>
      </c>
      <c r="E115" s="39">
        <v>4571</v>
      </c>
    </row>
    <row r="116" spans="2:5" x14ac:dyDescent="0.25">
      <c r="B116" s="23">
        <v>45294</v>
      </c>
      <c r="C116" s="29" t="s">
        <v>99</v>
      </c>
      <c r="D116" s="38" t="s">
        <v>25</v>
      </c>
      <c r="E116" s="39">
        <v>8053</v>
      </c>
    </row>
    <row r="117" spans="2:5" x14ac:dyDescent="0.25">
      <c r="B117" s="23">
        <v>45294</v>
      </c>
      <c r="C117" s="29" t="s">
        <v>100</v>
      </c>
      <c r="D117" s="38" t="s">
        <v>25</v>
      </c>
      <c r="E117" s="39">
        <v>8407</v>
      </c>
    </row>
    <row r="118" spans="2:5" x14ac:dyDescent="0.25">
      <c r="B118" s="23">
        <v>45294</v>
      </c>
      <c r="C118" s="29" t="s">
        <v>101</v>
      </c>
      <c r="D118" s="38" t="s">
        <v>102</v>
      </c>
      <c r="E118" s="39">
        <v>62507</v>
      </c>
    </row>
    <row r="119" spans="2:5" x14ac:dyDescent="0.25">
      <c r="B119" s="23">
        <v>45294</v>
      </c>
      <c r="C119" s="29" t="s">
        <v>103</v>
      </c>
      <c r="D119" s="38" t="s">
        <v>104</v>
      </c>
      <c r="E119" s="39">
        <v>3470</v>
      </c>
    </row>
    <row r="120" spans="2:5" x14ac:dyDescent="0.25">
      <c r="B120" s="23">
        <v>45294</v>
      </c>
      <c r="C120" s="29" t="s">
        <v>105</v>
      </c>
      <c r="D120" s="40" t="s">
        <v>102</v>
      </c>
      <c r="E120" s="39">
        <v>74309</v>
      </c>
    </row>
    <row r="121" spans="2:5" x14ac:dyDescent="0.25">
      <c r="B121" s="23">
        <v>45294</v>
      </c>
      <c r="C121" s="29" t="s">
        <v>106</v>
      </c>
      <c r="D121" s="38" t="s">
        <v>23</v>
      </c>
      <c r="E121" s="39">
        <v>400</v>
      </c>
    </row>
    <row r="122" spans="2:5" x14ac:dyDescent="0.25">
      <c r="B122" s="23">
        <v>45294</v>
      </c>
      <c r="C122" s="29" t="s">
        <v>107</v>
      </c>
      <c r="D122" s="38" t="s">
        <v>102</v>
      </c>
      <c r="E122" s="39">
        <v>42462</v>
      </c>
    </row>
    <row r="123" spans="2:5" x14ac:dyDescent="0.25">
      <c r="B123" s="23">
        <v>45295</v>
      </c>
      <c r="C123" s="29" t="s">
        <v>108</v>
      </c>
      <c r="D123" s="38" t="s">
        <v>102</v>
      </c>
      <c r="E123" s="39">
        <v>42462</v>
      </c>
    </row>
    <row r="124" spans="2:5" x14ac:dyDescent="0.25">
      <c r="B124" s="23">
        <v>45295</v>
      </c>
      <c r="C124" s="29" t="s">
        <v>109</v>
      </c>
      <c r="D124" s="38" t="s">
        <v>102</v>
      </c>
      <c r="E124" s="39">
        <v>53985</v>
      </c>
    </row>
    <row r="125" spans="2:5" x14ac:dyDescent="0.25">
      <c r="B125" s="23">
        <v>45295</v>
      </c>
      <c r="C125" s="29" t="s">
        <v>110</v>
      </c>
      <c r="D125" s="40" t="s">
        <v>25</v>
      </c>
      <c r="E125" s="39">
        <v>565454</v>
      </c>
    </row>
    <row r="126" spans="2:5" x14ac:dyDescent="0.25">
      <c r="B126" s="23">
        <v>45295</v>
      </c>
      <c r="C126" s="29" t="s">
        <v>111</v>
      </c>
      <c r="D126" s="38" t="s">
        <v>25</v>
      </c>
      <c r="E126" s="39">
        <v>6635</v>
      </c>
    </row>
    <row r="127" spans="2:5" x14ac:dyDescent="0.25">
      <c r="B127" s="23">
        <v>45295</v>
      </c>
      <c r="C127" s="29" t="s">
        <v>112</v>
      </c>
      <c r="D127" s="38" t="s">
        <v>25</v>
      </c>
      <c r="E127" s="39">
        <v>11090</v>
      </c>
    </row>
    <row r="128" spans="2:5" x14ac:dyDescent="0.25">
      <c r="B128" s="23">
        <v>45295</v>
      </c>
      <c r="C128" s="29" t="s">
        <v>113</v>
      </c>
      <c r="D128" s="38" t="s">
        <v>41</v>
      </c>
      <c r="E128" s="39">
        <v>3832</v>
      </c>
    </row>
    <row r="129" spans="2:5" x14ac:dyDescent="0.25">
      <c r="B129" s="23">
        <v>45295</v>
      </c>
      <c r="C129" s="29" t="s">
        <v>114</v>
      </c>
      <c r="D129" s="38" t="s">
        <v>41</v>
      </c>
      <c r="E129" s="39">
        <v>798</v>
      </c>
    </row>
    <row r="130" spans="2:5" x14ac:dyDescent="0.25">
      <c r="B130" s="23">
        <v>45295</v>
      </c>
      <c r="C130" s="29" t="s">
        <v>115</v>
      </c>
      <c r="D130" s="38" t="s">
        <v>41</v>
      </c>
      <c r="E130" s="39">
        <v>1</v>
      </c>
    </row>
    <row r="131" spans="2:5" x14ac:dyDescent="0.25">
      <c r="B131" s="23">
        <v>45295</v>
      </c>
      <c r="C131" s="29" t="s">
        <v>116</v>
      </c>
      <c r="D131" s="38" t="s">
        <v>23</v>
      </c>
      <c r="E131" s="39">
        <v>515</v>
      </c>
    </row>
    <row r="132" spans="2:5" ht="15.75" customHeight="1" x14ac:dyDescent="0.25">
      <c r="B132" s="23">
        <v>45296</v>
      </c>
      <c r="C132" s="29" t="s">
        <v>117</v>
      </c>
      <c r="D132" s="38" t="s">
        <v>104</v>
      </c>
      <c r="E132" s="39">
        <v>3487</v>
      </c>
    </row>
    <row r="133" spans="2:5" x14ac:dyDescent="0.25">
      <c r="B133" s="23">
        <v>45296</v>
      </c>
      <c r="C133" s="29" t="s">
        <v>118</v>
      </c>
      <c r="D133" s="38" t="s">
        <v>102</v>
      </c>
      <c r="E133" s="39">
        <v>88332</v>
      </c>
    </row>
    <row r="134" spans="2:5" x14ac:dyDescent="0.25">
      <c r="B134" s="23">
        <v>45296</v>
      </c>
      <c r="C134" s="29" t="s">
        <v>119</v>
      </c>
      <c r="D134" s="38" t="s">
        <v>25</v>
      </c>
      <c r="E134" s="39">
        <v>7220</v>
      </c>
    </row>
    <row r="135" spans="2:5" x14ac:dyDescent="0.25">
      <c r="B135" s="23">
        <v>45296</v>
      </c>
      <c r="C135" s="29" t="s">
        <v>120</v>
      </c>
      <c r="D135" s="38" t="s">
        <v>25</v>
      </c>
      <c r="E135" s="39">
        <v>12291</v>
      </c>
    </row>
    <row r="136" spans="2:5" x14ac:dyDescent="0.25">
      <c r="B136" s="23">
        <v>45296</v>
      </c>
      <c r="C136" s="29" t="s">
        <v>121</v>
      </c>
      <c r="D136" s="40" t="s">
        <v>41</v>
      </c>
      <c r="E136" s="36">
        <v>425</v>
      </c>
    </row>
    <row r="137" spans="2:5" x14ac:dyDescent="0.25">
      <c r="B137" s="23">
        <v>45296</v>
      </c>
      <c r="C137" s="28" t="s">
        <v>122</v>
      </c>
      <c r="D137" s="40" t="s">
        <v>25</v>
      </c>
      <c r="E137" s="36">
        <v>84583.59</v>
      </c>
    </row>
    <row r="138" spans="2:5" x14ac:dyDescent="0.25">
      <c r="B138" s="23">
        <v>45296</v>
      </c>
      <c r="C138" s="29" t="s">
        <v>123</v>
      </c>
      <c r="D138" s="40" t="s">
        <v>102</v>
      </c>
      <c r="E138" s="36">
        <v>42462</v>
      </c>
    </row>
    <row r="139" spans="2:5" x14ac:dyDescent="0.25">
      <c r="B139" s="23">
        <v>45296</v>
      </c>
      <c r="C139" s="29" t="s">
        <v>124</v>
      </c>
      <c r="D139" s="40" t="s">
        <v>95</v>
      </c>
      <c r="E139" s="36">
        <v>2960</v>
      </c>
    </row>
    <row r="140" spans="2:5" x14ac:dyDescent="0.25">
      <c r="B140" s="23">
        <v>45296</v>
      </c>
      <c r="C140" s="33" t="s">
        <v>125</v>
      </c>
      <c r="D140" s="38" t="s">
        <v>104</v>
      </c>
      <c r="E140" s="36">
        <v>109033</v>
      </c>
    </row>
    <row r="141" spans="2:5" x14ac:dyDescent="0.25">
      <c r="B141" s="23">
        <v>45296</v>
      </c>
      <c r="C141" s="33" t="s">
        <v>126</v>
      </c>
      <c r="D141" s="38" t="s">
        <v>102</v>
      </c>
      <c r="E141" s="36">
        <v>95539.5</v>
      </c>
    </row>
    <row r="142" spans="2:5" x14ac:dyDescent="0.25">
      <c r="B142" s="23">
        <v>45296</v>
      </c>
      <c r="C142" s="34" t="s">
        <v>127</v>
      </c>
      <c r="D142" s="38" t="s">
        <v>41</v>
      </c>
      <c r="E142" s="36">
        <v>93140.35</v>
      </c>
    </row>
    <row r="143" spans="2:5" x14ac:dyDescent="0.25">
      <c r="B143" s="23">
        <v>45296</v>
      </c>
      <c r="C143" s="41" t="s">
        <v>128</v>
      </c>
      <c r="D143" s="38" t="s">
        <v>41</v>
      </c>
      <c r="E143" s="36">
        <v>2825</v>
      </c>
    </row>
    <row r="144" spans="2:5" x14ac:dyDescent="0.25">
      <c r="B144" s="23">
        <v>45296</v>
      </c>
      <c r="C144" s="34" t="s">
        <v>129</v>
      </c>
      <c r="D144" s="38" t="s">
        <v>102</v>
      </c>
      <c r="E144" s="36">
        <v>116770.5</v>
      </c>
    </row>
    <row r="145" spans="2:5" x14ac:dyDescent="0.25">
      <c r="B145" s="23">
        <v>45299</v>
      </c>
      <c r="C145" s="34" t="s">
        <v>130</v>
      </c>
      <c r="D145" s="38" t="s">
        <v>102</v>
      </c>
      <c r="E145" s="36">
        <v>106756</v>
      </c>
    </row>
    <row r="146" spans="2:5" x14ac:dyDescent="0.25">
      <c r="B146" s="23">
        <v>45299</v>
      </c>
      <c r="C146" s="34" t="s">
        <v>131</v>
      </c>
      <c r="D146" s="38" t="s">
        <v>25</v>
      </c>
      <c r="E146" s="36">
        <v>7084</v>
      </c>
    </row>
    <row r="147" spans="2:5" x14ac:dyDescent="0.25">
      <c r="B147" s="23">
        <v>45299</v>
      </c>
      <c r="C147" s="34" t="s">
        <v>132</v>
      </c>
      <c r="D147" s="38" t="s">
        <v>25</v>
      </c>
      <c r="E147" s="36">
        <v>12101</v>
      </c>
    </row>
    <row r="148" spans="2:5" x14ac:dyDescent="0.25">
      <c r="B148" s="23">
        <v>45299</v>
      </c>
      <c r="C148" s="34" t="s">
        <v>133</v>
      </c>
      <c r="D148" s="38" t="s">
        <v>23</v>
      </c>
      <c r="E148" s="36">
        <v>12460</v>
      </c>
    </row>
    <row r="149" spans="2:5" x14ac:dyDescent="0.25">
      <c r="B149" s="23">
        <v>45299</v>
      </c>
      <c r="C149" s="34" t="s">
        <v>134</v>
      </c>
      <c r="D149" s="38" t="s">
        <v>24</v>
      </c>
      <c r="E149" s="36">
        <v>17878.240000000002</v>
      </c>
    </row>
    <row r="150" spans="2:5" x14ac:dyDescent="0.25">
      <c r="B150" s="23">
        <v>45299</v>
      </c>
      <c r="C150" s="34" t="s">
        <v>135</v>
      </c>
      <c r="D150" s="38" t="s">
        <v>136</v>
      </c>
      <c r="E150" s="36">
        <v>3000</v>
      </c>
    </row>
    <row r="151" spans="2:5" x14ac:dyDescent="0.25">
      <c r="B151" s="23">
        <v>45299</v>
      </c>
      <c r="C151" s="34" t="s">
        <v>137</v>
      </c>
      <c r="D151" s="34" t="s">
        <v>25</v>
      </c>
      <c r="E151" s="36">
        <v>5182288.0599999996</v>
      </c>
    </row>
    <row r="152" spans="2:5" x14ac:dyDescent="0.25">
      <c r="B152" s="23">
        <v>45299</v>
      </c>
      <c r="C152" s="34" t="s">
        <v>138</v>
      </c>
      <c r="D152" s="38" t="s">
        <v>25</v>
      </c>
      <c r="E152" s="36">
        <v>18302048.129999999</v>
      </c>
    </row>
    <row r="153" spans="2:5" x14ac:dyDescent="0.25">
      <c r="B153" s="27">
        <v>45299</v>
      </c>
      <c r="C153" s="34" t="s">
        <v>139</v>
      </c>
      <c r="D153" s="38" t="s">
        <v>23</v>
      </c>
      <c r="E153" s="36">
        <v>2900</v>
      </c>
    </row>
    <row r="154" spans="2:5" x14ac:dyDescent="0.25">
      <c r="B154" s="23">
        <v>45300</v>
      </c>
      <c r="C154" s="34" t="s">
        <v>140</v>
      </c>
      <c r="D154" s="38" t="s">
        <v>102</v>
      </c>
      <c r="E154" s="36">
        <v>444858.38</v>
      </c>
    </row>
    <row r="155" spans="2:5" x14ac:dyDescent="0.25">
      <c r="B155" s="27">
        <v>45300</v>
      </c>
      <c r="C155" s="34" t="s">
        <v>141</v>
      </c>
      <c r="D155" s="38" t="s">
        <v>102</v>
      </c>
      <c r="E155" s="36">
        <v>160374</v>
      </c>
    </row>
    <row r="156" spans="2:5" x14ac:dyDescent="0.25">
      <c r="B156" s="23">
        <v>45300</v>
      </c>
      <c r="C156" s="34" t="s">
        <v>142</v>
      </c>
      <c r="D156" s="38" t="s">
        <v>25</v>
      </c>
      <c r="E156" s="36">
        <v>7885</v>
      </c>
    </row>
    <row r="157" spans="2:5" x14ac:dyDescent="0.25">
      <c r="B157" s="27">
        <v>45300</v>
      </c>
      <c r="C157" s="34" t="s">
        <v>143</v>
      </c>
      <c r="D157" s="38" t="s">
        <v>25</v>
      </c>
      <c r="E157" s="36">
        <v>10004</v>
      </c>
    </row>
    <row r="158" spans="2:5" x14ac:dyDescent="0.25">
      <c r="B158" s="23">
        <v>45300</v>
      </c>
      <c r="C158" s="34" t="s">
        <v>144</v>
      </c>
      <c r="D158" s="38" t="s">
        <v>104</v>
      </c>
      <c r="E158" s="36">
        <v>3754</v>
      </c>
    </row>
    <row r="159" spans="2:5" x14ac:dyDescent="0.25">
      <c r="B159" s="27">
        <v>45300</v>
      </c>
      <c r="C159" s="34" t="s">
        <v>145</v>
      </c>
      <c r="D159" s="38" t="s">
        <v>23</v>
      </c>
      <c r="E159" s="36">
        <v>470</v>
      </c>
    </row>
    <row r="160" spans="2:5" x14ac:dyDescent="0.25">
      <c r="B160" s="23">
        <v>45300</v>
      </c>
      <c r="C160" s="34" t="s">
        <v>146</v>
      </c>
      <c r="D160" s="38" t="s">
        <v>26</v>
      </c>
      <c r="E160" s="36">
        <v>9560</v>
      </c>
    </row>
    <row r="161" spans="2:5" x14ac:dyDescent="0.25">
      <c r="B161" s="27">
        <v>45301</v>
      </c>
      <c r="C161" s="34" t="s">
        <v>147</v>
      </c>
      <c r="D161" s="38" t="s">
        <v>102</v>
      </c>
      <c r="E161" s="36">
        <v>441786.78</v>
      </c>
    </row>
    <row r="162" spans="2:5" x14ac:dyDescent="0.25">
      <c r="B162" s="23">
        <v>45301</v>
      </c>
      <c r="C162" s="34" t="s">
        <v>148</v>
      </c>
      <c r="D162" s="38" t="s">
        <v>102</v>
      </c>
      <c r="E162" s="36">
        <v>156474.49</v>
      </c>
    </row>
    <row r="163" spans="2:5" x14ac:dyDescent="0.25">
      <c r="B163" s="27">
        <v>45301</v>
      </c>
      <c r="C163" s="34" t="s">
        <v>149</v>
      </c>
      <c r="D163" s="38" t="s">
        <v>102</v>
      </c>
      <c r="E163" s="36">
        <v>242442</v>
      </c>
    </row>
    <row r="164" spans="2:5" x14ac:dyDescent="0.25">
      <c r="B164" s="23">
        <v>45301</v>
      </c>
      <c r="C164" s="34" t="s">
        <v>150</v>
      </c>
      <c r="D164" s="38" t="s">
        <v>25</v>
      </c>
      <c r="E164" s="36">
        <v>12258</v>
      </c>
    </row>
    <row r="165" spans="2:5" x14ac:dyDescent="0.25">
      <c r="B165" s="27">
        <v>45301</v>
      </c>
      <c r="C165" s="34" t="s">
        <v>151</v>
      </c>
      <c r="D165" s="38" t="s">
        <v>25</v>
      </c>
      <c r="E165" s="36">
        <v>8162</v>
      </c>
    </row>
    <row r="166" spans="2:5" x14ac:dyDescent="0.25">
      <c r="B166" s="27">
        <v>45301</v>
      </c>
      <c r="C166" s="34" t="s">
        <v>152</v>
      </c>
      <c r="D166" s="38" t="s">
        <v>41</v>
      </c>
      <c r="E166" s="36">
        <v>1790</v>
      </c>
    </row>
    <row r="167" spans="2:5" x14ac:dyDescent="0.25">
      <c r="B167" s="27">
        <v>45301</v>
      </c>
      <c r="C167" s="34" t="s">
        <v>153</v>
      </c>
      <c r="D167" s="38" t="s">
        <v>41</v>
      </c>
      <c r="E167" s="36">
        <v>2508</v>
      </c>
    </row>
    <row r="168" spans="2:5" x14ac:dyDescent="0.25">
      <c r="B168" s="27">
        <v>45301</v>
      </c>
      <c r="C168" s="34" t="s">
        <v>154</v>
      </c>
      <c r="D168" s="38" t="s">
        <v>26</v>
      </c>
      <c r="E168" s="36">
        <v>750</v>
      </c>
    </row>
    <row r="169" spans="2:5" x14ac:dyDescent="0.25">
      <c r="B169" s="27">
        <v>45301</v>
      </c>
      <c r="C169" s="34" t="s">
        <v>155</v>
      </c>
      <c r="D169" s="38" t="s">
        <v>23</v>
      </c>
      <c r="E169" s="36">
        <v>3755</v>
      </c>
    </row>
    <row r="170" spans="2:5" x14ac:dyDescent="0.25">
      <c r="B170" s="27">
        <v>45302</v>
      </c>
      <c r="C170" s="34" t="s">
        <v>156</v>
      </c>
      <c r="D170" s="38" t="s">
        <v>25</v>
      </c>
      <c r="E170" s="36">
        <v>107849.98</v>
      </c>
    </row>
    <row r="171" spans="2:5" x14ac:dyDescent="0.25">
      <c r="B171" s="27">
        <v>45302</v>
      </c>
      <c r="C171" s="34" t="s">
        <v>157</v>
      </c>
      <c r="D171" s="38" t="s">
        <v>25</v>
      </c>
      <c r="E171" s="36">
        <v>8512</v>
      </c>
    </row>
    <row r="172" spans="2:5" x14ac:dyDescent="0.25">
      <c r="B172" s="27">
        <v>45302</v>
      </c>
      <c r="C172" s="34" t="s">
        <v>158</v>
      </c>
      <c r="D172" s="38" t="s">
        <v>25</v>
      </c>
      <c r="E172" s="36">
        <v>13865</v>
      </c>
    </row>
    <row r="173" spans="2:5" x14ac:dyDescent="0.25">
      <c r="B173" s="27">
        <v>45302</v>
      </c>
      <c r="C173" s="33" t="s">
        <v>159</v>
      </c>
      <c r="D173" s="38" t="s">
        <v>102</v>
      </c>
      <c r="E173" s="36">
        <v>233439</v>
      </c>
    </row>
    <row r="174" spans="2:5" x14ac:dyDescent="0.25">
      <c r="B174" s="27">
        <v>45302</v>
      </c>
      <c r="C174" s="34" t="s">
        <v>160</v>
      </c>
      <c r="D174" s="38" t="s">
        <v>41</v>
      </c>
      <c r="E174" s="36">
        <v>1175</v>
      </c>
    </row>
    <row r="175" spans="2:5" ht="15.75" customHeight="1" x14ac:dyDescent="0.25">
      <c r="B175" s="27">
        <v>45302</v>
      </c>
      <c r="C175" s="34" t="s">
        <v>161</v>
      </c>
      <c r="D175" s="38" t="s">
        <v>104</v>
      </c>
      <c r="E175" s="36">
        <v>2882</v>
      </c>
    </row>
    <row r="176" spans="2:5" x14ac:dyDescent="0.25">
      <c r="B176" s="27">
        <v>45302</v>
      </c>
      <c r="C176" s="34" t="s">
        <v>162</v>
      </c>
      <c r="D176" s="38" t="s">
        <v>136</v>
      </c>
      <c r="E176" s="36">
        <v>800</v>
      </c>
    </row>
    <row r="177" spans="2:5" x14ac:dyDescent="0.25">
      <c r="B177" s="27">
        <v>45302</v>
      </c>
      <c r="C177" s="34" t="s">
        <v>146</v>
      </c>
      <c r="D177" s="38" t="s">
        <v>26</v>
      </c>
      <c r="E177" s="36">
        <v>16424</v>
      </c>
    </row>
    <row r="178" spans="2:5" x14ac:dyDescent="0.25">
      <c r="B178" s="27">
        <v>45302</v>
      </c>
      <c r="C178" s="34" t="s">
        <v>163</v>
      </c>
      <c r="D178" s="38" t="s">
        <v>23</v>
      </c>
      <c r="E178" s="36">
        <v>925</v>
      </c>
    </row>
    <row r="179" spans="2:5" x14ac:dyDescent="0.25">
      <c r="B179" s="27">
        <v>45303</v>
      </c>
      <c r="C179" s="34" t="s">
        <v>164</v>
      </c>
      <c r="D179" s="38" t="s">
        <v>102</v>
      </c>
      <c r="E179" s="36">
        <v>73985.45</v>
      </c>
    </row>
    <row r="180" spans="2:5" x14ac:dyDescent="0.25">
      <c r="B180" s="27">
        <v>45303</v>
      </c>
      <c r="C180" s="34" t="s">
        <v>165</v>
      </c>
      <c r="D180" s="38" t="s">
        <v>102</v>
      </c>
      <c r="E180" s="36">
        <v>31715</v>
      </c>
    </row>
    <row r="181" spans="2:5" x14ac:dyDescent="0.25">
      <c r="B181" s="27">
        <v>45303</v>
      </c>
      <c r="C181" s="34" t="s">
        <v>166</v>
      </c>
      <c r="D181" s="38" t="s">
        <v>25</v>
      </c>
      <c r="E181" s="36">
        <v>8013</v>
      </c>
    </row>
    <row r="182" spans="2:5" ht="15" customHeight="1" x14ac:dyDescent="0.25">
      <c r="B182" s="27">
        <v>45303</v>
      </c>
      <c r="C182" s="34" t="s">
        <v>167</v>
      </c>
      <c r="D182" s="38" t="s">
        <v>25</v>
      </c>
      <c r="E182" s="36">
        <v>12011</v>
      </c>
    </row>
    <row r="183" spans="2:5" x14ac:dyDescent="0.25">
      <c r="B183" s="27">
        <v>45303</v>
      </c>
      <c r="C183" s="34" t="s">
        <v>168</v>
      </c>
      <c r="D183" s="38" t="s">
        <v>136</v>
      </c>
      <c r="E183" s="36">
        <v>850</v>
      </c>
    </row>
    <row r="184" spans="2:5" x14ac:dyDescent="0.25">
      <c r="B184" s="27">
        <v>45303</v>
      </c>
      <c r="C184" s="34" t="s">
        <v>169</v>
      </c>
      <c r="D184" s="38" t="s">
        <v>28</v>
      </c>
      <c r="E184" s="36">
        <v>19540</v>
      </c>
    </row>
    <row r="185" spans="2:5" x14ac:dyDescent="0.25">
      <c r="B185" s="27">
        <v>45303</v>
      </c>
      <c r="C185" s="34" t="s">
        <v>170</v>
      </c>
      <c r="D185" s="38" t="s">
        <v>28</v>
      </c>
      <c r="E185" s="36">
        <v>15720</v>
      </c>
    </row>
    <row r="186" spans="2:5" x14ac:dyDescent="0.25">
      <c r="B186" s="27">
        <v>45303</v>
      </c>
      <c r="C186" s="34" t="s">
        <v>171</v>
      </c>
      <c r="D186" s="38" t="s">
        <v>41</v>
      </c>
      <c r="E186" s="36">
        <v>275</v>
      </c>
    </row>
    <row r="187" spans="2:5" x14ac:dyDescent="0.25">
      <c r="B187" s="27">
        <v>45303</v>
      </c>
      <c r="C187" s="34" t="s">
        <v>172</v>
      </c>
      <c r="D187" s="38" t="s">
        <v>23</v>
      </c>
      <c r="E187" s="36">
        <v>1410</v>
      </c>
    </row>
    <row r="188" spans="2:5" ht="13.5" customHeight="1" x14ac:dyDescent="0.25">
      <c r="B188" s="27">
        <v>45303</v>
      </c>
      <c r="C188" s="34" t="s">
        <v>173</v>
      </c>
      <c r="D188" s="38" t="s">
        <v>26</v>
      </c>
      <c r="E188" s="36">
        <v>6666</v>
      </c>
    </row>
    <row r="189" spans="2:5" x14ac:dyDescent="0.25">
      <c r="B189" s="27">
        <v>45303</v>
      </c>
      <c r="C189" s="34" t="s">
        <v>174</v>
      </c>
      <c r="D189" s="38" t="s">
        <v>41</v>
      </c>
      <c r="E189" s="36">
        <v>2658</v>
      </c>
    </row>
    <row r="190" spans="2:5" x14ac:dyDescent="0.25">
      <c r="B190" s="27">
        <v>45306</v>
      </c>
      <c r="C190" s="34" t="s">
        <v>175</v>
      </c>
      <c r="D190" s="38" t="s">
        <v>102</v>
      </c>
      <c r="E190" s="36">
        <v>162118</v>
      </c>
    </row>
    <row r="191" spans="2:5" x14ac:dyDescent="0.25">
      <c r="B191" s="27">
        <v>45306</v>
      </c>
      <c r="C191" s="34" t="s">
        <v>176</v>
      </c>
      <c r="D191" s="38" t="s">
        <v>28</v>
      </c>
      <c r="E191" s="36">
        <v>9350</v>
      </c>
    </row>
    <row r="192" spans="2:5" x14ac:dyDescent="0.25">
      <c r="B192" s="27">
        <v>45306</v>
      </c>
      <c r="C192" s="34" t="s">
        <v>177</v>
      </c>
      <c r="D192" s="38" t="s">
        <v>27</v>
      </c>
      <c r="E192" s="36">
        <v>57906</v>
      </c>
    </row>
    <row r="193" spans="2:5" x14ac:dyDescent="0.25">
      <c r="B193" s="27">
        <v>45306</v>
      </c>
      <c r="C193" s="42" t="s">
        <v>178</v>
      </c>
      <c r="D193" s="38" t="s">
        <v>102</v>
      </c>
      <c r="E193" s="36">
        <v>66550</v>
      </c>
    </row>
    <row r="194" spans="2:5" x14ac:dyDescent="0.25">
      <c r="B194" s="27">
        <v>45306</v>
      </c>
      <c r="C194" s="33" t="s">
        <v>179</v>
      </c>
      <c r="D194" s="38" t="s">
        <v>25</v>
      </c>
      <c r="E194" s="36">
        <v>7915</v>
      </c>
    </row>
    <row r="195" spans="2:5" x14ac:dyDescent="0.25">
      <c r="B195" s="27">
        <v>45306</v>
      </c>
      <c r="C195" s="34" t="s">
        <v>180</v>
      </c>
      <c r="D195" s="38" t="s">
        <v>25</v>
      </c>
      <c r="E195" s="36">
        <v>11908</v>
      </c>
    </row>
    <row r="196" spans="2:5" x14ac:dyDescent="0.25">
      <c r="B196" s="27">
        <v>45306</v>
      </c>
      <c r="C196" s="34" t="s">
        <v>181</v>
      </c>
      <c r="D196" s="38" t="s">
        <v>25</v>
      </c>
      <c r="E196" s="36">
        <v>10768341.539999999</v>
      </c>
    </row>
    <row r="197" spans="2:5" x14ac:dyDescent="0.25">
      <c r="B197" s="27">
        <v>45306</v>
      </c>
      <c r="C197" s="34" t="s">
        <v>182</v>
      </c>
      <c r="D197" s="38" t="s">
        <v>25</v>
      </c>
      <c r="E197" s="36">
        <v>90706.5</v>
      </c>
    </row>
    <row r="198" spans="2:5" x14ac:dyDescent="0.25">
      <c r="B198" s="27">
        <v>45306</v>
      </c>
      <c r="C198" s="34" t="s">
        <v>183</v>
      </c>
      <c r="D198" s="38" t="s">
        <v>136</v>
      </c>
      <c r="E198" s="36">
        <v>320</v>
      </c>
    </row>
    <row r="199" spans="2:5" ht="16.5" customHeight="1" x14ac:dyDescent="0.25">
      <c r="B199" s="27">
        <v>45306</v>
      </c>
      <c r="C199" s="34" t="s">
        <v>184</v>
      </c>
      <c r="D199" s="38" t="s">
        <v>185</v>
      </c>
      <c r="E199" s="36">
        <v>2000</v>
      </c>
    </row>
    <row r="200" spans="2:5" x14ac:dyDescent="0.25">
      <c r="B200" s="27">
        <v>45306</v>
      </c>
      <c r="C200" s="34" t="s">
        <v>186</v>
      </c>
      <c r="D200" s="38" t="s">
        <v>41</v>
      </c>
      <c r="E200" s="36">
        <v>650</v>
      </c>
    </row>
    <row r="201" spans="2:5" x14ac:dyDescent="0.25">
      <c r="B201" s="27">
        <v>45306</v>
      </c>
      <c r="C201" s="34" t="s">
        <v>187</v>
      </c>
      <c r="D201" s="38" t="s">
        <v>95</v>
      </c>
      <c r="E201" s="36">
        <v>1605</v>
      </c>
    </row>
    <row r="202" spans="2:5" x14ac:dyDescent="0.25">
      <c r="B202" s="27">
        <v>45306</v>
      </c>
      <c r="C202" s="34" t="s">
        <v>188</v>
      </c>
      <c r="D202" s="38" t="s">
        <v>26</v>
      </c>
      <c r="E202" s="36">
        <v>13002</v>
      </c>
    </row>
    <row r="203" spans="2:5" x14ac:dyDescent="0.25">
      <c r="B203" s="27">
        <v>45306</v>
      </c>
      <c r="C203" s="34" t="s">
        <v>189</v>
      </c>
      <c r="D203" s="38" t="s">
        <v>23</v>
      </c>
      <c r="E203" s="36">
        <v>2018</v>
      </c>
    </row>
    <row r="204" spans="2:5" x14ac:dyDescent="0.25">
      <c r="B204" s="27">
        <v>45306</v>
      </c>
      <c r="C204" s="34" t="s">
        <v>190</v>
      </c>
      <c r="D204" s="38" t="s">
        <v>102</v>
      </c>
      <c r="E204" s="36">
        <v>82859</v>
      </c>
    </row>
    <row r="205" spans="2:5" x14ac:dyDescent="0.25">
      <c r="B205" s="27">
        <v>45306</v>
      </c>
      <c r="C205" s="34" t="s">
        <v>191</v>
      </c>
      <c r="D205" s="38" t="s">
        <v>25</v>
      </c>
      <c r="E205" s="36">
        <v>8301</v>
      </c>
    </row>
    <row r="206" spans="2:5" x14ac:dyDescent="0.25">
      <c r="B206" s="27">
        <v>45306</v>
      </c>
      <c r="C206" s="34" t="s">
        <v>192</v>
      </c>
      <c r="D206" s="38" t="s">
        <v>25</v>
      </c>
      <c r="E206" s="36">
        <v>7675</v>
      </c>
    </row>
    <row r="207" spans="2:5" x14ac:dyDescent="0.25">
      <c r="B207" s="27">
        <v>45306</v>
      </c>
      <c r="C207" s="42" t="s">
        <v>193</v>
      </c>
      <c r="D207" s="38" t="s">
        <v>25</v>
      </c>
      <c r="E207" s="36">
        <v>7151</v>
      </c>
    </row>
    <row r="208" spans="2:5" x14ac:dyDescent="0.25">
      <c r="B208" s="27">
        <v>45306</v>
      </c>
      <c r="C208" s="42" t="s">
        <v>194</v>
      </c>
      <c r="D208" s="38" t="s">
        <v>41</v>
      </c>
      <c r="E208" s="36">
        <v>1743.53</v>
      </c>
    </row>
    <row r="209" spans="2:5" x14ac:dyDescent="0.25">
      <c r="B209" s="27">
        <v>45306</v>
      </c>
      <c r="C209" s="42" t="s">
        <v>195</v>
      </c>
      <c r="D209" s="38" t="s">
        <v>25</v>
      </c>
      <c r="E209" s="36">
        <v>2000</v>
      </c>
    </row>
    <row r="210" spans="2:5" x14ac:dyDescent="0.25">
      <c r="B210" s="27">
        <v>45306</v>
      </c>
      <c r="C210" s="42" t="s">
        <v>196</v>
      </c>
      <c r="D210" s="38" t="s">
        <v>25</v>
      </c>
      <c r="E210" s="36">
        <v>500</v>
      </c>
    </row>
    <row r="211" spans="2:5" x14ac:dyDescent="0.25">
      <c r="B211" s="27">
        <v>45307</v>
      </c>
      <c r="C211" s="34" t="s">
        <v>197</v>
      </c>
      <c r="D211" s="38" t="s">
        <v>23</v>
      </c>
      <c r="E211" s="36">
        <v>555</v>
      </c>
    </row>
    <row r="212" spans="2:5" x14ac:dyDescent="0.25">
      <c r="B212" s="27">
        <v>45308</v>
      </c>
      <c r="C212" s="34" t="s">
        <v>198</v>
      </c>
      <c r="D212" s="38" t="s">
        <v>102</v>
      </c>
      <c r="E212" s="36">
        <v>66603</v>
      </c>
    </row>
    <row r="213" spans="2:5" x14ac:dyDescent="0.25">
      <c r="B213" s="27">
        <v>45308</v>
      </c>
      <c r="C213" s="34" t="s">
        <v>199</v>
      </c>
      <c r="D213" s="38" t="s">
        <v>25</v>
      </c>
      <c r="E213" s="36">
        <v>10050</v>
      </c>
    </row>
    <row r="214" spans="2:5" x14ac:dyDescent="0.25">
      <c r="B214" s="27">
        <v>45308</v>
      </c>
      <c r="C214" s="34" t="s">
        <v>200</v>
      </c>
      <c r="D214" s="38" t="s">
        <v>25</v>
      </c>
      <c r="E214" s="36">
        <v>7151</v>
      </c>
    </row>
    <row r="215" spans="2:5" x14ac:dyDescent="0.25">
      <c r="B215" s="27">
        <v>45308</v>
      </c>
      <c r="C215" s="34" t="s">
        <v>201</v>
      </c>
      <c r="D215" s="38" t="s">
        <v>41</v>
      </c>
      <c r="E215" s="36">
        <v>4175</v>
      </c>
    </row>
    <row r="216" spans="2:5" ht="15.75" customHeight="1" x14ac:dyDescent="0.25">
      <c r="B216" s="27">
        <v>45308</v>
      </c>
      <c r="C216" s="34" t="s">
        <v>202</v>
      </c>
      <c r="D216" s="38" t="s">
        <v>136</v>
      </c>
      <c r="E216" s="36">
        <v>700</v>
      </c>
    </row>
    <row r="217" spans="2:5" x14ac:dyDescent="0.25">
      <c r="B217" s="27">
        <v>45308</v>
      </c>
      <c r="C217" s="34" t="s">
        <v>203</v>
      </c>
      <c r="D217" s="38" t="s">
        <v>27</v>
      </c>
      <c r="E217" s="36">
        <v>3277</v>
      </c>
    </row>
    <row r="218" spans="2:5" x14ac:dyDescent="0.25">
      <c r="B218" s="27">
        <v>45308</v>
      </c>
      <c r="C218" s="34" t="s">
        <v>204</v>
      </c>
      <c r="D218" s="38" t="s">
        <v>25</v>
      </c>
      <c r="E218" s="36">
        <v>97736.49</v>
      </c>
    </row>
    <row r="219" spans="2:5" x14ac:dyDescent="0.25">
      <c r="B219" s="27">
        <v>45308</v>
      </c>
      <c r="C219" s="34" t="s">
        <v>205</v>
      </c>
      <c r="D219" s="38" t="s">
        <v>26</v>
      </c>
      <c r="E219" s="36">
        <v>6344</v>
      </c>
    </row>
    <row r="220" spans="2:5" x14ac:dyDescent="0.25">
      <c r="B220" s="27">
        <v>45308</v>
      </c>
      <c r="C220" s="34" t="s">
        <v>206</v>
      </c>
      <c r="D220" s="38" t="s">
        <v>23</v>
      </c>
      <c r="E220" s="36">
        <v>1236</v>
      </c>
    </row>
    <row r="221" spans="2:5" x14ac:dyDescent="0.25">
      <c r="B221" s="27">
        <v>45309</v>
      </c>
      <c r="C221" s="34" t="s">
        <v>207</v>
      </c>
      <c r="D221" s="38" t="s">
        <v>102</v>
      </c>
      <c r="E221" s="36">
        <v>609936.57999999996</v>
      </c>
    </row>
    <row r="222" spans="2:5" x14ac:dyDescent="0.25">
      <c r="B222" s="27">
        <v>45309</v>
      </c>
      <c r="C222" s="34" t="s">
        <v>208</v>
      </c>
      <c r="D222" s="38" t="s">
        <v>102</v>
      </c>
      <c r="E222" s="36">
        <v>89812</v>
      </c>
    </row>
    <row r="223" spans="2:5" x14ac:dyDescent="0.25">
      <c r="B223" s="27">
        <v>45309</v>
      </c>
      <c r="C223" s="34" t="s">
        <v>209</v>
      </c>
      <c r="D223" s="38" t="s">
        <v>25</v>
      </c>
      <c r="E223" s="36">
        <v>7125</v>
      </c>
    </row>
    <row r="224" spans="2:5" x14ac:dyDescent="0.25">
      <c r="B224" s="27">
        <v>45309</v>
      </c>
      <c r="C224" s="34" t="s">
        <v>210</v>
      </c>
      <c r="D224" s="38" t="s">
        <v>25</v>
      </c>
      <c r="E224" s="36">
        <v>12780</v>
      </c>
    </row>
    <row r="225" spans="2:5" x14ac:dyDescent="0.25">
      <c r="B225" s="27">
        <v>45309</v>
      </c>
      <c r="C225" s="34" t="s">
        <v>211</v>
      </c>
      <c r="D225" s="38" t="s">
        <v>41</v>
      </c>
      <c r="E225" s="36">
        <v>3645</v>
      </c>
    </row>
    <row r="226" spans="2:5" x14ac:dyDescent="0.25">
      <c r="B226" s="27">
        <v>45309</v>
      </c>
      <c r="C226" s="34" t="s">
        <v>212</v>
      </c>
      <c r="D226" s="38" t="s">
        <v>136</v>
      </c>
      <c r="E226" s="36">
        <v>240</v>
      </c>
    </row>
    <row r="227" spans="2:5" x14ac:dyDescent="0.25">
      <c r="B227" s="27">
        <v>45309</v>
      </c>
      <c r="C227" s="34" t="s">
        <v>213</v>
      </c>
      <c r="D227" s="38" t="s">
        <v>41</v>
      </c>
      <c r="E227" s="36">
        <v>68670.12</v>
      </c>
    </row>
    <row r="228" spans="2:5" x14ac:dyDescent="0.25">
      <c r="B228" s="27">
        <v>45309</v>
      </c>
      <c r="C228" s="34" t="s">
        <v>214</v>
      </c>
      <c r="D228" s="38" t="s">
        <v>23</v>
      </c>
      <c r="E228" s="36">
        <v>370</v>
      </c>
    </row>
    <row r="229" spans="2:5" x14ac:dyDescent="0.25">
      <c r="B229" s="27">
        <v>45310</v>
      </c>
      <c r="C229" s="34" t="s">
        <v>215</v>
      </c>
      <c r="D229" s="38" t="s">
        <v>25</v>
      </c>
      <c r="E229" s="36">
        <v>14231</v>
      </c>
    </row>
    <row r="230" spans="2:5" x14ac:dyDescent="0.25">
      <c r="B230" s="27">
        <v>45310</v>
      </c>
      <c r="C230" s="34" t="s">
        <v>209</v>
      </c>
      <c r="D230" s="38" t="s">
        <v>25</v>
      </c>
      <c r="E230" s="36">
        <v>7492</v>
      </c>
    </row>
    <row r="231" spans="2:5" ht="16.5" customHeight="1" x14ac:dyDescent="0.25">
      <c r="B231" s="27">
        <v>45310</v>
      </c>
      <c r="C231" s="34" t="s">
        <v>216</v>
      </c>
      <c r="D231" s="38" t="s">
        <v>102</v>
      </c>
      <c r="E231" s="36">
        <v>55015</v>
      </c>
    </row>
    <row r="232" spans="2:5" x14ac:dyDescent="0.25">
      <c r="B232" s="24">
        <v>45310</v>
      </c>
      <c r="C232" s="34" t="s">
        <v>217</v>
      </c>
      <c r="D232" s="38" t="s">
        <v>41</v>
      </c>
      <c r="E232" s="36">
        <v>11695</v>
      </c>
    </row>
    <row r="233" spans="2:5" ht="15.75" customHeight="1" x14ac:dyDescent="0.25">
      <c r="B233" s="24">
        <v>45310</v>
      </c>
      <c r="C233" s="34" t="s">
        <v>218</v>
      </c>
      <c r="D233" s="38" t="s">
        <v>26</v>
      </c>
      <c r="E233" s="36">
        <v>17485</v>
      </c>
    </row>
    <row r="234" spans="2:5" x14ac:dyDescent="0.25">
      <c r="B234" s="24">
        <v>45310</v>
      </c>
      <c r="C234" s="38" t="s">
        <v>219</v>
      </c>
      <c r="D234" s="38" t="s">
        <v>23</v>
      </c>
      <c r="E234" s="36">
        <v>370</v>
      </c>
    </row>
    <row r="235" spans="2:5" x14ac:dyDescent="0.25">
      <c r="B235" s="24">
        <v>45310</v>
      </c>
      <c r="C235" s="34" t="s">
        <v>220</v>
      </c>
      <c r="D235" s="38" t="s">
        <v>41</v>
      </c>
      <c r="E235" s="36">
        <v>1825</v>
      </c>
    </row>
    <row r="236" spans="2:5" x14ac:dyDescent="0.25">
      <c r="B236" s="24">
        <v>45313</v>
      </c>
      <c r="C236" s="34" t="s">
        <v>221</v>
      </c>
      <c r="D236" s="38" t="s">
        <v>24</v>
      </c>
      <c r="E236" s="36">
        <v>4056.41</v>
      </c>
    </row>
    <row r="237" spans="2:5" x14ac:dyDescent="0.25">
      <c r="B237" s="24">
        <v>45313</v>
      </c>
      <c r="C237" s="34" t="s">
        <v>222</v>
      </c>
      <c r="D237" s="38" t="s">
        <v>25</v>
      </c>
      <c r="E237" s="36">
        <v>12890</v>
      </c>
    </row>
    <row r="238" spans="2:5" x14ac:dyDescent="0.25">
      <c r="B238" s="24">
        <v>45313</v>
      </c>
      <c r="C238" s="34" t="s">
        <v>223</v>
      </c>
      <c r="D238" s="38" t="s">
        <v>25</v>
      </c>
      <c r="E238" s="36">
        <v>8667</v>
      </c>
    </row>
    <row r="239" spans="2:5" x14ac:dyDescent="0.25">
      <c r="B239" s="24">
        <v>45313</v>
      </c>
      <c r="C239" s="34" t="s">
        <v>224</v>
      </c>
      <c r="D239" s="38" t="s">
        <v>102</v>
      </c>
      <c r="E239" s="36">
        <v>783250.98</v>
      </c>
    </row>
    <row r="240" spans="2:5" x14ac:dyDescent="0.25">
      <c r="B240" s="24">
        <v>45313</v>
      </c>
      <c r="C240" s="34" t="s">
        <v>225</v>
      </c>
      <c r="D240" s="38" t="s">
        <v>102</v>
      </c>
      <c r="E240" s="36">
        <v>165336</v>
      </c>
    </row>
    <row r="241" spans="2:5" ht="18" customHeight="1" x14ac:dyDescent="0.25">
      <c r="B241" s="24">
        <v>45313</v>
      </c>
      <c r="C241" s="34" t="s">
        <v>226</v>
      </c>
      <c r="D241" s="38" t="s">
        <v>102</v>
      </c>
      <c r="E241" s="36">
        <v>33390</v>
      </c>
    </row>
    <row r="242" spans="2:5" x14ac:dyDescent="0.25">
      <c r="B242" s="27">
        <v>45313</v>
      </c>
      <c r="C242" s="34" t="s">
        <v>227</v>
      </c>
      <c r="D242" s="38" t="s">
        <v>41</v>
      </c>
      <c r="E242" s="36">
        <v>1000</v>
      </c>
    </row>
    <row r="243" spans="2:5" x14ac:dyDescent="0.25">
      <c r="B243" s="24">
        <v>45313</v>
      </c>
      <c r="C243" s="34" t="s">
        <v>228</v>
      </c>
      <c r="D243" s="38" t="s">
        <v>25</v>
      </c>
      <c r="E243" s="36">
        <v>8059037.8899999997</v>
      </c>
    </row>
    <row r="244" spans="2:5" x14ac:dyDescent="0.25">
      <c r="B244" s="27">
        <v>45313</v>
      </c>
      <c r="C244" s="34" t="s">
        <v>229</v>
      </c>
      <c r="D244" s="38" t="s">
        <v>95</v>
      </c>
      <c r="E244" s="36">
        <v>2551</v>
      </c>
    </row>
    <row r="245" spans="2:5" x14ac:dyDescent="0.25">
      <c r="B245" s="27">
        <v>45313</v>
      </c>
      <c r="C245" s="42" t="s">
        <v>230</v>
      </c>
      <c r="D245" s="38" t="s">
        <v>95</v>
      </c>
      <c r="E245" s="36">
        <v>1935</v>
      </c>
    </row>
    <row r="246" spans="2:5" x14ac:dyDescent="0.25">
      <c r="B246" s="27">
        <v>45313</v>
      </c>
      <c r="C246" s="34" t="s">
        <v>231</v>
      </c>
      <c r="D246" s="38" t="s">
        <v>23</v>
      </c>
      <c r="E246" s="36">
        <v>1780</v>
      </c>
    </row>
    <row r="247" spans="2:5" ht="15" customHeight="1" x14ac:dyDescent="0.25">
      <c r="B247" s="27">
        <v>45313</v>
      </c>
      <c r="C247" s="34" t="s">
        <v>232</v>
      </c>
      <c r="D247" s="38" t="s">
        <v>26</v>
      </c>
      <c r="E247" s="36">
        <v>23375</v>
      </c>
    </row>
    <row r="248" spans="2:5" x14ac:dyDescent="0.25">
      <c r="B248" s="27">
        <v>45314</v>
      </c>
      <c r="C248" s="29" t="s">
        <v>233</v>
      </c>
      <c r="D248" s="38" t="s">
        <v>25</v>
      </c>
      <c r="E248" s="36">
        <v>8667</v>
      </c>
    </row>
    <row r="249" spans="2:5" x14ac:dyDescent="0.25">
      <c r="B249" s="27">
        <v>45314</v>
      </c>
      <c r="C249" s="34" t="s">
        <v>234</v>
      </c>
      <c r="D249" s="38" t="s">
        <v>25</v>
      </c>
      <c r="E249" s="36">
        <v>7735</v>
      </c>
    </row>
    <row r="250" spans="2:5" x14ac:dyDescent="0.25">
      <c r="B250" s="27">
        <v>45314</v>
      </c>
      <c r="C250" s="34" t="s">
        <v>235</v>
      </c>
      <c r="D250" s="38" t="s">
        <v>25</v>
      </c>
      <c r="E250" s="36">
        <v>7681</v>
      </c>
    </row>
    <row r="251" spans="2:5" x14ac:dyDescent="0.25">
      <c r="B251" s="27">
        <v>45314</v>
      </c>
      <c r="C251" s="34" t="s">
        <v>236</v>
      </c>
      <c r="D251" s="38" t="s">
        <v>102</v>
      </c>
      <c r="E251" s="36">
        <v>141205</v>
      </c>
    </row>
    <row r="252" spans="2:5" x14ac:dyDescent="0.25">
      <c r="B252" s="27">
        <v>45314</v>
      </c>
      <c r="C252" s="34" t="s">
        <v>237</v>
      </c>
      <c r="D252" s="38" t="s">
        <v>42</v>
      </c>
      <c r="E252" s="36">
        <v>1350910.78</v>
      </c>
    </row>
    <row r="253" spans="2:5" x14ac:dyDescent="0.25">
      <c r="B253" s="27">
        <v>45314</v>
      </c>
      <c r="C253" s="34" t="s">
        <v>171</v>
      </c>
      <c r="D253" s="38" t="s">
        <v>41</v>
      </c>
      <c r="E253" s="36">
        <v>4561</v>
      </c>
    </row>
    <row r="254" spans="2:5" x14ac:dyDescent="0.25">
      <c r="B254" s="27">
        <v>45314</v>
      </c>
      <c r="C254" s="34">
        <v>33582414970</v>
      </c>
      <c r="D254" s="38" t="s">
        <v>42</v>
      </c>
      <c r="E254" s="36">
        <v>169755</v>
      </c>
    </row>
    <row r="255" spans="2:5" x14ac:dyDescent="0.25">
      <c r="B255" s="27">
        <v>45314</v>
      </c>
      <c r="C255" s="34" t="s">
        <v>238</v>
      </c>
      <c r="D255" s="38" t="s">
        <v>23</v>
      </c>
      <c r="E255" s="36">
        <v>13390</v>
      </c>
    </row>
    <row r="256" spans="2:5" x14ac:dyDescent="0.25">
      <c r="B256" s="27">
        <v>45314</v>
      </c>
      <c r="C256" s="34" t="s">
        <v>239</v>
      </c>
      <c r="D256" s="38" t="s">
        <v>41</v>
      </c>
      <c r="E256" s="36">
        <v>133575</v>
      </c>
    </row>
    <row r="257" spans="2:5" x14ac:dyDescent="0.25">
      <c r="B257" s="27">
        <v>45314</v>
      </c>
      <c r="C257" s="34" t="s">
        <v>240</v>
      </c>
      <c r="D257" s="38" t="s">
        <v>102</v>
      </c>
      <c r="E257" s="36">
        <v>190565</v>
      </c>
    </row>
    <row r="258" spans="2:5" ht="15.75" customHeight="1" x14ac:dyDescent="0.25">
      <c r="B258" s="27">
        <v>45315</v>
      </c>
      <c r="C258" s="34" t="s">
        <v>241</v>
      </c>
      <c r="D258" s="38" t="s">
        <v>25</v>
      </c>
      <c r="E258" s="36">
        <v>366344.28</v>
      </c>
    </row>
    <row r="259" spans="2:5" x14ac:dyDescent="0.25">
      <c r="B259" s="27">
        <v>45315</v>
      </c>
      <c r="C259" s="34" t="s">
        <v>242</v>
      </c>
      <c r="D259" s="38" t="s">
        <v>25</v>
      </c>
      <c r="E259" s="36">
        <v>10776</v>
      </c>
    </row>
    <row r="260" spans="2:5" x14ac:dyDescent="0.25">
      <c r="B260" s="27">
        <v>45315</v>
      </c>
      <c r="C260" s="34" t="s">
        <v>243</v>
      </c>
      <c r="D260" s="38" t="s">
        <v>25</v>
      </c>
      <c r="E260" s="36">
        <v>7085</v>
      </c>
    </row>
    <row r="261" spans="2:5" x14ac:dyDescent="0.25">
      <c r="B261" s="27">
        <v>45315</v>
      </c>
      <c r="C261" s="34" t="s">
        <v>244</v>
      </c>
      <c r="D261" s="38" t="s">
        <v>41</v>
      </c>
      <c r="E261" s="36">
        <v>4257.53</v>
      </c>
    </row>
    <row r="262" spans="2:5" x14ac:dyDescent="0.25">
      <c r="B262" s="27">
        <v>45315</v>
      </c>
      <c r="C262" s="42" t="s">
        <v>245</v>
      </c>
      <c r="D262" s="38" t="s">
        <v>185</v>
      </c>
      <c r="E262" s="36">
        <v>9103</v>
      </c>
    </row>
    <row r="263" spans="2:5" x14ac:dyDescent="0.25">
      <c r="B263" s="27">
        <v>45315</v>
      </c>
      <c r="C263" s="34" t="s">
        <v>246</v>
      </c>
      <c r="D263" s="38" t="s">
        <v>23</v>
      </c>
      <c r="E263" s="36">
        <v>1985</v>
      </c>
    </row>
    <row r="264" spans="2:5" x14ac:dyDescent="0.25">
      <c r="B264" s="27">
        <v>45316</v>
      </c>
      <c r="C264" s="33" t="s">
        <v>247</v>
      </c>
      <c r="D264" s="38" t="s">
        <v>102</v>
      </c>
      <c r="E264" s="36">
        <v>38350</v>
      </c>
    </row>
    <row r="265" spans="2:5" x14ac:dyDescent="0.25">
      <c r="B265" s="27">
        <v>45316</v>
      </c>
      <c r="C265" s="34" t="s">
        <v>248</v>
      </c>
      <c r="D265" s="38" t="s">
        <v>25</v>
      </c>
      <c r="E265" s="36">
        <v>13331</v>
      </c>
    </row>
    <row r="266" spans="2:5" x14ac:dyDescent="0.25">
      <c r="B266" s="27">
        <v>45316</v>
      </c>
      <c r="C266" s="34" t="s">
        <v>249</v>
      </c>
      <c r="D266" s="38" t="s">
        <v>25</v>
      </c>
      <c r="E266" s="36">
        <v>7848</v>
      </c>
    </row>
    <row r="267" spans="2:5" x14ac:dyDescent="0.25">
      <c r="B267" s="27">
        <v>45316</v>
      </c>
      <c r="C267" s="34" t="s">
        <v>250</v>
      </c>
      <c r="D267" s="38" t="s">
        <v>41</v>
      </c>
      <c r="E267" s="36">
        <v>14681.5</v>
      </c>
    </row>
    <row r="268" spans="2:5" x14ac:dyDescent="0.25">
      <c r="B268" s="27">
        <v>45316</v>
      </c>
      <c r="C268" s="34" t="s">
        <v>251</v>
      </c>
      <c r="D268" s="38" t="s">
        <v>30</v>
      </c>
      <c r="E268" s="36">
        <v>11804.72</v>
      </c>
    </row>
    <row r="269" spans="2:5" x14ac:dyDescent="0.25">
      <c r="B269" s="27">
        <v>45316</v>
      </c>
      <c r="C269" s="34" t="s">
        <v>252</v>
      </c>
      <c r="D269" s="38" t="s">
        <v>30</v>
      </c>
      <c r="E269" s="36">
        <v>3685.73</v>
      </c>
    </row>
    <row r="270" spans="2:5" x14ac:dyDescent="0.25">
      <c r="B270" s="27">
        <v>45316</v>
      </c>
      <c r="C270" s="34">
        <v>50239</v>
      </c>
      <c r="D270" s="38" t="s">
        <v>42</v>
      </c>
      <c r="E270" s="36">
        <v>179</v>
      </c>
    </row>
    <row r="271" spans="2:5" x14ac:dyDescent="0.25">
      <c r="B271" s="27">
        <v>45316</v>
      </c>
      <c r="C271" s="34" t="s">
        <v>253</v>
      </c>
      <c r="D271" s="38" t="s">
        <v>23</v>
      </c>
      <c r="E271" s="36">
        <v>1580</v>
      </c>
    </row>
    <row r="272" spans="2:5" x14ac:dyDescent="0.25">
      <c r="B272" s="27">
        <v>45316</v>
      </c>
      <c r="C272" s="43" t="s">
        <v>254</v>
      </c>
      <c r="D272" s="43" t="s">
        <v>255</v>
      </c>
      <c r="E272" s="36">
        <v>66480</v>
      </c>
    </row>
    <row r="273" spans="2:5" ht="12.75" customHeight="1" x14ac:dyDescent="0.25">
      <c r="B273" s="27">
        <v>45317</v>
      </c>
      <c r="C273" s="43" t="s">
        <v>256</v>
      </c>
      <c r="D273" s="38" t="s">
        <v>102</v>
      </c>
      <c r="E273" s="36">
        <v>28251</v>
      </c>
    </row>
    <row r="274" spans="2:5" x14ac:dyDescent="0.25">
      <c r="B274" s="27">
        <v>45317</v>
      </c>
      <c r="C274" s="43" t="s">
        <v>257</v>
      </c>
      <c r="D274" s="38" t="s">
        <v>41</v>
      </c>
      <c r="E274" s="36">
        <v>450</v>
      </c>
    </row>
    <row r="275" spans="2:5" x14ac:dyDescent="0.25">
      <c r="B275" s="27">
        <v>45317</v>
      </c>
      <c r="C275" s="43" t="s">
        <v>258</v>
      </c>
      <c r="D275" s="43" t="s">
        <v>25</v>
      </c>
      <c r="E275" s="36">
        <v>1000</v>
      </c>
    </row>
    <row r="276" spans="2:5" x14ac:dyDescent="0.25">
      <c r="B276" s="27">
        <v>45317</v>
      </c>
      <c r="C276" s="34" t="s">
        <v>259</v>
      </c>
      <c r="D276" s="43" t="s">
        <v>25</v>
      </c>
      <c r="E276" s="36">
        <v>1000</v>
      </c>
    </row>
    <row r="277" spans="2:5" x14ac:dyDescent="0.25">
      <c r="B277" s="27">
        <v>45317</v>
      </c>
      <c r="C277" s="43" t="s">
        <v>260</v>
      </c>
      <c r="D277" s="55" t="s">
        <v>25</v>
      </c>
      <c r="E277" s="36">
        <v>1000</v>
      </c>
    </row>
    <row r="278" spans="2:5" x14ac:dyDescent="0.25">
      <c r="B278" s="27">
        <v>45317</v>
      </c>
      <c r="C278" s="43" t="s">
        <v>261</v>
      </c>
      <c r="D278" s="38" t="s">
        <v>25</v>
      </c>
      <c r="E278" s="36">
        <v>1000</v>
      </c>
    </row>
    <row r="279" spans="2:5" x14ac:dyDescent="0.25">
      <c r="B279" s="27">
        <v>45317</v>
      </c>
      <c r="C279" s="43" t="s">
        <v>262</v>
      </c>
      <c r="D279" s="38" t="s">
        <v>25</v>
      </c>
      <c r="E279" s="36">
        <v>13699</v>
      </c>
    </row>
    <row r="280" spans="2:5" x14ac:dyDescent="0.25">
      <c r="B280" s="27">
        <v>45317</v>
      </c>
      <c r="C280" s="34" t="s">
        <v>263</v>
      </c>
      <c r="D280" s="38" t="s">
        <v>25</v>
      </c>
      <c r="E280" s="36">
        <v>7600</v>
      </c>
    </row>
    <row r="281" spans="2:5" x14ac:dyDescent="0.25">
      <c r="B281" s="27">
        <v>45317</v>
      </c>
      <c r="C281" s="43" t="s">
        <v>264</v>
      </c>
      <c r="D281" s="43" t="s">
        <v>30</v>
      </c>
      <c r="E281" s="36">
        <v>11017.07</v>
      </c>
    </row>
    <row r="282" spans="2:5" ht="18.75" customHeight="1" x14ac:dyDescent="0.25">
      <c r="B282" s="27">
        <v>45317</v>
      </c>
      <c r="C282" s="34" t="s">
        <v>265</v>
      </c>
      <c r="D282" s="38" t="s">
        <v>23</v>
      </c>
      <c r="E282" s="36">
        <v>1700</v>
      </c>
    </row>
    <row r="283" spans="2:5" ht="17.25" customHeight="1" x14ac:dyDescent="0.25">
      <c r="B283" s="27">
        <v>45321</v>
      </c>
      <c r="C283" s="34" t="s">
        <v>266</v>
      </c>
      <c r="D283" s="38" t="s">
        <v>102</v>
      </c>
      <c r="E283" s="36">
        <v>66288</v>
      </c>
    </row>
    <row r="284" spans="2:5" x14ac:dyDescent="0.25">
      <c r="B284" s="27">
        <v>45321</v>
      </c>
      <c r="C284" s="43" t="s">
        <v>227</v>
      </c>
      <c r="D284" s="43" t="s">
        <v>41</v>
      </c>
      <c r="E284" s="36">
        <v>1459</v>
      </c>
    </row>
    <row r="285" spans="2:5" x14ac:dyDescent="0.25">
      <c r="B285" s="43">
        <v>45321</v>
      </c>
      <c r="C285" s="29" t="s">
        <v>267</v>
      </c>
      <c r="D285" s="43" t="s">
        <v>25</v>
      </c>
      <c r="E285" s="36">
        <v>12273</v>
      </c>
    </row>
    <row r="286" spans="2:5" x14ac:dyDescent="0.25">
      <c r="B286" s="43">
        <v>45321</v>
      </c>
      <c r="C286" s="34" t="s">
        <v>268</v>
      </c>
      <c r="D286" s="43" t="s">
        <v>25</v>
      </c>
      <c r="E286" s="36">
        <v>8096</v>
      </c>
    </row>
    <row r="287" spans="2:5" x14ac:dyDescent="0.25">
      <c r="B287" s="43">
        <v>45321</v>
      </c>
      <c r="C287" s="29" t="s">
        <v>269</v>
      </c>
      <c r="D287" s="43" t="s">
        <v>102</v>
      </c>
      <c r="E287" s="36">
        <v>49940</v>
      </c>
    </row>
    <row r="288" spans="2:5" x14ac:dyDescent="0.25">
      <c r="B288" s="43">
        <v>45321</v>
      </c>
      <c r="C288" s="43" t="s">
        <v>270</v>
      </c>
      <c r="D288" s="43" t="s">
        <v>24</v>
      </c>
      <c r="E288" s="36">
        <v>33240</v>
      </c>
    </row>
    <row r="289" spans="2:5" x14ac:dyDescent="0.25">
      <c r="B289" s="43">
        <v>45321</v>
      </c>
      <c r="C289" s="43" t="s">
        <v>271</v>
      </c>
      <c r="D289" s="43" t="s">
        <v>25</v>
      </c>
      <c r="E289" s="36">
        <v>1408894.66</v>
      </c>
    </row>
    <row r="290" spans="2:5" x14ac:dyDescent="0.25">
      <c r="B290" s="43">
        <v>45321</v>
      </c>
      <c r="C290" s="43" t="s">
        <v>272</v>
      </c>
      <c r="D290" s="43" t="s">
        <v>25</v>
      </c>
      <c r="E290" s="36">
        <v>249834.5</v>
      </c>
    </row>
    <row r="291" spans="2:5" ht="17.25" customHeight="1" x14ac:dyDescent="0.25">
      <c r="B291" s="43">
        <v>45321</v>
      </c>
      <c r="C291" s="43" t="s">
        <v>273</v>
      </c>
      <c r="D291" s="43" t="s">
        <v>25</v>
      </c>
      <c r="E291" s="36">
        <v>10891338.17</v>
      </c>
    </row>
    <row r="292" spans="2:5" x14ac:dyDescent="0.25">
      <c r="B292" s="43">
        <v>45321</v>
      </c>
      <c r="C292" s="43" t="s">
        <v>274</v>
      </c>
      <c r="D292" s="43" t="s">
        <v>41</v>
      </c>
      <c r="E292" s="36">
        <v>100</v>
      </c>
    </row>
    <row r="293" spans="2:5" x14ac:dyDescent="0.25">
      <c r="B293" s="43">
        <v>45321</v>
      </c>
      <c r="C293" s="43" t="s">
        <v>275</v>
      </c>
      <c r="D293" s="43" t="s">
        <v>27</v>
      </c>
      <c r="E293" s="36">
        <v>4316</v>
      </c>
    </row>
    <row r="294" spans="2:5" x14ac:dyDescent="0.25">
      <c r="B294" s="43">
        <v>45321</v>
      </c>
      <c r="C294" s="43" t="s">
        <v>276</v>
      </c>
      <c r="D294" s="38" t="s">
        <v>23</v>
      </c>
      <c r="E294" s="36">
        <v>9593</v>
      </c>
    </row>
    <row r="295" spans="2:5" x14ac:dyDescent="0.25">
      <c r="B295" s="43">
        <v>45321</v>
      </c>
      <c r="C295" s="43" t="s">
        <v>277</v>
      </c>
      <c r="D295" s="43" t="s">
        <v>26</v>
      </c>
      <c r="E295" s="36">
        <v>3062</v>
      </c>
    </row>
    <row r="296" spans="2:5" x14ac:dyDescent="0.25">
      <c r="B296" s="43">
        <v>45322</v>
      </c>
      <c r="C296" s="43" t="s">
        <v>278</v>
      </c>
      <c r="D296" s="43" t="s">
        <v>25</v>
      </c>
      <c r="E296" s="36">
        <v>7175</v>
      </c>
    </row>
    <row r="297" spans="2:5" ht="18" customHeight="1" x14ac:dyDescent="0.25">
      <c r="B297" s="43">
        <v>45322</v>
      </c>
      <c r="C297" s="43" t="s">
        <v>279</v>
      </c>
      <c r="D297" s="38" t="s">
        <v>25</v>
      </c>
      <c r="E297" s="36">
        <v>7018</v>
      </c>
    </row>
    <row r="298" spans="2:5" x14ac:dyDescent="0.25">
      <c r="B298" s="43">
        <v>45322</v>
      </c>
      <c r="C298" s="43" t="s">
        <v>280</v>
      </c>
      <c r="D298" s="43" t="s">
        <v>25</v>
      </c>
      <c r="E298" s="36">
        <v>9163</v>
      </c>
    </row>
    <row r="299" spans="2:5" ht="18" customHeight="1" x14ac:dyDescent="0.25">
      <c r="B299" s="43">
        <v>45322</v>
      </c>
      <c r="C299" s="43" t="s">
        <v>281</v>
      </c>
      <c r="D299" s="43" t="s">
        <v>102</v>
      </c>
      <c r="E299" s="36">
        <v>148055</v>
      </c>
    </row>
    <row r="300" spans="2:5" x14ac:dyDescent="0.25">
      <c r="B300" s="43">
        <v>45322</v>
      </c>
      <c r="C300" s="29" t="s">
        <v>282</v>
      </c>
      <c r="D300" s="43" t="s">
        <v>41</v>
      </c>
      <c r="E300" s="36">
        <v>1950</v>
      </c>
    </row>
    <row r="301" spans="2:5" x14ac:dyDescent="0.25">
      <c r="B301" s="43">
        <v>45322</v>
      </c>
      <c r="C301" s="43" t="s">
        <v>283</v>
      </c>
      <c r="D301" s="43" t="s">
        <v>95</v>
      </c>
      <c r="E301" s="36">
        <v>1770</v>
      </c>
    </row>
    <row r="302" spans="2:5" x14ac:dyDescent="0.25">
      <c r="B302" s="43">
        <v>45322</v>
      </c>
      <c r="C302" s="43" t="s">
        <v>284</v>
      </c>
      <c r="D302" s="43" t="s">
        <v>25</v>
      </c>
      <c r="E302" s="36">
        <v>7013</v>
      </c>
    </row>
    <row r="303" spans="2:5" x14ac:dyDescent="0.25">
      <c r="B303" s="43">
        <v>45322</v>
      </c>
      <c r="C303" s="43" t="s">
        <v>285</v>
      </c>
      <c r="D303" s="38" t="s">
        <v>25</v>
      </c>
      <c r="E303" s="36">
        <v>11911</v>
      </c>
    </row>
    <row r="304" spans="2:5" x14ac:dyDescent="0.25">
      <c r="B304" s="43">
        <v>45322</v>
      </c>
      <c r="C304" s="43" t="s">
        <v>286</v>
      </c>
      <c r="D304" s="38" t="s">
        <v>25</v>
      </c>
      <c r="E304" s="36">
        <v>50509.19</v>
      </c>
    </row>
    <row r="305" spans="2:7" x14ac:dyDescent="0.25">
      <c r="B305" s="43">
        <v>45322</v>
      </c>
      <c r="C305" s="43" t="s">
        <v>287</v>
      </c>
      <c r="D305" s="38" t="s">
        <v>23</v>
      </c>
      <c r="E305" s="36">
        <v>250</v>
      </c>
    </row>
    <row r="306" spans="2:7" ht="19.5" thickBot="1" x14ac:dyDescent="0.3">
      <c r="B306" s="125" t="s">
        <v>15</v>
      </c>
      <c r="C306" s="125"/>
      <c r="D306" s="125"/>
      <c r="E306" s="25">
        <f>SUM(E114:E305)</f>
        <v>64402021.619999982</v>
      </c>
      <c r="G306" s="31"/>
    </row>
    <row r="307" spans="2:7" ht="14.25" customHeight="1" thickTop="1" x14ac:dyDescent="0.25">
      <c r="B307" s="8"/>
      <c r="C307" s="15"/>
      <c r="D307" s="16"/>
      <c r="E307" s="15"/>
    </row>
    <row r="308" spans="2:7" x14ac:dyDescent="0.25">
      <c r="B308" s="8"/>
      <c r="C308" s="15"/>
      <c r="D308" s="16"/>
      <c r="E308" s="15"/>
    </row>
    <row r="309" spans="2:7" ht="18.75" x14ac:dyDescent="0.25">
      <c r="B309" s="129" t="s">
        <v>13</v>
      </c>
      <c r="C309" s="129"/>
      <c r="D309" s="129"/>
      <c r="E309" s="129"/>
    </row>
    <row r="310" spans="2:7" ht="18.75" x14ac:dyDescent="0.3">
      <c r="B310" s="120" t="s">
        <v>20</v>
      </c>
      <c r="C310" s="120"/>
      <c r="D310" s="120"/>
      <c r="E310" s="120"/>
    </row>
    <row r="311" spans="2:7" x14ac:dyDescent="0.25">
      <c r="B311" s="92" t="s">
        <v>8</v>
      </c>
      <c r="C311" s="92" t="s">
        <v>12</v>
      </c>
      <c r="D311" s="92" t="s">
        <v>11</v>
      </c>
      <c r="E311" s="91" t="s">
        <v>1</v>
      </c>
    </row>
    <row r="312" spans="2:7" x14ac:dyDescent="0.25">
      <c r="B312" s="107">
        <v>45294</v>
      </c>
      <c r="C312" s="108" t="s">
        <v>288</v>
      </c>
      <c r="D312" s="109" t="s">
        <v>31</v>
      </c>
      <c r="E312" s="110">
        <v>359136.76</v>
      </c>
    </row>
    <row r="313" spans="2:7" x14ac:dyDescent="0.25">
      <c r="B313" s="111">
        <v>45300</v>
      </c>
      <c r="C313" s="56" t="s">
        <v>289</v>
      </c>
      <c r="D313" s="57" t="s">
        <v>31</v>
      </c>
      <c r="E313" s="58">
        <v>724660.88</v>
      </c>
    </row>
    <row r="314" spans="2:7" x14ac:dyDescent="0.25">
      <c r="B314" s="111">
        <v>45300</v>
      </c>
      <c r="C314" s="56" t="s">
        <v>290</v>
      </c>
      <c r="D314" s="57" t="s">
        <v>31</v>
      </c>
      <c r="E314" s="58">
        <v>577831</v>
      </c>
    </row>
    <row r="315" spans="2:7" x14ac:dyDescent="0.25">
      <c r="B315" s="111">
        <v>45307</v>
      </c>
      <c r="C315" s="56" t="s">
        <v>291</v>
      </c>
      <c r="D315" s="57" t="s">
        <v>31</v>
      </c>
      <c r="E315" s="58">
        <v>1088451.26</v>
      </c>
    </row>
    <row r="316" spans="2:7" x14ac:dyDescent="0.25">
      <c r="B316" s="111">
        <v>45316</v>
      </c>
      <c r="C316" s="56" t="s">
        <v>292</v>
      </c>
      <c r="D316" s="57" t="s">
        <v>31</v>
      </c>
      <c r="E316" s="58">
        <v>7049</v>
      </c>
    </row>
    <row r="317" spans="2:7" x14ac:dyDescent="0.25">
      <c r="B317" s="111">
        <v>45317</v>
      </c>
      <c r="C317" s="56" t="s">
        <v>293</v>
      </c>
      <c r="D317" s="57" t="s">
        <v>31</v>
      </c>
      <c r="E317" s="58">
        <v>918507.96</v>
      </c>
    </row>
    <row r="318" spans="2:7" ht="18.75" x14ac:dyDescent="0.3">
      <c r="B318" s="111">
        <v>45317</v>
      </c>
      <c r="C318" s="56" t="s">
        <v>294</v>
      </c>
      <c r="D318" s="57" t="s">
        <v>31</v>
      </c>
      <c r="E318" s="58">
        <v>9564</v>
      </c>
      <c r="F318" s="44"/>
      <c r="G318" s="2"/>
    </row>
    <row r="319" spans="2:7" ht="18.75" x14ac:dyDescent="0.3">
      <c r="B319" s="111">
        <v>45317</v>
      </c>
      <c r="C319" s="56" t="s">
        <v>295</v>
      </c>
      <c r="D319" s="57" t="s">
        <v>31</v>
      </c>
      <c r="E319" s="58">
        <v>2019826.89</v>
      </c>
      <c r="F319" s="44"/>
      <c r="G319" s="2"/>
    </row>
    <row r="320" spans="2:7" ht="18.75" x14ac:dyDescent="0.3">
      <c r="B320" s="111">
        <v>45317</v>
      </c>
      <c r="C320" s="56" t="s">
        <v>296</v>
      </c>
      <c r="D320" s="57" t="s">
        <v>31</v>
      </c>
      <c r="E320" s="58">
        <v>3102840.75</v>
      </c>
      <c r="F320" s="44"/>
      <c r="G320" s="2"/>
    </row>
    <row r="321" spans="2:7" ht="18.75" x14ac:dyDescent="0.3">
      <c r="B321" s="111">
        <v>45317</v>
      </c>
      <c r="C321" s="56" t="s">
        <v>297</v>
      </c>
      <c r="D321" s="57" t="s">
        <v>31</v>
      </c>
      <c r="E321" s="58">
        <v>1121816</v>
      </c>
      <c r="F321" s="44"/>
      <c r="G321" s="2"/>
    </row>
    <row r="322" spans="2:7" ht="18.75" x14ac:dyDescent="0.3">
      <c r="B322" s="111">
        <v>45321</v>
      </c>
      <c r="C322" s="56" t="s">
        <v>298</v>
      </c>
      <c r="D322" s="57" t="s">
        <v>31</v>
      </c>
      <c r="E322" s="58">
        <v>7333782.6900000004</v>
      </c>
      <c r="F322" s="44"/>
      <c r="G322" s="2"/>
    </row>
    <row r="323" spans="2:7" ht="18.75" x14ac:dyDescent="0.3">
      <c r="B323" s="111">
        <v>45321</v>
      </c>
      <c r="C323" s="56" t="s">
        <v>299</v>
      </c>
      <c r="D323" s="57" t="s">
        <v>31</v>
      </c>
      <c r="E323" s="58">
        <v>69425.850000000006</v>
      </c>
      <c r="F323" s="44"/>
      <c r="G323" s="2"/>
    </row>
    <row r="324" spans="2:7" ht="18.75" x14ac:dyDescent="0.3">
      <c r="B324" s="111">
        <v>45322</v>
      </c>
      <c r="C324" s="56" t="s">
        <v>300</v>
      </c>
      <c r="D324" s="57" t="s">
        <v>31</v>
      </c>
      <c r="E324" s="58">
        <v>48403</v>
      </c>
      <c r="F324" s="44"/>
      <c r="G324" s="2"/>
    </row>
    <row r="325" spans="2:7" ht="18.75" x14ac:dyDescent="0.3">
      <c r="B325" s="111">
        <v>45322</v>
      </c>
      <c r="C325" s="56" t="s">
        <v>301</v>
      </c>
      <c r="D325" s="57" t="s">
        <v>31</v>
      </c>
      <c r="E325" s="58">
        <v>221600</v>
      </c>
      <c r="F325" s="44"/>
      <c r="G325" s="2"/>
    </row>
    <row r="326" spans="2:7" ht="19.5" thickBot="1" x14ac:dyDescent="0.3">
      <c r="B326" s="125" t="s">
        <v>15</v>
      </c>
      <c r="C326" s="125"/>
      <c r="D326" s="125"/>
      <c r="E326" s="25">
        <f>SUM(E312:E325)</f>
        <v>17602896.040000003</v>
      </c>
    </row>
    <row r="327" spans="2:7" ht="16.5" thickTop="1" thickBot="1" x14ac:dyDescent="0.3"/>
    <row r="328" spans="2:7" ht="19.5" thickBot="1" x14ac:dyDescent="0.3">
      <c r="F328" s="97" t="s">
        <v>302</v>
      </c>
      <c r="G328" s="98">
        <f>+E326+E306</f>
        <v>82004917.659999982</v>
      </c>
    </row>
    <row r="335" spans="2:7" ht="15.75" thickBot="1" x14ac:dyDescent="0.3"/>
    <row r="336" spans="2:7" ht="24" thickBot="1" x14ac:dyDescent="0.3">
      <c r="F336" s="112" t="s">
        <v>6</v>
      </c>
      <c r="G336" s="113">
        <f>+G328+G107+G62</f>
        <v>91116037.82880117</v>
      </c>
    </row>
    <row r="337" spans="1:10" x14ac:dyDescent="0.25">
      <c r="F337"/>
      <c r="G337"/>
    </row>
    <row r="344" spans="1:10" ht="18.75" x14ac:dyDescent="0.3">
      <c r="A344" s="119" t="s">
        <v>303</v>
      </c>
      <c r="B344" s="119"/>
      <c r="C344" s="119"/>
      <c r="D344" s="119"/>
      <c r="E344" s="119"/>
      <c r="F344" s="119"/>
    </row>
    <row r="345" spans="1:10" ht="21.75" customHeight="1" x14ac:dyDescent="0.25">
      <c r="A345" s="94" t="s">
        <v>43</v>
      </c>
      <c r="B345" s="94" t="s">
        <v>44</v>
      </c>
      <c r="C345" s="94" t="s">
        <v>45</v>
      </c>
      <c r="D345" s="94" t="s">
        <v>46</v>
      </c>
      <c r="E345" s="94" t="s">
        <v>47</v>
      </c>
      <c r="F345" s="94" t="s">
        <v>48</v>
      </c>
    </row>
    <row r="346" spans="1:10" ht="15" customHeight="1" x14ac:dyDescent="0.25">
      <c r="A346" s="93" t="s">
        <v>304</v>
      </c>
      <c r="B346" s="117">
        <v>45293</v>
      </c>
      <c r="C346" s="93" t="s">
        <v>344</v>
      </c>
      <c r="D346" s="93" t="s">
        <v>57</v>
      </c>
      <c r="E346" s="93" t="s">
        <v>58</v>
      </c>
      <c r="F346" s="93" t="s">
        <v>366</v>
      </c>
      <c r="G346"/>
      <c r="H346"/>
      <c r="I346"/>
      <c r="J346"/>
    </row>
    <row r="347" spans="1:10" ht="15" customHeight="1" x14ac:dyDescent="0.25">
      <c r="A347" s="93" t="s">
        <v>305</v>
      </c>
      <c r="B347" s="117">
        <v>45293</v>
      </c>
      <c r="C347" s="93" t="s">
        <v>345</v>
      </c>
      <c r="D347" s="93" t="s">
        <v>57</v>
      </c>
      <c r="E347" s="93" t="s">
        <v>58</v>
      </c>
      <c r="F347" s="93" t="s">
        <v>367</v>
      </c>
      <c r="G347"/>
      <c r="H347"/>
      <c r="I347"/>
      <c r="J347"/>
    </row>
    <row r="348" spans="1:10" ht="15" customHeight="1" x14ac:dyDescent="0.25">
      <c r="A348" s="93" t="s">
        <v>306</v>
      </c>
      <c r="B348" s="117">
        <v>45293</v>
      </c>
      <c r="C348" s="93" t="s">
        <v>346</v>
      </c>
      <c r="D348" s="93" t="s">
        <v>57</v>
      </c>
      <c r="E348" s="93" t="s">
        <v>58</v>
      </c>
      <c r="F348" s="93" t="s">
        <v>368</v>
      </c>
      <c r="G348"/>
      <c r="H348"/>
      <c r="I348"/>
      <c r="J348"/>
    </row>
    <row r="349" spans="1:10" ht="15" customHeight="1" x14ac:dyDescent="0.25">
      <c r="A349" s="93" t="s">
        <v>307</v>
      </c>
      <c r="B349" s="93" t="s">
        <v>334</v>
      </c>
      <c r="C349" s="93" t="s">
        <v>347</v>
      </c>
      <c r="D349" s="93" t="s">
        <v>55</v>
      </c>
      <c r="E349" s="93" t="s">
        <v>58</v>
      </c>
      <c r="F349" s="93" t="s">
        <v>369</v>
      </c>
      <c r="G349"/>
      <c r="H349"/>
      <c r="I349"/>
      <c r="J349"/>
    </row>
    <row r="350" spans="1:10" ht="15" customHeight="1" x14ac:dyDescent="0.25">
      <c r="A350" s="93" t="s">
        <v>308</v>
      </c>
      <c r="B350" s="117" t="s">
        <v>334</v>
      </c>
      <c r="C350" s="93" t="s">
        <v>49</v>
      </c>
      <c r="D350" s="93" t="s">
        <v>55</v>
      </c>
      <c r="E350" s="93" t="s">
        <v>58</v>
      </c>
      <c r="F350" s="93" t="s">
        <v>370</v>
      </c>
      <c r="G350"/>
      <c r="H350"/>
      <c r="I350"/>
      <c r="J350"/>
    </row>
    <row r="351" spans="1:10" ht="15" customHeight="1" x14ac:dyDescent="0.25">
      <c r="A351" s="93" t="s">
        <v>309</v>
      </c>
      <c r="B351" s="117" t="s">
        <v>334</v>
      </c>
      <c r="C351" s="93" t="s">
        <v>348</v>
      </c>
      <c r="D351" s="93" t="s">
        <v>55</v>
      </c>
      <c r="E351" s="93" t="s">
        <v>58</v>
      </c>
      <c r="F351" s="93" t="s">
        <v>371</v>
      </c>
      <c r="G351"/>
      <c r="H351"/>
      <c r="I351"/>
      <c r="J351"/>
    </row>
    <row r="352" spans="1:10" x14ac:dyDescent="0.25">
      <c r="A352" s="93" t="s">
        <v>310</v>
      </c>
      <c r="B352" s="117" t="s">
        <v>334</v>
      </c>
      <c r="C352" s="93" t="s">
        <v>349</v>
      </c>
      <c r="D352" s="93" t="s">
        <v>55</v>
      </c>
      <c r="E352" s="93" t="s">
        <v>58</v>
      </c>
      <c r="F352" s="93" t="s">
        <v>372</v>
      </c>
      <c r="G352"/>
      <c r="H352"/>
      <c r="I352"/>
      <c r="J352"/>
    </row>
    <row r="353" spans="1:10" ht="15" customHeight="1" x14ac:dyDescent="0.25">
      <c r="A353" s="93" t="s">
        <v>311</v>
      </c>
      <c r="B353" s="117" t="s">
        <v>334</v>
      </c>
      <c r="C353" s="93" t="s">
        <v>350</v>
      </c>
      <c r="D353" s="93" t="s">
        <v>55</v>
      </c>
      <c r="E353" s="93" t="s">
        <v>58</v>
      </c>
      <c r="F353" s="93" t="s">
        <v>373</v>
      </c>
      <c r="G353"/>
      <c r="H353"/>
      <c r="I353"/>
      <c r="J353"/>
    </row>
    <row r="354" spans="1:10" x14ac:dyDescent="0.25">
      <c r="A354" s="93" t="s">
        <v>312</v>
      </c>
      <c r="B354" s="117" t="s">
        <v>335</v>
      </c>
      <c r="C354" s="93" t="s">
        <v>50</v>
      </c>
      <c r="D354" s="93" t="s">
        <v>56</v>
      </c>
      <c r="E354" s="93" t="s">
        <v>58</v>
      </c>
      <c r="F354" s="93" t="s">
        <v>374</v>
      </c>
      <c r="G354"/>
      <c r="H354"/>
      <c r="I354"/>
      <c r="J354"/>
    </row>
    <row r="355" spans="1:10" ht="15" customHeight="1" x14ac:dyDescent="0.25">
      <c r="A355" s="93" t="s">
        <v>313</v>
      </c>
      <c r="B355" s="117" t="s">
        <v>335</v>
      </c>
      <c r="C355" s="93" t="s">
        <v>51</v>
      </c>
      <c r="D355" s="93" t="s">
        <v>56</v>
      </c>
      <c r="E355" s="93" t="s">
        <v>58</v>
      </c>
      <c r="F355" s="93" t="s">
        <v>375</v>
      </c>
      <c r="G355"/>
      <c r="H355"/>
      <c r="I355"/>
      <c r="J355"/>
    </row>
    <row r="356" spans="1:10" ht="15" customHeight="1" x14ac:dyDescent="0.25">
      <c r="A356" s="93" t="s">
        <v>314</v>
      </c>
      <c r="B356" s="117" t="s">
        <v>335</v>
      </c>
      <c r="C356" s="93" t="s">
        <v>351</v>
      </c>
      <c r="D356" s="93" t="s">
        <v>54</v>
      </c>
      <c r="E356" s="93" t="s">
        <v>58</v>
      </c>
      <c r="F356" s="93" t="s">
        <v>376</v>
      </c>
      <c r="G356"/>
      <c r="H356"/>
      <c r="I356"/>
      <c r="J356"/>
    </row>
    <row r="357" spans="1:10" ht="15" customHeight="1" x14ac:dyDescent="0.25">
      <c r="A357" s="93" t="s">
        <v>315</v>
      </c>
      <c r="B357" s="117" t="s">
        <v>335</v>
      </c>
      <c r="C357" s="93" t="s">
        <v>352</v>
      </c>
      <c r="D357" s="93" t="s">
        <v>54</v>
      </c>
      <c r="E357" s="93" t="s">
        <v>58</v>
      </c>
      <c r="F357" s="93" t="s">
        <v>377</v>
      </c>
      <c r="G357"/>
      <c r="H357"/>
      <c r="I357"/>
      <c r="J357"/>
    </row>
    <row r="358" spans="1:10" ht="15" customHeight="1" x14ac:dyDescent="0.25">
      <c r="A358" s="93" t="s">
        <v>316</v>
      </c>
      <c r="B358" s="117" t="s">
        <v>335</v>
      </c>
      <c r="C358" s="93" t="s">
        <v>353</v>
      </c>
      <c r="D358" s="93" t="s">
        <v>54</v>
      </c>
      <c r="E358" s="93" t="s">
        <v>58</v>
      </c>
      <c r="F358" s="93" t="s">
        <v>378</v>
      </c>
      <c r="G358"/>
      <c r="H358"/>
      <c r="I358"/>
      <c r="J358"/>
    </row>
    <row r="359" spans="1:10" x14ac:dyDescent="0.25">
      <c r="A359" s="93" t="s">
        <v>317</v>
      </c>
      <c r="B359" s="117" t="s">
        <v>336</v>
      </c>
      <c r="C359" s="93" t="s">
        <v>354</v>
      </c>
      <c r="D359" s="93" t="s">
        <v>55</v>
      </c>
      <c r="E359" s="93" t="s">
        <v>58</v>
      </c>
      <c r="F359" s="93" t="s">
        <v>379</v>
      </c>
      <c r="G359"/>
      <c r="H359"/>
      <c r="I359"/>
      <c r="J359"/>
    </row>
    <row r="360" spans="1:10" x14ac:dyDescent="0.25">
      <c r="A360" s="93" t="s">
        <v>318</v>
      </c>
      <c r="B360" s="117" t="s">
        <v>337</v>
      </c>
      <c r="C360" s="93" t="s">
        <v>59</v>
      </c>
      <c r="D360" s="93" t="s">
        <v>60</v>
      </c>
      <c r="E360" s="93" t="s">
        <v>58</v>
      </c>
      <c r="F360" s="93" t="s">
        <v>380</v>
      </c>
      <c r="G360"/>
      <c r="H360"/>
      <c r="I360"/>
      <c r="J360"/>
    </row>
    <row r="361" spans="1:10" x14ac:dyDescent="0.25">
      <c r="A361" s="93" t="s">
        <v>319</v>
      </c>
      <c r="B361" s="117" t="s">
        <v>338</v>
      </c>
      <c r="C361" s="93" t="s">
        <v>53</v>
      </c>
      <c r="D361" s="93" t="s">
        <v>57</v>
      </c>
      <c r="E361" s="93" t="s">
        <v>58</v>
      </c>
      <c r="F361" s="93" t="s">
        <v>381</v>
      </c>
      <c r="G361"/>
      <c r="H361"/>
      <c r="I361"/>
      <c r="J361"/>
    </row>
    <row r="362" spans="1:10" ht="15" customHeight="1" x14ac:dyDescent="0.25">
      <c r="A362" s="93" t="s">
        <v>320</v>
      </c>
      <c r="B362" s="117" t="s">
        <v>338</v>
      </c>
      <c r="C362" s="93" t="s">
        <v>52</v>
      </c>
      <c r="D362" s="93" t="s">
        <v>57</v>
      </c>
      <c r="E362" s="93" t="s">
        <v>58</v>
      </c>
      <c r="F362" s="93" t="s">
        <v>382</v>
      </c>
      <c r="G362"/>
      <c r="H362"/>
      <c r="I362"/>
      <c r="J362"/>
    </row>
    <row r="363" spans="1:10" ht="15" customHeight="1" x14ac:dyDescent="0.25">
      <c r="A363" s="93" t="s">
        <v>321</v>
      </c>
      <c r="B363" s="117" t="s">
        <v>339</v>
      </c>
      <c r="C363" s="93" t="s">
        <v>355</v>
      </c>
      <c r="D363" s="93" t="s">
        <v>54</v>
      </c>
      <c r="E363" s="93" t="s">
        <v>58</v>
      </c>
      <c r="F363" s="93" t="s">
        <v>383</v>
      </c>
      <c r="G363"/>
      <c r="H363"/>
      <c r="I363"/>
      <c r="J363"/>
    </row>
    <row r="364" spans="1:10" x14ac:dyDescent="0.25">
      <c r="A364" s="93" t="s">
        <v>322</v>
      </c>
      <c r="B364" s="117" t="s">
        <v>339</v>
      </c>
      <c r="C364" s="93" t="s">
        <v>356</v>
      </c>
      <c r="D364" s="93" t="s">
        <v>54</v>
      </c>
      <c r="E364" s="93" t="s">
        <v>58</v>
      </c>
      <c r="F364" s="93" t="s">
        <v>384</v>
      </c>
      <c r="G364"/>
      <c r="H364"/>
      <c r="I364"/>
      <c r="J364"/>
    </row>
    <row r="365" spans="1:10" x14ac:dyDescent="0.25">
      <c r="A365" s="93" t="s">
        <v>323</v>
      </c>
      <c r="B365" s="117" t="s">
        <v>339</v>
      </c>
      <c r="C365" s="93" t="s">
        <v>357</v>
      </c>
      <c r="D365" s="93" t="s">
        <v>54</v>
      </c>
      <c r="E365" s="93" t="s">
        <v>58</v>
      </c>
      <c r="F365" s="93" t="s">
        <v>385</v>
      </c>
      <c r="G365"/>
      <c r="H365"/>
      <c r="I365"/>
      <c r="J365"/>
    </row>
    <row r="366" spans="1:10" ht="15" customHeight="1" x14ac:dyDescent="0.25">
      <c r="A366" s="93" t="s">
        <v>324</v>
      </c>
      <c r="B366" s="117" t="s">
        <v>340</v>
      </c>
      <c r="C366" s="93" t="s">
        <v>59</v>
      </c>
      <c r="D366" s="93" t="s">
        <v>60</v>
      </c>
      <c r="E366" s="93" t="s">
        <v>58</v>
      </c>
      <c r="F366" s="93" t="s">
        <v>380</v>
      </c>
      <c r="G366"/>
      <c r="H366"/>
      <c r="I366"/>
      <c r="J366"/>
    </row>
    <row r="367" spans="1:10" ht="15" customHeight="1" x14ac:dyDescent="0.25">
      <c r="A367" s="93" t="s">
        <v>325</v>
      </c>
      <c r="B367" s="117" t="s">
        <v>341</v>
      </c>
      <c r="C367" s="93" t="s">
        <v>358</v>
      </c>
      <c r="D367" s="93" t="s">
        <v>55</v>
      </c>
      <c r="E367" s="93" t="s">
        <v>58</v>
      </c>
      <c r="F367" s="93" t="s">
        <v>386</v>
      </c>
      <c r="G367"/>
      <c r="H367"/>
      <c r="I367"/>
      <c r="J367"/>
    </row>
    <row r="368" spans="1:10" ht="15" customHeight="1" x14ac:dyDescent="0.25">
      <c r="A368" s="93" t="s">
        <v>326</v>
      </c>
      <c r="B368" s="117" t="s">
        <v>341</v>
      </c>
      <c r="C368" s="93" t="s">
        <v>359</v>
      </c>
      <c r="D368" s="93" t="s">
        <v>54</v>
      </c>
      <c r="E368" s="93" t="s">
        <v>58</v>
      </c>
      <c r="F368" s="93" t="s">
        <v>387</v>
      </c>
      <c r="G368"/>
      <c r="H368"/>
      <c r="I368"/>
      <c r="J368"/>
    </row>
    <row r="369" spans="1:10" ht="15" customHeight="1" x14ac:dyDescent="0.25">
      <c r="A369" s="93" t="s">
        <v>327</v>
      </c>
      <c r="B369" s="117" t="s">
        <v>342</v>
      </c>
      <c r="C369" s="93" t="s">
        <v>360</v>
      </c>
      <c r="D369" s="93" t="s">
        <v>54</v>
      </c>
      <c r="E369" s="93" t="s">
        <v>58</v>
      </c>
      <c r="F369" s="93" t="s">
        <v>388</v>
      </c>
      <c r="G369"/>
      <c r="H369"/>
      <c r="I369"/>
      <c r="J369"/>
    </row>
    <row r="370" spans="1:10" x14ac:dyDescent="0.25">
      <c r="A370" s="93" t="s">
        <v>328</v>
      </c>
      <c r="B370" s="117" t="s">
        <v>342</v>
      </c>
      <c r="C370" s="93" t="s">
        <v>361</v>
      </c>
      <c r="D370" s="93" t="s">
        <v>54</v>
      </c>
      <c r="E370" s="93" t="s">
        <v>58</v>
      </c>
      <c r="F370" s="93" t="s">
        <v>389</v>
      </c>
      <c r="G370"/>
      <c r="H370"/>
      <c r="I370"/>
      <c r="J370"/>
    </row>
    <row r="371" spans="1:10" x14ac:dyDescent="0.25">
      <c r="A371" s="93" t="s">
        <v>329</v>
      </c>
      <c r="B371" s="117" t="s">
        <v>342</v>
      </c>
      <c r="C371" s="93" t="s">
        <v>362</v>
      </c>
      <c r="D371" s="93" t="s">
        <v>54</v>
      </c>
      <c r="E371" s="93" t="s">
        <v>58</v>
      </c>
      <c r="F371" s="93" t="s">
        <v>390</v>
      </c>
      <c r="G371"/>
      <c r="H371"/>
      <c r="I371"/>
      <c r="J371"/>
    </row>
    <row r="372" spans="1:10" ht="15" customHeight="1" x14ac:dyDescent="0.25">
      <c r="A372" s="93" t="s">
        <v>330</v>
      </c>
      <c r="B372" s="117" t="s">
        <v>342</v>
      </c>
      <c r="C372" s="93" t="s">
        <v>363</v>
      </c>
      <c r="D372" s="93" t="s">
        <v>54</v>
      </c>
      <c r="E372" s="93" t="s">
        <v>58</v>
      </c>
      <c r="F372" s="93" t="s">
        <v>391</v>
      </c>
      <c r="G372"/>
      <c r="H372"/>
      <c r="I372"/>
      <c r="J372"/>
    </row>
    <row r="373" spans="1:10" ht="15" customHeight="1" x14ac:dyDescent="0.25">
      <c r="A373" s="93" t="s">
        <v>331</v>
      </c>
      <c r="B373" s="117" t="s">
        <v>342</v>
      </c>
      <c r="C373" s="93" t="s">
        <v>364</v>
      </c>
      <c r="D373" s="93" t="s">
        <v>54</v>
      </c>
      <c r="E373" s="93" t="s">
        <v>58</v>
      </c>
      <c r="F373" s="93" t="s">
        <v>392</v>
      </c>
      <c r="G373"/>
      <c r="H373"/>
      <c r="I373"/>
      <c r="J373"/>
    </row>
    <row r="374" spans="1:10" x14ac:dyDescent="0.25">
      <c r="A374" s="93" t="s">
        <v>332</v>
      </c>
      <c r="B374" s="117" t="s">
        <v>342</v>
      </c>
      <c r="C374" s="93" t="s">
        <v>365</v>
      </c>
      <c r="D374" s="93" t="s">
        <v>54</v>
      </c>
      <c r="E374" s="93" t="s">
        <v>58</v>
      </c>
      <c r="F374" s="93" t="s">
        <v>393</v>
      </c>
      <c r="G374"/>
      <c r="H374"/>
      <c r="I374"/>
      <c r="J374"/>
    </row>
    <row r="375" spans="1:10" ht="15" customHeight="1" x14ac:dyDescent="0.25">
      <c r="A375" s="93" t="s">
        <v>333</v>
      </c>
      <c r="B375" s="117" t="s">
        <v>343</v>
      </c>
      <c r="C375" s="93" t="s">
        <v>49</v>
      </c>
      <c r="D375" s="93" t="s">
        <v>55</v>
      </c>
      <c r="E375" s="93" t="s">
        <v>58</v>
      </c>
      <c r="F375" s="93" t="s">
        <v>394</v>
      </c>
      <c r="G375"/>
      <c r="H375"/>
      <c r="I375"/>
      <c r="J375"/>
    </row>
    <row r="376" spans="1:10" x14ac:dyDescent="0.25">
      <c r="A376" s="118" t="s">
        <v>395</v>
      </c>
      <c r="B376" s="118"/>
      <c r="C376" s="118"/>
      <c r="D376" s="118"/>
      <c r="E376" s="118"/>
      <c r="F376" s="118"/>
    </row>
  </sheetData>
  <mergeCells count="25">
    <mergeCell ref="B112:E112"/>
    <mergeCell ref="B306:D306"/>
    <mergeCell ref="B309:E309"/>
    <mergeCell ref="B310:E310"/>
    <mergeCell ref="B75:E75"/>
    <mergeCell ref="B84:C84"/>
    <mergeCell ref="C87:D87"/>
    <mergeCell ref="B91:C91"/>
    <mergeCell ref="B100:C100"/>
    <mergeCell ref="A376:F376"/>
    <mergeCell ref="A344:F344"/>
    <mergeCell ref="B11:E11"/>
    <mergeCell ref="B12:E12"/>
    <mergeCell ref="B46:D46"/>
    <mergeCell ref="B49:E49"/>
    <mergeCell ref="B56:D56"/>
    <mergeCell ref="B57:D57"/>
    <mergeCell ref="B64:E64"/>
    <mergeCell ref="B65:E65"/>
    <mergeCell ref="B66:E66"/>
    <mergeCell ref="B67:E67"/>
    <mergeCell ref="B72:C72"/>
    <mergeCell ref="D105:E105"/>
    <mergeCell ref="B111:E111"/>
    <mergeCell ref="B326:D326"/>
  </mergeCells>
  <pageMargins left="0.7" right="0.7" top="0.75" bottom="0.75" header="0.3" footer="0.3"/>
  <pageSetup scale="38" orientation="portrait" verticalDpi="0" r:id="rId1"/>
  <rowBreaks count="3" manualBreakCount="3">
    <brk id="109" max="9" man="1"/>
    <brk id="220" max="9" man="1"/>
    <brk id="336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73068-B957-452E-8499-B42F86EF00A4}">
  <dimension ref="C1:T85"/>
  <sheetViews>
    <sheetView showGridLines="0" tabSelected="1" view="pageBreakPreview" topLeftCell="C1" zoomScale="60" zoomScaleNormal="85" workbookViewId="0">
      <pane xSplit="1" topLeftCell="D1" activePane="topRight" state="frozen"/>
      <selection activeCell="C1" sqref="C1"/>
      <selection pane="topRight" activeCell="M82" sqref="M82"/>
    </sheetView>
  </sheetViews>
  <sheetFormatPr baseColWidth="10" defaultColWidth="11.42578125" defaultRowHeight="21" x14ac:dyDescent="0.35"/>
  <cols>
    <col min="1" max="2" width="0" hidden="1" customWidth="1"/>
    <col min="3" max="3" width="65.7109375" style="134" customWidth="1"/>
    <col min="4" max="4" width="33.7109375" style="133" bestFit="1" customWidth="1"/>
    <col min="5" max="5" width="35.42578125" style="131" bestFit="1" customWidth="1"/>
    <col min="6" max="6" width="25.28515625" style="131" customWidth="1"/>
    <col min="7" max="7" width="14.5703125" style="131" customWidth="1"/>
    <col min="8" max="8" width="14.7109375" style="131" customWidth="1"/>
    <col min="9" max="9" width="15.140625" style="131" customWidth="1"/>
    <col min="10" max="10" width="15.7109375" style="132" customWidth="1"/>
    <col min="11" max="11" width="15" style="131" customWidth="1"/>
    <col min="12" max="12" width="15.5703125" style="131" customWidth="1"/>
    <col min="13" max="13" width="14.42578125" style="131" customWidth="1"/>
    <col min="14" max="14" width="14.5703125" style="131" customWidth="1"/>
    <col min="15" max="15" width="13.28515625" style="131" customWidth="1"/>
    <col min="16" max="17" width="14.42578125" style="130" bestFit="1" customWidth="1"/>
    <col min="18" max="18" width="20.5703125" style="130" bestFit="1" customWidth="1"/>
    <col min="19" max="19" width="1.7109375" style="130" customWidth="1"/>
    <col min="20" max="20" width="12.5703125" bestFit="1" customWidth="1"/>
  </cols>
  <sheetData>
    <row r="1" spans="3:20" ht="28.5" customHeight="1" x14ac:dyDescent="0.25">
      <c r="C1" s="189" t="s">
        <v>491</v>
      </c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7"/>
    </row>
    <row r="2" spans="3:20" ht="21.75" customHeight="1" x14ac:dyDescent="0.25">
      <c r="C2" s="183" t="s">
        <v>490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1"/>
    </row>
    <row r="3" spans="3:20" ht="15" customHeight="1" x14ac:dyDescent="0.25">
      <c r="C3" s="186">
        <v>2024</v>
      </c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4"/>
    </row>
    <row r="4" spans="3:20" ht="27" customHeight="1" x14ac:dyDescent="0.25">
      <c r="C4" s="183" t="s">
        <v>489</v>
      </c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1"/>
    </row>
    <row r="5" spans="3:20" ht="21.75" customHeight="1" x14ac:dyDescent="0.25">
      <c r="C5" s="182" t="s">
        <v>488</v>
      </c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1"/>
    </row>
    <row r="6" spans="3:20" ht="9.75" customHeight="1" x14ac:dyDescent="0.35"/>
    <row r="7" spans="3:20" s="166" customFormat="1" ht="25.5" customHeight="1" x14ac:dyDescent="0.25">
      <c r="C7" s="174" t="s">
        <v>487</v>
      </c>
      <c r="D7" s="180" t="s">
        <v>486</v>
      </c>
      <c r="E7" s="179" t="s">
        <v>485</v>
      </c>
      <c r="F7" s="178" t="s">
        <v>484</v>
      </c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6"/>
      <c r="S7" s="175"/>
    </row>
    <row r="8" spans="3:20" s="166" customFormat="1" x14ac:dyDescent="0.35">
      <c r="C8" s="174"/>
      <c r="D8" s="173"/>
      <c r="E8" s="172"/>
      <c r="F8" s="170" t="s">
        <v>483</v>
      </c>
      <c r="G8" s="170" t="s">
        <v>482</v>
      </c>
      <c r="H8" s="170" t="s">
        <v>481</v>
      </c>
      <c r="I8" s="170" t="s">
        <v>480</v>
      </c>
      <c r="J8" s="171" t="s">
        <v>479</v>
      </c>
      <c r="K8" s="170" t="s">
        <v>478</v>
      </c>
      <c r="L8" s="169" t="s">
        <v>477</v>
      </c>
      <c r="M8" s="170" t="s">
        <v>476</v>
      </c>
      <c r="N8" s="170" t="s">
        <v>475</v>
      </c>
      <c r="O8" s="170" t="s">
        <v>474</v>
      </c>
      <c r="P8" s="170" t="s">
        <v>473</v>
      </c>
      <c r="Q8" s="169" t="s">
        <v>472</v>
      </c>
      <c r="R8" s="168" t="s">
        <v>471</v>
      </c>
      <c r="S8" s="167"/>
    </row>
    <row r="9" spans="3:20" s="131" customFormat="1" x14ac:dyDescent="0.35">
      <c r="C9" s="156" t="s">
        <v>470</v>
      </c>
      <c r="D9" s="165"/>
      <c r="E9" s="164"/>
      <c r="F9" s="164"/>
      <c r="G9" s="164"/>
      <c r="H9" s="164"/>
      <c r="I9" s="164"/>
      <c r="J9" s="159"/>
      <c r="K9" s="164"/>
      <c r="L9" s="164"/>
      <c r="M9" s="164"/>
      <c r="N9" s="164"/>
      <c r="O9" s="164"/>
      <c r="P9" s="164"/>
      <c r="Q9" s="164"/>
      <c r="R9" s="163"/>
      <c r="S9" s="163"/>
    </row>
    <row r="10" spans="3:20" ht="15.75" x14ac:dyDescent="0.25">
      <c r="C10" s="151" t="s">
        <v>469</v>
      </c>
      <c r="D10" s="158">
        <f>D11+D12+D13+D14+D15</f>
        <v>1048837773</v>
      </c>
      <c r="E10" s="158">
        <f>E11+E12+E13+E14+E15</f>
        <v>1048837773</v>
      </c>
      <c r="F10" s="162">
        <f>SUM(F11:F15)</f>
        <v>58071862.160000004</v>
      </c>
      <c r="G10" s="162">
        <f>SUM(G11:G15)</f>
        <v>0</v>
      </c>
      <c r="H10" s="154">
        <f>SUM(H11:H15)</f>
        <v>0</v>
      </c>
      <c r="I10" s="154">
        <f>SUM(I11:I15)</f>
        <v>0</v>
      </c>
      <c r="J10" s="154">
        <f>SUM(J11:J15)</f>
        <v>0</v>
      </c>
      <c r="K10" s="154">
        <f>SUM(K11:K15)</f>
        <v>0</v>
      </c>
      <c r="L10" s="154">
        <f>SUM(L11:L15)</f>
        <v>0</v>
      </c>
      <c r="M10" s="154">
        <f>SUM(M11:M15)</f>
        <v>0</v>
      </c>
      <c r="N10" s="154">
        <f>SUM(N11:N15)</f>
        <v>0</v>
      </c>
      <c r="O10" s="159">
        <f>SUM(O11:O15)</f>
        <v>0</v>
      </c>
      <c r="P10" s="159">
        <f>SUM(P11:P15)</f>
        <v>0</v>
      </c>
      <c r="Q10" s="159">
        <f>SUM(Q11:Q15)</f>
        <v>0</v>
      </c>
      <c r="R10" s="154">
        <f>SUM(F10:Q10)</f>
        <v>58071862.160000004</v>
      </c>
      <c r="S10" s="154"/>
      <c r="T10" s="143"/>
    </row>
    <row r="11" spans="3:20" ht="22.5" customHeight="1" x14ac:dyDescent="0.25">
      <c r="C11" s="149" t="s">
        <v>468</v>
      </c>
      <c r="D11" s="157">
        <v>746579442</v>
      </c>
      <c r="E11" s="157">
        <v>746579442</v>
      </c>
      <c r="F11" s="157">
        <v>54682854.82</v>
      </c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>
        <f>SUM(F11:Q11)</f>
        <v>54682854.82</v>
      </c>
      <c r="S11" s="152"/>
      <c r="T11" s="143"/>
    </row>
    <row r="12" spans="3:20" ht="22.5" customHeight="1" x14ac:dyDescent="0.25">
      <c r="C12" s="149" t="s">
        <v>467</v>
      </c>
      <c r="D12" s="157">
        <v>83265808</v>
      </c>
      <c r="E12" s="157">
        <v>83265808</v>
      </c>
      <c r="F12" s="157">
        <v>3060000</v>
      </c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>
        <f>SUM(F12:Q12)</f>
        <v>3060000</v>
      </c>
      <c r="S12" s="152"/>
      <c r="T12" s="143"/>
    </row>
    <row r="13" spans="3:20" ht="22.5" customHeight="1" x14ac:dyDescent="0.25">
      <c r="C13" s="149" t="s">
        <v>466</v>
      </c>
      <c r="D13" s="157">
        <v>2388571</v>
      </c>
      <c r="E13" s="157">
        <v>2388571</v>
      </c>
      <c r="F13" s="157">
        <v>170000</v>
      </c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>
        <f>SUM(F13:Q13)</f>
        <v>170000</v>
      </c>
      <c r="S13" s="152"/>
      <c r="T13" s="143"/>
    </row>
    <row r="14" spans="3:20" ht="22.5" customHeight="1" x14ac:dyDescent="0.25">
      <c r="C14" s="149" t="s">
        <v>465</v>
      </c>
      <c r="D14" s="157">
        <v>66205406</v>
      </c>
      <c r="E14" s="157">
        <v>66205406</v>
      </c>
      <c r="F14" s="157">
        <v>0</v>
      </c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>
        <f>SUM(F14:Q14)</f>
        <v>0</v>
      </c>
      <c r="S14" s="152"/>
      <c r="T14" s="143"/>
    </row>
    <row r="15" spans="3:20" ht="22.5" customHeight="1" x14ac:dyDescent="0.25">
      <c r="C15" s="149" t="s">
        <v>464</v>
      </c>
      <c r="D15" s="157">
        <v>150398546</v>
      </c>
      <c r="E15" s="157">
        <v>150398546</v>
      </c>
      <c r="F15" s="157">
        <v>159007.34</v>
      </c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>
        <f>SUM(F15:Q15)</f>
        <v>159007.34</v>
      </c>
      <c r="S15" s="152"/>
      <c r="T15" s="143"/>
    </row>
    <row r="16" spans="3:20" ht="19.5" customHeight="1" x14ac:dyDescent="0.25">
      <c r="C16" s="151" t="s">
        <v>463</v>
      </c>
      <c r="D16" s="158">
        <f>D17+D18+D19+D20+D21+D22+D23+D24+D25</f>
        <v>284131625</v>
      </c>
      <c r="E16" s="158">
        <f>E17+E18+E19+E20+E21+E22+E23+E24+E25</f>
        <v>284131625</v>
      </c>
      <c r="F16" s="158">
        <f>F17+F18+F19+F20+F21+F22+F23+F24+F25</f>
        <v>21712657.579999998</v>
      </c>
      <c r="G16" s="158">
        <f>G17+G18+G19+G20+G21+G22+G23+G24+G25</f>
        <v>0</v>
      </c>
      <c r="H16" s="154">
        <f>SUM(H17:H25)</f>
        <v>0</v>
      </c>
      <c r="I16" s="154">
        <f>SUM(I17:I25)</f>
        <v>0</v>
      </c>
      <c r="J16" s="154">
        <f>SUM(J17:J25)</f>
        <v>0</v>
      </c>
      <c r="K16" s="154">
        <f>SUM(K17:K25)</f>
        <v>0</v>
      </c>
      <c r="L16" s="154">
        <f>SUM(L17:L25)</f>
        <v>0</v>
      </c>
      <c r="M16" s="154">
        <f>SUM(M17:M25)</f>
        <v>0</v>
      </c>
      <c r="N16" s="154">
        <f>SUM(N17:N25)</f>
        <v>0</v>
      </c>
      <c r="O16" s="154">
        <f>SUM(O17:O25)</f>
        <v>0</v>
      </c>
      <c r="P16" s="154">
        <f>SUM(P17:P25)</f>
        <v>0</v>
      </c>
      <c r="Q16" s="159">
        <f>SUM(Q17:Q25)</f>
        <v>0</v>
      </c>
      <c r="R16" s="154">
        <f>SUM(F16:Q16)</f>
        <v>21712657.579999998</v>
      </c>
      <c r="S16" s="154"/>
      <c r="T16" s="143"/>
    </row>
    <row r="17" spans="3:20" ht="19.5" customHeight="1" x14ac:dyDescent="0.25">
      <c r="C17" s="149" t="s">
        <v>462</v>
      </c>
      <c r="D17" s="157">
        <v>39426132</v>
      </c>
      <c r="E17" s="157">
        <v>39426132</v>
      </c>
      <c r="F17" s="157">
        <v>385974.32</v>
      </c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>
        <f>SUM(F17:Q17)</f>
        <v>385974.32</v>
      </c>
      <c r="S17" s="152"/>
      <c r="T17" s="143"/>
    </row>
    <row r="18" spans="3:20" ht="17.25" customHeight="1" x14ac:dyDescent="0.25">
      <c r="C18" s="149" t="s">
        <v>461</v>
      </c>
      <c r="D18" s="157">
        <v>29398510</v>
      </c>
      <c r="E18" s="157">
        <v>29398510</v>
      </c>
      <c r="F18" s="157">
        <v>1927691</v>
      </c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>
        <f>SUM(F18:Q18)</f>
        <v>1927691</v>
      </c>
      <c r="S18" s="152"/>
      <c r="T18" s="143"/>
    </row>
    <row r="19" spans="3:20" ht="24" customHeight="1" x14ac:dyDescent="0.25">
      <c r="C19" s="149" t="s">
        <v>460</v>
      </c>
      <c r="D19" s="157">
        <v>10535188</v>
      </c>
      <c r="E19" s="157">
        <v>10535188</v>
      </c>
      <c r="F19" s="157">
        <v>864981.76</v>
      </c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>
        <f>SUM(F19:Q19)</f>
        <v>864981.76</v>
      </c>
      <c r="S19" s="152"/>
      <c r="T19" s="143"/>
    </row>
    <row r="20" spans="3:20" ht="25.5" customHeight="1" x14ac:dyDescent="0.25">
      <c r="C20" s="149" t="s">
        <v>459</v>
      </c>
      <c r="D20" s="157">
        <v>2533072</v>
      </c>
      <c r="E20" s="157">
        <v>2533072</v>
      </c>
      <c r="F20" s="157">
        <v>97140.3</v>
      </c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>
        <f>SUM(F20:Q20)</f>
        <v>97140.3</v>
      </c>
      <c r="S20" s="152"/>
      <c r="T20" s="143"/>
    </row>
    <row r="21" spans="3:20" ht="24" customHeight="1" x14ac:dyDescent="0.25">
      <c r="C21" s="149" t="s">
        <v>458</v>
      </c>
      <c r="D21" s="157">
        <v>26280632</v>
      </c>
      <c r="E21" s="157">
        <v>26280632</v>
      </c>
      <c r="F21" s="157">
        <v>245913.05</v>
      </c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>
        <f>SUM(F21:Q21)</f>
        <v>245913.05</v>
      </c>
      <c r="S21" s="152"/>
      <c r="T21" s="143"/>
    </row>
    <row r="22" spans="3:20" ht="19.5" customHeight="1" x14ac:dyDescent="0.25">
      <c r="C22" s="149" t="s">
        <v>457</v>
      </c>
      <c r="D22" s="157">
        <v>40023393</v>
      </c>
      <c r="E22" s="157">
        <v>40023393</v>
      </c>
      <c r="F22" s="157">
        <v>2242965.16</v>
      </c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>
        <f>SUM(F22:Q22)</f>
        <v>2242965.16</v>
      </c>
      <c r="S22" s="152"/>
      <c r="T22" s="143"/>
    </row>
    <row r="23" spans="3:20" ht="35.25" customHeight="1" x14ac:dyDescent="0.25">
      <c r="C23" s="149" t="s">
        <v>456</v>
      </c>
      <c r="D23" s="157">
        <v>9641615</v>
      </c>
      <c r="E23" s="157">
        <v>9641615</v>
      </c>
      <c r="F23" s="157">
        <v>30603.65</v>
      </c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>
        <f>SUM(F23:Q23)</f>
        <v>30603.65</v>
      </c>
      <c r="S23" s="152"/>
      <c r="T23" s="143"/>
    </row>
    <row r="24" spans="3:20" ht="30.75" customHeight="1" x14ac:dyDescent="0.25">
      <c r="C24" s="149" t="s">
        <v>455</v>
      </c>
      <c r="D24" s="157">
        <v>114795077</v>
      </c>
      <c r="E24" s="157">
        <v>114795077</v>
      </c>
      <c r="F24" s="132">
        <v>15917388.34</v>
      </c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>
        <f>SUM(F24:Q24)</f>
        <v>15917388.34</v>
      </c>
      <c r="S24" s="152"/>
      <c r="T24" s="143"/>
    </row>
    <row r="25" spans="3:20" ht="15.75" x14ac:dyDescent="0.25">
      <c r="C25" s="149" t="s">
        <v>454</v>
      </c>
      <c r="D25" s="157">
        <v>11498006</v>
      </c>
      <c r="E25" s="157">
        <v>11498006</v>
      </c>
      <c r="F25" s="157">
        <v>0</v>
      </c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>
        <f>SUM(F25:Q25)</f>
        <v>0</v>
      </c>
      <c r="S25" s="152"/>
      <c r="T25" s="143"/>
    </row>
    <row r="26" spans="3:20" ht="15.75" x14ac:dyDescent="0.25">
      <c r="C26" s="151" t="s">
        <v>453</v>
      </c>
      <c r="D26" s="158">
        <f>D27+D28+D29+D30+D31+D32+D33+D34+D35</f>
        <v>120452551</v>
      </c>
      <c r="E26" s="158">
        <f>E27+E28+E29+E30+E31+E32+E33+E34+E35</f>
        <v>120452551</v>
      </c>
      <c r="F26" s="158">
        <f>F27+F28+F29+F30+F31+F32+F33+F34+F35</f>
        <v>735948.47</v>
      </c>
      <c r="G26" s="154"/>
      <c r="H26" s="154">
        <f>SUM(H27:H35)</f>
        <v>0</v>
      </c>
      <c r="I26" s="154">
        <f>SUM(I27:I35)</f>
        <v>0</v>
      </c>
      <c r="J26" s="154">
        <f>SUM(J27:J35)</f>
        <v>0</v>
      </c>
      <c r="K26" s="154">
        <f>SUM(K27:K35)</f>
        <v>0</v>
      </c>
      <c r="L26" s="154">
        <f>SUM(L27:L35)</f>
        <v>0</v>
      </c>
      <c r="M26" s="154">
        <f>SUM(M27:M35)</f>
        <v>0</v>
      </c>
      <c r="N26" s="154">
        <f>SUM(N27:N35)</f>
        <v>0</v>
      </c>
      <c r="O26" s="154">
        <f>SUM(O27:O35)</f>
        <v>0</v>
      </c>
      <c r="P26" s="154">
        <f>SUM(P27:P35)</f>
        <v>0</v>
      </c>
      <c r="Q26" s="159">
        <f>SUM(Q27:Q35)</f>
        <v>0</v>
      </c>
      <c r="R26" s="154">
        <f>SUM(F26:Q26)</f>
        <v>735948.47</v>
      </c>
      <c r="S26" s="154"/>
      <c r="T26" s="143"/>
    </row>
    <row r="27" spans="3:20" ht="15.75" x14ac:dyDescent="0.25">
      <c r="C27" s="149" t="s">
        <v>452</v>
      </c>
      <c r="D27" s="157">
        <v>3416658</v>
      </c>
      <c r="E27" s="157">
        <v>3416658</v>
      </c>
      <c r="F27" s="152">
        <v>420437.37</v>
      </c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>
        <f>SUM(F27:Q27)</f>
        <v>420437.37</v>
      </c>
      <c r="S27" s="152"/>
      <c r="T27" s="143"/>
    </row>
    <row r="28" spans="3:20" ht="15.75" x14ac:dyDescent="0.25">
      <c r="C28" s="149" t="s">
        <v>451</v>
      </c>
      <c r="D28" s="157">
        <v>3734146</v>
      </c>
      <c r="E28" s="157">
        <v>3734146</v>
      </c>
      <c r="F28" s="152">
        <v>1160.06</v>
      </c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>
        <f>SUM(F28:Q28)</f>
        <v>1160.06</v>
      </c>
      <c r="S28" s="152"/>
      <c r="T28" s="143"/>
    </row>
    <row r="29" spans="3:20" ht="15.75" x14ac:dyDescent="0.25">
      <c r="C29" s="149" t="s">
        <v>450</v>
      </c>
      <c r="D29" s="157">
        <v>5994164</v>
      </c>
      <c r="E29" s="157">
        <v>5994164</v>
      </c>
      <c r="F29" s="152">
        <v>3092.45</v>
      </c>
      <c r="G29" s="152"/>
      <c r="H29" s="152"/>
      <c r="I29" s="152"/>
      <c r="J29" s="152"/>
      <c r="K29" s="152"/>
      <c r="L29" s="152"/>
      <c r="M29" s="152"/>
      <c r="N29" s="152"/>
      <c r="O29" s="152"/>
      <c r="P29"/>
      <c r="Q29" s="152"/>
      <c r="R29" s="152">
        <f>SUM(F29:Q29)</f>
        <v>3092.45</v>
      </c>
      <c r="S29" s="152"/>
      <c r="T29" s="143"/>
    </row>
    <row r="30" spans="3:20" ht="15.75" x14ac:dyDescent="0.25">
      <c r="C30" s="149" t="s">
        <v>449</v>
      </c>
      <c r="D30" s="157">
        <v>1862867</v>
      </c>
      <c r="E30" s="157">
        <v>1862867</v>
      </c>
      <c r="F30" s="152">
        <v>474.2</v>
      </c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>
        <f>SUM(F30:Q30)</f>
        <v>474.2</v>
      </c>
      <c r="S30" s="152"/>
      <c r="T30" s="143"/>
    </row>
    <row r="31" spans="3:20" ht="15.75" x14ac:dyDescent="0.25">
      <c r="C31" s="149" t="s">
        <v>448</v>
      </c>
      <c r="D31" s="157">
        <v>69233960</v>
      </c>
      <c r="E31" s="157">
        <v>69233960</v>
      </c>
      <c r="F31" s="152">
        <v>1995</v>
      </c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>
        <f>SUM(F31:Q31)</f>
        <v>1995</v>
      </c>
      <c r="S31" s="152"/>
      <c r="T31" s="143"/>
    </row>
    <row r="32" spans="3:20" ht="15.75" x14ac:dyDescent="0.25">
      <c r="C32" s="149" t="s">
        <v>447</v>
      </c>
      <c r="D32" s="157">
        <v>1560137</v>
      </c>
      <c r="E32" s="157">
        <v>1560137</v>
      </c>
      <c r="F32" s="152">
        <v>10978.63</v>
      </c>
      <c r="G32" s="152"/>
      <c r="H32" s="152"/>
      <c r="I32" s="152"/>
      <c r="J32" s="152"/>
      <c r="K32" s="152"/>
      <c r="L32" s="152"/>
      <c r="M32" s="152"/>
      <c r="N32" s="152"/>
      <c r="O32" s="152"/>
      <c r="P32"/>
      <c r="Q32" s="152"/>
      <c r="R32" s="152">
        <f>SUM(F32:Q32)</f>
        <v>10978.63</v>
      </c>
      <c r="S32" s="152"/>
      <c r="T32" s="143"/>
    </row>
    <row r="33" spans="3:20" ht="31.5" x14ac:dyDescent="0.25">
      <c r="C33" s="149" t="s">
        <v>446</v>
      </c>
      <c r="D33" s="157">
        <v>18478017</v>
      </c>
      <c r="E33" s="157">
        <v>18478017</v>
      </c>
      <c r="F33" s="152">
        <v>168420.5</v>
      </c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>
        <f>SUM(F33:Q33)</f>
        <v>168420.5</v>
      </c>
      <c r="S33" s="152"/>
      <c r="T33" s="143"/>
    </row>
    <row r="34" spans="3:20" ht="31.5" x14ac:dyDescent="0.25">
      <c r="C34" s="149" t="s">
        <v>445</v>
      </c>
      <c r="D34" s="157">
        <v>0</v>
      </c>
      <c r="E34" s="157">
        <v>0</v>
      </c>
      <c r="F34" s="152">
        <v>0</v>
      </c>
      <c r="G34" s="152"/>
      <c r="H34" s="152"/>
      <c r="I34" s="152"/>
      <c r="J34" s="152"/>
      <c r="K34" s="152">
        <v>0</v>
      </c>
      <c r="L34" s="152"/>
      <c r="M34" s="152"/>
      <c r="N34" s="152"/>
      <c r="O34" s="152"/>
      <c r="P34" s="152"/>
      <c r="Q34" s="152"/>
      <c r="R34" s="152">
        <f>SUM(F34:Q34)</f>
        <v>0</v>
      </c>
      <c r="S34" s="152"/>
      <c r="T34" s="143"/>
    </row>
    <row r="35" spans="3:20" ht="15.75" x14ac:dyDescent="0.25">
      <c r="C35" s="149" t="s">
        <v>444</v>
      </c>
      <c r="D35" s="157">
        <v>16172602</v>
      </c>
      <c r="E35" s="157">
        <v>16172602</v>
      </c>
      <c r="F35" s="152">
        <v>129390.26</v>
      </c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>
        <f>SUM(F35:Q35)</f>
        <v>129390.26</v>
      </c>
      <c r="S35" s="152"/>
      <c r="T35" s="143"/>
    </row>
    <row r="36" spans="3:20" ht="15.75" x14ac:dyDescent="0.25">
      <c r="C36" s="151" t="s">
        <v>443</v>
      </c>
      <c r="D36" s="158">
        <f>D37+D43+D38+D44</f>
        <v>11996463</v>
      </c>
      <c r="E36" s="158">
        <f>E37+E43+E38+E44+E39</f>
        <v>11996463</v>
      </c>
      <c r="F36" s="158">
        <f>F37+F43+F38+F44</f>
        <v>464603.24</v>
      </c>
      <c r="G36" s="154"/>
      <c r="H36" s="154">
        <f>SUM(H37:H51)</f>
        <v>0</v>
      </c>
      <c r="I36" s="154">
        <f>SUM(I37:I51)</f>
        <v>0</v>
      </c>
      <c r="J36" s="154">
        <f>SUM(J37:J51)</f>
        <v>0</v>
      </c>
      <c r="K36" s="154">
        <f>SUM(K37:K51)</f>
        <v>0</v>
      </c>
      <c r="L36" s="154">
        <f>SUM(L37:L51)</f>
        <v>0</v>
      </c>
      <c r="M36" s="154">
        <f>SUM(M37:M51)</f>
        <v>0</v>
      </c>
      <c r="N36" s="154">
        <f>SUM(N37:N51)</f>
        <v>0</v>
      </c>
      <c r="O36" s="154">
        <f>SUM(O37:O51)</f>
        <v>0</v>
      </c>
      <c r="P36" s="154">
        <f>SUM(P37:P51)</f>
        <v>0</v>
      </c>
      <c r="Q36" s="159">
        <f>SUM(Q37:Q51)</f>
        <v>0</v>
      </c>
      <c r="R36" s="152">
        <f>SUM(F36:Q36)</f>
        <v>464603.24</v>
      </c>
      <c r="S36" s="154"/>
      <c r="T36" s="143"/>
    </row>
    <row r="37" spans="3:20" ht="15.75" x14ac:dyDescent="0.25">
      <c r="C37" s="149" t="s">
        <v>442</v>
      </c>
      <c r="D37" s="157">
        <v>4148566</v>
      </c>
      <c r="E37" s="157">
        <v>4148566</v>
      </c>
      <c r="F37" s="152">
        <v>0</v>
      </c>
      <c r="G37" s="152"/>
      <c r="H37" s="152"/>
      <c r="I37" s="152"/>
      <c r="J37" s="152"/>
      <c r="K37" s="152"/>
      <c r="L37" s="152"/>
      <c r="M37" s="152"/>
      <c r="N37" s="161"/>
      <c r="O37" s="152"/>
      <c r="P37" s="152"/>
      <c r="Q37" s="152"/>
      <c r="R37" s="152">
        <f>SUM(F37:Q37)</f>
        <v>0</v>
      </c>
      <c r="S37" s="152"/>
      <c r="T37" s="143"/>
    </row>
    <row r="38" spans="3:20" ht="31.5" x14ac:dyDescent="0.25">
      <c r="C38" s="149" t="s">
        <v>441</v>
      </c>
      <c r="D38" s="157">
        <v>7165697</v>
      </c>
      <c r="E38" s="157">
        <v>6665697</v>
      </c>
      <c r="F38" s="152">
        <v>0</v>
      </c>
      <c r="G38" s="152"/>
      <c r="H38" s="152"/>
      <c r="I38" s="152"/>
      <c r="J38" s="152"/>
      <c r="K38" s="152"/>
      <c r="L38" s="160"/>
      <c r="M38" s="152"/>
      <c r="N38" s="152"/>
      <c r="O38" s="152"/>
      <c r="P38" s="152"/>
      <c r="Q38" s="152"/>
      <c r="R38" s="152">
        <f>SUM(F38:Q38)</f>
        <v>0</v>
      </c>
      <c r="S38" s="152"/>
      <c r="T38" s="143"/>
    </row>
    <row r="39" spans="3:20" ht="31.5" x14ac:dyDescent="0.25">
      <c r="C39" s="149" t="s">
        <v>440</v>
      </c>
      <c r="D39" s="157">
        <v>0</v>
      </c>
      <c r="E39" s="157">
        <v>500000</v>
      </c>
      <c r="F39" s="152">
        <v>0</v>
      </c>
      <c r="G39" s="152"/>
      <c r="H39" s="152"/>
      <c r="I39" s="152"/>
      <c r="J39" s="152"/>
      <c r="K39" s="152"/>
      <c r="L39" s="160"/>
      <c r="M39" s="152"/>
      <c r="N39" s="152"/>
      <c r="O39" s="152"/>
      <c r="P39" s="152"/>
      <c r="Q39" s="152"/>
      <c r="R39" s="152">
        <f>SUM(F39:Q39)</f>
        <v>0</v>
      </c>
      <c r="S39" s="152"/>
      <c r="T39" s="143"/>
    </row>
    <row r="40" spans="3:20" ht="31.5" hidden="1" x14ac:dyDescent="0.25">
      <c r="C40" s="149" t="s">
        <v>439</v>
      </c>
      <c r="D40" s="157"/>
      <c r="E40" s="157"/>
      <c r="F40" s="152"/>
      <c r="G40" s="152">
        <v>0</v>
      </c>
      <c r="H40" s="152"/>
      <c r="I40" s="152"/>
      <c r="J40" s="152"/>
      <c r="K40" s="152">
        <v>0</v>
      </c>
      <c r="L40" s="160"/>
      <c r="M40" s="152"/>
      <c r="N40" s="152"/>
      <c r="O40" s="152"/>
      <c r="P40" s="152"/>
      <c r="Q40" s="152"/>
      <c r="R40" s="152">
        <v>0</v>
      </c>
      <c r="S40" s="152"/>
      <c r="T40" s="143"/>
    </row>
    <row r="41" spans="3:20" ht="31.5" hidden="1" x14ac:dyDescent="0.25">
      <c r="C41" s="149" t="s">
        <v>438</v>
      </c>
      <c r="D41" s="157"/>
      <c r="E41" s="157"/>
      <c r="F41" s="152"/>
      <c r="G41" s="152">
        <v>0</v>
      </c>
      <c r="H41" s="152"/>
      <c r="I41" s="152"/>
      <c r="J41" s="152"/>
      <c r="K41" s="152">
        <v>0</v>
      </c>
      <c r="L41" s="160"/>
      <c r="M41" s="152"/>
      <c r="N41" s="152"/>
      <c r="O41" s="152"/>
      <c r="P41" s="152"/>
      <c r="Q41" s="152"/>
      <c r="R41" s="152">
        <v>0</v>
      </c>
      <c r="S41" s="152"/>
      <c r="T41" s="143"/>
    </row>
    <row r="42" spans="3:20" ht="15.75" hidden="1" x14ac:dyDescent="0.25">
      <c r="C42" s="149" t="s">
        <v>437</v>
      </c>
      <c r="D42" s="157"/>
      <c r="E42" s="157"/>
      <c r="F42" s="152"/>
      <c r="G42" s="152"/>
      <c r="H42" s="152"/>
      <c r="I42" s="152"/>
      <c r="J42" s="152"/>
      <c r="K42" s="152"/>
      <c r="L42" s="160"/>
      <c r="M42" s="152"/>
      <c r="N42" s="152"/>
      <c r="O42" s="152"/>
      <c r="P42" s="152"/>
      <c r="Q42" s="152"/>
      <c r="R42" s="152">
        <v>0</v>
      </c>
      <c r="S42" s="152"/>
      <c r="T42" s="143"/>
    </row>
    <row r="43" spans="3:20" ht="15.75" x14ac:dyDescent="0.25">
      <c r="C43" s="149" t="s">
        <v>436</v>
      </c>
      <c r="D43" s="157">
        <v>682200</v>
      </c>
      <c r="E43" s="157">
        <v>682200</v>
      </c>
      <c r="F43" s="132">
        <v>464603.24</v>
      </c>
      <c r="G43" s="152">
        <v>0</v>
      </c>
      <c r="H43" s="152"/>
      <c r="I43" s="152"/>
      <c r="J43" s="152"/>
      <c r="K43" s="152">
        <v>0</v>
      </c>
      <c r="L43" s="152"/>
      <c r="M43" s="152"/>
      <c r="N43" s="152"/>
      <c r="O43" s="152"/>
      <c r="P43" s="152"/>
      <c r="Q43" s="152"/>
      <c r="R43" s="152">
        <f>SUM(F43:Q43)</f>
        <v>464603.24</v>
      </c>
      <c r="S43" s="152"/>
      <c r="T43" s="143"/>
    </row>
    <row r="44" spans="3:20" ht="31.5" x14ac:dyDescent="0.25">
      <c r="C44" s="149" t="s">
        <v>435</v>
      </c>
      <c r="D44" s="157">
        <v>0</v>
      </c>
      <c r="E44" s="157">
        <v>0</v>
      </c>
      <c r="F44" s="152">
        <v>0</v>
      </c>
      <c r="G44" s="152">
        <v>0</v>
      </c>
      <c r="H44" s="152"/>
      <c r="I44" s="152"/>
      <c r="J44" s="152"/>
      <c r="K44" s="152">
        <v>0</v>
      </c>
      <c r="L44" s="152"/>
      <c r="M44" s="152"/>
      <c r="N44" s="152"/>
      <c r="O44" s="152"/>
      <c r="P44" s="152"/>
      <c r="Q44" s="152"/>
      <c r="R44" s="152">
        <f>SUM(F44:Q44)</f>
        <v>0</v>
      </c>
      <c r="S44" s="152"/>
      <c r="T44" s="143"/>
    </row>
    <row r="45" spans="3:20" ht="15.75" x14ac:dyDescent="0.25">
      <c r="C45" s="151" t="s">
        <v>434</v>
      </c>
      <c r="D45" s="158">
        <v>0</v>
      </c>
      <c r="E45" s="158">
        <v>0</v>
      </c>
      <c r="F45" s="154">
        <v>0</v>
      </c>
      <c r="G45" s="152">
        <v>0</v>
      </c>
      <c r="H45" s="154">
        <v>0</v>
      </c>
      <c r="I45" s="154">
        <v>0</v>
      </c>
      <c r="J45" s="154">
        <v>0</v>
      </c>
      <c r="K45" s="152">
        <v>0</v>
      </c>
      <c r="L45" s="154">
        <v>0</v>
      </c>
      <c r="M45" s="154">
        <v>0</v>
      </c>
      <c r="N45" s="154">
        <v>0</v>
      </c>
      <c r="O45" s="154">
        <v>0</v>
      </c>
      <c r="P45" s="154">
        <v>0</v>
      </c>
      <c r="Q45" s="154">
        <v>0</v>
      </c>
      <c r="R45" s="152">
        <f>SUM(F45:Q45)</f>
        <v>0</v>
      </c>
      <c r="S45" s="152"/>
      <c r="T45" s="143"/>
    </row>
    <row r="46" spans="3:20" ht="15.75" x14ac:dyDescent="0.25">
      <c r="C46" s="149" t="s">
        <v>433</v>
      </c>
      <c r="D46" s="157">
        <v>0</v>
      </c>
      <c r="E46" s="157">
        <v>0</v>
      </c>
      <c r="F46" s="152">
        <v>0</v>
      </c>
      <c r="G46" s="152">
        <v>0</v>
      </c>
      <c r="H46" s="152">
        <v>0</v>
      </c>
      <c r="I46" s="152">
        <v>0</v>
      </c>
      <c r="J46" s="152">
        <v>0</v>
      </c>
      <c r="K46" s="152">
        <v>0</v>
      </c>
      <c r="L46" s="152">
        <v>0</v>
      </c>
      <c r="M46" s="152">
        <v>0</v>
      </c>
      <c r="N46" s="152">
        <v>0</v>
      </c>
      <c r="O46" s="152">
        <v>0</v>
      </c>
      <c r="P46" s="152">
        <v>0</v>
      </c>
      <c r="Q46" s="152"/>
      <c r="R46" s="152">
        <f>SUM(F46:Q46)</f>
        <v>0</v>
      </c>
      <c r="S46" s="152"/>
      <c r="T46" s="143"/>
    </row>
    <row r="47" spans="3:20" ht="31.5" x14ac:dyDescent="0.25">
      <c r="C47" s="149" t="s">
        <v>432</v>
      </c>
      <c r="D47" s="157">
        <v>0</v>
      </c>
      <c r="E47" s="157">
        <v>0</v>
      </c>
      <c r="F47" s="152">
        <v>0</v>
      </c>
      <c r="G47" s="152">
        <v>0</v>
      </c>
      <c r="H47" s="152">
        <v>0</v>
      </c>
      <c r="I47" s="152">
        <v>0</v>
      </c>
      <c r="J47" s="152">
        <v>0</v>
      </c>
      <c r="K47" s="152">
        <v>0</v>
      </c>
      <c r="L47" s="152">
        <v>0</v>
      </c>
      <c r="M47" s="152">
        <v>0</v>
      </c>
      <c r="N47" s="152">
        <v>0</v>
      </c>
      <c r="O47" s="152">
        <v>0</v>
      </c>
      <c r="P47" s="152">
        <v>0</v>
      </c>
      <c r="Q47" s="152"/>
      <c r="R47" s="152">
        <f>SUM(F47:Q47)</f>
        <v>0</v>
      </c>
      <c r="S47" s="152"/>
      <c r="T47" s="143"/>
    </row>
    <row r="48" spans="3:20" ht="31.5" x14ac:dyDescent="0.25">
      <c r="C48" s="149" t="s">
        <v>431</v>
      </c>
      <c r="D48" s="157">
        <v>0</v>
      </c>
      <c r="E48" s="157">
        <v>0</v>
      </c>
      <c r="F48" s="132">
        <v>0</v>
      </c>
      <c r="G48" s="152">
        <v>0</v>
      </c>
      <c r="H48" s="152">
        <v>0</v>
      </c>
      <c r="I48" s="152">
        <v>0</v>
      </c>
      <c r="J48" s="152">
        <v>0</v>
      </c>
      <c r="K48" s="152">
        <v>0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>
        <f>SUM(F48:Q48)</f>
        <v>0</v>
      </c>
      <c r="S48" s="152"/>
      <c r="T48" s="143"/>
    </row>
    <row r="49" spans="3:20" ht="31.5" hidden="1" x14ac:dyDescent="0.25">
      <c r="C49" s="149" t="s">
        <v>430</v>
      </c>
      <c r="D49" s="157">
        <v>0</v>
      </c>
      <c r="E49" s="157">
        <v>0</v>
      </c>
      <c r="F49" s="152"/>
      <c r="G49" s="152">
        <v>0</v>
      </c>
      <c r="H49" s="152">
        <v>0</v>
      </c>
      <c r="I49" s="152">
        <v>0</v>
      </c>
      <c r="J49" s="152">
        <v>0</v>
      </c>
      <c r="K49" s="152">
        <v>0</v>
      </c>
      <c r="L49" s="152">
        <v>0</v>
      </c>
      <c r="M49" s="152">
        <v>0</v>
      </c>
      <c r="N49" s="152">
        <v>0</v>
      </c>
      <c r="O49" s="152">
        <v>0</v>
      </c>
      <c r="P49" s="152">
        <v>0</v>
      </c>
      <c r="Q49" s="152"/>
      <c r="R49" s="152">
        <v>0</v>
      </c>
      <c r="S49" s="152"/>
      <c r="T49" s="143"/>
    </row>
    <row r="50" spans="3:20" ht="15.75" hidden="1" x14ac:dyDescent="0.25">
      <c r="C50" s="149" t="s">
        <v>429</v>
      </c>
      <c r="D50" s="157">
        <v>0</v>
      </c>
      <c r="E50" s="157">
        <v>0</v>
      </c>
      <c r="F50" s="152"/>
      <c r="G50" s="152">
        <v>0</v>
      </c>
      <c r="H50" s="152">
        <v>0</v>
      </c>
      <c r="I50" s="152">
        <v>0</v>
      </c>
      <c r="J50" s="152">
        <v>0</v>
      </c>
      <c r="K50" s="152">
        <v>0</v>
      </c>
      <c r="L50" s="152">
        <v>0</v>
      </c>
      <c r="M50" s="152">
        <v>0</v>
      </c>
      <c r="N50" s="152">
        <v>0</v>
      </c>
      <c r="O50" s="152">
        <v>0</v>
      </c>
      <c r="P50" s="152">
        <v>0</v>
      </c>
      <c r="Q50" s="152"/>
      <c r="R50" s="152">
        <v>0</v>
      </c>
      <c r="S50" s="152"/>
      <c r="T50" s="143"/>
    </row>
    <row r="51" spans="3:20" ht="40.5" customHeight="1" x14ac:dyDescent="0.25">
      <c r="C51" s="149" t="s">
        <v>428</v>
      </c>
      <c r="D51" s="157">
        <v>0</v>
      </c>
      <c r="E51" s="157">
        <v>0</v>
      </c>
      <c r="F51" s="132">
        <v>0</v>
      </c>
      <c r="G51" s="152">
        <v>0</v>
      </c>
      <c r="H51" s="152">
        <v>0</v>
      </c>
      <c r="I51" s="152">
        <v>0</v>
      </c>
      <c r="J51" s="152">
        <v>0</v>
      </c>
      <c r="K51" s="152">
        <v>0</v>
      </c>
      <c r="L51" s="152">
        <v>0</v>
      </c>
      <c r="M51" s="152">
        <v>0</v>
      </c>
      <c r="N51" s="152">
        <v>0</v>
      </c>
      <c r="O51" s="152">
        <v>0</v>
      </c>
      <c r="P51" s="152">
        <v>0</v>
      </c>
      <c r="Q51" s="152"/>
      <c r="R51" s="152">
        <f>SUM(F51:Q51)</f>
        <v>0</v>
      </c>
      <c r="S51" s="152"/>
      <c r="T51" s="143"/>
    </row>
    <row r="52" spans="3:20" ht="15.75" x14ac:dyDescent="0.25">
      <c r="C52" s="151" t="s">
        <v>427</v>
      </c>
      <c r="D52" s="158">
        <f>D53+D54+D55+D56+D57+D58+D59+D60+D61</f>
        <v>63230366</v>
      </c>
      <c r="E52" s="158">
        <f>E53+E54+E55+E56+E57+E58+E59+E60+E61</f>
        <v>63230366</v>
      </c>
      <c r="F52" s="158">
        <f>F53+F54+F55+F56+F57+F58+F59+F60+F61</f>
        <v>324344.61000000004</v>
      </c>
      <c r="G52" s="158">
        <f>G53+G54+G55+G56+G57+G58+G59+G60+G61</f>
        <v>0</v>
      </c>
      <c r="H52" s="158">
        <f>H53+H54+H55+H56+H57+H58+H59+H60+H61</f>
        <v>0</v>
      </c>
      <c r="I52" s="158">
        <f>I53+I54+I55+I56+I57+I58+I59+I60+I61</f>
        <v>0</v>
      </c>
      <c r="J52" s="158">
        <f>J53+J54+J55+J56+J57+J58+J59+J60+J61</f>
        <v>0</v>
      </c>
      <c r="K52" s="158">
        <f>K53+K54+K55+K56+K57+K58+K59+K60+K61</f>
        <v>0</v>
      </c>
      <c r="L52" s="158">
        <f>L53+L54+L55+L56+L57+L58+L59+L60+L61</f>
        <v>0</v>
      </c>
      <c r="M52" s="158">
        <f>M53+M54+M55+M56+M57+M58+M59+M60+M61</f>
        <v>0</v>
      </c>
      <c r="N52" s="154">
        <f>SUM(N53:N61)</f>
        <v>0</v>
      </c>
      <c r="O52" s="159">
        <f>SUM(O53:O61)</f>
        <v>0</v>
      </c>
      <c r="P52" s="159">
        <f>SUM(P53:P61)</f>
        <v>0</v>
      </c>
      <c r="Q52" s="159">
        <f>SUM(Q53:Q61)</f>
        <v>0</v>
      </c>
      <c r="R52" s="152">
        <f>SUM(F52:Q52)</f>
        <v>324344.61000000004</v>
      </c>
      <c r="S52" s="154"/>
      <c r="T52" s="143"/>
    </row>
    <row r="53" spans="3:20" ht="15.75" x14ac:dyDescent="0.25">
      <c r="C53" s="149" t="s">
        <v>426</v>
      </c>
      <c r="D53" s="157">
        <v>29022696</v>
      </c>
      <c r="E53" s="157">
        <v>29022696</v>
      </c>
      <c r="F53" s="152">
        <v>299014.34000000003</v>
      </c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>
        <f>SUM(F53:Q53)</f>
        <v>299014.34000000003</v>
      </c>
      <c r="S53" s="152"/>
      <c r="T53" s="143"/>
    </row>
    <row r="54" spans="3:20" ht="31.5" x14ac:dyDescent="0.25">
      <c r="C54" s="149" t="s">
        <v>425</v>
      </c>
      <c r="D54" s="157">
        <v>2382995</v>
      </c>
      <c r="E54" s="157">
        <v>2382995</v>
      </c>
      <c r="F54" s="152">
        <v>0</v>
      </c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>
        <f>SUM(F54:Q54)</f>
        <v>0</v>
      </c>
      <c r="S54" s="152"/>
      <c r="T54" s="143"/>
    </row>
    <row r="55" spans="3:20" ht="15.75" x14ac:dyDescent="0.25">
      <c r="C55" s="149" t="s">
        <v>424</v>
      </c>
      <c r="D55" s="157">
        <v>998753</v>
      </c>
      <c r="E55" s="157">
        <v>998753</v>
      </c>
      <c r="F55" s="152">
        <v>0</v>
      </c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>
        <f>SUM(F55:Q55)</f>
        <v>0</v>
      </c>
      <c r="S55" s="152"/>
      <c r="T55" s="143"/>
    </row>
    <row r="56" spans="3:20" ht="31.5" x14ac:dyDescent="0.25">
      <c r="C56" s="149" t="s">
        <v>423</v>
      </c>
      <c r="D56" s="157">
        <v>18765672</v>
      </c>
      <c r="E56" s="157">
        <v>18765672</v>
      </c>
      <c r="F56" s="152">
        <v>0</v>
      </c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>
        <f>SUM(F56:Q56)</f>
        <v>0</v>
      </c>
      <c r="S56" s="152"/>
      <c r="T56" s="143"/>
    </row>
    <row r="57" spans="3:20" ht="17.25" customHeight="1" x14ac:dyDescent="0.25">
      <c r="C57" s="149" t="s">
        <v>422</v>
      </c>
      <c r="D57" s="157">
        <v>9276413</v>
      </c>
      <c r="E57" s="157">
        <v>9276413</v>
      </c>
      <c r="F57" s="152">
        <v>25330.27</v>
      </c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>
        <f>SUM(F57:Q57)</f>
        <v>25330.27</v>
      </c>
      <c r="S57" s="152"/>
      <c r="T57" s="143"/>
    </row>
    <row r="58" spans="3:20" ht="15.75" x14ac:dyDescent="0.25">
      <c r="C58" s="149" t="s">
        <v>421</v>
      </c>
      <c r="D58" s="157">
        <v>739570</v>
      </c>
      <c r="E58" s="157">
        <v>739570</v>
      </c>
      <c r="F58" s="152">
        <v>0</v>
      </c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>
        <f>SUM(F58:Q58)</f>
        <v>0</v>
      </c>
      <c r="S58" s="152"/>
      <c r="T58" s="143"/>
    </row>
    <row r="59" spans="3:20" ht="19.5" customHeight="1" x14ac:dyDescent="0.25">
      <c r="C59" s="149" t="s">
        <v>420</v>
      </c>
      <c r="D59" s="157">
        <v>0</v>
      </c>
      <c r="E59" s="157">
        <v>0</v>
      </c>
      <c r="F59" s="152">
        <v>0</v>
      </c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>
        <f>SUM(F59:Q59)</f>
        <v>0</v>
      </c>
      <c r="S59" s="152"/>
      <c r="T59" s="143"/>
    </row>
    <row r="60" spans="3:20" ht="17.25" customHeight="1" x14ac:dyDescent="0.25">
      <c r="C60" s="149" t="s">
        <v>419</v>
      </c>
      <c r="D60" s="157">
        <v>1713155</v>
      </c>
      <c r="E60" s="157">
        <v>1713155</v>
      </c>
      <c r="F60" s="152">
        <v>0</v>
      </c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>
        <f>SUM(F60:Q60)</f>
        <v>0</v>
      </c>
      <c r="S60" s="152"/>
      <c r="T60" s="143"/>
    </row>
    <row r="61" spans="3:20" ht="44.25" customHeight="1" x14ac:dyDescent="0.25">
      <c r="C61" s="149" t="s">
        <v>418</v>
      </c>
      <c r="D61" s="157">
        <v>331112</v>
      </c>
      <c r="E61" s="157">
        <v>331112</v>
      </c>
      <c r="F61" s="152">
        <v>0</v>
      </c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>
        <f>SUM(F61:Q61)</f>
        <v>0</v>
      </c>
      <c r="S61" s="152"/>
      <c r="T61" s="143"/>
    </row>
    <row r="62" spans="3:20" ht="15.75" x14ac:dyDescent="0.25">
      <c r="C62" s="151" t="s">
        <v>417</v>
      </c>
      <c r="D62" s="158">
        <f>D63+D64+D65</f>
        <v>168976447</v>
      </c>
      <c r="E62" s="158">
        <f>E63+E64+E65</f>
        <v>168976447</v>
      </c>
      <c r="F62" s="158">
        <f>F63+F64+F65</f>
        <v>14794360.66</v>
      </c>
      <c r="G62" s="158">
        <f>G63+G64+G65</f>
        <v>0</v>
      </c>
      <c r="H62" s="158">
        <f>H63+H64+H65</f>
        <v>0</v>
      </c>
      <c r="I62" s="158">
        <f>I63+I64+I65</f>
        <v>0</v>
      </c>
      <c r="J62" s="158">
        <f>J63+J64+J65</f>
        <v>0</v>
      </c>
      <c r="K62" s="154">
        <v>0</v>
      </c>
      <c r="L62" s="154">
        <v>0</v>
      </c>
      <c r="M62" s="154">
        <v>0</v>
      </c>
      <c r="N62" s="159">
        <f>SUM(N63)</f>
        <v>0</v>
      </c>
      <c r="O62" s="159">
        <f>SUM(O63)</f>
        <v>0</v>
      </c>
      <c r="P62" s="159">
        <f>SUM(P64)</f>
        <v>0</v>
      </c>
      <c r="Q62" s="159">
        <f>SUM(Q64)</f>
        <v>0</v>
      </c>
      <c r="R62" s="152">
        <f>SUM(F62:Q62)</f>
        <v>14794360.66</v>
      </c>
      <c r="S62" s="154"/>
      <c r="T62" s="143"/>
    </row>
    <row r="63" spans="3:20" ht="15.75" x14ac:dyDescent="0.25">
      <c r="C63" s="149" t="s">
        <v>416</v>
      </c>
      <c r="D63" s="157">
        <v>27038353</v>
      </c>
      <c r="E63" s="157">
        <v>27038353</v>
      </c>
      <c r="F63" s="152">
        <v>795036.69</v>
      </c>
      <c r="G63" s="152">
        <v>0</v>
      </c>
      <c r="H63" s="152"/>
      <c r="I63" s="152"/>
      <c r="J63" s="152"/>
      <c r="K63" s="152"/>
      <c r="L63" s="152"/>
      <c r="M63" s="152"/>
      <c r="N63" s="152"/>
      <c r="O63" s="152"/>
      <c r="P63"/>
      <c r="Q63" s="152"/>
      <c r="R63" s="152">
        <f>SUM(F63:Q63)</f>
        <v>795036.69</v>
      </c>
      <c r="S63" s="152"/>
      <c r="T63" s="143"/>
    </row>
    <row r="64" spans="3:20" ht="15.75" x14ac:dyDescent="0.25">
      <c r="C64" s="149" t="s">
        <v>415</v>
      </c>
      <c r="D64" s="157">
        <v>141938094</v>
      </c>
      <c r="E64" s="157">
        <v>141938094</v>
      </c>
      <c r="F64" s="152">
        <v>13999323.970000001</v>
      </c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>
        <f>SUM(F64:Q64)</f>
        <v>13999323.970000001</v>
      </c>
      <c r="S64" s="152"/>
      <c r="T64" s="143"/>
    </row>
    <row r="65" spans="3:20" ht="15.75" x14ac:dyDescent="0.25">
      <c r="C65" s="149" t="s">
        <v>414</v>
      </c>
      <c r="D65" s="157">
        <v>0</v>
      </c>
      <c r="E65" s="157">
        <v>0</v>
      </c>
      <c r="F65" s="152">
        <v>0</v>
      </c>
      <c r="G65" s="152">
        <v>0</v>
      </c>
      <c r="H65" s="152"/>
      <c r="I65" s="152"/>
      <c r="J65" s="152"/>
      <c r="K65" s="152">
        <v>0</v>
      </c>
      <c r="L65" s="152"/>
      <c r="M65" s="152"/>
      <c r="N65" s="152"/>
      <c r="O65" s="152"/>
      <c r="P65" s="152"/>
      <c r="Q65" s="152"/>
      <c r="R65" s="152">
        <f>SUM(F65:Q65)</f>
        <v>0</v>
      </c>
      <c r="S65" s="152"/>
      <c r="T65" s="143"/>
    </row>
    <row r="66" spans="3:20" ht="31.5" x14ac:dyDescent="0.25">
      <c r="C66" s="151" t="s">
        <v>413</v>
      </c>
      <c r="D66" s="158">
        <v>0</v>
      </c>
      <c r="E66" s="158">
        <v>0</v>
      </c>
      <c r="F66" s="154">
        <v>0</v>
      </c>
      <c r="G66" s="152">
        <v>0</v>
      </c>
      <c r="H66" s="154">
        <v>0</v>
      </c>
      <c r="I66" s="154">
        <v>0</v>
      </c>
      <c r="J66" s="154">
        <v>0</v>
      </c>
      <c r="K66" s="152">
        <v>0</v>
      </c>
      <c r="L66" s="154">
        <v>0</v>
      </c>
      <c r="M66" s="154">
        <v>0</v>
      </c>
      <c r="N66" s="154">
        <v>0</v>
      </c>
      <c r="O66" s="154">
        <v>0</v>
      </c>
      <c r="P66" s="154">
        <v>0</v>
      </c>
      <c r="Q66" s="154">
        <v>0</v>
      </c>
      <c r="R66" s="152">
        <f>SUM(F66:Q66)</f>
        <v>0</v>
      </c>
      <c r="S66" s="152"/>
      <c r="T66" s="143"/>
    </row>
    <row r="67" spans="3:20" ht="15.75" x14ac:dyDescent="0.25">
      <c r="C67" s="149" t="s">
        <v>412</v>
      </c>
      <c r="D67" s="157">
        <v>0</v>
      </c>
      <c r="E67" s="157">
        <v>0</v>
      </c>
      <c r="F67" s="152">
        <v>0</v>
      </c>
      <c r="G67" s="152">
        <v>0</v>
      </c>
      <c r="H67" s="152">
        <v>0</v>
      </c>
      <c r="I67" s="152">
        <v>0</v>
      </c>
      <c r="J67" s="152">
        <v>0</v>
      </c>
      <c r="K67" s="152">
        <v>0</v>
      </c>
      <c r="L67" s="152">
        <v>0</v>
      </c>
      <c r="M67" s="152">
        <v>0</v>
      </c>
      <c r="N67" s="152">
        <v>0</v>
      </c>
      <c r="O67" s="152">
        <v>0</v>
      </c>
      <c r="P67" s="152">
        <v>0</v>
      </c>
      <c r="Q67" s="152"/>
      <c r="R67" s="152">
        <f>SUM(F67:Q67)</f>
        <v>0</v>
      </c>
      <c r="S67" s="152"/>
      <c r="T67" s="143"/>
    </row>
    <row r="68" spans="3:20" ht="31.5" x14ac:dyDescent="0.25">
      <c r="C68" s="149" t="s">
        <v>411</v>
      </c>
      <c r="D68" s="157">
        <v>0</v>
      </c>
      <c r="E68" s="157">
        <v>0</v>
      </c>
      <c r="F68" s="152">
        <v>0</v>
      </c>
      <c r="G68" s="152">
        <v>0</v>
      </c>
      <c r="H68" s="152">
        <v>0</v>
      </c>
      <c r="I68" s="152">
        <v>0</v>
      </c>
      <c r="J68" s="152">
        <v>0</v>
      </c>
      <c r="K68" s="152">
        <v>0</v>
      </c>
      <c r="L68" s="152">
        <v>0</v>
      </c>
      <c r="M68" s="152">
        <v>0</v>
      </c>
      <c r="N68" s="152">
        <v>0</v>
      </c>
      <c r="O68" s="152">
        <v>0</v>
      </c>
      <c r="P68" s="152">
        <v>0</v>
      </c>
      <c r="Q68" s="152"/>
      <c r="R68" s="152">
        <f>SUM(F68:Q68)</f>
        <v>0</v>
      </c>
      <c r="S68" s="152"/>
      <c r="T68" s="143"/>
    </row>
    <row r="69" spans="3:20" ht="15.75" x14ac:dyDescent="0.25">
      <c r="C69" s="151" t="s">
        <v>410</v>
      </c>
      <c r="D69" s="158">
        <v>0</v>
      </c>
      <c r="E69" s="158">
        <v>0</v>
      </c>
      <c r="F69" s="154">
        <v>0</v>
      </c>
      <c r="G69" s="152">
        <v>0</v>
      </c>
      <c r="H69" s="154">
        <v>0</v>
      </c>
      <c r="I69" s="154">
        <v>0</v>
      </c>
      <c r="J69" s="154">
        <v>0</v>
      </c>
      <c r="K69" s="152">
        <v>0</v>
      </c>
      <c r="L69" s="154">
        <v>0</v>
      </c>
      <c r="M69" s="154">
        <v>0</v>
      </c>
      <c r="N69" s="154">
        <v>0</v>
      </c>
      <c r="O69" s="154">
        <v>0</v>
      </c>
      <c r="P69" s="154">
        <v>0</v>
      </c>
      <c r="Q69" s="154">
        <v>0</v>
      </c>
      <c r="R69" s="152">
        <f>SUM(F69:Q69)</f>
        <v>0</v>
      </c>
      <c r="S69" s="152"/>
      <c r="T69" s="143"/>
    </row>
    <row r="70" spans="3:20" ht="15.75" x14ac:dyDescent="0.25">
      <c r="C70" s="149" t="s">
        <v>409</v>
      </c>
      <c r="D70" s="157">
        <v>0</v>
      </c>
      <c r="E70" s="157">
        <v>0</v>
      </c>
      <c r="F70" s="152">
        <v>0</v>
      </c>
      <c r="G70" s="152">
        <v>0</v>
      </c>
      <c r="H70" s="152">
        <v>0</v>
      </c>
      <c r="I70" s="152">
        <v>0</v>
      </c>
      <c r="J70" s="152">
        <v>0</v>
      </c>
      <c r="K70" s="152">
        <v>0</v>
      </c>
      <c r="L70" s="152">
        <v>0</v>
      </c>
      <c r="M70" s="152">
        <v>0</v>
      </c>
      <c r="N70" s="152">
        <v>0</v>
      </c>
      <c r="O70" s="152">
        <v>0</v>
      </c>
      <c r="P70" s="152">
        <v>0</v>
      </c>
      <c r="Q70" s="152"/>
      <c r="R70" s="152">
        <f>SUM(F70:Q70)</f>
        <v>0</v>
      </c>
      <c r="S70" s="152"/>
      <c r="T70" s="143"/>
    </row>
    <row r="71" spans="3:20" ht="15.75" x14ac:dyDescent="0.25">
      <c r="C71" s="156" t="s">
        <v>408</v>
      </c>
      <c r="D71" s="155">
        <f>D72+D73</f>
        <v>0</v>
      </c>
      <c r="E71" s="155">
        <f>E72+E73</f>
        <v>0</v>
      </c>
      <c r="F71" s="154"/>
      <c r="G71" s="152">
        <v>0</v>
      </c>
      <c r="H71" s="154"/>
      <c r="I71" s="154"/>
      <c r="J71" s="154"/>
      <c r="K71" s="152">
        <v>0</v>
      </c>
      <c r="L71" s="154">
        <v>0</v>
      </c>
      <c r="M71" s="154"/>
      <c r="N71" s="154"/>
      <c r="O71" s="154"/>
      <c r="P71" s="154"/>
      <c r="Q71" s="154"/>
      <c r="R71" s="152">
        <f>SUM(F71:Q71)</f>
        <v>0</v>
      </c>
      <c r="S71" s="152"/>
      <c r="T71" s="143"/>
    </row>
    <row r="72" spans="3:20" ht="15.75" x14ac:dyDescent="0.25">
      <c r="C72" s="151" t="s">
        <v>407</v>
      </c>
      <c r="D72" s="155">
        <v>0</v>
      </c>
      <c r="E72" s="155">
        <v>0</v>
      </c>
      <c r="F72" s="154">
        <v>0</v>
      </c>
      <c r="G72" s="152">
        <v>0</v>
      </c>
      <c r="H72" s="154">
        <v>0</v>
      </c>
      <c r="I72" s="154"/>
      <c r="J72" s="152">
        <v>0</v>
      </c>
      <c r="K72" s="152">
        <v>0</v>
      </c>
      <c r="L72" s="154">
        <v>0</v>
      </c>
      <c r="M72" s="152">
        <v>0</v>
      </c>
      <c r="N72" s="154">
        <v>0</v>
      </c>
      <c r="O72" s="154">
        <v>0</v>
      </c>
      <c r="P72" s="152">
        <v>0</v>
      </c>
      <c r="Q72" s="154">
        <v>0</v>
      </c>
      <c r="R72" s="152">
        <f>SUM(F72:Q72)</f>
        <v>0</v>
      </c>
      <c r="S72" s="152"/>
      <c r="T72" s="143"/>
    </row>
    <row r="73" spans="3:20" ht="15.75" x14ac:dyDescent="0.25">
      <c r="C73" s="149" t="s">
        <v>406</v>
      </c>
      <c r="D73" s="153">
        <v>0</v>
      </c>
      <c r="E73" s="153">
        <v>0</v>
      </c>
      <c r="F73" s="152">
        <v>0</v>
      </c>
      <c r="G73" s="152">
        <v>0</v>
      </c>
      <c r="H73" s="152"/>
      <c r="I73" s="152"/>
      <c r="J73" s="152"/>
      <c r="K73" s="152">
        <v>0</v>
      </c>
      <c r="L73" s="152"/>
      <c r="M73" s="152"/>
      <c r="N73" s="152"/>
      <c r="O73" s="152"/>
      <c r="P73" s="152"/>
      <c r="Q73" s="152"/>
      <c r="R73" s="152">
        <f>SUM(F73:Q73)</f>
        <v>0</v>
      </c>
      <c r="S73" s="152"/>
      <c r="T73" s="143"/>
    </row>
    <row r="74" spans="3:20" ht="23.25" customHeight="1" x14ac:dyDescent="0.25">
      <c r="C74" s="149" t="s">
        <v>405</v>
      </c>
      <c r="D74" s="153">
        <v>0</v>
      </c>
      <c r="E74" s="153">
        <v>0</v>
      </c>
      <c r="F74" s="152">
        <v>0</v>
      </c>
      <c r="G74" s="152">
        <v>0</v>
      </c>
      <c r="H74" s="152"/>
      <c r="I74" s="152"/>
      <c r="J74" s="152"/>
      <c r="K74" s="152">
        <v>0</v>
      </c>
      <c r="L74" s="152"/>
      <c r="M74" s="152"/>
      <c r="N74" s="152"/>
      <c r="O74" s="152"/>
      <c r="P74" s="152"/>
      <c r="Q74" s="152"/>
      <c r="R74" s="152">
        <f>SUM(F74:Q74)</f>
        <v>0</v>
      </c>
      <c r="S74" s="152"/>
      <c r="T74" s="143"/>
    </row>
    <row r="75" spans="3:20" ht="15.75" x14ac:dyDescent="0.25">
      <c r="C75" s="151" t="s">
        <v>404</v>
      </c>
      <c r="D75" s="155">
        <f>D76+D77</f>
        <v>10000000</v>
      </c>
      <c r="E75" s="155">
        <f>E76+E77</f>
        <v>10000000</v>
      </c>
      <c r="F75" s="155">
        <f>+F76+F77</f>
        <v>6393049.9900000002</v>
      </c>
      <c r="G75" s="155">
        <f>G76+G77</f>
        <v>0</v>
      </c>
      <c r="H75" s="155">
        <f>H76+H77</f>
        <v>0</v>
      </c>
      <c r="I75" s="155">
        <f>I76+I77</f>
        <v>0</v>
      </c>
      <c r="J75" s="155">
        <f>J76+J77</f>
        <v>0</v>
      </c>
      <c r="K75" s="154">
        <v>0</v>
      </c>
      <c r="L75" s="154">
        <v>0</v>
      </c>
      <c r="M75" s="154">
        <v>0</v>
      </c>
      <c r="N75" s="154">
        <v>0</v>
      </c>
      <c r="O75" s="154">
        <v>0</v>
      </c>
      <c r="P75" s="154">
        <v>0</v>
      </c>
      <c r="Q75" s="154">
        <v>0</v>
      </c>
      <c r="R75" s="152">
        <f>SUM(F75:Q75)</f>
        <v>6393049.9900000002</v>
      </c>
      <c r="S75" s="154"/>
      <c r="T75" s="143"/>
    </row>
    <row r="76" spans="3:20" ht="15.75" x14ac:dyDescent="0.25">
      <c r="C76" s="149" t="s">
        <v>403</v>
      </c>
      <c r="D76" s="153">
        <v>10000000</v>
      </c>
      <c r="E76" s="153">
        <v>10000000</v>
      </c>
      <c r="F76" s="132">
        <v>6393049.9900000002</v>
      </c>
      <c r="G76" s="132"/>
      <c r="H76" s="132"/>
      <c r="I76" s="132"/>
      <c r="K76" s="132"/>
      <c r="L76" s="132"/>
      <c r="M76" s="132"/>
      <c r="N76" s="132"/>
      <c r="O76" s="132"/>
      <c r="P76" s="132"/>
      <c r="Q76" s="132"/>
      <c r="R76" s="132"/>
      <c r="S76" s="152"/>
      <c r="T76" s="143"/>
    </row>
    <row r="77" spans="3:20" ht="15.75" x14ac:dyDescent="0.25">
      <c r="C77" s="149" t="s">
        <v>402</v>
      </c>
      <c r="D77" s="148">
        <v>0</v>
      </c>
      <c r="E77" s="148">
        <v>0</v>
      </c>
      <c r="F77" s="132">
        <v>0</v>
      </c>
      <c r="G77" s="132"/>
      <c r="H77" s="132"/>
      <c r="I77" s="132"/>
      <c r="K77" s="132"/>
      <c r="L77" s="132"/>
      <c r="M77" s="132"/>
      <c r="N77" s="132"/>
      <c r="O77" s="132"/>
      <c r="P77" s="132"/>
      <c r="Q77" s="132"/>
      <c r="R77" s="132"/>
      <c r="S77" s="152"/>
      <c r="T77" s="143"/>
    </row>
    <row r="78" spans="3:20" ht="15.75" x14ac:dyDescent="0.25">
      <c r="C78" s="151" t="s">
        <v>401</v>
      </c>
      <c r="D78" s="150">
        <v>0</v>
      </c>
      <c r="E78" s="150">
        <v>0</v>
      </c>
      <c r="F78" s="132">
        <v>0</v>
      </c>
      <c r="G78" s="132"/>
      <c r="H78" s="132"/>
      <c r="I78" s="132"/>
      <c r="K78" s="132"/>
      <c r="L78" s="132"/>
      <c r="M78" s="132"/>
      <c r="N78" s="132"/>
      <c r="O78" s="132"/>
      <c r="P78" s="132"/>
      <c r="Q78" s="132"/>
      <c r="R78" s="132"/>
      <c r="S78" s="132"/>
      <c r="T78" s="143"/>
    </row>
    <row r="79" spans="3:20" ht="15.75" x14ac:dyDescent="0.25">
      <c r="C79" s="149" t="s">
        <v>400</v>
      </c>
      <c r="D79" s="148">
        <v>0</v>
      </c>
      <c r="E79" s="148">
        <v>0</v>
      </c>
      <c r="F79" s="147">
        <v>0</v>
      </c>
      <c r="G79" s="147">
        <v>0</v>
      </c>
      <c r="H79" s="147"/>
      <c r="I79" s="147"/>
      <c r="J79" s="147"/>
      <c r="K79" s="147">
        <v>0</v>
      </c>
      <c r="L79" s="147"/>
      <c r="M79" s="147"/>
      <c r="N79" s="147"/>
      <c r="O79" s="147"/>
      <c r="P79" s="147"/>
      <c r="Q79" s="147"/>
      <c r="R79" s="147">
        <v>0</v>
      </c>
      <c r="S79" s="147"/>
      <c r="T79" s="143"/>
    </row>
    <row r="80" spans="3:20" ht="16.5" thickBot="1" x14ac:dyDescent="0.3">
      <c r="C80" s="146" t="s">
        <v>399</v>
      </c>
      <c r="D80" s="145">
        <f>D10+D16+D26+D36+D52+D62+D75</f>
        <v>1707625225</v>
      </c>
      <c r="E80" s="145">
        <f>+E75+E62+E52+E36+E26+E16+E10</f>
        <v>1707625225</v>
      </c>
      <c r="F80" s="145">
        <f>F10+F16+F26+F36+F52+F62+F75</f>
        <v>102496826.70999999</v>
      </c>
      <c r="G80" s="145">
        <f>G10+G16+G26+G36+G52+G62+G75</f>
        <v>0</v>
      </c>
      <c r="H80" s="145">
        <f>H10+H16+H26+H36+H52+H62+H75</f>
        <v>0</v>
      </c>
      <c r="I80" s="145">
        <f>I10+I16+I26+I36+I52+I62+I75</f>
        <v>0</v>
      </c>
      <c r="J80" s="145">
        <f>J10+J16+J26+J36+J52+J62+J75</f>
        <v>0</v>
      </c>
      <c r="K80" s="145">
        <f>K10+K16+K26+K36+K52+K62+K75</f>
        <v>0</v>
      </c>
      <c r="L80" s="145">
        <f>L10+L16+L26+L36+L52+L62+L75</f>
        <v>0</v>
      </c>
      <c r="M80" s="145">
        <f>M10+M16+M26+M36+M52+M62+M75</f>
        <v>0</v>
      </c>
      <c r="N80" s="145">
        <f>+N75+N62+N52+N36+N26+N16+N10</f>
        <v>0</v>
      </c>
      <c r="O80" s="145">
        <f>+O75+O62+O52+O36+O26+O16+O10</f>
        <v>0</v>
      </c>
      <c r="P80" s="145">
        <f>+P75+P62+P52+P36+P26+P16+P10</f>
        <v>0</v>
      </c>
      <c r="Q80" s="145">
        <f>+Q75+Q62+Q52+Q36+Q26+Q16+Q10</f>
        <v>0</v>
      </c>
      <c r="R80" s="145">
        <f>+R75+R62+R52+R36+R26+R16+R10</f>
        <v>102496826.71000001</v>
      </c>
      <c r="S80" s="144"/>
      <c r="T80" s="143"/>
    </row>
    <row r="81" spans="3:19" ht="48.75" customHeight="1" thickBot="1" x14ac:dyDescent="0.4">
      <c r="C81" s="137" t="s">
        <v>398</v>
      </c>
      <c r="E81" s="138"/>
      <c r="F81" s="142"/>
      <c r="G81" s="142"/>
      <c r="H81" s="142"/>
      <c r="I81" s="142"/>
      <c r="J81" s="142"/>
      <c r="K81" s="142"/>
      <c r="L81" s="138"/>
      <c r="M81" s="138"/>
      <c r="P81"/>
      <c r="Q81"/>
      <c r="R81" s="141"/>
      <c r="S81" s="141"/>
    </row>
    <row r="82" spans="3:19" ht="66.75" customHeight="1" thickBot="1" x14ac:dyDescent="0.4">
      <c r="C82" s="140" t="s">
        <v>397</v>
      </c>
      <c r="D82" s="139"/>
      <c r="F82" s="138"/>
      <c r="G82" s="138"/>
      <c r="H82" s="138"/>
      <c r="I82" s="138"/>
      <c r="J82" s="138"/>
      <c r="K82" s="138"/>
      <c r="L82" s="138"/>
      <c r="M82" s="138"/>
      <c r="P82"/>
      <c r="Q82"/>
    </row>
    <row r="83" spans="3:19" ht="126.75" customHeight="1" thickBot="1" x14ac:dyDescent="0.4">
      <c r="C83" s="137" t="s">
        <v>396</v>
      </c>
      <c r="I83" s="132"/>
      <c r="K83" s="136"/>
      <c r="P83"/>
      <c r="Q83"/>
    </row>
    <row r="84" spans="3:19" ht="39" customHeight="1" x14ac:dyDescent="0.35"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/>
    </row>
    <row r="85" spans="3:19" x14ac:dyDescent="0.35"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/>
    </row>
  </sheetData>
  <mergeCells count="11">
    <mergeCell ref="F7:R7"/>
    <mergeCell ref="C84:P84"/>
    <mergeCell ref="C85:P85"/>
    <mergeCell ref="C1:R1"/>
    <mergeCell ref="C2:R2"/>
    <mergeCell ref="C3:R3"/>
    <mergeCell ref="C4:R4"/>
    <mergeCell ref="C5:R5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rowBreaks count="1" manualBreakCount="1">
    <brk id="47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INGRESOS Y EGRESOS</vt:lpstr>
      <vt:lpstr>Presup. Aprobado-Ejec OAI (2)</vt:lpstr>
      <vt:lpstr>' INGRESOS Y EGRESOS'!Área_de_impresión</vt:lpstr>
      <vt:lpstr>'Presup. Aprobado-Ejec OAI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VALLEJO GUZMAN</dc:creator>
  <cp:lastModifiedBy>MOISES ISSAIAS RICHARSON CAMPUSANO</cp:lastModifiedBy>
  <cp:lastPrinted>2023-12-05T20:20:44Z</cp:lastPrinted>
  <dcterms:created xsi:type="dcterms:W3CDTF">2023-04-03T19:08:33Z</dcterms:created>
  <dcterms:modified xsi:type="dcterms:W3CDTF">2024-02-21T20:11:01Z</dcterms:modified>
</cp:coreProperties>
</file>