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6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7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EVIDENCIAS DEL SUB-PORTAL\PLANIFICACIÓN\ESTADISTICAS TRIMESTRALES\2024\"/>
    </mc:Choice>
  </mc:AlternateContent>
  <bookViews>
    <workbookView xWindow="0" yWindow="0" windowWidth="10140" windowHeight="3450" activeTab="3"/>
  </bookViews>
  <sheets>
    <sheet name="COMPARATIVO EMB." sheetId="5" r:id="rId1"/>
    <sheet name="EMBARCACIONES " sheetId="1" r:id="rId2"/>
    <sheet name="Representacion porct." sheetId="8" r:id="rId3"/>
    <sheet name="CARGAS" sheetId="4" r:id="rId4"/>
    <sheet name="CONTENEDORES" sheetId="3" r:id="rId5"/>
    <sheet name="Contenedores por Unidad" sheetId="10" r:id="rId6"/>
    <sheet name="CRUCEROS " sheetId="9" r:id="rId7"/>
  </sheets>
  <externalReferences>
    <externalReference r:id="rId8"/>
  </externalReferences>
  <definedNames>
    <definedName name="_xlnm._FilterDatabase" localSheetId="1" hidden="1">'EMBARCACIONES '!$B$8:$M$32</definedName>
    <definedName name="_xlnm.Print_Area" localSheetId="3">CARGAS!$A$1:$T$172</definedName>
    <definedName name="_xlnm.Print_Area" localSheetId="0">'COMPARATIVO EMB.'!$A$1:$O$68</definedName>
    <definedName name="_xlnm.Print_Area" localSheetId="4">CONTENEDORES!$A$1:$I$232</definedName>
    <definedName name="_xlnm.Print_Area" localSheetId="6">'CRUCEROS '!$A$1:$K$244</definedName>
    <definedName name="_xlnm.Print_Area" localSheetId="1">'EMBARCACIONES '!$A$2:$M$71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0" i="4" l="1"/>
  <c r="C76" i="10"/>
  <c r="C75" i="10"/>
  <c r="C74" i="10"/>
  <c r="C73" i="10"/>
  <c r="H69" i="10"/>
  <c r="G69" i="10"/>
  <c r="F69" i="10"/>
  <c r="E69" i="10"/>
  <c r="D69" i="10"/>
  <c r="C69" i="10"/>
  <c r="D57" i="10"/>
  <c r="E57" i="10"/>
  <c r="F57" i="10"/>
  <c r="G57" i="10"/>
  <c r="H57" i="10"/>
  <c r="C57" i="10"/>
  <c r="H44" i="10"/>
  <c r="G44" i="10"/>
  <c r="F44" i="10"/>
  <c r="E44" i="10"/>
  <c r="D44" i="10"/>
  <c r="C44" i="10"/>
  <c r="D24" i="10"/>
  <c r="E24" i="10"/>
  <c r="F24" i="10"/>
  <c r="G24" i="10"/>
  <c r="H24" i="10"/>
  <c r="C24" i="10"/>
  <c r="E134" i="4"/>
  <c r="D133" i="4"/>
  <c r="E133" i="4" s="1"/>
  <c r="D134" i="4"/>
  <c r="D132" i="4"/>
  <c r="E132" i="4" s="1"/>
  <c r="C135" i="4"/>
  <c r="D103" i="4"/>
  <c r="E103" i="4" s="1"/>
  <c r="D104" i="4"/>
  <c r="E104" i="4" s="1"/>
  <c r="D105" i="4"/>
  <c r="E105" i="4" s="1"/>
  <c r="D106" i="4"/>
  <c r="E106" i="4" s="1"/>
  <c r="D107" i="4"/>
  <c r="E107" i="4" s="1"/>
  <c r="D108" i="4"/>
  <c r="E108" i="4" s="1"/>
  <c r="D109" i="4"/>
  <c r="E109" i="4" s="1"/>
  <c r="D110" i="4"/>
  <c r="E110" i="4" s="1"/>
  <c r="D111" i="4"/>
  <c r="E111" i="4" s="1"/>
  <c r="D112" i="4"/>
  <c r="E112" i="4" s="1"/>
  <c r="D113" i="4"/>
  <c r="E113" i="4" s="1"/>
  <c r="D114" i="4"/>
  <c r="E114" i="4" s="1"/>
  <c r="D115" i="4"/>
  <c r="E115" i="4" s="1"/>
  <c r="D116" i="4"/>
  <c r="E116" i="4" s="1"/>
  <c r="D102" i="4"/>
  <c r="C117" i="4"/>
  <c r="D117" i="4" s="1"/>
  <c r="E117" i="4" s="1"/>
  <c r="B117" i="4"/>
  <c r="C46" i="4"/>
  <c r="T9" i="4"/>
  <c r="T10" i="4"/>
  <c r="T11" i="4"/>
  <c r="T8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B12" i="4"/>
  <c r="T15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B19" i="4"/>
  <c r="F97" i="3"/>
  <c r="F66" i="5"/>
  <c r="F44" i="5"/>
  <c r="E44" i="5"/>
  <c r="D57" i="4"/>
  <c r="E57" i="4" s="1"/>
  <c r="D56" i="4"/>
  <c r="E56" i="4" s="1"/>
  <c r="D50" i="4"/>
  <c r="E50" i="4" s="1"/>
  <c r="D51" i="4"/>
  <c r="E51" i="4" s="1"/>
  <c r="D52" i="4"/>
  <c r="E52" i="4" s="1"/>
  <c r="D49" i="4"/>
  <c r="E49" i="4" s="1"/>
  <c r="D43" i="4"/>
  <c r="E43" i="4" s="1"/>
  <c r="D44" i="4"/>
  <c r="E44" i="4" s="1"/>
  <c r="D45" i="4"/>
  <c r="E45" i="4" s="1"/>
  <c r="D42" i="4"/>
  <c r="B58" i="4"/>
  <c r="C58" i="4"/>
  <c r="T23" i="4"/>
  <c r="T22" i="4"/>
  <c r="T16" i="4"/>
  <c r="T17" i="4"/>
  <c r="T18" i="4"/>
  <c r="C24" i="4"/>
  <c r="C26" i="4" s="1"/>
  <c r="D24" i="4"/>
  <c r="E24" i="4"/>
  <c r="F24" i="4"/>
  <c r="G24" i="4"/>
  <c r="H24" i="4"/>
  <c r="I24" i="4"/>
  <c r="J24" i="4"/>
  <c r="K24" i="4"/>
  <c r="L24" i="4"/>
  <c r="M24" i="4"/>
  <c r="N24" i="4"/>
  <c r="O24" i="4"/>
  <c r="O26" i="4" s="1"/>
  <c r="P24" i="4"/>
  <c r="Q24" i="4"/>
  <c r="R24" i="4"/>
  <c r="S24" i="4"/>
  <c r="B24" i="4"/>
  <c r="E14" i="9"/>
  <c r="N69" i="10"/>
  <c r="M69" i="10"/>
  <c r="N57" i="10"/>
  <c r="M57" i="10"/>
  <c r="N44" i="10"/>
  <c r="M44" i="10"/>
  <c r="N24" i="10"/>
  <c r="M24" i="10"/>
  <c r="E79" i="3"/>
  <c r="F79" i="3" s="1"/>
  <c r="E203" i="3"/>
  <c r="F203" i="3" s="1"/>
  <c r="E204" i="3"/>
  <c r="F204" i="3" s="1"/>
  <c r="E202" i="3"/>
  <c r="E205" i="3" s="1"/>
  <c r="F205" i="3" s="1"/>
  <c r="D205" i="3"/>
  <c r="C205" i="3"/>
  <c r="E92" i="3"/>
  <c r="F92" i="3" s="1"/>
  <c r="E93" i="3"/>
  <c r="F93" i="3" s="1"/>
  <c r="E90" i="3"/>
  <c r="F90" i="3" s="1"/>
  <c r="E89" i="3"/>
  <c r="F89" i="3" s="1"/>
  <c r="E85" i="3"/>
  <c r="F85" i="3" s="1"/>
  <c r="E84" i="3"/>
  <c r="F84" i="3" s="1"/>
  <c r="E80" i="3"/>
  <c r="F80" i="3" s="1"/>
  <c r="D94" i="3"/>
  <c r="D91" i="3"/>
  <c r="D95" i="3" s="1"/>
  <c r="D86" i="3"/>
  <c r="D81" i="3"/>
  <c r="C81" i="3"/>
  <c r="H42" i="3"/>
  <c r="H43" i="3"/>
  <c r="H41" i="3"/>
  <c r="D44" i="3"/>
  <c r="E44" i="3"/>
  <c r="F44" i="3"/>
  <c r="G44" i="3"/>
  <c r="C44" i="3"/>
  <c r="H44" i="3" s="1"/>
  <c r="G24" i="3"/>
  <c r="F24" i="3"/>
  <c r="E24" i="3"/>
  <c r="D24" i="3"/>
  <c r="C24" i="3"/>
  <c r="H23" i="3"/>
  <c r="H22" i="3"/>
  <c r="G21" i="3"/>
  <c r="F21" i="3"/>
  <c r="F25" i="3" s="1"/>
  <c r="E21" i="3"/>
  <c r="E25" i="3" s="1"/>
  <c r="D21" i="3"/>
  <c r="C21" i="3"/>
  <c r="H20" i="3"/>
  <c r="H19" i="3"/>
  <c r="G15" i="3"/>
  <c r="F15" i="3"/>
  <c r="E15" i="3"/>
  <c r="D15" i="3"/>
  <c r="C15" i="3"/>
  <c r="H14" i="3"/>
  <c r="H13" i="3"/>
  <c r="G9" i="3"/>
  <c r="F9" i="3"/>
  <c r="E9" i="3"/>
  <c r="D9" i="3"/>
  <c r="C9" i="3"/>
  <c r="H8" i="3"/>
  <c r="H7" i="3"/>
  <c r="B135" i="4"/>
  <c r="C53" i="4"/>
  <c r="C60" i="4" s="1"/>
  <c r="B53" i="4"/>
  <c r="B46" i="4"/>
  <c r="B60" i="4" s="1"/>
  <c r="D135" i="4" l="1"/>
  <c r="E135" i="4" s="1"/>
  <c r="S26" i="4"/>
  <c r="G26" i="4"/>
  <c r="I26" i="4"/>
  <c r="D46" i="4"/>
  <c r="E46" i="4" s="1"/>
  <c r="P26" i="4"/>
  <c r="D26" i="4"/>
  <c r="T19" i="4"/>
  <c r="K26" i="4"/>
  <c r="T12" i="4"/>
  <c r="J26" i="4"/>
  <c r="H26" i="4"/>
  <c r="Q26" i="4"/>
  <c r="E26" i="4"/>
  <c r="R26" i="4"/>
  <c r="F26" i="4"/>
  <c r="B26" i="4"/>
  <c r="L26" i="4"/>
  <c r="M26" i="4"/>
  <c r="E42" i="4"/>
  <c r="N26" i="4"/>
  <c r="F202" i="3"/>
  <c r="H24" i="3"/>
  <c r="D97" i="3"/>
  <c r="H9" i="3"/>
  <c r="H27" i="3" s="1"/>
  <c r="E81" i="3"/>
  <c r="G25" i="3"/>
  <c r="F27" i="3"/>
  <c r="T24" i="4"/>
  <c r="H21" i="3"/>
  <c r="H25" i="3" s="1"/>
  <c r="H15" i="3"/>
  <c r="C25" i="3"/>
  <c r="D25" i="3"/>
  <c r="C86" i="3"/>
  <c r="E86" i="3" s="1"/>
  <c r="F86" i="3" s="1"/>
  <c r="C94" i="3"/>
  <c r="E94" i="3" s="1"/>
  <c r="F94" i="3" s="1"/>
  <c r="C91" i="3"/>
  <c r="F45" i="5"/>
  <c r="F46" i="5"/>
  <c r="F47" i="5"/>
  <c r="F48" i="5"/>
  <c r="F49" i="5"/>
  <c r="F51" i="5"/>
  <c r="F52" i="5"/>
  <c r="F53" i="5"/>
  <c r="F54" i="5"/>
  <c r="F55" i="5"/>
  <c r="F56" i="5"/>
  <c r="F58" i="5"/>
  <c r="F59" i="5"/>
  <c r="F60" i="5"/>
  <c r="F61" i="5"/>
  <c r="F62" i="5"/>
  <c r="F63" i="5"/>
  <c r="F64" i="5"/>
  <c r="F65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D66" i="5"/>
  <c r="C66" i="5"/>
  <c r="J8" i="5"/>
  <c r="I8" i="5"/>
  <c r="M13" i="5"/>
  <c r="M12" i="5"/>
  <c r="C70" i="1"/>
  <c r="M10" i="1"/>
  <c r="T26" i="4" l="1"/>
  <c r="C95" i="3"/>
  <c r="E95" i="3" s="1"/>
  <c r="F95" i="3" s="1"/>
  <c r="E91" i="3"/>
  <c r="F91" i="3" s="1"/>
  <c r="F81" i="3"/>
  <c r="E97" i="3"/>
  <c r="E10" i="9"/>
  <c r="D198" i="9"/>
  <c r="C198" i="9"/>
  <c r="E197" i="9"/>
  <c r="E196" i="9"/>
  <c r="F196" i="9" s="1"/>
  <c r="E195" i="9"/>
  <c r="F195" i="9" s="1"/>
  <c r="E194" i="9"/>
  <c r="F194" i="9" s="1"/>
  <c r="E193" i="9"/>
  <c r="F193" i="9" s="1"/>
  <c r="E192" i="9"/>
  <c r="F192" i="9" s="1"/>
  <c r="E191" i="9"/>
  <c r="F191" i="9" s="1"/>
  <c r="E190" i="9"/>
  <c r="F190" i="9" s="1"/>
  <c r="E159" i="9"/>
  <c r="D159" i="9"/>
  <c r="C159" i="9"/>
  <c r="F158" i="9"/>
  <c r="F157" i="9"/>
  <c r="F156" i="9"/>
  <c r="F155" i="9"/>
  <c r="F154" i="9"/>
  <c r="F153" i="9"/>
  <c r="F152" i="9"/>
  <c r="F151" i="9"/>
  <c r="J109" i="9"/>
  <c r="I109" i="9"/>
  <c r="H109" i="9"/>
  <c r="G109" i="9"/>
  <c r="F109" i="9"/>
  <c r="E109" i="9"/>
  <c r="D109" i="9"/>
  <c r="C109" i="9"/>
  <c r="K108" i="9"/>
  <c r="K107" i="9"/>
  <c r="K106" i="9"/>
  <c r="D73" i="9"/>
  <c r="C73" i="9"/>
  <c r="E72" i="9"/>
  <c r="E71" i="9"/>
  <c r="F71" i="9" s="1"/>
  <c r="E70" i="9"/>
  <c r="F70" i="9" s="1"/>
  <c r="E69" i="9"/>
  <c r="F69" i="9" s="1"/>
  <c r="E68" i="9"/>
  <c r="F68" i="9" s="1"/>
  <c r="E67" i="9"/>
  <c r="F67" i="9" s="1"/>
  <c r="E66" i="9"/>
  <c r="F66" i="9" s="1"/>
  <c r="E65" i="9"/>
  <c r="F65" i="9" s="1"/>
  <c r="C50" i="9"/>
  <c r="G18" i="9"/>
  <c r="F18" i="9"/>
  <c r="D18" i="9"/>
  <c r="C18" i="9"/>
  <c r="E17" i="9"/>
  <c r="E16" i="9"/>
  <c r="E15" i="9"/>
  <c r="E13" i="9"/>
  <c r="E12" i="9"/>
  <c r="E11" i="9"/>
  <c r="C97" i="3" l="1"/>
  <c r="E198" i="9"/>
  <c r="F198" i="9" s="1"/>
  <c r="K109" i="9"/>
  <c r="F159" i="9"/>
  <c r="E18" i="9"/>
  <c r="E73" i="9"/>
  <c r="F73" i="9" s="1"/>
  <c r="M9" i="1" l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D58" i="4" l="1"/>
  <c r="D27" i="3"/>
  <c r="E27" i="3"/>
  <c r="G27" i="3"/>
  <c r="C27" i="3"/>
  <c r="D53" i="4" l="1"/>
  <c r="E58" i="4"/>
  <c r="E53" i="4" l="1"/>
  <c r="D60" i="4"/>
  <c r="D31" i="1"/>
  <c r="E31" i="1"/>
  <c r="F31" i="1"/>
  <c r="G31" i="1"/>
  <c r="H31" i="1"/>
  <c r="I31" i="1"/>
  <c r="J31" i="1"/>
  <c r="K31" i="1"/>
  <c r="L31" i="1"/>
  <c r="C31" i="1"/>
  <c r="C29" i="8"/>
  <c r="D29" i="8"/>
  <c r="E29" i="8"/>
  <c r="F29" i="8"/>
  <c r="G29" i="8"/>
  <c r="H29" i="8"/>
  <c r="I29" i="8"/>
  <c r="J29" i="8"/>
  <c r="K29" i="8"/>
  <c r="B29" i="8"/>
  <c r="M31" i="1" l="1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 l="1"/>
  <c r="M7" i="8" s="1"/>
  <c r="M13" i="8" l="1"/>
  <c r="M25" i="8"/>
  <c r="M14" i="8"/>
  <c r="M27" i="8"/>
  <c r="M16" i="8"/>
  <c r="M28" i="8"/>
  <c r="M17" i="8"/>
  <c r="M29" i="8"/>
  <c r="M19" i="8"/>
  <c r="M8" i="8"/>
  <c r="M9" i="8"/>
  <c r="M21" i="8"/>
  <c r="M22" i="8"/>
  <c r="M23" i="8"/>
  <c r="M24" i="8"/>
  <c r="M15" i="8"/>
  <c r="M18" i="8"/>
  <c r="M20" i="8"/>
  <c r="M10" i="8"/>
  <c r="M11" i="8"/>
  <c r="M12" i="8"/>
  <c r="M26" i="8"/>
</calcChain>
</file>

<file path=xl/sharedStrings.xml><?xml version="1.0" encoding="utf-8"?>
<sst xmlns="http://schemas.openxmlformats.org/spreadsheetml/2006/main" count="620" uniqueCount="246">
  <si>
    <t>PUERTOS Y TERMINALES</t>
  </si>
  <si>
    <t>AMBE COVE</t>
  </si>
  <si>
    <t>ARROYO BARRIL</t>
  </si>
  <si>
    <t>AZUA</t>
  </si>
  <si>
    <t>BARAHONA</t>
  </si>
  <si>
    <t>BOCA CHICA</t>
  </si>
  <si>
    <t>CAP CANA</t>
  </si>
  <si>
    <t>CAUCEDO</t>
  </si>
  <si>
    <t>LA CANA</t>
  </si>
  <si>
    <t>LA ROMANA</t>
  </si>
  <si>
    <t>TAINO BAY</t>
  </si>
  <si>
    <t>MANZANILLO</t>
  </si>
  <si>
    <t>PEDERNALES</t>
  </si>
  <si>
    <t>PLAZA MARINA</t>
  </si>
  <si>
    <t>PUERTO PLATA</t>
  </si>
  <si>
    <t>PUNTA CATALINA</t>
  </si>
  <si>
    <t>RIO HAINA</t>
  </si>
  <si>
    <t>SANTA BÁRBARA</t>
  </si>
  <si>
    <t>SANTO DOMINGO</t>
  </si>
  <si>
    <t xml:space="preserve">TOTAL </t>
  </si>
  <si>
    <t>TOTAL</t>
  </si>
  <si>
    <t>CARGUEROS</t>
  </si>
  <si>
    <t>GRANELEROS</t>
  </si>
  <si>
    <t>TANQUEROS</t>
  </si>
  <si>
    <t>CRUCEROS</t>
  </si>
  <si>
    <t>PESQUEROS</t>
  </si>
  <si>
    <t>REMOLCADORES</t>
  </si>
  <si>
    <t>BARCAZAS</t>
  </si>
  <si>
    <t>YATES</t>
  </si>
  <si>
    <t>DRAGAS / OTROS</t>
  </si>
  <si>
    <t>FERRIE</t>
  </si>
  <si>
    <t>AUTORIDAD PORTUARIA DOMINICANA</t>
  </si>
  <si>
    <t xml:space="preserve">Resumen </t>
  </si>
  <si>
    <t>Variación</t>
  </si>
  <si>
    <t>Embarcaciones</t>
  </si>
  <si>
    <t>ISLAS CATALINA</t>
  </si>
  <si>
    <t>SAN PEDRO DE MACORÍS</t>
  </si>
  <si>
    <t>Variación Absoluta</t>
  </si>
  <si>
    <t>Variación Porcentual</t>
  </si>
  <si>
    <t xml:space="preserve">OTROS </t>
  </si>
  <si>
    <t xml:space="preserve">PUERTOS </t>
  </si>
  <si>
    <t>AMBER COVE</t>
  </si>
  <si>
    <t>PUERTO  PLATA</t>
  </si>
  <si>
    <t>TEUs DE IMPORTACIÓN</t>
  </si>
  <si>
    <t>CARGADOS</t>
  </si>
  <si>
    <t>VACIOS</t>
  </si>
  <si>
    <t>TOTAL DE IMPORTACIÓN</t>
  </si>
  <si>
    <t>TEUs DE EXPORTACIÓN</t>
  </si>
  <si>
    <t>TOTAL DE EXPORTACIÓN</t>
  </si>
  <si>
    <t>TEUs EN TRÁNSITO</t>
  </si>
  <si>
    <t>ENTRADA</t>
  </si>
  <si>
    <t>SALIDA</t>
  </si>
  <si>
    <t>EXPORTACIÓN</t>
  </si>
  <si>
    <t>TRÁNSITO</t>
  </si>
  <si>
    <t>IMPORTACIÓN</t>
  </si>
  <si>
    <t>CALDERA BANI</t>
  </si>
  <si>
    <t>LUPERÓN</t>
  </si>
  <si>
    <t xml:space="preserve"> CARGA GRAL. SUELTA</t>
  </si>
  <si>
    <t xml:space="preserve"> CARGA GRAL. CONTENERIZADA</t>
  </si>
  <si>
    <t xml:space="preserve"> CARGA GRANEL SÓLIDA</t>
  </si>
  <si>
    <t>CARGA GRANEL LÍQUIDA</t>
  </si>
  <si>
    <t>TOTAL IMPORTACIÓN</t>
  </si>
  <si>
    <t>TOTAL EXPORTACIÓN</t>
  </si>
  <si>
    <t xml:space="preserve"> SALIDA</t>
  </si>
  <si>
    <t xml:space="preserve">TOTAL TRÁNSITO </t>
  </si>
  <si>
    <t>TOTAL GENERAL</t>
  </si>
  <si>
    <t xml:space="preserve">  </t>
  </si>
  <si>
    <t>CONCEPTO</t>
  </si>
  <si>
    <t xml:space="preserve">IMPORTACIÓN </t>
  </si>
  <si>
    <t xml:space="preserve">EXPORTACIÓN </t>
  </si>
  <si>
    <t xml:space="preserve"> </t>
  </si>
  <si>
    <t>AUTORIDAD PORTURIA DOMINICANA</t>
  </si>
  <si>
    <t xml:space="preserve">PORCENTUAL </t>
  </si>
  <si>
    <t xml:space="preserve">TOTAL TÁNSITO </t>
  </si>
  <si>
    <t>TOTAL EXPORTACÓN</t>
  </si>
  <si>
    <t>VARIACIÓN ABSOLUTA</t>
  </si>
  <si>
    <t>AÑO</t>
  </si>
  <si>
    <t>V. ABSOLUTA</t>
  </si>
  <si>
    <t>V. PORCENTUAL</t>
  </si>
  <si>
    <t xml:space="preserve">MOVIMIENTO  DE EMBARCACIONES CLASIFICADAS POR PUERTOS Y TIPOS. </t>
  </si>
  <si>
    <t>*Cifras sujetas a rectificación.</t>
  </si>
  <si>
    <t>MOVIMIENTO DE CONTENEDORES POR PUERTOS  CARGADOS, VACÍOS  Y  EN CALIDAD DE TRÁNSITO</t>
  </si>
  <si>
    <t>Valor porcentual</t>
  </si>
  <si>
    <t>Valor absoluto</t>
  </si>
  <si>
    <t>VARIACIÓN PORCENTUAL</t>
  </si>
  <si>
    <t xml:space="preserve"> CARGA CONTENERIZADA</t>
  </si>
  <si>
    <t xml:space="preserve"> CARGA GENERAL  SUELTA</t>
  </si>
  <si>
    <t xml:space="preserve"> CARGA GENERAL SUELTA</t>
  </si>
  <si>
    <t>Cantidad de Embarcaciones</t>
  </si>
  <si>
    <t>Concepto</t>
  </si>
  <si>
    <t xml:space="preserve">MOVIMIENTO  DE EMBARCACIONES CLASIFICADAS POR PUERTOS </t>
  </si>
  <si>
    <t>*Valores expresado en (TEU)</t>
  </si>
  <si>
    <t>RÍO HAINA</t>
  </si>
  <si>
    <t>*Valores Expresados en Toneladas Métricas (T.M.)</t>
  </si>
  <si>
    <t>PUERTOS</t>
  </si>
  <si>
    <t>PORCENTAJE</t>
  </si>
  <si>
    <t>DIFERENCIAS</t>
  </si>
  <si>
    <t>CARGAS</t>
  </si>
  <si>
    <t>Puertos</t>
  </si>
  <si>
    <t>BAHÍA DE CALDERAS</t>
  </si>
  <si>
    <t>TAÍNO BAY</t>
  </si>
  <si>
    <t xml:space="preserve">LUPERÓN </t>
  </si>
  <si>
    <t>PESQUERO</t>
  </si>
  <si>
    <t xml:space="preserve">SANTA BÁRBARA </t>
  </si>
  <si>
    <t>ESTADÍSTICA. DIRECCIÓN DE PLANIFICACIÓN Y DESARROLLO</t>
  </si>
  <si>
    <t xml:space="preserve"> ESTADÍSTICA.DIRECCIÓN DE PLANIFICACIÓN Y DESARROLLO</t>
  </si>
  <si>
    <t xml:space="preserve"> ESTADÍSTICA. DIRECCIÓN DE PLANIFICACIÓN Y DESARROLLO</t>
  </si>
  <si>
    <t>REM.</t>
  </si>
  <si>
    <t>Absoluta</t>
  </si>
  <si>
    <t>Porcentual</t>
  </si>
  <si>
    <t>CONTENEDORES (TEUS)</t>
  </si>
  <si>
    <t xml:space="preserve"> ESTADÍSTICA. DIRECCIÓN DE PLANIFICACIÓN Y DESAROLLO</t>
  </si>
  <si>
    <t>CARGA LÍQUIDA</t>
  </si>
  <si>
    <t xml:space="preserve"> CARGA SÓLIDA</t>
  </si>
  <si>
    <t>COMPARATIVO DEL  MOVIMIENTO DE CARGAS POR PUERTOS</t>
  </si>
  <si>
    <t>ESTADÍSTICA.DIRECCIÓN DE PLANIFICACIÓN Y DESARROLLO</t>
  </si>
  <si>
    <t>TEUs EN TRÁNSITO SALIDA</t>
  </si>
  <si>
    <t>TEUs EN TRÁNSITO ENTRADA</t>
  </si>
  <si>
    <t>ENERO-MARZO 2024</t>
  </si>
  <si>
    <t>TRIMESTRE ENERO-MARZO 2024</t>
  </si>
  <si>
    <t xml:space="preserve">MOVIMIENTO DE CRUCEROS VÍA MARÍTIMA </t>
  </si>
  <si>
    <t>PASAJEROS ENTRADA</t>
  </si>
  <si>
    <t>PASAJEROS TRÁNSITO</t>
  </si>
  <si>
    <t>TOTAL DE PASAJEROS</t>
  </si>
  <si>
    <t>TRIPULACIÓN</t>
  </si>
  <si>
    <t>PASAJEROS DE SALIDA</t>
  </si>
  <si>
    <t>SANTA BARBARA</t>
  </si>
  <si>
    <t>SANTO DOMINGO C</t>
  </si>
  <si>
    <t>SANTO DOMINGO FERRY</t>
  </si>
  <si>
    <t>PEDERNALES CABO ROJO</t>
  </si>
  <si>
    <t>CANTIDAD DE CRUCEROS (ENERO-MARZO 2024)</t>
  </si>
  <si>
    <t xml:space="preserve">AMBER COVE </t>
  </si>
  <si>
    <t>TAINO  BAY</t>
  </si>
  <si>
    <t>SANTA BARBARA SAMANA</t>
  </si>
  <si>
    <t>SANTO DOMINGO  CRUCERO</t>
  </si>
  <si>
    <t>SANTO DOMINGO (FERRY)</t>
  </si>
  <si>
    <t>CABO ROJO PEDERNALES</t>
  </si>
  <si>
    <t>COMPARATIVO DE LA CANTIDAD DE CRUCERISTAS  VÍA MARÍTIMA  2024 Vs 2023</t>
  </si>
  <si>
    <t xml:space="preserve"> ENERO-MARZO 2024</t>
  </si>
  <si>
    <t xml:space="preserve">PUERTOS Y/O TREMINALES </t>
  </si>
  <si>
    <t>ISLAS  CATALINA</t>
  </si>
  <si>
    <t xml:space="preserve">SANTO DOMINGO </t>
  </si>
  <si>
    <t>MOVIMIENTO DE CRUCERISTAS  CLASIFICADOS POR MES  Y PUERTOS</t>
  </si>
  <si>
    <t>MES</t>
  </si>
  <si>
    <t xml:space="preserve">SANTO DOMINGO CRUCERO </t>
  </si>
  <si>
    <t>ISLA CATALINA</t>
  </si>
  <si>
    <t>ENERO</t>
  </si>
  <si>
    <t>FEBRERO</t>
  </si>
  <si>
    <t>MARZO</t>
  </si>
  <si>
    <t>SANTO DOMINGO (CRUCERO)</t>
  </si>
  <si>
    <t>CANO ROJO PEDERNALES</t>
  </si>
  <si>
    <t>En el Trimestre Enero-Marzo arribó un total de 275 Embarcaciones de Cruceros</t>
  </si>
  <si>
    <t>TRIMESTRE ENERO-MARZO 2024 Vs 2023</t>
  </si>
  <si>
    <t xml:space="preserve">DIFERENCIAS </t>
  </si>
  <si>
    <t>PORCENTAJES</t>
  </si>
  <si>
    <t>SANTA BÁRBARA SAMANÁ</t>
  </si>
  <si>
    <t xml:space="preserve">CABO ROJO PEDERNALES </t>
  </si>
  <si>
    <t>Año base en cero</t>
  </si>
  <si>
    <t>Se registra una disminución de un 12% en el tráfico de embarcaciones de cruceros en el primer trimestre 2024 al compararlo con el  año 2023.</t>
  </si>
  <si>
    <r>
      <t xml:space="preserve">En el Trimestre  Enero-Marzo 2024, presentamos en los puertos un total general de </t>
    </r>
    <r>
      <rPr>
        <b/>
        <sz val="11"/>
        <color theme="1"/>
        <rFont val="Cambria"/>
        <family val="1"/>
      </rPr>
      <t>1,582</t>
    </r>
    <r>
      <rPr>
        <sz val="11"/>
        <color theme="1"/>
        <rFont val="Cambria"/>
        <family val="1"/>
      </rPr>
      <t xml:space="preserve"> embarcaciones. </t>
    </r>
  </si>
  <si>
    <t>MOVIMIENTO  DE EMBARCACIONES LLEGADAS TRIMESTRE  ENERO-MARZO   2024Vs 2023</t>
  </si>
  <si>
    <t>COMPARATIVO  DE EMBARCACIONES   ENERO-MARZO   2024 Vs 2023</t>
  </si>
  <si>
    <t>REPRESENTACIÓN PORCENTUAL DEL MOVIMIENTO DE EMBARCACIONES  TRIMESTRE  ENERO-MARZO 2024</t>
  </si>
  <si>
    <t>MOVIMIENTO DE CONTENEDORES  ENERO-MARZO  2024</t>
  </si>
  <si>
    <t>COMPARATIVO   DEL MOVIMIENTO DE CONTENEDORES   CARGADOS Y VACÍOS  2024 Vs. 2023</t>
  </si>
  <si>
    <t>MOVIMIENTO DE CONTENEDORES  ENERO-MARZO  2024 Vs 2023</t>
  </si>
  <si>
    <t>Puerto</t>
  </si>
  <si>
    <t>Importación 20 cargado</t>
  </si>
  <si>
    <t>Importación 20 vacío</t>
  </si>
  <si>
    <t>Importación 40 cargado</t>
  </si>
  <si>
    <t>Importación 40 vacío</t>
  </si>
  <si>
    <t>Importación 45 cargado</t>
  </si>
  <si>
    <t>Importación 45 vacío</t>
  </si>
  <si>
    <t>Importación 48 cargado</t>
  </si>
  <si>
    <t>Importación 48 vacío</t>
  </si>
  <si>
    <t>Importación 65 cargado</t>
  </si>
  <si>
    <t>Importación 65 vacío</t>
  </si>
  <si>
    <t>Teus Importación total cargado</t>
  </si>
  <si>
    <t>Teus Importación total vacío</t>
  </si>
  <si>
    <t>HAINA ORIENTAL</t>
  </si>
  <si>
    <t>Exportación 20 cargado</t>
  </si>
  <si>
    <t>Exportación 20 vacío</t>
  </si>
  <si>
    <t>Exportación 40 cargado</t>
  </si>
  <si>
    <t>Exportación 40 vacío</t>
  </si>
  <si>
    <t>Exportación 45 cargado</t>
  </si>
  <si>
    <t>Exportación 45 vacío</t>
  </si>
  <si>
    <t>Exportación 48 cargado</t>
  </si>
  <si>
    <t>Exportación 48 vacío</t>
  </si>
  <si>
    <t>Exportación 65 cargado</t>
  </si>
  <si>
    <t>Exportación 65 vacío</t>
  </si>
  <si>
    <t>Teus Exportación total cargado</t>
  </si>
  <si>
    <t>Teus Exportación total vacío</t>
  </si>
  <si>
    <t>Tránsito de Entrada 20 cargado</t>
  </si>
  <si>
    <t>Tránsito de Entrada 20 vacío</t>
  </si>
  <si>
    <t>Tránsito de Entrada 40 cargado</t>
  </si>
  <si>
    <t>Tránsito de Entrada 40 vacío</t>
  </si>
  <si>
    <t>Tránsito de Entrada 45 cargado</t>
  </si>
  <si>
    <t>Tránsito de Entrada 45 vacío</t>
  </si>
  <si>
    <t>Tránsito de Entrada 48 cargado</t>
  </si>
  <si>
    <t>Tránsito de Entrada 48 vacío</t>
  </si>
  <si>
    <t>Tránsito de Entrada 65 cargado</t>
  </si>
  <si>
    <t>Tránsito de Entrada 65 vacío</t>
  </si>
  <si>
    <t>Teus Tránsito de Entrada total cargado</t>
  </si>
  <si>
    <t>Teus Tránsito de Entrada total vacío</t>
  </si>
  <si>
    <t>Tránsito de Salida 20 cargado</t>
  </si>
  <si>
    <t>Tránsito de Salida 20 vacío</t>
  </si>
  <si>
    <t>Tránsito de Salida 40 cargado</t>
  </si>
  <si>
    <t>Tránsito de Salida 40 vacío</t>
  </si>
  <si>
    <t>Tránsito de Salida 45 cargado</t>
  </si>
  <si>
    <t>Tránsito de Salida 45 vacío</t>
  </si>
  <si>
    <t>Tránsito de Salida 48 cargado</t>
  </si>
  <si>
    <t>Tránsito de Salida 48 vacío</t>
  </si>
  <si>
    <t>Tránsito de Salida 65 cargado</t>
  </si>
  <si>
    <t>Tránsito de Salida 65 vacío</t>
  </si>
  <si>
    <t>Teus Tránsito de Salida total cargado</t>
  </si>
  <si>
    <t>Teus Tránsito de Salida total vacío</t>
  </si>
  <si>
    <t>MOVIMIENTO DE CONTENEDORES EXPRESADO EN UNIDAD / TEUS</t>
  </si>
  <si>
    <t>TRIMESTRE-ENERO-MARZO 2024</t>
  </si>
  <si>
    <t xml:space="preserve">TRÁNSITO ENTRADA </t>
  </si>
  <si>
    <t>TRÁNSITO DE SALIDA</t>
  </si>
  <si>
    <t>ENERO-MARZO  2024 Vs2023</t>
  </si>
  <si>
    <t>DIFERENCIA</t>
  </si>
  <si>
    <t>TOTAL DE CONTENEDORES IMPORTACIÓN</t>
  </si>
  <si>
    <t>TOTAL DE CONTENEDORES EXPORTACIÓN</t>
  </si>
  <si>
    <t>TOTAL DE CONTENEDORES TRÁNSITO IMPORTACIÓN</t>
  </si>
  <si>
    <t>TOTAL DE CONTENEDORES TRÁNSITO EXPORTACIÓN</t>
  </si>
  <si>
    <t>CANTIDAD DE CONTENEDORES</t>
  </si>
  <si>
    <t xml:space="preserve"> CONTENEDORES IMPORTACIÓN</t>
  </si>
  <si>
    <t>CONTENEDORES EXPORTACIÓN</t>
  </si>
  <si>
    <t xml:space="preserve"> CONTENEDORES TRÁNSITO IMPORTACIÓN</t>
  </si>
  <si>
    <t>CONTENEDORES TRÁNSITO EXPORTACIÓN</t>
  </si>
  <si>
    <t>TEUS DE IMPORTACIÓN</t>
  </si>
  <si>
    <t>TEUS DE EXPORTACIÓN</t>
  </si>
  <si>
    <t>TEUS EN TRÁNSITO</t>
  </si>
  <si>
    <t>TOTAL (EN TEUS)</t>
  </si>
  <si>
    <t>TOTAL EN TEUS</t>
  </si>
  <si>
    <t>TOTAL DE TEUS DE IMPORTACIÓN</t>
  </si>
  <si>
    <t>TOTAL DE TEUS EXPORTACIÓN</t>
  </si>
  <si>
    <t>TOTAL DE TEUS EN TRÁNSITO</t>
  </si>
  <si>
    <t>MOVIMIENTO DE CARGAS CLASIFICADAS POR TIPOS Y PUERTOS  (EN T.M.)</t>
  </si>
  <si>
    <t>COMPARATIVO DEL MOVIMIENTO DE CARGAS POR TIPOS (EN T.M.)  2024 VS 2023</t>
  </si>
  <si>
    <t>COMPARATIVO DEL MOVIMIENTO  DE CARGAS (EN T.M.) ENERO- MARZO 2024 Vs 2023</t>
  </si>
  <si>
    <t>TOTAL GENERAL (EN T.M.)</t>
  </si>
  <si>
    <t>EMBARCACIONES</t>
  </si>
  <si>
    <t>VACÍOS</t>
  </si>
  <si>
    <t>CLASIFICACIONES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</si>
</sst>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name val="Times New Roman"/>
      <family val="1"/>
    </font>
    <font>
      <b/>
      <sz val="12"/>
      <color rgb="FF000000"/>
      <name val="Cambria"/>
      <family val="1"/>
    </font>
    <font>
      <b/>
      <sz val="11"/>
      <color rgb="FF000000"/>
      <name val="Cambria"/>
      <family val="1"/>
    </font>
    <font>
      <sz val="10"/>
      <name val="Arial"/>
      <family val="2"/>
    </font>
    <font>
      <b/>
      <sz val="11"/>
      <color theme="1"/>
      <name val="Cambria"/>
      <family val="1"/>
    </font>
    <font>
      <b/>
      <sz val="11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 (CUERPO)"/>
    </font>
    <font>
      <b/>
      <sz val="11"/>
      <color theme="1"/>
      <name val="Calibri (CUERPO)"/>
    </font>
    <font>
      <sz val="11"/>
      <color rgb="FFFF0000"/>
      <name val="Cambria"/>
      <family val="1"/>
    </font>
    <font>
      <sz val="10"/>
      <color rgb="FFFF0000"/>
      <name val="Cambria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1"/>
      <color theme="1"/>
      <name val="Cambria"/>
      <family val="1"/>
    </font>
    <font>
      <sz val="10"/>
      <name val="Cambria"/>
      <family val="1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Calibri"/>
      <family val="2"/>
    </font>
    <font>
      <b/>
      <i/>
      <sz val="9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name val="Calibri"/>
      <family val="2"/>
      <scheme val="minor"/>
    </font>
    <font>
      <sz val="9"/>
      <color theme="1"/>
      <name val="Cambria"/>
      <family val="1"/>
    </font>
    <font>
      <sz val="9"/>
      <color theme="1"/>
      <name val="Calibri"/>
      <family val="2"/>
    </font>
    <font>
      <i/>
      <sz val="10"/>
      <color theme="1"/>
      <name val="Cambria"/>
      <family val="1"/>
    </font>
  </fonts>
  <fills count="1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8DB4E2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rgb="FF000000"/>
      </patternFill>
    </fill>
    <fill>
      <patternFill patternType="solid">
        <fgColor theme="4"/>
        <bgColor rgb="FF8DB4E2"/>
      </patternFill>
    </fill>
    <fill>
      <patternFill patternType="solid">
        <fgColor theme="0"/>
        <bgColor rgb="FF8DB4E2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4" tint="0.39997558519241921"/>
        <bgColor rgb="FF8DB4E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</cellStyleXfs>
  <cellXfs count="232">
    <xf numFmtId="0" fontId="0" fillId="0" borderId="0" xfId="0"/>
    <xf numFmtId="0" fontId="9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14" fontId="10" fillId="0" borderId="6" xfId="0" applyNumberFormat="1" applyFont="1" applyBorder="1" applyAlignment="1">
      <alignment horizontal="left"/>
    </xf>
    <xf numFmtId="0" fontId="10" fillId="0" borderId="0" xfId="0" applyFont="1"/>
    <xf numFmtId="14" fontId="10" fillId="0" borderId="0" xfId="0" applyNumberFormat="1" applyFont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0" xfId="0" applyFont="1" applyAlignment="1">
      <alignment wrapText="1"/>
    </xf>
    <xf numFmtId="9" fontId="9" fillId="0" borderId="0" xfId="2" applyFont="1"/>
    <xf numFmtId="3" fontId="9" fillId="0" borderId="0" xfId="0" applyNumberFormat="1" applyFont="1"/>
    <xf numFmtId="3" fontId="9" fillId="0" borderId="0" xfId="0" applyNumberFormat="1" applyFont="1" applyAlignment="1">
      <alignment horizontal="center"/>
    </xf>
    <xf numFmtId="3" fontId="13" fillId="0" borderId="1" xfId="0" applyNumberFormat="1" applyFont="1" applyBorder="1" applyAlignment="1">
      <alignment horizontal="center"/>
    </xf>
    <xf numFmtId="0" fontId="15" fillId="7" borderId="1" xfId="0" applyFont="1" applyFill="1" applyBorder="1" applyAlignment="1">
      <alignment horizontal="left" wrapText="1"/>
    </xf>
    <xf numFmtId="0" fontId="15" fillId="7" borderId="1" xfId="0" applyFont="1" applyFill="1" applyBorder="1" applyAlignment="1">
      <alignment horizontal="left"/>
    </xf>
    <xf numFmtId="0" fontId="16" fillId="7" borderId="1" xfId="0" applyFont="1" applyFill="1" applyBorder="1" applyAlignment="1">
      <alignment horizontal="left" vertical="center" wrapText="1"/>
    </xf>
    <xf numFmtId="0" fontId="12" fillId="0" borderId="0" xfId="0" applyFont="1"/>
    <xf numFmtId="0" fontId="12" fillId="9" borderId="1" xfId="0" applyFont="1" applyFill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4" fontId="5" fillId="8" borderId="12" xfId="0" applyNumberFormat="1" applyFont="1" applyFill="1" applyBorder="1" applyAlignment="1">
      <alignment horizontal="center" vertical="top" wrapText="1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15" fillId="6" borderId="1" xfId="0" applyFont="1" applyFill="1" applyBorder="1" applyAlignment="1">
      <alignment horizontal="left"/>
    </xf>
    <xf numFmtId="0" fontId="7" fillId="9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3" fontId="5" fillId="13" borderId="2" xfId="0" applyNumberFormat="1" applyFont="1" applyFill="1" applyBorder="1" applyAlignment="1">
      <alignment horizontal="center" vertical="center"/>
    </xf>
    <xf numFmtId="3" fontId="5" fillId="7" borderId="13" xfId="0" applyNumberFormat="1" applyFont="1" applyFill="1" applyBorder="1" applyAlignment="1">
      <alignment horizontal="center" vertical="top" wrapText="1"/>
    </xf>
    <xf numFmtId="9" fontId="5" fillId="7" borderId="14" xfId="2" applyFont="1" applyFill="1" applyBorder="1" applyAlignment="1">
      <alignment horizontal="center" vertical="top" wrapText="1"/>
    </xf>
    <xf numFmtId="0" fontId="5" fillId="8" borderId="11" xfId="0" applyFont="1" applyFill="1" applyBorder="1" applyAlignment="1">
      <alignment horizontal="center" vertical="top" wrapText="1"/>
    </xf>
    <xf numFmtId="0" fontId="23" fillId="0" borderId="0" xfId="0" applyFont="1"/>
    <xf numFmtId="0" fontId="15" fillId="9" borderId="1" xfId="0" applyFont="1" applyFill="1" applyBorder="1" applyAlignment="1">
      <alignment horizontal="center" wrapText="1"/>
    </xf>
    <xf numFmtId="0" fontId="17" fillId="9" borderId="1" xfId="0" applyFont="1" applyFill="1" applyBorder="1" applyAlignment="1">
      <alignment horizontal="center" wrapText="1"/>
    </xf>
    <xf numFmtId="0" fontId="24" fillId="0" borderId="0" xfId="0" applyFont="1"/>
    <xf numFmtId="0" fontId="18" fillId="0" borderId="0" xfId="0" applyFont="1"/>
    <xf numFmtId="0" fontId="17" fillId="0" borderId="1" xfId="0" applyFont="1" applyBorder="1"/>
    <xf numFmtId="3" fontId="19" fillId="0" borderId="1" xfId="0" applyNumberFormat="1" applyFont="1" applyBorder="1" applyAlignment="1">
      <alignment horizontal="center"/>
    </xf>
    <xf numFmtId="0" fontId="26" fillId="9" borderId="1" xfId="0" applyFont="1" applyFill="1" applyBorder="1" applyAlignment="1">
      <alignment horizontal="center" wrapText="1"/>
    </xf>
    <xf numFmtId="0" fontId="26" fillId="0" borderId="1" xfId="0" applyFont="1" applyBorder="1"/>
    <xf numFmtId="0" fontId="25" fillId="0" borderId="0" xfId="0" applyFont="1"/>
    <xf numFmtId="0" fontId="15" fillId="9" borderId="1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left"/>
    </xf>
    <xf numFmtId="3" fontId="14" fillId="7" borderId="1" xfId="0" applyNumberFormat="1" applyFont="1" applyFill="1" applyBorder="1" applyAlignment="1">
      <alignment horizontal="center" wrapText="1"/>
    </xf>
    <xf numFmtId="3" fontId="14" fillId="7" borderId="1" xfId="0" applyNumberFormat="1" applyFont="1" applyFill="1" applyBorder="1" applyAlignment="1">
      <alignment horizontal="center"/>
    </xf>
    <xf numFmtId="3" fontId="0" fillId="0" borderId="1" xfId="7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3" fontId="15" fillId="6" borderId="1" xfId="0" applyNumberFormat="1" applyFont="1" applyFill="1" applyBorder="1" applyAlignment="1">
      <alignment horizontal="center" wrapText="1"/>
    </xf>
    <xf numFmtId="0" fontId="14" fillId="7" borderId="1" xfId="0" applyFont="1" applyFill="1" applyBorder="1" applyAlignment="1">
      <alignment horizontal="center" wrapText="1"/>
    </xf>
    <xf numFmtId="0" fontId="14" fillId="7" borderId="1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3" fontId="14" fillId="7" borderId="1" xfId="0" applyNumberFormat="1" applyFont="1" applyFill="1" applyBorder="1" applyAlignment="1">
      <alignment horizontal="center" vertical="center" wrapText="1"/>
    </xf>
    <xf numFmtId="3" fontId="14" fillId="7" borderId="1" xfId="8" applyNumberFormat="1" applyFont="1" applyFill="1" applyBorder="1" applyAlignment="1">
      <alignment horizontal="center"/>
    </xf>
    <xf numFmtId="3" fontId="14" fillId="7" borderId="1" xfId="6" applyNumberFormat="1" applyFont="1" applyFill="1" applyBorder="1" applyAlignment="1" applyProtection="1">
      <alignment horizontal="center"/>
    </xf>
    <xf numFmtId="3" fontId="15" fillId="6" borderId="1" xfId="0" applyNumberFormat="1" applyFont="1" applyFill="1" applyBorder="1" applyAlignment="1">
      <alignment horizontal="center"/>
    </xf>
    <xf numFmtId="164" fontId="14" fillId="7" borderId="1" xfId="6" applyNumberFormat="1" applyFont="1" applyFill="1" applyBorder="1" applyAlignment="1" applyProtection="1">
      <alignment horizontal="center"/>
    </xf>
    <xf numFmtId="0" fontId="15" fillId="5" borderId="1" xfId="0" applyFont="1" applyFill="1" applyBorder="1" applyAlignment="1">
      <alignment horizontal="left"/>
    </xf>
    <xf numFmtId="3" fontId="15" fillId="5" borderId="1" xfId="0" applyNumberFormat="1" applyFont="1" applyFill="1" applyBorder="1" applyAlignment="1">
      <alignment horizontal="center"/>
    </xf>
    <xf numFmtId="0" fontId="15" fillId="9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vertical="center" wrapText="1"/>
    </xf>
    <xf numFmtId="9" fontId="14" fillId="7" borderId="1" xfId="6" applyNumberFormat="1" applyFont="1" applyFill="1" applyBorder="1" applyAlignment="1" applyProtection="1">
      <alignment horizontal="center" vertical="center" wrapText="1"/>
    </xf>
    <xf numFmtId="0" fontId="15" fillId="5" borderId="1" xfId="0" applyFont="1" applyFill="1" applyBorder="1" applyAlignment="1">
      <alignment vertical="center" wrapText="1"/>
    </xf>
    <xf numFmtId="3" fontId="15" fillId="5" borderId="1" xfId="0" applyNumberFormat="1" applyFont="1" applyFill="1" applyBorder="1" applyAlignment="1">
      <alignment horizontal="center" vertical="center" wrapText="1"/>
    </xf>
    <xf numFmtId="10" fontId="14" fillId="7" borderId="1" xfId="6" applyNumberFormat="1" applyFont="1" applyFill="1" applyBorder="1" applyAlignment="1" applyProtection="1">
      <alignment horizontal="center" vertical="center" wrapText="1"/>
    </xf>
    <xf numFmtId="3" fontId="14" fillId="7" borderId="1" xfId="6" applyNumberFormat="1" applyFont="1" applyFill="1" applyBorder="1" applyAlignment="1" applyProtection="1">
      <alignment horizontal="center" vertical="center" wrapText="1"/>
    </xf>
    <xf numFmtId="3" fontId="15" fillId="5" borderId="1" xfId="6" applyNumberFormat="1" applyFont="1" applyFill="1" applyBorder="1" applyAlignment="1" applyProtection="1">
      <alignment horizontal="center" vertical="center" wrapText="1"/>
    </xf>
    <xf numFmtId="164" fontId="14" fillId="7" borderId="1" xfId="6" applyNumberFormat="1" applyFont="1" applyFill="1" applyBorder="1" applyAlignment="1" applyProtection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/>
    </xf>
    <xf numFmtId="0" fontId="27" fillId="0" borderId="1" xfId="0" applyFont="1" applyBorder="1"/>
    <xf numFmtId="3" fontId="27" fillId="0" borderId="1" xfId="0" applyNumberFormat="1" applyFont="1" applyBorder="1" applyAlignment="1">
      <alignment horizontal="center"/>
    </xf>
    <xf numFmtId="9" fontId="27" fillId="0" borderId="1" xfId="2" applyFont="1" applyBorder="1" applyAlignment="1">
      <alignment horizontal="center"/>
    </xf>
    <xf numFmtId="0" fontId="27" fillId="6" borderId="1" xfId="0" applyFont="1" applyFill="1" applyBorder="1"/>
    <xf numFmtId="3" fontId="28" fillId="5" borderId="1" xfId="0" applyNumberFormat="1" applyFont="1" applyFill="1" applyBorder="1" applyAlignment="1">
      <alignment horizontal="center"/>
    </xf>
    <xf numFmtId="9" fontId="28" fillId="5" borderId="1" xfId="2" applyFont="1" applyFill="1" applyBorder="1" applyAlignment="1">
      <alignment horizontal="center"/>
    </xf>
    <xf numFmtId="0" fontId="7" fillId="9" borderId="1" xfId="3" applyFont="1" applyFill="1" applyBorder="1" applyAlignment="1" applyProtection="1">
      <alignment horizontal="center" wrapText="1"/>
    </xf>
    <xf numFmtId="9" fontId="15" fillId="5" borderId="1" xfId="2" applyFont="1" applyFill="1" applyBorder="1" applyAlignment="1" applyProtection="1">
      <alignment horizontal="center" vertical="center" wrapText="1"/>
    </xf>
    <xf numFmtId="9" fontId="15" fillId="5" borderId="1" xfId="6" applyNumberFormat="1" applyFont="1" applyFill="1" applyBorder="1" applyAlignment="1" applyProtection="1">
      <alignment horizontal="center" vertical="center" wrapText="1"/>
    </xf>
    <xf numFmtId="3" fontId="15" fillId="3" borderId="1" xfId="0" applyNumberFormat="1" applyFont="1" applyFill="1" applyBorder="1" applyAlignment="1">
      <alignment horizontal="center"/>
    </xf>
    <xf numFmtId="3" fontId="13" fillId="0" borderId="1" xfId="1" applyNumberFormat="1" applyFont="1" applyBorder="1" applyAlignment="1">
      <alignment horizontal="center"/>
    </xf>
    <xf numFmtId="3" fontId="13" fillId="0" borderId="1" xfId="0" applyNumberFormat="1" applyFont="1" applyBorder="1" applyAlignment="1">
      <alignment horizontal="center" vertical="center" wrapText="1"/>
    </xf>
    <xf numFmtId="9" fontId="13" fillId="0" borderId="1" xfId="0" applyNumberFormat="1" applyFont="1" applyBorder="1" applyAlignment="1">
      <alignment horizontal="center" vertical="center" wrapText="1"/>
    </xf>
    <xf numFmtId="14" fontId="29" fillId="0" borderId="6" xfId="0" applyNumberFormat="1" applyFont="1" applyBorder="1" applyAlignment="1">
      <alignment horizontal="left"/>
    </xf>
    <xf numFmtId="14" fontId="29" fillId="0" borderId="0" xfId="0" applyNumberFormat="1" applyFont="1" applyAlignment="1">
      <alignment horizontal="left"/>
    </xf>
    <xf numFmtId="14" fontId="30" fillId="0" borderId="0" xfId="0" applyNumberFormat="1" applyFont="1" applyAlignment="1">
      <alignment horizontal="left"/>
    </xf>
    <xf numFmtId="3" fontId="24" fillId="7" borderId="1" xfId="0" applyNumberFormat="1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0" fontId="8" fillId="11" borderId="1" xfId="0" applyFont="1" applyFill="1" applyBorder="1" applyAlignment="1">
      <alignment horizontal="center" wrapText="1"/>
    </xf>
    <xf numFmtId="0" fontId="8" fillId="11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left" vertical="center" wrapText="1"/>
    </xf>
    <xf numFmtId="3" fontId="16" fillId="4" borderId="1" xfId="0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 wrapText="1"/>
    </xf>
    <xf numFmtId="0" fontId="16" fillId="8" borderId="1" xfId="0" applyFont="1" applyFill="1" applyBorder="1" applyAlignment="1">
      <alignment horizontal="center" vertical="top" wrapText="1"/>
    </xf>
    <xf numFmtId="3" fontId="16" fillId="4" borderId="1" xfId="0" applyNumberFormat="1" applyFont="1" applyFill="1" applyBorder="1" applyAlignment="1">
      <alignment horizontal="center" vertical="center" wrapText="1"/>
    </xf>
    <xf numFmtId="9" fontId="16" fillId="4" borderId="1" xfId="0" applyNumberFormat="1" applyFont="1" applyFill="1" applyBorder="1" applyAlignment="1">
      <alignment horizontal="center" vertical="center" wrapText="1"/>
    </xf>
    <xf numFmtId="3" fontId="32" fillId="7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8" fillId="9" borderId="0" xfId="0" applyFont="1" applyFill="1" applyAlignment="1">
      <alignment horizontal="center"/>
    </xf>
    <xf numFmtId="0" fontId="12" fillId="0" borderId="0" xfId="0" applyFont="1" applyAlignment="1">
      <alignment horizontal="left"/>
    </xf>
    <xf numFmtId="3" fontId="12" fillId="5" borderId="0" xfId="0" applyNumberFormat="1" applyFont="1" applyFill="1" applyAlignment="1">
      <alignment horizontal="left"/>
    </xf>
    <xf numFmtId="0" fontId="28" fillId="9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3" fontId="12" fillId="0" borderId="1" xfId="0" applyNumberFormat="1" applyFont="1" applyBorder="1" applyAlignment="1">
      <alignment horizontal="left"/>
    </xf>
    <xf numFmtId="0" fontId="12" fillId="0" borderId="0" xfId="0" applyFont="1" applyAlignment="1">
      <alignment horizontal="center"/>
    </xf>
    <xf numFmtId="3" fontId="10" fillId="0" borderId="0" xfId="0" applyNumberFormat="1" applyFont="1"/>
    <xf numFmtId="9" fontId="14" fillId="5" borderId="1" xfId="6" applyNumberFormat="1" applyFont="1" applyFill="1" applyBorder="1" applyAlignment="1" applyProtection="1">
      <alignment horizontal="center" vertical="center" wrapText="1"/>
    </xf>
    <xf numFmtId="9" fontId="0" fillId="0" borderId="1" xfId="2" applyFont="1" applyBorder="1" applyAlignment="1">
      <alignment horizontal="center"/>
    </xf>
    <xf numFmtId="3" fontId="12" fillId="5" borderId="1" xfId="0" applyNumberFormat="1" applyFont="1" applyFill="1" applyBorder="1" applyAlignment="1">
      <alignment horizontal="center"/>
    </xf>
    <xf numFmtId="3" fontId="12" fillId="4" borderId="1" xfId="0" applyNumberFormat="1" applyFont="1" applyFill="1" applyBorder="1" applyAlignment="1">
      <alignment horizontal="center"/>
    </xf>
    <xf numFmtId="9" fontId="12" fillId="4" borderId="1" xfId="2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/>
    <xf numFmtId="0" fontId="28" fillId="11" borderId="7" xfId="0" applyFont="1" applyFill="1" applyBorder="1" applyAlignment="1">
      <alignment horizontal="center" wrapText="1"/>
    </xf>
    <xf numFmtId="0" fontId="28" fillId="11" borderId="7" xfId="0" applyFont="1" applyFill="1" applyBorder="1" applyAlignment="1">
      <alignment horizontal="center"/>
    </xf>
    <xf numFmtId="0" fontId="35" fillId="5" borderId="1" xfId="0" applyFont="1" applyFill="1" applyBorder="1" applyAlignment="1">
      <alignment horizontal="left" wrapText="1"/>
    </xf>
    <xf numFmtId="3" fontId="36" fillId="0" borderId="1" xfId="1" applyNumberFormat="1" applyFont="1" applyBorder="1" applyAlignment="1">
      <alignment horizontal="center"/>
    </xf>
    <xf numFmtId="3" fontId="37" fillId="0" borderId="1" xfId="0" applyNumberFormat="1" applyFont="1" applyBorder="1" applyAlignment="1">
      <alignment horizontal="center"/>
    </xf>
    <xf numFmtId="3" fontId="38" fillId="0" borderId="1" xfId="1" applyNumberFormat="1" applyFont="1" applyBorder="1" applyAlignment="1">
      <alignment horizontal="center"/>
    </xf>
    <xf numFmtId="0" fontId="35" fillId="5" borderId="1" xfId="0" applyFont="1" applyFill="1" applyBorder="1" applyAlignment="1">
      <alignment horizontal="left"/>
    </xf>
    <xf numFmtId="3" fontId="36" fillId="0" borderId="1" xfId="0" applyNumberFormat="1" applyFont="1" applyBorder="1" applyAlignment="1">
      <alignment horizontal="center"/>
    </xf>
    <xf numFmtId="0" fontId="39" fillId="5" borderId="1" xfId="0" applyFont="1" applyFill="1" applyBorder="1" applyAlignment="1">
      <alignment horizontal="left" vertical="center" wrapText="1"/>
    </xf>
    <xf numFmtId="3" fontId="40" fillId="0" borderId="1" xfId="4" applyNumberFormat="1" applyFont="1" applyBorder="1" applyAlignment="1">
      <alignment horizontal="center"/>
    </xf>
    <xf numFmtId="0" fontId="35" fillId="3" borderId="1" xfId="0" applyFont="1" applyFill="1" applyBorder="1" applyAlignment="1">
      <alignment horizontal="center"/>
    </xf>
    <xf numFmtId="3" fontId="35" fillId="3" borderId="1" xfId="0" applyNumberFormat="1" applyFont="1" applyFill="1" applyBorder="1" applyAlignment="1">
      <alignment horizontal="center"/>
    </xf>
    <xf numFmtId="14" fontId="41" fillId="0" borderId="0" xfId="0" applyNumberFormat="1" applyFont="1" applyAlignment="1">
      <alignment horizontal="left"/>
    </xf>
    <xf numFmtId="0" fontId="28" fillId="0" borderId="0" xfId="0" applyFont="1"/>
    <xf numFmtId="0" fontId="15" fillId="14" borderId="1" xfId="0" applyFont="1" applyFill="1" applyBorder="1" applyAlignment="1">
      <alignment horizontal="center"/>
    </xf>
    <xf numFmtId="3" fontId="16" fillId="15" borderId="1" xfId="0" applyNumberFormat="1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left" wrapText="1"/>
    </xf>
    <xf numFmtId="3" fontId="15" fillId="0" borderId="1" xfId="0" applyNumberFormat="1" applyFont="1" applyBorder="1" applyAlignment="1">
      <alignment horizontal="center"/>
    </xf>
    <xf numFmtId="9" fontId="12" fillId="0" borderId="1" xfId="2" applyFont="1" applyBorder="1" applyAlignment="1">
      <alignment horizontal="center"/>
    </xf>
    <xf numFmtId="0" fontId="16" fillId="6" borderId="1" xfId="0" applyFont="1" applyFill="1" applyBorder="1" applyAlignment="1">
      <alignment horizontal="left" vertical="center" wrapText="1"/>
    </xf>
    <xf numFmtId="3" fontId="14" fillId="0" borderId="1" xfId="4" applyNumberFormat="1" applyFont="1" applyBorder="1" applyAlignment="1">
      <alignment horizontal="center"/>
    </xf>
    <xf numFmtId="9" fontId="12" fillId="5" borderId="1" xfId="2" applyFont="1" applyFill="1" applyBorder="1" applyAlignment="1">
      <alignment horizontal="center"/>
    </xf>
    <xf numFmtId="0" fontId="15" fillId="11" borderId="1" xfId="0" applyFont="1" applyFill="1" applyBorder="1" applyAlignment="1">
      <alignment horizontal="center" wrapText="1"/>
    </xf>
    <xf numFmtId="0" fontId="15" fillId="11" borderId="1" xfId="0" applyFont="1" applyFill="1" applyBorder="1" applyAlignment="1">
      <alignment horizontal="center"/>
    </xf>
    <xf numFmtId="0" fontId="28" fillId="9" borderId="1" xfId="0" applyFont="1" applyFill="1" applyBorder="1" applyAlignment="1">
      <alignment horizontal="center" wrapText="1"/>
    </xf>
    <xf numFmtId="14" fontId="27" fillId="0" borderId="1" xfId="0" applyNumberFormat="1" applyFont="1" applyBorder="1" applyAlignment="1">
      <alignment horizontal="left"/>
    </xf>
    <xf numFmtId="3" fontId="27" fillId="0" borderId="1" xfId="1" applyNumberFormat="1" applyFont="1" applyBorder="1" applyAlignment="1">
      <alignment horizontal="center"/>
    </xf>
    <xf numFmtId="3" fontId="28" fillId="0" borderId="1" xfId="0" applyNumberFormat="1" applyFont="1" applyBorder="1" applyAlignment="1">
      <alignment horizontal="center"/>
    </xf>
    <xf numFmtId="14" fontId="27" fillId="7" borderId="1" xfId="0" applyNumberFormat="1" applyFont="1" applyFill="1" applyBorder="1" applyAlignment="1">
      <alignment horizontal="left"/>
    </xf>
    <xf numFmtId="3" fontId="27" fillId="7" borderId="1" xfId="1" applyNumberFormat="1" applyFont="1" applyFill="1" applyBorder="1" applyAlignment="1">
      <alignment horizontal="center"/>
    </xf>
    <xf numFmtId="0" fontId="28" fillId="5" borderId="1" xfId="0" applyFont="1" applyFill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4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left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9" borderId="1" xfId="0" applyFont="1" applyFill="1" applyBorder="1" applyAlignment="1">
      <alignment horizontal="center" vertical="center" wrapText="1"/>
    </xf>
    <xf numFmtId="0" fontId="27" fillId="10" borderId="1" xfId="0" applyFont="1" applyFill="1" applyBorder="1" applyAlignment="1">
      <alignment horizontal="left" wrapText="1"/>
    </xf>
    <xf numFmtId="3" fontId="27" fillId="10" borderId="1" xfId="0" applyNumberFormat="1" applyFont="1" applyFill="1" applyBorder="1" applyAlignment="1">
      <alignment horizontal="center" wrapText="1"/>
    </xf>
    <xf numFmtId="3" fontId="27" fillId="10" borderId="1" xfId="0" applyNumberFormat="1" applyFont="1" applyFill="1" applyBorder="1" applyAlignment="1">
      <alignment horizontal="center"/>
    </xf>
    <xf numFmtId="9" fontId="27" fillId="10" borderId="1" xfId="0" applyNumberFormat="1" applyFont="1" applyFill="1" applyBorder="1" applyAlignment="1">
      <alignment horizontal="center"/>
    </xf>
    <xf numFmtId="3" fontId="27" fillId="7" borderId="1" xfId="0" applyNumberFormat="1" applyFont="1" applyFill="1" applyBorder="1" applyAlignment="1">
      <alignment horizontal="center" wrapText="1"/>
    </xf>
    <xf numFmtId="0" fontId="28" fillId="6" borderId="1" xfId="0" applyFont="1" applyFill="1" applyBorder="1" applyAlignment="1">
      <alignment horizontal="center"/>
    </xf>
    <xf numFmtId="3" fontId="28" fillId="6" borderId="1" xfId="0" applyNumberFormat="1" applyFont="1" applyFill="1" applyBorder="1" applyAlignment="1">
      <alignment horizontal="center"/>
    </xf>
    <xf numFmtId="9" fontId="28" fillId="6" borderId="1" xfId="2" applyFont="1" applyFill="1" applyBorder="1" applyAlignment="1">
      <alignment horizontal="center"/>
    </xf>
    <xf numFmtId="3" fontId="27" fillId="7" borderId="1" xfId="0" applyNumberFormat="1" applyFont="1" applyFill="1" applyBorder="1" applyAlignment="1">
      <alignment horizontal="center"/>
    </xf>
    <xf numFmtId="9" fontId="28" fillId="0" borderId="1" xfId="2" applyFont="1" applyBorder="1" applyAlignment="1">
      <alignment horizontal="center"/>
    </xf>
    <xf numFmtId="0" fontId="33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33" fillId="0" borderId="0" xfId="0" applyFont="1" applyAlignment="1">
      <alignment horizontal="center"/>
    </xf>
    <xf numFmtId="0" fontId="15" fillId="7" borderId="1" xfId="0" applyFont="1" applyFill="1" applyBorder="1" applyAlignment="1">
      <alignment horizontal="center" wrapText="1"/>
    </xf>
    <xf numFmtId="3" fontId="14" fillId="7" borderId="1" xfId="5" applyNumberFormat="1" applyFont="1" applyFill="1" applyBorder="1" applyAlignment="1">
      <alignment horizontal="center"/>
    </xf>
    <xf numFmtId="3" fontId="0" fillId="7" borderId="1" xfId="0" applyNumberFormat="1" applyFill="1" applyBorder="1" applyAlignment="1">
      <alignment horizontal="center" wrapText="1"/>
    </xf>
    <xf numFmtId="3" fontId="15" fillId="7" borderId="1" xfId="0" applyNumberFormat="1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/>
    </xf>
    <xf numFmtId="3" fontId="0" fillId="7" borderId="1" xfId="5" applyNumberFormat="1" applyFont="1" applyFill="1" applyBorder="1" applyAlignment="1">
      <alignment horizontal="center"/>
    </xf>
    <xf numFmtId="3" fontId="14" fillId="7" borderId="1" xfId="6" applyNumberFormat="1" applyFont="1" applyFill="1" applyBorder="1" applyAlignment="1">
      <alignment horizontal="center"/>
    </xf>
    <xf numFmtId="1" fontId="14" fillId="7" borderId="1" xfId="6" applyNumberFormat="1" applyFont="1" applyFill="1" applyBorder="1" applyAlignment="1">
      <alignment horizontal="center"/>
    </xf>
    <xf numFmtId="0" fontId="43" fillId="7" borderId="1" xfId="0" applyFont="1" applyFill="1" applyBorder="1" applyAlignment="1">
      <alignment horizontal="center"/>
    </xf>
    <xf numFmtId="3" fontId="34" fillId="7" borderId="1" xfId="0" applyNumberFormat="1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3" fontId="15" fillId="4" borderId="1" xfId="0" applyNumberFormat="1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3" fontId="12" fillId="6" borderId="1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left" wrapText="1"/>
    </xf>
    <xf numFmtId="9" fontId="14" fillId="0" borderId="1" xfId="2" applyFont="1" applyBorder="1" applyAlignment="1">
      <alignment horizontal="center"/>
    </xf>
    <xf numFmtId="0" fontId="15" fillId="0" borderId="1" xfId="0" applyFont="1" applyBorder="1"/>
    <xf numFmtId="9" fontId="15" fillId="0" borderId="1" xfId="2" applyFont="1" applyBorder="1" applyAlignment="1">
      <alignment horizontal="center"/>
    </xf>
    <xf numFmtId="0" fontId="14" fillId="0" borderId="1" xfId="0" applyFont="1" applyBorder="1"/>
    <xf numFmtId="3" fontId="0" fillId="0" borderId="1" xfId="0" applyNumberFormat="1" applyBorder="1"/>
    <xf numFmtId="10" fontId="14" fillId="0" borderId="1" xfId="0" applyNumberFormat="1" applyFont="1" applyBorder="1" applyAlignment="1">
      <alignment horizontal="center"/>
    </xf>
    <xf numFmtId="9" fontId="14" fillId="0" borderId="1" xfId="0" applyNumberFormat="1" applyFont="1" applyBorder="1" applyAlignment="1">
      <alignment horizontal="center"/>
    </xf>
    <xf numFmtId="9" fontId="15" fillId="0" borderId="1" xfId="0" applyNumberFormat="1" applyFont="1" applyBorder="1" applyAlignment="1">
      <alignment horizontal="center"/>
    </xf>
    <xf numFmtId="0" fontId="15" fillId="7" borderId="1" xfId="0" applyFont="1" applyFill="1" applyBorder="1"/>
    <xf numFmtId="0" fontId="12" fillId="4" borderId="1" xfId="0" applyFont="1" applyFill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 wrapText="1"/>
    </xf>
    <xf numFmtId="14" fontId="44" fillId="0" borderId="0" xfId="0" applyNumberFormat="1" applyFont="1" applyAlignment="1">
      <alignment horizontal="left"/>
    </xf>
    <xf numFmtId="0" fontId="44" fillId="0" borderId="0" xfId="0" applyFont="1"/>
    <xf numFmtId="0" fontId="45" fillId="0" borderId="0" xfId="0" applyFont="1"/>
    <xf numFmtId="0" fontId="12" fillId="9" borderId="1" xfId="0" applyFont="1" applyFill="1" applyBorder="1" applyAlignment="1">
      <alignment horizontal="left" wrapText="1"/>
    </xf>
    <xf numFmtId="3" fontId="12" fillId="9" borderId="1" xfId="0" applyNumberFormat="1" applyFont="1" applyFill="1" applyBorder="1" applyAlignment="1">
      <alignment horizontal="left"/>
    </xf>
    <xf numFmtId="0" fontId="12" fillId="9" borderId="1" xfId="0" applyFont="1" applyFill="1" applyBorder="1" applyAlignment="1">
      <alignment horizontal="center" wrapText="1"/>
    </xf>
    <xf numFmtId="0" fontId="46" fillId="0" borderId="0" xfId="0" applyFont="1"/>
    <xf numFmtId="0" fontId="7" fillId="0" borderId="0" xfId="0" applyFont="1" applyAlignment="1">
      <alignment horizontal="center"/>
    </xf>
    <xf numFmtId="0" fontId="16" fillId="12" borderId="1" xfId="0" applyFont="1" applyFill="1" applyBorder="1" applyAlignment="1">
      <alignment horizontal="center" vertical="top" wrapText="1"/>
    </xf>
    <xf numFmtId="0" fontId="4" fillId="12" borderId="3" xfId="0" applyFont="1" applyFill="1" applyBorder="1" applyAlignment="1">
      <alignment horizontal="center" vertical="top" wrapText="1"/>
    </xf>
    <xf numFmtId="0" fontId="5" fillId="12" borderId="4" xfId="0" applyFont="1" applyFill="1" applyBorder="1" applyAlignment="1">
      <alignment horizontal="center" vertical="top" wrapText="1"/>
    </xf>
    <xf numFmtId="0" fontId="9" fillId="13" borderId="4" xfId="0" applyFont="1" applyFill="1" applyBorder="1"/>
    <xf numFmtId="0" fontId="9" fillId="13" borderId="9" xfId="0" applyFont="1" applyFill="1" applyBorder="1"/>
    <xf numFmtId="0" fontId="5" fillId="13" borderId="5" xfId="0" applyFont="1" applyFill="1" applyBorder="1" applyAlignment="1">
      <alignment horizontal="center" vertical="top" wrapText="1"/>
    </xf>
    <xf numFmtId="0" fontId="5" fillId="13" borderId="1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8" xfId="0" applyFont="1" applyBorder="1" applyAlignment="1">
      <alignment horizontal="center"/>
    </xf>
    <xf numFmtId="14" fontId="25" fillId="9" borderId="1" xfId="0" applyNumberFormat="1" applyFont="1" applyFill="1" applyBorder="1" applyAlignment="1">
      <alignment horizontal="center"/>
    </xf>
    <xf numFmtId="0" fontId="15" fillId="9" borderId="7" xfId="0" applyFont="1" applyFill="1" applyBorder="1" applyAlignment="1">
      <alignment horizontal="center"/>
    </xf>
    <xf numFmtId="0" fontId="15" fillId="9" borderId="1" xfId="0" applyFont="1" applyFill="1" applyBorder="1" applyAlignment="1">
      <alignment horizontal="center"/>
    </xf>
    <xf numFmtId="0" fontId="15" fillId="9" borderId="1" xfId="0" applyFont="1" applyFill="1" applyBorder="1" applyAlignment="1">
      <alignment horizontal="center" wrapText="1"/>
    </xf>
    <xf numFmtId="0" fontId="15" fillId="9" borderId="7" xfId="0" applyFont="1" applyFill="1" applyBorder="1" applyAlignment="1">
      <alignment horizontal="center" wrapText="1"/>
    </xf>
    <xf numFmtId="0" fontId="12" fillId="0" borderId="8" xfId="0" applyFont="1" applyBorder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8" fillId="0" borderId="8" xfId="0" applyFont="1" applyBorder="1" applyAlignment="1">
      <alignment horizontal="center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0" fontId="28" fillId="5" borderId="15" xfId="0" applyFont="1" applyFill="1" applyBorder="1" applyAlignment="1">
      <alignment horizontal="center" wrapText="1"/>
    </xf>
    <xf numFmtId="0" fontId="28" fillId="5" borderId="16" xfId="0" applyFont="1" applyFill="1" applyBorder="1" applyAlignment="1">
      <alignment horizontal="center" wrapText="1"/>
    </xf>
    <xf numFmtId="0" fontId="28" fillId="5" borderId="17" xfId="0" applyFont="1" applyFill="1" applyBorder="1" applyAlignment="1">
      <alignment horizontal="center" wrapText="1"/>
    </xf>
  </cellXfs>
  <cellStyles count="9">
    <cellStyle name="Comma 2" xfId="6"/>
    <cellStyle name="Millares" xfId="1" builtinId="3"/>
    <cellStyle name="Millares 10" xfId="5"/>
    <cellStyle name="Millares 2" xfId="8"/>
    <cellStyle name="Neutral" xfId="3" builtinId="28"/>
    <cellStyle name="Normal" xfId="0" builtinId="0"/>
    <cellStyle name="Normal 2" xfId="7"/>
    <cellStyle name="Normal_PASJERO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 b="1">
                <a:latin typeface="+mn-lt"/>
              </a:rPr>
              <a:t>COMPARATIVO</a:t>
            </a:r>
            <a:r>
              <a:rPr lang="es-DO" sz="1100" b="1" baseline="0">
                <a:latin typeface="+mn-lt"/>
              </a:rPr>
              <a:t>  DE LOS TIPOS DE EMBARCACIONES 2024 Vs 2023</a:t>
            </a:r>
            <a:endParaRPr lang="es-DO" sz="1100" b="1">
              <a:latin typeface="+mn-lt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1114369501466276E-2"/>
          <c:y val="0.13666595575867965"/>
          <c:w val="0.97419354838709682"/>
          <c:h val="0.701745643423913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'COMPARATIVO EMB.'!$B$12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'COMPARATIVO EMB.'!$C$11:$L$11</c:f>
              <c:strCache>
                <c:ptCount val="10"/>
                <c:pt idx="0">
                  <c:v>CARGUEROS</c:v>
                </c:pt>
                <c:pt idx="1">
                  <c:v>GRANELEROS</c:v>
                </c:pt>
                <c:pt idx="2">
                  <c:v>TANQUEROS</c:v>
                </c:pt>
                <c:pt idx="3">
                  <c:v>CRUCEROS</c:v>
                </c:pt>
                <c:pt idx="4">
                  <c:v>PESQUEROS</c:v>
                </c:pt>
                <c:pt idx="5">
                  <c:v>REMOLCADORES</c:v>
                </c:pt>
                <c:pt idx="6">
                  <c:v>BARCAZAS</c:v>
                </c:pt>
                <c:pt idx="7">
                  <c:v>YATES</c:v>
                </c:pt>
                <c:pt idx="8">
                  <c:v>OTROS </c:v>
                </c:pt>
                <c:pt idx="9">
                  <c:v>FERRIE</c:v>
                </c:pt>
              </c:strCache>
            </c:strRef>
          </c:cat>
          <c:val>
            <c:numRef>
              <c:f>'COMPARATIVO EMB.'!$C$12:$L$12</c:f>
              <c:numCache>
                <c:formatCode>#,##0</c:formatCode>
                <c:ptCount val="10"/>
                <c:pt idx="0">
                  <c:v>781</c:v>
                </c:pt>
                <c:pt idx="1">
                  <c:v>76</c:v>
                </c:pt>
                <c:pt idx="2">
                  <c:v>183</c:v>
                </c:pt>
                <c:pt idx="3">
                  <c:v>275</c:v>
                </c:pt>
                <c:pt idx="4">
                  <c:v>0</c:v>
                </c:pt>
                <c:pt idx="5">
                  <c:v>37</c:v>
                </c:pt>
                <c:pt idx="6">
                  <c:v>31</c:v>
                </c:pt>
                <c:pt idx="7">
                  <c:v>149</c:v>
                </c:pt>
                <c:pt idx="8">
                  <c:v>3</c:v>
                </c:pt>
                <c:pt idx="9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85-4707-BA54-BE7CD1403245}"/>
            </c:ext>
          </c:extLst>
        </c:ser>
        <c:ser>
          <c:idx val="1"/>
          <c:order val="1"/>
          <c:tx>
            <c:strRef>
              <c:f>'COMPARATIVO EMB.'!$B$13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'COMPARATIVO EMB.'!$C$11:$L$11</c:f>
              <c:strCache>
                <c:ptCount val="10"/>
                <c:pt idx="0">
                  <c:v>CARGUEROS</c:v>
                </c:pt>
                <c:pt idx="1">
                  <c:v>GRANELEROS</c:v>
                </c:pt>
                <c:pt idx="2">
                  <c:v>TANQUEROS</c:v>
                </c:pt>
                <c:pt idx="3">
                  <c:v>CRUCEROS</c:v>
                </c:pt>
                <c:pt idx="4">
                  <c:v>PESQUEROS</c:v>
                </c:pt>
                <c:pt idx="5">
                  <c:v>REMOLCADORES</c:v>
                </c:pt>
                <c:pt idx="6">
                  <c:v>BARCAZAS</c:v>
                </c:pt>
                <c:pt idx="7">
                  <c:v>YATES</c:v>
                </c:pt>
                <c:pt idx="8">
                  <c:v>OTROS </c:v>
                </c:pt>
                <c:pt idx="9">
                  <c:v>FERRIE</c:v>
                </c:pt>
              </c:strCache>
            </c:strRef>
          </c:cat>
          <c:val>
            <c:numRef>
              <c:f>'COMPARATIVO EMB.'!$C$13:$L$13</c:f>
              <c:numCache>
                <c:formatCode>#,##0</c:formatCode>
                <c:ptCount val="10"/>
                <c:pt idx="0">
                  <c:v>795</c:v>
                </c:pt>
                <c:pt idx="1">
                  <c:v>66</c:v>
                </c:pt>
                <c:pt idx="2">
                  <c:v>210</c:v>
                </c:pt>
                <c:pt idx="3">
                  <c:v>259</c:v>
                </c:pt>
                <c:pt idx="4">
                  <c:v>0</c:v>
                </c:pt>
                <c:pt idx="5">
                  <c:v>44</c:v>
                </c:pt>
                <c:pt idx="6">
                  <c:v>37</c:v>
                </c:pt>
                <c:pt idx="7">
                  <c:v>147</c:v>
                </c:pt>
                <c:pt idx="8">
                  <c:v>5</c:v>
                </c:pt>
                <c:pt idx="9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85-4707-BA54-BE7CD140324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8212080"/>
        <c:axId val="258512088"/>
        <c:axId val="0"/>
      </c:bar3DChart>
      <c:catAx>
        <c:axId val="21821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512088"/>
        <c:crosses val="autoZero"/>
        <c:auto val="1"/>
        <c:lblAlgn val="ctr"/>
        <c:lblOffset val="100"/>
        <c:noMultiLvlLbl val="0"/>
      </c:catAx>
      <c:valAx>
        <c:axId val="25851208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21821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Total  del movimiento</a:t>
            </a:r>
            <a:r>
              <a:rPr lang="es-DO" baseline="0"/>
              <a:t> de Contenedores  Importación, Exportación y Tránsito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CONTENEDORES!#REF!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CONTENEDORES!#REF!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CONTENEDORES!#REF!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E63D-43F8-9F01-2ABE7DC4E112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CONTENEDORES!#REF!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CONTENEDORES!#REF!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CONTENEDORES!#REF!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E63D-43F8-9F01-2ABE7DC4E1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58513264"/>
        <c:axId val="258514048"/>
        <c:axId val="0"/>
      </c:bar3DChart>
      <c:catAx>
        <c:axId val="25851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514048"/>
        <c:crosses val="autoZero"/>
        <c:auto val="1"/>
        <c:lblAlgn val="ctr"/>
        <c:lblOffset val="100"/>
        <c:noMultiLvlLbl val="0"/>
      </c:catAx>
      <c:valAx>
        <c:axId val="2585140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5851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 b="1">
                <a:latin typeface="+mn-lt"/>
              </a:rPr>
              <a:t>COMPARATIVO  DE CONTENEDORES EN IMPORTACIÓN, EXPORTACIÓN Y TRÁNSITO</a:t>
            </a:r>
          </a:p>
          <a:p>
            <a:pPr>
              <a:defRPr/>
            </a:pPr>
            <a:r>
              <a:rPr lang="es-DO" sz="1100" b="1">
                <a:latin typeface="+mn-lt"/>
              </a:rPr>
              <a:t>ENERO-MARZO 2024 Vs 2023 (DATOS EXPRESADOS EN TEUS)</a:t>
            </a:r>
          </a:p>
        </c:rich>
      </c:tx>
      <c:layout>
        <c:manualLayout>
          <c:xMode val="edge"/>
          <c:yMode val="edge"/>
          <c:x val="9.8208807521029173E-2"/>
          <c:y val="1.65289256198347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2373347567081082E-2"/>
          <c:y val="0.19633608815426998"/>
          <c:w val="0.93981368855365122"/>
          <c:h val="0.6767399839482874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CONTENEDORES!$C$201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3.90688568606297E-3"/>
                  <c:y val="-2.63683563114274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577-42A9-BEBB-32CB38BC10F5}"/>
                </c:ext>
              </c:extLst>
            </c:dLbl>
            <c:dLbl>
              <c:idx val="1"/>
              <c:layout>
                <c:manualLayout>
                  <c:x val="7.81377137212594E-3"/>
                  <c:y val="-1.4382739806233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577-42A9-BEBB-32CB38BC10F5}"/>
                </c:ext>
              </c:extLst>
            </c:dLbl>
            <c:dLbl>
              <c:idx val="2"/>
              <c:layout>
                <c:manualLayout>
                  <c:x val="7.81377137212594E-3"/>
                  <c:y val="-1.6779863107272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577-42A9-BEBB-32CB38BC10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CONTENEDORES!$B$202:$B$204</c:f>
              <c:strCache>
                <c:ptCount val="3"/>
                <c:pt idx="0">
                  <c:v>TEUS DE IMPORTACIÓN</c:v>
                </c:pt>
                <c:pt idx="1">
                  <c:v>TEUS DE EXPORTACIÓN</c:v>
                </c:pt>
                <c:pt idx="2">
                  <c:v>TEUS EN TRÁNSITO</c:v>
                </c:pt>
              </c:strCache>
            </c:strRef>
          </c:cat>
          <c:val>
            <c:numRef>
              <c:f>CONTENEDORES!$C$202:$C$204</c:f>
              <c:numCache>
                <c:formatCode>#,##0</c:formatCode>
                <c:ptCount val="3"/>
                <c:pt idx="0">
                  <c:v>159432.20000000001</c:v>
                </c:pt>
                <c:pt idx="1">
                  <c:v>166102.54999999999</c:v>
                </c:pt>
                <c:pt idx="2">
                  <c:v>161097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85-4F3E-B5E5-F48BFB8CAB25}"/>
            </c:ext>
          </c:extLst>
        </c:ser>
        <c:ser>
          <c:idx val="1"/>
          <c:order val="1"/>
          <c:tx>
            <c:strRef>
              <c:f>CONTENEDORES!$D$201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1487871273346334E-2"/>
                  <c:y val="-3.35597262145440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577-42A9-BEBB-32CB38BC10F5}"/>
                </c:ext>
              </c:extLst>
            </c:dLbl>
            <c:dLbl>
              <c:idx val="1"/>
              <c:layout>
                <c:manualLayout>
                  <c:x val="1.1720657058188909E-2"/>
                  <c:y val="-9.58849320415548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577-42A9-BEBB-32CB38BC10F5}"/>
                </c:ext>
              </c:extLst>
            </c:dLbl>
            <c:dLbl>
              <c:idx val="2"/>
              <c:layout>
                <c:manualLayout>
                  <c:x val="1.7580985587283365E-2"/>
                  <c:y val="-2.1574109709349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577-42A9-BEBB-32CB38BC10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CONTENEDORES!$B$202:$B$204</c:f>
              <c:strCache>
                <c:ptCount val="3"/>
                <c:pt idx="0">
                  <c:v>TEUS DE IMPORTACIÓN</c:v>
                </c:pt>
                <c:pt idx="1">
                  <c:v>TEUS DE EXPORTACIÓN</c:v>
                </c:pt>
                <c:pt idx="2">
                  <c:v>TEUS EN TRÁNSITO</c:v>
                </c:pt>
              </c:strCache>
            </c:strRef>
          </c:cat>
          <c:val>
            <c:numRef>
              <c:f>CONTENEDORES!$D$202:$D$204</c:f>
              <c:numCache>
                <c:formatCode>#,##0</c:formatCode>
                <c:ptCount val="3"/>
                <c:pt idx="0">
                  <c:v>173125.75</c:v>
                </c:pt>
                <c:pt idx="1">
                  <c:v>179279.75</c:v>
                </c:pt>
                <c:pt idx="2">
                  <c:v>205767.25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85-4F3E-B5E5-F48BFB8CAB2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13965327"/>
        <c:axId val="883095055"/>
        <c:axId val="0"/>
      </c:bar3DChart>
      <c:catAx>
        <c:axId val="7139653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3095055"/>
        <c:crosses val="autoZero"/>
        <c:auto val="1"/>
        <c:lblAlgn val="ctr"/>
        <c:lblOffset val="100"/>
        <c:noMultiLvlLbl val="0"/>
      </c:catAx>
      <c:valAx>
        <c:axId val="883095055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7139653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000" b="1">
                <a:latin typeface="+mn-lt"/>
              </a:rPr>
              <a:t>CONTENEDORES</a:t>
            </a:r>
            <a:r>
              <a:rPr lang="es-DO" sz="1000" b="1" baseline="0">
                <a:latin typeface="+mn-lt"/>
              </a:rPr>
              <a:t>  EN IMPORTACIÓN, EXPORTACIÓN  Y TRÁNSITO</a:t>
            </a:r>
          </a:p>
          <a:p>
            <a:pPr>
              <a:defRPr sz="1000" b="1"/>
            </a:pPr>
            <a:r>
              <a:rPr lang="es-DO" sz="1000" b="1" baseline="0">
                <a:latin typeface="+mn-lt"/>
              </a:rPr>
              <a:t>ENERO-MARZO 2024</a:t>
            </a:r>
          </a:p>
          <a:p>
            <a:pPr>
              <a:defRPr sz="1000" b="1"/>
            </a:pPr>
            <a:r>
              <a:rPr lang="es-DO" sz="1000" b="1" baseline="0">
                <a:latin typeface="+mn-lt"/>
              </a:rPr>
              <a:t>(DATOS EXPRESADOS EN TEUS)</a:t>
            </a:r>
            <a:endParaRPr lang="es-DO" sz="1000" b="1">
              <a:latin typeface="+mn-lt"/>
            </a:endParaRPr>
          </a:p>
        </c:rich>
      </c:tx>
      <c:layout>
        <c:manualLayout>
          <c:xMode val="edge"/>
          <c:yMode val="edge"/>
          <c:x val="0.30335667353648588"/>
          <c:y val="1.89708252607741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CONTENEDORES!$B$41</c:f>
              <c:strCache>
                <c:ptCount val="1"/>
                <c:pt idx="0">
                  <c:v>IMPORTACIÓN 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CONTENEDORES!$C$40:$G$40</c:f>
              <c:strCache>
                <c:ptCount val="5"/>
                <c:pt idx="0">
                  <c:v>CAUCEDO</c:v>
                </c:pt>
                <c:pt idx="1">
                  <c:v>MANZANILLO</c:v>
                </c:pt>
                <c:pt idx="2">
                  <c:v>PUERTO  PLATA</c:v>
                </c:pt>
                <c:pt idx="3">
                  <c:v>RÍO HAINA</c:v>
                </c:pt>
                <c:pt idx="4">
                  <c:v>SANTO DOMINGO</c:v>
                </c:pt>
              </c:strCache>
            </c:strRef>
          </c:cat>
          <c:val>
            <c:numRef>
              <c:f>CONTENEDORES!$C$41:$G$41</c:f>
              <c:numCache>
                <c:formatCode>#,##0</c:formatCode>
                <c:ptCount val="5"/>
                <c:pt idx="0">
                  <c:v>102955</c:v>
                </c:pt>
                <c:pt idx="1">
                  <c:v>1229</c:v>
                </c:pt>
                <c:pt idx="2">
                  <c:v>2832</c:v>
                </c:pt>
                <c:pt idx="3">
                  <c:v>57531</c:v>
                </c:pt>
                <c:pt idx="4">
                  <c:v>8578.75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F5-40C5-A81F-A4831FC39DCA}"/>
            </c:ext>
          </c:extLst>
        </c:ser>
        <c:ser>
          <c:idx val="1"/>
          <c:order val="1"/>
          <c:tx>
            <c:strRef>
              <c:f>CONTENEDORES!$B$42</c:f>
              <c:strCache>
                <c:ptCount val="1"/>
                <c:pt idx="0">
                  <c:v>EXPORTACIÓN 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CONTENEDORES!$C$40:$G$40</c:f>
              <c:strCache>
                <c:ptCount val="5"/>
                <c:pt idx="0">
                  <c:v>CAUCEDO</c:v>
                </c:pt>
                <c:pt idx="1">
                  <c:v>MANZANILLO</c:v>
                </c:pt>
                <c:pt idx="2">
                  <c:v>PUERTO  PLATA</c:v>
                </c:pt>
                <c:pt idx="3">
                  <c:v>RÍO HAINA</c:v>
                </c:pt>
                <c:pt idx="4">
                  <c:v>SANTO DOMINGO</c:v>
                </c:pt>
              </c:strCache>
            </c:strRef>
          </c:cat>
          <c:val>
            <c:numRef>
              <c:f>CONTENEDORES!$C$42:$G$42</c:f>
              <c:numCache>
                <c:formatCode>#,##0</c:formatCode>
                <c:ptCount val="5"/>
                <c:pt idx="0">
                  <c:v>111046</c:v>
                </c:pt>
                <c:pt idx="1">
                  <c:v>1090</c:v>
                </c:pt>
                <c:pt idx="2">
                  <c:v>3486</c:v>
                </c:pt>
                <c:pt idx="3">
                  <c:v>55467</c:v>
                </c:pt>
                <c:pt idx="4">
                  <c:v>8190.75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F5-40C5-A81F-A4831FC39DCA}"/>
            </c:ext>
          </c:extLst>
        </c:ser>
        <c:ser>
          <c:idx val="2"/>
          <c:order val="2"/>
          <c:tx>
            <c:strRef>
              <c:f>CONTENEDORES!$B$43</c:f>
              <c:strCache>
                <c:ptCount val="1"/>
                <c:pt idx="0">
                  <c:v>TRÁNSITO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CONTENEDORES!$C$40:$G$40</c:f>
              <c:strCache>
                <c:ptCount val="5"/>
                <c:pt idx="0">
                  <c:v>CAUCEDO</c:v>
                </c:pt>
                <c:pt idx="1">
                  <c:v>MANZANILLO</c:v>
                </c:pt>
                <c:pt idx="2">
                  <c:v>PUERTO  PLATA</c:v>
                </c:pt>
                <c:pt idx="3">
                  <c:v>RÍO HAINA</c:v>
                </c:pt>
                <c:pt idx="4">
                  <c:v>SANTO DOMINGO</c:v>
                </c:pt>
              </c:strCache>
            </c:strRef>
          </c:cat>
          <c:val>
            <c:numRef>
              <c:f>CONTENEDORES!$C$43:$G$43</c:f>
              <c:numCache>
                <c:formatCode>#,##0</c:formatCode>
                <c:ptCount val="5"/>
                <c:pt idx="0">
                  <c:v>195747</c:v>
                </c:pt>
                <c:pt idx="1">
                  <c:v>0</c:v>
                </c:pt>
                <c:pt idx="2">
                  <c:v>0</c:v>
                </c:pt>
                <c:pt idx="3">
                  <c:v>10020.25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F5-40C5-A81F-A4831FC39D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34171391"/>
        <c:axId val="734172831"/>
      </c:barChart>
      <c:catAx>
        <c:axId val="7341713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4172831"/>
        <c:crosses val="autoZero"/>
        <c:auto val="1"/>
        <c:lblAlgn val="ctr"/>
        <c:lblOffset val="100"/>
        <c:noMultiLvlLbl val="0"/>
      </c:catAx>
      <c:valAx>
        <c:axId val="734172831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341713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275804937570873"/>
          <c:y val="0.39615172618587563"/>
          <c:w val="0.13215906988821699"/>
          <c:h val="0.295843994451472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000" b="1">
                <a:latin typeface="+mn-lt"/>
              </a:rPr>
              <a:t>COMPARATIVO</a:t>
            </a:r>
            <a:r>
              <a:rPr lang="es-DO" sz="1000" b="1" baseline="0">
                <a:latin typeface="+mn-lt"/>
              </a:rPr>
              <a:t> DEL MOVIMIENTO DE CONTENEDORES EN EXPORTACIÓN</a:t>
            </a:r>
          </a:p>
          <a:p>
            <a:pPr>
              <a:defRPr sz="1000" b="1"/>
            </a:pPr>
            <a:r>
              <a:rPr lang="es-DO" sz="1000" b="1" baseline="0">
                <a:latin typeface="+mn-lt"/>
              </a:rPr>
              <a:t> </a:t>
            </a:r>
            <a:r>
              <a:rPr lang="es-DO" sz="10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(ENERO - MARZO 2024)</a:t>
            </a:r>
            <a:endParaRPr lang="es-DO" sz="1000" b="1" baseline="0">
              <a:latin typeface="+mn-lt"/>
            </a:endParaRPr>
          </a:p>
          <a:p>
            <a:pPr>
              <a:defRPr sz="1000" b="1"/>
            </a:pPr>
            <a:r>
              <a:rPr lang="es-DO" sz="10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(DATOS EXPRESADOS EN TEUS)</a:t>
            </a:r>
            <a:endParaRPr lang="es-DO" sz="1000" b="1">
              <a:latin typeface="+mn-lt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8416675783621195E-2"/>
          <c:y val="0.17729513225787727"/>
          <c:w val="0.78507681136399732"/>
          <c:h val="0.6030125251844092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CONTENEDORES!$B$84</c:f>
              <c:strCache>
                <c:ptCount val="1"/>
                <c:pt idx="0">
                  <c:v>CARGADOS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-1.70122246899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C6C-4016-8B19-B03D815052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CONTENEDORES!$C$83:$D$83</c:f>
              <c:numCache>
                <c:formatCode>General</c:formatCode>
                <c:ptCount val="2"/>
                <c:pt idx="0">
                  <c:v>2023</c:v>
                </c:pt>
                <c:pt idx="1">
                  <c:v>2024</c:v>
                </c:pt>
              </c:numCache>
            </c:numRef>
          </c:cat>
          <c:val>
            <c:numRef>
              <c:f>CONTENEDORES!$C$84:$D$84</c:f>
              <c:numCache>
                <c:formatCode>#,##0</c:formatCode>
                <c:ptCount val="2"/>
                <c:pt idx="0">
                  <c:v>65126.55</c:v>
                </c:pt>
                <c:pt idx="1">
                  <c:v>64579.5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3B-43A3-8606-4C2CA7B18252}"/>
            </c:ext>
          </c:extLst>
        </c:ser>
        <c:ser>
          <c:idx val="1"/>
          <c:order val="1"/>
          <c:tx>
            <c:strRef>
              <c:f>CONTENEDORES!$B$85</c:f>
              <c:strCache>
                <c:ptCount val="1"/>
                <c:pt idx="0">
                  <c:v>VACIOS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CONTENEDORES!$C$83:$D$83</c:f>
              <c:numCache>
                <c:formatCode>General</c:formatCode>
                <c:ptCount val="2"/>
                <c:pt idx="0">
                  <c:v>2023</c:v>
                </c:pt>
                <c:pt idx="1">
                  <c:v>2024</c:v>
                </c:pt>
              </c:numCache>
            </c:numRef>
          </c:cat>
          <c:val>
            <c:numRef>
              <c:f>CONTENEDORES!$C$85:$D$85</c:f>
              <c:numCache>
                <c:formatCode>#,##0</c:formatCode>
                <c:ptCount val="2"/>
                <c:pt idx="0">
                  <c:v>100976</c:v>
                </c:pt>
                <c:pt idx="1">
                  <c:v>114700.25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3B-43A3-8606-4C2CA7B182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115180464"/>
        <c:axId val="1274451952"/>
      </c:barChart>
      <c:catAx>
        <c:axId val="11151804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4451952"/>
        <c:crosses val="autoZero"/>
        <c:auto val="1"/>
        <c:lblAlgn val="ctr"/>
        <c:lblOffset val="100"/>
        <c:noMultiLvlLbl val="0"/>
      </c:catAx>
      <c:valAx>
        <c:axId val="1274451952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1115180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000" b="1">
                <a:latin typeface="+mn-lt"/>
              </a:rPr>
              <a:t>COMPARATIVO</a:t>
            </a:r>
            <a:r>
              <a:rPr lang="es-DO" sz="1000" b="1" baseline="0">
                <a:latin typeface="+mn-lt"/>
              </a:rPr>
              <a:t> DEL MOVIMIENTO DE CONTENEDORES DE IMPORTACIÓN EN TRÁNSITO CARGADOS Y VACÍOS </a:t>
            </a:r>
          </a:p>
          <a:p>
            <a:pPr algn="ctr">
              <a:defRPr/>
            </a:pPr>
            <a:r>
              <a:rPr lang="es-DO" sz="1000" b="1" baseline="0">
                <a:latin typeface="+mn-lt"/>
              </a:rPr>
              <a:t>(ENERO-MARZO 2024. </a:t>
            </a:r>
            <a:r>
              <a:rPr lang="es-DO" sz="10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DATOS EXPRESADOS EN TEUS)</a:t>
            </a:r>
            <a:endParaRPr lang="es-DO" sz="1000" b="1">
              <a:latin typeface="+mn-lt"/>
            </a:endParaRPr>
          </a:p>
        </c:rich>
      </c:tx>
      <c:layout>
        <c:manualLayout>
          <c:xMode val="edge"/>
          <c:yMode val="edge"/>
          <c:x val="0.19775583930937621"/>
          <c:y val="1.61436761756520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CONTENEDORES!$B$142</c:f>
              <c:strCache>
                <c:ptCount val="1"/>
                <c:pt idx="0">
                  <c:v>CARGADOS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2.34489460745017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69E-408B-9807-29B843DDE735}"/>
                </c:ext>
              </c:extLst>
            </c:dLbl>
            <c:dLbl>
              <c:idx val="1"/>
              <c:layout>
                <c:manualLayout>
                  <c:x val="-8.0057299334274187E-17"/>
                  <c:y val="-2.3448946074501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69E-408B-9807-29B843DDE7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CONTENEDORES!$C$141:$D$141</c:f>
              <c:numCache>
                <c:formatCode>General</c:formatCode>
                <c:ptCount val="2"/>
                <c:pt idx="0">
                  <c:v>2023</c:v>
                </c:pt>
                <c:pt idx="1">
                  <c:v>2024</c:v>
                </c:pt>
              </c:numCache>
            </c:numRef>
          </c:cat>
          <c:val>
            <c:numRef>
              <c:f>CONTENEDORES!$C$142:$D$142</c:f>
              <c:numCache>
                <c:formatCode>#,##0</c:formatCode>
                <c:ptCount val="2"/>
                <c:pt idx="0">
                  <c:v>140998.25</c:v>
                </c:pt>
                <c:pt idx="1">
                  <c:v>103593.75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63-474D-8FAD-1EDA7FEC23A3}"/>
            </c:ext>
          </c:extLst>
        </c:ser>
        <c:ser>
          <c:idx val="1"/>
          <c:order val="1"/>
          <c:tx>
            <c:strRef>
              <c:f>CONTENEDORES!$B$143</c:f>
              <c:strCache>
                <c:ptCount val="1"/>
                <c:pt idx="0">
                  <c:v>VACIOS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6.1585835257890681E-3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263-474D-8FAD-1EDA7FEC23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CONTENEDORES!$C$141:$D$141</c:f>
              <c:numCache>
                <c:formatCode>General</c:formatCode>
                <c:ptCount val="2"/>
                <c:pt idx="0">
                  <c:v>2023</c:v>
                </c:pt>
                <c:pt idx="1">
                  <c:v>2024</c:v>
                </c:pt>
              </c:numCache>
            </c:numRef>
          </c:cat>
          <c:val>
            <c:numRef>
              <c:f>CONTENEDORES!$C$143:$D$143</c:f>
              <c:numCache>
                <c:formatCode>#,##0</c:formatCode>
                <c:ptCount val="2"/>
                <c:pt idx="0">
                  <c:v>18433.95</c:v>
                </c:pt>
                <c:pt idx="1">
                  <c:v>84052.75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63-474D-8FAD-1EDA7FEC23A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04167728"/>
        <c:axId val="1113745552"/>
      </c:barChart>
      <c:catAx>
        <c:axId val="1304167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3745552"/>
        <c:crosses val="autoZero"/>
        <c:auto val="1"/>
        <c:lblAlgn val="ctr"/>
        <c:lblOffset val="100"/>
        <c:noMultiLvlLbl val="0"/>
      </c:catAx>
      <c:valAx>
        <c:axId val="1113745552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1304167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000" b="1">
                <a:latin typeface="+mn-lt"/>
              </a:rPr>
              <a:t>COMPARATIVO</a:t>
            </a:r>
            <a:r>
              <a:rPr lang="es-DO" sz="1000" b="1" baseline="0">
                <a:latin typeface="+mn-lt"/>
              </a:rPr>
              <a:t> DEL MOVIMIENTO DE CONTENEDORES DE EXPORTACIÓN EN TRÁNSITO, CARGADOS Y VACÍOS. ENERO-MARZO 2024</a:t>
            </a:r>
          </a:p>
          <a:p>
            <a:pPr>
              <a:defRPr/>
            </a:pPr>
            <a:r>
              <a:rPr lang="es-DO" sz="1000" b="1" baseline="0">
                <a:latin typeface="+mn-lt"/>
              </a:rPr>
              <a:t> (DATOS EXPRESADOS EN TEUS)</a:t>
            </a:r>
            <a:endParaRPr lang="es-DO" sz="1000" b="1">
              <a:latin typeface="+mn-lt"/>
            </a:endParaRPr>
          </a:p>
        </c:rich>
      </c:tx>
      <c:layout>
        <c:manualLayout>
          <c:xMode val="edge"/>
          <c:yMode val="edge"/>
          <c:x val="0.10406435940784814"/>
          <c:y val="1.85305263428211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CONTENEDORES!$C$168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CONTENEDORES!$B$169:$B$170</c:f>
              <c:strCache>
                <c:ptCount val="2"/>
                <c:pt idx="0">
                  <c:v>CARGADOS</c:v>
                </c:pt>
                <c:pt idx="1">
                  <c:v>VACÍOS</c:v>
                </c:pt>
              </c:strCache>
            </c:strRef>
          </c:cat>
          <c:val>
            <c:numRef>
              <c:f>CONTENEDORES!$C$169:$C$170</c:f>
              <c:numCache>
                <c:formatCode>#,##0</c:formatCode>
                <c:ptCount val="2"/>
                <c:pt idx="0">
                  <c:v>65126.55</c:v>
                </c:pt>
                <c:pt idx="1">
                  <c:v>29703.5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1D-4CAE-9853-93115DABFE12}"/>
            </c:ext>
          </c:extLst>
        </c:ser>
        <c:ser>
          <c:idx val="1"/>
          <c:order val="1"/>
          <c:tx>
            <c:strRef>
              <c:f>CONTENEDORES!$D$168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CONTENEDORES!$B$169:$B$170</c:f>
              <c:strCache>
                <c:ptCount val="2"/>
                <c:pt idx="0">
                  <c:v>CARGADOS</c:v>
                </c:pt>
                <c:pt idx="1">
                  <c:v>VACÍOS</c:v>
                </c:pt>
              </c:strCache>
            </c:strRef>
          </c:cat>
          <c:val>
            <c:numRef>
              <c:f>CONTENEDORES!$D$169:$D$170</c:f>
              <c:numCache>
                <c:formatCode>#,##0</c:formatCode>
                <c:ptCount val="2"/>
                <c:pt idx="0">
                  <c:v>79422.5</c:v>
                </c:pt>
                <c:pt idx="1">
                  <c:v>22751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1D-4CAE-9853-93115DABFE1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822489856"/>
        <c:axId val="1113748032"/>
      </c:barChart>
      <c:catAx>
        <c:axId val="822489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3748032"/>
        <c:crosses val="autoZero"/>
        <c:auto val="1"/>
        <c:lblAlgn val="ctr"/>
        <c:lblOffset val="100"/>
        <c:noMultiLvlLbl val="0"/>
      </c:catAx>
      <c:valAx>
        <c:axId val="1113748032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82248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 b="1">
                <a:latin typeface="+mn-lt"/>
              </a:rPr>
              <a:t>GRÁFICA</a:t>
            </a:r>
            <a:r>
              <a:rPr lang="es-DO" sz="1100" b="1" baseline="0">
                <a:latin typeface="+mn-lt"/>
              </a:rPr>
              <a:t>  COMPARATIVA DEL  MOVIMIENTO DE CONTENEDORES EN IMPORTACIÓN </a:t>
            </a:r>
            <a:r>
              <a:rPr lang="es-DO" sz="11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(ENERO - MARZO 2024)</a:t>
            </a:r>
            <a:endParaRPr lang="es-DO" sz="1100" b="1" baseline="0">
              <a:latin typeface="+mn-lt"/>
            </a:endParaRPr>
          </a:p>
          <a:p>
            <a:pPr>
              <a:defRPr/>
            </a:pPr>
            <a:r>
              <a:rPr lang="es-DO" sz="1100" b="1" baseline="0">
                <a:latin typeface="+mn-lt"/>
              </a:rPr>
              <a:t> (</a:t>
            </a:r>
            <a:r>
              <a:rPr lang="es-DO" sz="11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DATOS EXPRESADOS EN TEUS)</a:t>
            </a:r>
            <a:endParaRPr lang="es-DO" sz="1100" b="1">
              <a:latin typeface="+mn-lt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CONTENEDORES!$B$79</c:f>
              <c:strCache>
                <c:ptCount val="1"/>
                <c:pt idx="0">
                  <c:v>CARGADOS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CONTENEDORES!$C$78:$D$78</c:f>
              <c:numCache>
                <c:formatCode>General</c:formatCode>
                <c:ptCount val="2"/>
                <c:pt idx="0">
                  <c:v>2023</c:v>
                </c:pt>
                <c:pt idx="1">
                  <c:v>2024</c:v>
                </c:pt>
              </c:numCache>
            </c:numRef>
          </c:cat>
          <c:val>
            <c:numRef>
              <c:f>CONTENEDORES!$C$79:$D$79</c:f>
              <c:numCache>
                <c:formatCode>#,##0</c:formatCode>
                <c:ptCount val="2"/>
                <c:pt idx="0">
                  <c:v>140998.25</c:v>
                </c:pt>
                <c:pt idx="1">
                  <c:v>157857.25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0A-406D-91CC-F3EBEA7D4B8D}"/>
            </c:ext>
          </c:extLst>
        </c:ser>
        <c:ser>
          <c:idx val="1"/>
          <c:order val="1"/>
          <c:tx>
            <c:strRef>
              <c:f>CONTENEDORES!$B$80</c:f>
              <c:strCache>
                <c:ptCount val="1"/>
                <c:pt idx="0">
                  <c:v>VACIOS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CONTENEDORES!$C$78:$D$78</c:f>
              <c:numCache>
                <c:formatCode>General</c:formatCode>
                <c:ptCount val="2"/>
                <c:pt idx="0">
                  <c:v>2023</c:v>
                </c:pt>
                <c:pt idx="1">
                  <c:v>2024</c:v>
                </c:pt>
              </c:numCache>
            </c:numRef>
          </c:cat>
          <c:val>
            <c:numRef>
              <c:f>CONTENEDORES!$C$80:$D$80</c:f>
              <c:numCache>
                <c:formatCode>#,##0</c:formatCode>
                <c:ptCount val="2"/>
                <c:pt idx="0">
                  <c:v>18433.95</c:v>
                </c:pt>
                <c:pt idx="1">
                  <c:v>15268.5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0A-406D-91CC-F3EBEA7D4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26137248"/>
        <c:axId val="1226138688"/>
      </c:barChart>
      <c:catAx>
        <c:axId val="1226137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6138688"/>
        <c:crosses val="autoZero"/>
        <c:auto val="1"/>
        <c:lblAlgn val="ctr"/>
        <c:lblOffset val="100"/>
        <c:noMultiLvlLbl val="0"/>
      </c:catAx>
      <c:valAx>
        <c:axId val="1226138688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122613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MOVIMIENTO DE CONTENEDORES EN PUERTOS DOMINICANOS </a:t>
            </a:r>
          </a:p>
          <a:p>
            <a:pPr>
              <a:defRPr/>
            </a:pPr>
            <a:r>
              <a:rPr lang="es-ES" sz="1200" b="1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(ENERO-MARZO 2024)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'Contenedores por Unidad'!$C$71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'Contenedores por Unidad'!$B$72:$B$76</c:f>
              <c:strCache>
                <c:ptCount val="5"/>
                <c:pt idx="1">
                  <c:v> CONTENEDORES IMPORTACIÓN</c:v>
                </c:pt>
                <c:pt idx="2">
                  <c:v>CONTENEDORES EXPORTACIÓN</c:v>
                </c:pt>
                <c:pt idx="3">
                  <c:v> CONTENEDORES TRÁNSITO IMPORTACIÓN</c:v>
                </c:pt>
                <c:pt idx="4">
                  <c:v>CONTENEDORES TRÁNSITO EXPORTACIÓN</c:v>
                </c:pt>
              </c:strCache>
            </c:strRef>
          </c:cat>
          <c:val>
            <c:numRef>
              <c:f>'Contenedores por Unidad'!$C$72:$C$76</c:f>
              <c:numCache>
                <c:formatCode>#,##0</c:formatCode>
                <c:ptCount val="5"/>
                <c:pt idx="1">
                  <c:v>94357</c:v>
                </c:pt>
                <c:pt idx="2">
                  <c:v>97357</c:v>
                </c:pt>
                <c:pt idx="3">
                  <c:v>59421</c:v>
                </c:pt>
                <c:pt idx="4">
                  <c:v>58146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AB-4FA6-8F98-E0DAE3C0F44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"/>
        <c:axId val="663317855"/>
        <c:axId val="663335615"/>
      </c:barChart>
      <c:catAx>
        <c:axId val="66331785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3335615"/>
        <c:crosses val="autoZero"/>
        <c:auto val="1"/>
        <c:lblAlgn val="ctr"/>
        <c:lblOffset val="100"/>
        <c:noMultiLvlLbl val="0"/>
      </c:catAx>
      <c:valAx>
        <c:axId val="663335615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633178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 b="1">
                <a:latin typeface="+mn-lt"/>
              </a:rPr>
              <a:t>COMPARATIVA DEL MOVIMIENTO</a:t>
            </a:r>
            <a:r>
              <a:rPr lang="es-DO" sz="1100" b="1" baseline="0">
                <a:latin typeface="+mn-lt"/>
              </a:rPr>
              <a:t> DE CRUCERISTAS POR PUERTOS, ENERO-MARZO 2024   </a:t>
            </a:r>
            <a:endParaRPr lang="es-DO" sz="1100" b="1">
              <a:latin typeface="+mn-lt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57363161213591E-2"/>
          <c:y val="9.2527522832542522E-2"/>
          <c:w val="0.8566816608066431"/>
          <c:h val="0.79441039056061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[1]PASAJEROS!$B$106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[1]PASAJEROS!$C$105:$J$105</c:f>
              <c:strCache>
                <c:ptCount val="8"/>
                <c:pt idx="0">
                  <c:v>AMBER COVE</c:v>
                </c:pt>
                <c:pt idx="1">
                  <c:v>CAP CANA</c:v>
                </c:pt>
                <c:pt idx="2">
                  <c:v>LA ROMANA</c:v>
                </c:pt>
                <c:pt idx="3">
                  <c:v>SANTA BÁRBARA </c:v>
                </c:pt>
                <c:pt idx="4">
                  <c:v>SANTO DOMINGO CRUCERO </c:v>
                </c:pt>
                <c:pt idx="5">
                  <c:v>SANTO DOMINGO FERRY</c:v>
                </c:pt>
                <c:pt idx="6">
                  <c:v>TAÍNO BAY</c:v>
                </c:pt>
                <c:pt idx="7">
                  <c:v>ISLA CATALINA</c:v>
                </c:pt>
              </c:strCache>
            </c:strRef>
          </c:cat>
          <c:val>
            <c:numRef>
              <c:f>[1]PASAJEROS!$C$106:$J$106</c:f>
              <c:numCache>
                <c:formatCode>General</c:formatCode>
                <c:ptCount val="8"/>
                <c:pt idx="0">
                  <c:v>120599</c:v>
                </c:pt>
                <c:pt idx="1">
                  <c:v>0</c:v>
                </c:pt>
                <c:pt idx="2">
                  <c:v>54151</c:v>
                </c:pt>
                <c:pt idx="3">
                  <c:v>11990</c:v>
                </c:pt>
                <c:pt idx="4">
                  <c:v>28</c:v>
                </c:pt>
                <c:pt idx="5">
                  <c:v>2588</c:v>
                </c:pt>
                <c:pt idx="6">
                  <c:v>121458</c:v>
                </c:pt>
                <c:pt idx="7">
                  <c:v>8596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79-4EA5-B17E-90D87F222064}"/>
            </c:ext>
          </c:extLst>
        </c:ser>
        <c:ser>
          <c:idx val="1"/>
          <c:order val="1"/>
          <c:tx>
            <c:strRef>
              <c:f>[1]PASAJEROS!$B$107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[1]PASAJEROS!$C$105:$J$105</c:f>
              <c:strCache>
                <c:ptCount val="8"/>
                <c:pt idx="0">
                  <c:v>AMBER COVE</c:v>
                </c:pt>
                <c:pt idx="1">
                  <c:v>CAP CANA</c:v>
                </c:pt>
                <c:pt idx="2">
                  <c:v>LA ROMANA</c:v>
                </c:pt>
                <c:pt idx="3">
                  <c:v>SANTA BÁRBARA </c:v>
                </c:pt>
                <c:pt idx="4">
                  <c:v>SANTO DOMINGO CRUCERO </c:v>
                </c:pt>
                <c:pt idx="5">
                  <c:v>SANTO DOMINGO FERRY</c:v>
                </c:pt>
                <c:pt idx="6">
                  <c:v>TAÍNO BAY</c:v>
                </c:pt>
                <c:pt idx="7">
                  <c:v>ISLA CATALINA</c:v>
                </c:pt>
              </c:strCache>
            </c:strRef>
          </c:cat>
          <c:val>
            <c:numRef>
              <c:f>[1]PASAJEROS!$C$107:$J$107</c:f>
              <c:numCache>
                <c:formatCode>General</c:formatCode>
                <c:ptCount val="8"/>
                <c:pt idx="0">
                  <c:v>90153</c:v>
                </c:pt>
                <c:pt idx="1">
                  <c:v>0</c:v>
                </c:pt>
                <c:pt idx="2">
                  <c:v>61066</c:v>
                </c:pt>
                <c:pt idx="3">
                  <c:v>14213</c:v>
                </c:pt>
                <c:pt idx="4">
                  <c:v>2016</c:v>
                </c:pt>
                <c:pt idx="5">
                  <c:v>0</c:v>
                </c:pt>
                <c:pt idx="6">
                  <c:v>109986</c:v>
                </c:pt>
                <c:pt idx="7">
                  <c:v>6141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79-4EA5-B17E-90D87F222064}"/>
            </c:ext>
          </c:extLst>
        </c:ser>
        <c:ser>
          <c:idx val="2"/>
          <c:order val="2"/>
          <c:tx>
            <c:strRef>
              <c:f>[1]PASAJEROS!$B$108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[1]PASAJEROS!$C$105:$J$105</c:f>
              <c:strCache>
                <c:ptCount val="8"/>
                <c:pt idx="0">
                  <c:v>AMBER COVE</c:v>
                </c:pt>
                <c:pt idx="1">
                  <c:v>CAP CANA</c:v>
                </c:pt>
                <c:pt idx="2">
                  <c:v>LA ROMANA</c:v>
                </c:pt>
                <c:pt idx="3">
                  <c:v>SANTA BÁRBARA </c:v>
                </c:pt>
                <c:pt idx="4">
                  <c:v>SANTO DOMINGO CRUCERO </c:v>
                </c:pt>
                <c:pt idx="5">
                  <c:v>SANTO DOMINGO FERRY</c:v>
                </c:pt>
                <c:pt idx="6">
                  <c:v>TAÍNO BAY</c:v>
                </c:pt>
                <c:pt idx="7">
                  <c:v>ISLA CATALINA</c:v>
                </c:pt>
              </c:strCache>
            </c:strRef>
          </c:cat>
          <c:val>
            <c:numRef>
              <c:f>[1]PASAJEROS!$C$108:$J$108</c:f>
              <c:numCache>
                <c:formatCode>General</c:formatCode>
                <c:ptCount val="8"/>
                <c:pt idx="0">
                  <c:v>106942</c:v>
                </c:pt>
                <c:pt idx="1">
                  <c:v>0</c:v>
                </c:pt>
                <c:pt idx="2">
                  <c:v>42862</c:v>
                </c:pt>
                <c:pt idx="3">
                  <c:v>6131</c:v>
                </c:pt>
                <c:pt idx="4">
                  <c:v>1953</c:v>
                </c:pt>
                <c:pt idx="5">
                  <c:v>2137</c:v>
                </c:pt>
                <c:pt idx="6">
                  <c:v>100613</c:v>
                </c:pt>
                <c:pt idx="7">
                  <c:v>3206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79-4EA5-B17E-90D87F22206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258514832"/>
        <c:axId val="258513656"/>
      </c:barChart>
      <c:catAx>
        <c:axId val="258514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513656"/>
        <c:crosses val="autoZero"/>
        <c:auto val="1"/>
        <c:lblAlgn val="ctr"/>
        <c:lblOffset val="100"/>
        <c:noMultiLvlLbl val="0"/>
      </c:catAx>
      <c:valAx>
        <c:axId val="2585136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58514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0535761142859605"/>
          <c:y val="0.34717824594952457"/>
          <c:w val="6.4952133199217943E-2"/>
          <c:h val="0.197894556700827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 b="1">
                <a:latin typeface="+mn-lt"/>
              </a:rPr>
              <a:t>GRÁFICA</a:t>
            </a:r>
            <a:r>
              <a:rPr lang="es-DO" sz="1100" b="1" baseline="0">
                <a:latin typeface="+mn-lt"/>
              </a:rPr>
              <a:t> COMPARATIVA DE LA CANTIDAD TOTAL DE CRUCERISTAS   </a:t>
            </a:r>
          </a:p>
          <a:p>
            <a:pPr>
              <a:defRPr/>
            </a:pPr>
            <a:r>
              <a:rPr lang="es-DO" sz="1100" b="1" baseline="0">
                <a:latin typeface="+mn-lt"/>
              </a:rPr>
              <a:t> TRIMESTRE 2024 Vs 2023 </a:t>
            </a:r>
            <a:endParaRPr lang="es-DO" sz="1100" b="1">
              <a:latin typeface="+mn-lt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[1]PASAJEROS!$C$56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[1]PASAJEROS!$B$57:$B$63</c:f>
              <c:strCache>
                <c:ptCount val="7"/>
                <c:pt idx="0">
                  <c:v>AMBER COVE</c:v>
                </c:pt>
                <c:pt idx="1">
                  <c:v>LA ROMANA</c:v>
                </c:pt>
                <c:pt idx="2">
                  <c:v>SANTA BARBARA</c:v>
                </c:pt>
                <c:pt idx="3">
                  <c:v>TAÍNO BAY</c:v>
                </c:pt>
                <c:pt idx="4">
                  <c:v>ISLAS  CATALINA</c:v>
                </c:pt>
                <c:pt idx="5">
                  <c:v>SANTO DOMINGO </c:v>
                </c:pt>
                <c:pt idx="6">
                  <c:v>SANTO DOMINGO (FERRY)</c:v>
                </c:pt>
              </c:strCache>
            </c:strRef>
          </c:cat>
          <c:val>
            <c:numRef>
              <c:f>[1]PASAJEROS!$C$57:$C$63</c:f>
              <c:numCache>
                <c:formatCode>General</c:formatCode>
                <c:ptCount val="7"/>
                <c:pt idx="0">
                  <c:v>357330</c:v>
                </c:pt>
                <c:pt idx="1">
                  <c:v>150336</c:v>
                </c:pt>
                <c:pt idx="2">
                  <c:v>26412</c:v>
                </c:pt>
                <c:pt idx="3">
                  <c:v>240927</c:v>
                </c:pt>
                <c:pt idx="4">
                  <c:v>12945</c:v>
                </c:pt>
                <c:pt idx="5">
                  <c:v>6661</c:v>
                </c:pt>
                <c:pt idx="6">
                  <c:v>7267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60-4CFB-930C-7128AE7E847C}"/>
            </c:ext>
          </c:extLst>
        </c:ser>
        <c:ser>
          <c:idx val="1"/>
          <c:order val="1"/>
          <c:tx>
            <c:strRef>
              <c:f>[1]PASAJEROS!$D$56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3.3208804673916996E-3"/>
                  <c:y val="-1.54142550707235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160-4CFB-930C-7128AE7E84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[1]PASAJEROS!$B$57:$B$63</c:f>
              <c:strCache>
                <c:ptCount val="7"/>
                <c:pt idx="0">
                  <c:v>AMBER COVE</c:v>
                </c:pt>
                <c:pt idx="1">
                  <c:v>LA ROMANA</c:v>
                </c:pt>
                <c:pt idx="2">
                  <c:v>SANTA BARBARA</c:v>
                </c:pt>
                <c:pt idx="3">
                  <c:v>TAÍNO BAY</c:v>
                </c:pt>
                <c:pt idx="4">
                  <c:v>ISLAS  CATALINA</c:v>
                </c:pt>
                <c:pt idx="5">
                  <c:v>SANTO DOMINGO </c:v>
                </c:pt>
                <c:pt idx="6">
                  <c:v>SANTO DOMINGO (FERRY)</c:v>
                </c:pt>
              </c:strCache>
            </c:strRef>
          </c:cat>
          <c:val>
            <c:numRef>
              <c:f>[1]PASAJEROS!$D$57:$D$63</c:f>
              <c:numCache>
                <c:formatCode>General</c:formatCode>
                <c:ptCount val="7"/>
                <c:pt idx="0">
                  <c:v>317694</c:v>
                </c:pt>
                <c:pt idx="1">
                  <c:v>158079</c:v>
                </c:pt>
                <c:pt idx="2">
                  <c:v>32334</c:v>
                </c:pt>
                <c:pt idx="3">
                  <c:v>332057</c:v>
                </c:pt>
                <c:pt idx="4">
                  <c:v>17943</c:v>
                </c:pt>
                <c:pt idx="5">
                  <c:v>3997</c:v>
                </c:pt>
                <c:pt idx="6">
                  <c:v>4725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60-4CFB-930C-7128AE7E847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58517576"/>
        <c:axId val="258511304"/>
        <c:axId val="0"/>
      </c:bar3DChart>
      <c:catAx>
        <c:axId val="258517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511304"/>
        <c:crosses val="autoZero"/>
        <c:auto val="1"/>
        <c:lblAlgn val="ctr"/>
        <c:lblOffset val="100"/>
        <c:noMultiLvlLbl val="0"/>
      </c:catAx>
      <c:valAx>
        <c:axId val="2585113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58517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561575670809743"/>
          <c:y val="0.92169408634205829"/>
          <c:w val="0.18843773453938092"/>
          <c:h val="5.77667636660819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 b="1">
                <a:latin typeface="+mn-lt"/>
              </a:rPr>
              <a:t>COMPARATIVO</a:t>
            </a:r>
            <a:r>
              <a:rPr lang="es-DO" sz="1100" b="1" baseline="0">
                <a:latin typeface="+mn-lt"/>
              </a:rPr>
              <a:t> DEL MOVIMIENTO DE EMBARCACIONES POR PUERTO </a:t>
            </a:r>
          </a:p>
          <a:p>
            <a:pPr>
              <a:defRPr/>
            </a:pPr>
            <a:r>
              <a:rPr lang="es-DO" sz="1100" b="1" baseline="0">
                <a:latin typeface="+mn-lt"/>
              </a:rPr>
              <a:t> ENERO-MARZO 2024 Vs 2023</a:t>
            </a:r>
            <a:endParaRPr lang="es-DO" sz="1100" b="1">
              <a:latin typeface="+mn-lt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'COMPARATIVO EMB.'!$C$43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17"/>
              <c:layout>
                <c:manualLayout>
                  <c:x val="-1.6120830023733913E-2"/>
                  <c:y val="1.42462830101521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5717892971759518E-2"/>
                      <c:h val="3.28947796458979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9A70-4E3E-B6F2-D26F8B92AA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'COMPARATIVO EMB.'!$B$44:$B$65</c:f>
              <c:strCache>
                <c:ptCount val="22"/>
                <c:pt idx="0">
                  <c:v>AMBER COVE</c:v>
                </c:pt>
                <c:pt idx="1">
                  <c:v>ARROYO BARRIL</c:v>
                </c:pt>
                <c:pt idx="2">
                  <c:v>AZUA</c:v>
                </c:pt>
                <c:pt idx="3">
                  <c:v>BARAHONA</c:v>
                </c:pt>
                <c:pt idx="4">
                  <c:v>BOCA CHICA</c:v>
                </c:pt>
                <c:pt idx="5">
                  <c:v>BAHÍA DE CALDERAS</c:v>
                </c:pt>
                <c:pt idx="6">
                  <c:v>CAP CANA</c:v>
                </c:pt>
                <c:pt idx="7">
                  <c:v>CAUCEDO</c:v>
                </c:pt>
                <c:pt idx="8">
                  <c:v>LA CANA</c:v>
                </c:pt>
                <c:pt idx="9">
                  <c:v>LA ROMANA</c:v>
                </c:pt>
                <c:pt idx="10">
                  <c:v>LUPERÓN </c:v>
                </c:pt>
                <c:pt idx="11">
                  <c:v>TAÍNO BAY</c:v>
                </c:pt>
                <c:pt idx="12">
                  <c:v>MANZANILLO</c:v>
                </c:pt>
                <c:pt idx="13">
                  <c:v>PEDERNALES</c:v>
                </c:pt>
                <c:pt idx="14">
                  <c:v>PLAZA MARINA</c:v>
                </c:pt>
                <c:pt idx="15">
                  <c:v>PUERTO PLATA</c:v>
                </c:pt>
                <c:pt idx="16">
                  <c:v>PUNTA CATALINA</c:v>
                </c:pt>
                <c:pt idx="17">
                  <c:v>RÍO HAINA</c:v>
                </c:pt>
                <c:pt idx="18">
                  <c:v>ISLAS CATALINA</c:v>
                </c:pt>
                <c:pt idx="19">
                  <c:v>SAN PEDRO DE MACORÍS</c:v>
                </c:pt>
                <c:pt idx="20">
                  <c:v>SANTA BÁRBARA</c:v>
                </c:pt>
                <c:pt idx="21">
                  <c:v>SANTO DOMINGO</c:v>
                </c:pt>
              </c:strCache>
            </c:strRef>
          </c:cat>
          <c:val>
            <c:numRef>
              <c:f>'COMPARATIVO EMB.'!$C$44:$C$65</c:f>
              <c:numCache>
                <c:formatCode>#,##0</c:formatCode>
                <c:ptCount val="22"/>
                <c:pt idx="0">
                  <c:v>93</c:v>
                </c:pt>
                <c:pt idx="1">
                  <c:v>1</c:v>
                </c:pt>
                <c:pt idx="2">
                  <c:v>11</c:v>
                </c:pt>
                <c:pt idx="3">
                  <c:v>16</c:v>
                </c:pt>
                <c:pt idx="4">
                  <c:v>25</c:v>
                </c:pt>
                <c:pt idx="5">
                  <c:v>13</c:v>
                </c:pt>
                <c:pt idx="6">
                  <c:v>0</c:v>
                </c:pt>
                <c:pt idx="7">
                  <c:v>290</c:v>
                </c:pt>
                <c:pt idx="8">
                  <c:v>69</c:v>
                </c:pt>
                <c:pt idx="9">
                  <c:v>81</c:v>
                </c:pt>
                <c:pt idx="10">
                  <c:v>78</c:v>
                </c:pt>
                <c:pt idx="11">
                  <c:v>86</c:v>
                </c:pt>
                <c:pt idx="12">
                  <c:v>26</c:v>
                </c:pt>
                <c:pt idx="13">
                  <c:v>0</c:v>
                </c:pt>
                <c:pt idx="14">
                  <c:v>11</c:v>
                </c:pt>
                <c:pt idx="15">
                  <c:v>104</c:v>
                </c:pt>
                <c:pt idx="16">
                  <c:v>9</c:v>
                </c:pt>
                <c:pt idx="17">
                  <c:v>402</c:v>
                </c:pt>
                <c:pt idx="18">
                  <c:v>12</c:v>
                </c:pt>
                <c:pt idx="19">
                  <c:v>41</c:v>
                </c:pt>
                <c:pt idx="20">
                  <c:v>81</c:v>
                </c:pt>
                <c:pt idx="21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8-4537-BB4F-C45F54B49B53}"/>
            </c:ext>
          </c:extLst>
        </c:ser>
        <c:ser>
          <c:idx val="1"/>
          <c:order val="1"/>
          <c:tx>
            <c:strRef>
              <c:f>'COMPARATIVO EMB.'!$D$43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3"/>
              <c:layout>
                <c:manualLayout>
                  <c:x val="4.0302273397294416E-3"/>
                  <c:y val="2.84925660203031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A70-4E3E-B6F2-D26F8B92AA49}"/>
                </c:ext>
              </c:extLst>
            </c:dLbl>
            <c:dLbl>
              <c:idx val="4"/>
              <c:layout>
                <c:manualLayout>
                  <c:x val="1.0075568349323641E-2"/>
                  <c:y val="-1.04471535210359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A70-4E3E-B6F2-D26F8B92AA49}"/>
                </c:ext>
              </c:extLst>
            </c:dLbl>
            <c:dLbl>
              <c:idx val="7"/>
              <c:layout>
                <c:manualLayout>
                  <c:x val="2.2102384510294538E-2"/>
                  <c:y val="-2.35538667659761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FC4-4076-AD46-4A523AF27FB2}"/>
                </c:ext>
              </c:extLst>
            </c:dLbl>
            <c:dLbl>
              <c:idx val="8"/>
              <c:layout>
                <c:manualLayout>
                  <c:x val="1.209068201918825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A70-4E3E-B6F2-D26F8B92AA49}"/>
                </c:ext>
              </c:extLst>
            </c:dLbl>
            <c:dLbl>
              <c:idx val="9"/>
              <c:layout>
                <c:manualLayout>
                  <c:x val="1.4105795689052972E-2"/>
                  <c:y val="8.5477698060911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A70-4E3E-B6F2-D26F8B92AA49}"/>
                </c:ext>
              </c:extLst>
            </c:dLbl>
            <c:dLbl>
              <c:idx val="17"/>
              <c:layout>
                <c:manualLayout>
                  <c:x val="9.0840781502527987E-3"/>
                  <c:y val="-2.4416522026009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787-4A1E-BC69-C3DCED6C9D09}"/>
                </c:ext>
              </c:extLst>
            </c:dLbl>
            <c:dLbl>
              <c:idx val="21"/>
              <c:layout>
                <c:manualLayout>
                  <c:x val="1.8136023028782342E-2"/>
                  <c:y val="2.706816207020254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1748119042126034E-2"/>
                      <c:h val="5.409324876500430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644B-4CCA-91D1-C7C1CF0D97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'COMPARATIVO EMB.'!$B$44:$B$65</c:f>
              <c:strCache>
                <c:ptCount val="22"/>
                <c:pt idx="0">
                  <c:v>AMBER COVE</c:v>
                </c:pt>
                <c:pt idx="1">
                  <c:v>ARROYO BARRIL</c:v>
                </c:pt>
                <c:pt idx="2">
                  <c:v>AZUA</c:v>
                </c:pt>
                <c:pt idx="3">
                  <c:v>BARAHONA</c:v>
                </c:pt>
                <c:pt idx="4">
                  <c:v>BOCA CHICA</c:v>
                </c:pt>
                <c:pt idx="5">
                  <c:v>BAHÍA DE CALDERAS</c:v>
                </c:pt>
                <c:pt idx="6">
                  <c:v>CAP CANA</c:v>
                </c:pt>
                <c:pt idx="7">
                  <c:v>CAUCEDO</c:v>
                </c:pt>
                <c:pt idx="8">
                  <c:v>LA CANA</c:v>
                </c:pt>
                <c:pt idx="9">
                  <c:v>LA ROMANA</c:v>
                </c:pt>
                <c:pt idx="10">
                  <c:v>LUPERÓN </c:v>
                </c:pt>
                <c:pt idx="11">
                  <c:v>TAÍNO BAY</c:v>
                </c:pt>
                <c:pt idx="12">
                  <c:v>MANZANILLO</c:v>
                </c:pt>
                <c:pt idx="13">
                  <c:v>PEDERNALES</c:v>
                </c:pt>
                <c:pt idx="14">
                  <c:v>PLAZA MARINA</c:v>
                </c:pt>
                <c:pt idx="15">
                  <c:v>PUERTO PLATA</c:v>
                </c:pt>
                <c:pt idx="16">
                  <c:v>PUNTA CATALINA</c:v>
                </c:pt>
                <c:pt idx="17">
                  <c:v>RÍO HAINA</c:v>
                </c:pt>
                <c:pt idx="18">
                  <c:v>ISLAS CATALINA</c:v>
                </c:pt>
                <c:pt idx="19">
                  <c:v>SAN PEDRO DE MACORÍS</c:v>
                </c:pt>
                <c:pt idx="20">
                  <c:v>SANTA BÁRBARA</c:v>
                </c:pt>
                <c:pt idx="21">
                  <c:v>SANTO DOMINGO</c:v>
                </c:pt>
              </c:strCache>
            </c:strRef>
          </c:cat>
          <c:val>
            <c:numRef>
              <c:f>'COMPARATIVO EMB.'!$D$44:$D$65</c:f>
              <c:numCache>
                <c:formatCode>#,##0</c:formatCode>
                <c:ptCount val="22"/>
                <c:pt idx="0">
                  <c:v>73</c:v>
                </c:pt>
                <c:pt idx="1">
                  <c:v>4</c:v>
                </c:pt>
                <c:pt idx="2">
                  <c:v>4</c:v>
                </c:pt>
                <c:pt idx="3">
                  <c:v>13</c:v>
                </c:pt>
                <c:pt idx="4">
                  <c:v>33</c:v>
                </c:pt>
                <c:pt idx="5">
                  <c:v>7</c:v>
                </c:pt>
                <c:pt idx="6">
                  <c:v>0</c:v>
                </c:pt>
                <c:pt idx="7">
                  <c:v>269</c:v>
                </c:pt>
                <c:pt idx="8">
                  <c:v>82</c:v>
                </c:pt>
                <c:pt idx="9">
                  <c:v>66</c:v>
                </c:pt>
                <c:pt idx="10">
                  <c:v>108</c:v>
                </c:pt>
                <c:pt idx="11">
                  <c:v>101</c:v>
                </c:pt>
                <c:pt idx="12">
                  <c:v>34</c:v>
                </c:pt>
                <c:pt idx="13">
                  <c:v>1</c:v>
                </c:pt>
                <c:pt idx="14">
                  <c:v>7</c:v>
                </c:pt>
                <c:pt idx="15">
                  <c:v>129</c:v>
                </c:pt>
                <c:pt idx="16">
                  <c:v>7</c:v>
                </c:pt>
                <c:pt idx="17">
                  <c:v>436</c:v>
                </c:pt>
                <c:pt idx="18">
                  <c:v>9</c:v>
                </c:pt>
                <c:pt idx="19">
                  <c:v>47</c:v>
                </c:pt>
                <c:pt idx="20">
                  <c:v>54</c:v>
                </c:pt>
                <c:pt idx="21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B8-4537-BB4F-C45F54B49B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0573103"/>
        <c:axId val="30572623"/>
        <c:axId val="0"/>
      </c:bar3DChart>
      <c:catAx>
        <c:axId val="305731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72623"/>
        <c:crosses val="autoZero"/>
        <c:auto val="1"/>
        <c:lblAlgn val="ctr"/>
        <c:lblOffset val="100"/>
        <c:noMultiLvlLbl val="0"/>
      </c:catAx>
      <c:valAx>
        <c:axId val="30572623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305731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515180538178998"/>
          <c:y val="0.94172408556859011"/>
          <c:w val="0.20070107675961099"/>
          <c:h val="4.29905076018821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 b="1" baseline="0">
                <a:latin typeface="+mn-lt"/>
              </a:rPr>
              <a:t>CLASIFICACIÓN  DE LA CANTIDAD TOTAL DE CRUCERISTAS</a:t>
            </a:r>
          </a:p>
          <a:p>
            <a:pPr>
              <a:defRPr/>
            </a:pPr>
            <a:r>
              <a:rPr lang="es-DO" sz="1100" b="1" baseline="0">
                <a:latin typeface="+mn-lt"/>
              </a:rPr>
              <a:t>TRIMESTRE ENERO-MARZO 2024 </a:t>
            </a:r>
            <a:endParaRPr lang="es-DO" sz="1100" b="1">
              <a:latin typeface="+mn-lt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10725799585285256"/>
          <c:w val="0.55345216265774999"/>
          <c:h val="0.8054488072073093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[1]PASAJEROS!$C$5</c:f>
              <c:strCache>
                <c:ptCount val="1"/>
                <c:pt idx="0">
                  <c:v>PASAJEROS ENTRADA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8413047150983512E-2"/>
                  <c:y val="-4.6804348750513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D8B-40A1-AD88-6142E0FC84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[1]PASAJEROS!$C$14</c:f>
              <c:numCache>
                <c:formatCode>General</c:formatCode>
                <c:ptCount val="1"/>
                <c:pt idx="0">
                  <c:v>266632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8B-40A1-AD88-6142E0FC84A0}"/>
            </c:ext>
          </c:extLst>
        </c:ser>
        <c:ser>
          <c:idx val="1"/>
          <c:order val="1"/>
          <c:tx>
            <c:strRef>
              <c:f>[1]PASAJEROS!$D$5</c:f>
              <c:strCache>
                <c:ptCount val="1"/>
                <c:pt idx="0">
                  <c:v>PASAJEROS TRÁNSITO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5.40050177890544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D8B-40A1-AD88-6142E0FC84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[1]PASAJEROS!$D$14</c:f>
              <c:numCache>
                <c:formatCode>General</c:formatCode>
                <c:ptCount val="1"/>
                <c:pt idx="0">
                  <c:v>600197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8B-40A1-AD88-6142E0FC84A0}"/>
            </c:ext>
          </c:extLst>
        </c:ser>
        <c:ser>
          <c:idx val="2"/>
          <c:order val="2"/>
          <c:tx>
            <c:strRef>
              <c:f>[1]PASAJEROS!$F$5</c:f>
              <c:strCache>
                <c:ptCount val="1"/>
                <c:pt idx="0">
                  <c:v>TRIPULACIÓN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7443939406194837E-2"/>
                  <c:y val="-6.48060213468653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D8B-40A1-AD88-6142E0FC84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[1]PASAJEROS!$F$14</c:f>
              <c:numCache>
                <c:formatCode>General</c:formatCode>
                <c:ptCount val="1"/>
                <c:pt idx="0">
                  <c:v>299911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D8B-40A1-AD88-6142E0FC84A0}"/>
            </c:ext>
          </c:extLst>
        </c:ser>
        <c:ser>
          <c:idx val="3"/>
          <c:order val="3"/>
          <c:tx>
            <c:strRef>
              <c:f>[1]PASAJEROS!$G$5</c:f>
              <c:strCache>
                <c:ptCount val="1"/>
                <c:pt idx="0">
                  <c:v>PASAJEROS DE SALIDA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907323234365812E-2"/>
                  <c:y val="-5.0404683269784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D8B-40A1-AD88-6142E0FC84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[1]PASAJEROS!$G$14</c:f>
              <c:numCache>
                <c:formatCode>General</c:formatCode>
                <c:ptCount val="1"/>
                <c:pt idx="0">
                  <c:v>68994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D8B-40A1-AD88-6142E0FC84A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58331392"/>
        <c:axId val="258331000"/>
        <c:axId val="304112208"/>
      </c:bar3DChart>
      <c:catAx>
        <c:axId val="2583313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58331000"/>
        <c:crosses val="autoZero"/>
        <c:auto val="1"/>
        <c:lblAlgn val="ctr"/>
        <c:lblOffset val="100"/>
        <c:noMultiLvlLbl val="0"/>
      </c:catAx>
      <c:valAx>
        <c:axId val="2583310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58331392"/>
        <c:crosses val="autoZero"/>
        <c:crossBetween val="between"/>
      </c:valAx>
      <c:serAx>
        <c:axId val="3041122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331000"/>
        <c:crosses val="autoZero"/>
      </c:ser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830600798187898"/>
          <c:y val="0.24739805520424435"/>
          <c:w val="8.7792410070682322E-2"/>
          <c:h val="0.268325930229173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050" b="1">
                <a:latin typeface="+mn-lt"/>
              </a:rPr>
              <a:t>CANTIDAD</a:t>
            </a:r>
            <a:r>
              <a:rPr lang="es-DO" sz="1050" b="1" baseline="0">
                <a:latin typeface="+mn-lt"/>
              </a:rPr>
              <a:t> DE CRUCEROS POR PUERTOS MENSUALMENTE </a:t>
            </a:r>
          </a:p>
          <a:p>
            <a:pPr>
              <a:defRPr/>
            </a:pPr>
            <a:r>
              <a:rPr lang="es-DO" sz="1050" b="1">
                <a:latin typeface="+mn-lt"/>
              </a:rPr>
              <a:t>ENERO-MARZO</a:t>
            </a:r>
            <a:r>
              <a:rPr lang="es-DO" sz="1050" b="1" baseline="0">
                <a:latin typeface="+mn-lt"/>
              </a:rPr>
              <a:t> 2024</a:t>
            </a:r>
            <a:endParaRPr lang="es-DO" sz="1050" b="1">
              <a:latin typeface="+mn-lt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[1]PASAJEROS!$C$150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[1]PASAJEROS!$B$151:$B$157</c:f>
              <c:strCache>
                <c:ptCount val="7"/>
                <c:pt idx="0">
                  <c:v>AMBER COVE </c:v>
                </c:pt>
                <c:pt idx="1">
                  <c:v>TAINO  BAY</c:v>
                </c:pt>
                <c:pt idx="2">
                  <c:v>LA ROMANA</c:v>
                </c:pt>
                <c:pt idx="3">
                  <c:v>SANTA BÁRBARA </c:v>
                </c:pt>
                <c:pt idx="4">
                  <c:v>SANTO DOMINGO (CRUCERO)</c:v>
                </c:pt>
                <c:pt idx="5">
                  <c:v>SANTO DOMINGO (FERRY)</c:v>
                </c:pt>
                <c:pt idx="6">
                  <c:v>ISLA CATALINA</c:v>
                </c:pt>
              </c:strCache>
            </c:strRef>
          </c:cat>
          <c:val>
            <c:numRef>
              <c:f>[1]PASAJEROS!$C$151:$C$157</c:f>
              <c:numCache>
                <c:formatCode>General</c:formatCode>
                <c:ptCount val="7"/>
                <c:pt idx="0">
                  <c:v>28</c:v>
                </c:pt>
                <c:pt idx="1">
                  <c:v>35</c:v>
                </c:pt>
                <c:pt idx="2">
                  <c:v>18</c:v>
                </c:pt>
                <c:pt idx="3">
                  <c:v>5</c:v>
                </c:pt>
                <c:pt idx="4">
                  <c:v>1</c:v>
                </c:pt>
                <c:pt idx="5">
                  <c:v>12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BB-4E5D-A79E-26DD0F356010}"/>
            </c:ext>
          </c:extLst>
        </c:ser>
        <c:ser>
          <c:idx val="1"/>
          <c:order val="1"/>
          <c:tx>
            <c:strRef>
              <c:f>[1]PASAJEROS!$D$150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[1]PASAJEROS!$B$151:$B$157</c:f>
              <c:strCache>
                <c:ptCount val="7"/>
                <c:pt idx="0">
                  <c:v>AMBER COVE </c:v>
                </c:pt>
                <c:pt idx="1">
                  <c:v>TAINO  BAY</c:v>
                </c:pt>
                <c:pt idx="2">
                  <c:v>LA ROMANA</c:v>
                </c:pt>
                <c:pt idx="3">
                  <c:v>SANTA BÁRBARA </c:v>
                </c:pt>
                <c:pt idx="4">
                  <c:v>SANTO DOMINGO (CRUCERO)</c:v>
                </c:pt>
                <c:pt idx="5">
                  <c:v>SANTO DOMINGO (FERRY)</c:v>
                </c:pt>
                <c:pt idx="6">
                  <c:v>ISLA CATALINA</c:v>
                </c:pt>
              </c:strCache>
            </c:strRef>
          </c:cat>
          <c:val>
            <c:numRef>
              <c:f>[1]PASAJEROS!$D$151:$D$157</c:f>
              <c:numCache>
                <c:formatCode>General</c:formatCode>
                <c:ptCount val="7"/>
                <c:pt idx="0">
                  <c:v>22</c:v>
                </c:pt>
                <c:pt idx="1">
                  <c:v>35</c:v>
                </c:pt>
                <c:pt idx="2">
                  <c:v>20</c:v>
                </c:pt>
                <c:pt idx="3">
                  <c:v>7</c:v>
                </c:pt>
                <c:pt idx="4">
                  <c:v>1</c:v>
                </c:pt>
                <c:pt idx="5">
                  <c:v>0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BB-4E5D-A79E-26DD0F356010}"/>
            </c:ext>
          </c:extLst>
        </c:ser>
        <c:ser>
          <c:idx val="2"/>
          <c:order val="2"/>
          <c:tx>
            <c:strRef>
              <c:f>[1]PASAJEROS!$E$150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[1]PASAJEROS!$B$151:$B$157</c:f>
              <c:strCache>
                <c:ptCount val="7"/>
                <c:pt idx="0">
                  <c:v>AMBER COVE </c:v>
                </c:pt>
                <c:pt idx="1">
                  <c:v>TAINO  BAY</c:v>
                </c:pt>
                <c:pt idx="2">
                  <c:v>LA ROMANA</c:v>
                </c:pt>
                <c:pt idx="3">
                  <c:v>SANTA BÁRBARA </c:v>
                </c:pt>
                <c:pt idx="4">
                  <c:v>SANTO DOMINGO (CRUCERO)</c:v>
                </c:pt>
                <c:pt idx="5">
                  <c:v>SANTO DOMINGO (FERRY)</c:v>
                </c:pt>
                <c:pt idx="6">
                  <c:v>ISLA CATALINA</c:v>
                </c:pt>
              </c:strCache>
            </c:strRef>
          </c:cat>
          <c:val>
            <c:numRef>
              <c:f>[1]PASAJEROS!$E$151:$E$157</c:f>
              <c:numCache>
                <c:formatCode>General</c:formatCode>
                <c:ptCount val="7"/>
                <c:pt idx="0">
                  <c:v>23</c:v>
                </c:pt>
                <c:pt idx="1">
                  <c:v>31</c:v>
                </c:pt>
                <c:pt idx="2">
                  <c:v>14</c:v>
                </c:pt>
                <c:pt idx="3">
                  <c:v>6</c:v>
                </c:pt>
                <c:pt idx="4">
                  <c:v>1</c:v>
                </c:pt>
                <c:pt idx="5">
                  <c:v>6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BB-4E5D-A79E-26DD0F35601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424414304"/>
        <c:axId val="1107483184"/>
      </c:barChart>
      <c:catAx>
        <c:axId val="142441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7483184"/>
        <c:crosses val="autoZero"/>
        <c:auto val="1"/>
        <c:lblAlgn val="ctr"/>
        <c:lblOffset val="100"/>
        <c:noMultiLvlLbl val="0"/>
      </c:catAx>
      <c:valAx>
        <c:axId val="11074831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2441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 b="1">
                <a:latin typeface="+mn-lt"/>
              </a:rPr>
              <a:t>CANTIDAD</a:t>
            </a:r>
            <a:r>
              <a:rPr lang="es-DO" sz="1100" b="1" baseline="0">
                <a:latin typeface="+mn-lt"/>
              </a:rPr>
              <a:t> DE CRUCEROS ARRIBADOS  POR PUERTOS </a:t>
            </a:r>
          </a:p>
          <a:p>
            <a:pPr>
              <a:defRPr/>
            </a:pPr>
            <a:r>
              <a:rPr lang="es-DO" sz="1100" b="1" baseline="0">
                <a:latin typeface="+mn-lt"/>
              </a:rPr>
              <a:t> ENERO-MARZO 2024</a:t>
            </a:r>
            <a:endParaRPr lang="es-DO" sz="1100" b="1">
              <a:latin typeface="+mn-lt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3237822648237318E-2"/>
          <c:y val="0.17612827572006007"/>
          <c:w val="0.97352435470352539"/>
          <c:h val="0.724758620597441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[1]PASAJEROS!$B$38:$B$45</c:f>
              <c:strCache>
                <c:ptCount val="8"/>
                <c:pt idx="0">
                  <c:v>AMBER COVE </c:v>
                </c:pt>
                <c:pt idx="1">
                  <c:v>TAINO  BAY</c:v>
                </c:pt>
                <c:pt idx="2">
                  <c:v>LA ROMANA</c:v>
                </c:pt>
                <c:pt idx="3">
                  <c:v>SANTA BARBARA SAMANA</c:v>
                </c:pt>
                <c:pt idx="4">
                  <c:v>SANTO DOMINGO  CRUCERO</c:v>
                </c:pt>
                <c:pt idx="5">
                  <c:v>SANTO DOMINGO (FERRY)</c:v>
                </c:pt>
                <c:pt idx="6">
                  <c:v>ISLAS CATALINA</c:v>
                </c:pt>
                <c:pt idx="7">
                  <c:v>CABO ROJO PEDERNALES</c:v>
                </c:pt>
              </c:strCache>
            </c:strRef>
          </c:cat>
          <c:val>
            <c:numRef>
              <c:f>[1]PASAJEROS!$C$38:$C$45</c:f>
              <c:numCache>
                <c:formatCode>General</c:formatCode>
                <c:ptCount val="8"/>
                <c:pt idx="0">
                  <c:v>73</c:v>
                </c:pt>
                <c:pt idx="1">
                  <c:v>101</c:v>
                </c:pt>
                <c:pt idx="2">
                  <c:v>52</c:v>
                </c:pt>
                <c:pt idx="3">
                  <c:v>18</c:v>
                </c:pt>
                <c:pt idx="4">
                  <c:v>3</c:v>
                </c:pt>
                <c:pt idx="5">
                  <c:v>18</c:v>
                </c:pt>
                <c:pt idx="6">
                  <c:v>9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40-4C0C-AE9F-A1854F0D812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6608095"/>
        <c:axId val="156613855"/>
      </c:barChart>
      <c:catAx>
        <c:axId val="156608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613855"/>
        <c:crosses val="autoZero"/>
        <c:auto val="1"/>
        <c:lblAlgn val="ctr"/>
        <c:lblOffset val="100"/>
        <c:noMultiLvlLbl val="0"/>
      </c:catAx>
      <c:valAx>
        <c:axId val="15661385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66080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Cambria" panose="02040503050406030204" pitchFamily="18" charset="0"/>
                <a:cs typeface="Calibri" panose="020F0502020204030204" pitchFamily="34" charset="0"/>
              </a:defRPr>
            </a:pPr>
            <a:r>
              <a:rPr lang="en-US" sz="1100" b="1">
                <a:latin typeface="Calibri" panose="020F0502020204030204" pitchFamily="34" charset="0"/>
                <a:ea typeface="Cambria" panose="02040503050406030204" pitchFamily="18" charset="0"/>
                <a:cs typeface="Calibri" panose="020F0502020204030204" pitchFamily="34" charset="0"/>
              </a:rPr>
              <a:t>GRÁFICA</a:t>
            </a:r>
            <a:r>
              <a:rPr lang="en-US" sz="1100" b="1" baseline="0">
                <a:latin typeface="Calibri" panose="020F0502020204030204" pitchFamily="34" charset="0"/>
                <a:ea typeface="Cambria" panose="02040503050406030204" pitchFamily="18" charset="0"/>
                <a:cs typeface="Calibri" panose="020F0502020204030204" pitchFamily="34" charset="0"/>
              </a:rPr>
              <a:t>  COMPARATIVA  DEL MOVIMIENTO DE CRUCEROS </a:t>
            </a:r>
          </a:p>
          <a:p>
            <a:pPr>
              <a:defRPr sz="1100" b="1">
                <a:latin typeface="Calibri" panose="020F0502020204030204" pitchFamily="34" charset="0"/>
                <a:ea typeface="Cambria" panose="02040503050406030204" pitchFamily="18" charset="0"/>
                <a:cs typeface="Calibri" panose="020F0502020204030204" pitchFamily="34" charset="0"/>
              </a:defRPr>
            </a:pPr>
            <a:r>
              <a:rPr lang="en-US" sz="1100" b="1" baseline="0">
                <a:latin typeface="Calibri" panose="020F0502020204030204" pitchFamily="34" charset="0"/>
                <a:ea typeface="Cambria" panose="02040503050406030204" pitchFamily="18" charset="0"/>
                <a:cs typeface="Calibri" panose="020F0502020204030204" pitchFamily="34" charset="0"/>
              </a:rPr>
              <a:t>ENERO-MARZO 2024 Vs 2023</a:t>
            </a:r>
            <a:endParaRPr lang="en-US" sz="1100" b="1"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[1]PASAJEROS!$C$187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1415220187213526E-3"/>
                  <c:y val="-3.4573168075808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5B7-4DAB-89E8-F0266918349F}"/>
                </c:ext>
              </c:extLst>
            </c:dLbl>
            <c:dLbl>
              <c:idx val="1"/>
              <c:layout>
                <c:manualLayout>
                  <c:x val="3.6184542305428306E-3"/>
                  <c:y val="-3.4573168075808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5B7-4DAB-89E8-F0266918349F}"/>
                </c:ext>
              </c:extLst>
            </c:dLbl>
            <c:dLbl>
              <c:idx val="2"/>
              <c:layout>
                <c:manualLayout>
                  <c:x val="1.1760011863971194E-2"/>
                  <c:y val="-3.073155371756837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1.9105438337266141E-2"/>
                      <c:h val="6.524740232399443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15B7-4DAB-89E8-F0266918349F}"/>
                </c:ext>
              </c:extLst>
            </c:dLbl>
            <c:dLbl>
              <c:idx val="5"/>
              <c:layout>
                <c:manualLayout>
                  <c:x val="6.3322949034499542E-3"/>
                  <c:y val="-4.2256094314876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5B7-4DAB-89E8-F0266918349F}"/>
                </c:ext>
              </c:extLst>
            </c:dLbl>
            <c:dLbl>
              <c:idx val="6"/>
              <c:layout>
                <c:manualLayout>
                  <c:x val="7.2369084610856612E-3"/>
                  <c:y val="-3.4573168075808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5B7-4DAB-89E8-F026691834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[1]PASAJEROS!$B$188:$B$195</c:f>
              <c:strCache>
                <c:ptCount val="8"/>
                <c:pt idx="0">
                  <c:v>AMBER COVE </c:v>
                </c:pt>
                <c:pt idx="1">
                  <c:v>TAINO  BAY</c:v>
                </c:pt>
                <c:pt idx="2">
                  <c:v>LA ROMANA</c:v>
                </c:pt>
                <c:pt idx="3">
                  <c:v>SANTA BÁRBARA SAMANÁ</c:v>
                </c:pt>
                <c:pt idx="4">
                  <c:v>SANTO DOMINGO  CRUCERO</c:v>
                </c:pt>
                <c:pt idx="5">
                  <c:v>SANTO DOMINGO (FERRY)</c:v>
                </c:pt>
                <c:pt idx="6">
                  <c:v>ISLAS CATALINA</c:v>
                </c:pt>
                <c:pt idx="7">
                  <c:v>CABO ROJO PEDERNALES </c:v>
                </c:pt>
              </c:strCache>
            </c:strRef>
          </c:cat>
          <c:val>
            <c:numRef>
              <c:f>[1]PASAJEROS!$C$188:$C$195</c:f>
              <c:numCache>
                <c:formatCode>General</c:formatCode>
                <c:ptCount val="8"/>
                <c:pt idx="0">
                  <c:v>93</c:v>
                </c:pt>
                <c:pt idx="1">
                  <c:v>86</c:v>
                </c:pt>
                <c:pt idx="2">
                  <c:v>56</c:v>
                </c:pt>
                <c:pt idx="3">
                  <c:v>19</c:v>
                </c:pt>
                <c:pt idx="4">
                  <c:v>9</c:v>
                </c:pt>
                <c:pt idx="5">
                  <c:v>38</c:v>
                </c:pt>
                <c:pt idx="6">
                  <c:v>12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5B7-4DAB-89E8-F0266918349F}"/>
            </c:ext>
          </c:extLst>
        </c:ser>
        <c:ser>
          <c:idx val="1"/>
          <c:order val="1"/>
          <c:tx>
            <c:strRef>
              <c:f>[1]PASAJEROS!$D$187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0773620045724242E-3"/>
                  <c:y val="-1.48510336085517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5B7-4DAB-89E8-F0266918349F}"/>
                </c:ext>
              </c:extLst>
            </c:dLbl>
            <c:dLbl>
              <c:idx val="1"/>
              <c:layout>
                <c:manualLayout>
                  <c:x val="8.1415220187213699E-3"/>
                  <c:y val="-2.68902418367396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5B7-4DAB-89E8-F0266918349F}"/>
                </c:ext>
              </c:extLst>
            </c:dLbl>
            <c:dLbl>
              <c:idx val="5"/>
              <c:layout>
                <c:manualLayout>
                  <c:x val="1.2232086013717173E-2"/>
                  <c:y val="-3.4652411753287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5B7-4DAB-89E8-F026691834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[1]PASAJEROS!$B$188:$B$195</c:f>
              <c:strCache>
                <c:ptCount val="8"/>
                <c:pt idx="0">
                  <c:v>AMBER COVE </c:v>
                </c:pt>
                <c:pt idx="1">
                  <c:v>TAINO  BAY</c:v>
                </c:pt>
                <c:pt idx="2">
                  <c:v>LA ROMANA</c:v>
                </c:pt>
                <c:pt idx="3">
                  <c:v>SANTA BÁRBARA SAMANÁ</c:v>
                </c:pt>
                <c:pt idx="4">
                  <c:v>SANTO DOMINGO  CRUCERO</c:v>
                </c:pt>
                <c:pt idx="5">
                  <c:v>SANTO DOMINGO (FERRY)</c:v>
                </c:pt>
                <c:pt idx="6">
                  <c:v>ISLAS CATALINA</c:v>
                </c:pt>
                <c:pt idx="7">
                  <c:v>CABO ROJO PEDERNALES </c:v>
                </c:pt>
              </c:strCache>
            </c:strRef>
          </c:cat>
          <c:val>
            <c:numRef>
              <c:f>[1]PASAJEROS!$D$188:$D$195</c:f>
              <c:numCache>
                <c:formatCode>General</c:formatCode>
                <c:ptCount val="8"/>
                <c:pt idx="0">
                  <c:v>73</c:v>
                </c:pt>
                <c:pt idx="1">
                  <c:v>101</c:v>
                </c:pt>
                <c:pt idx="2">
                  <c:v>52</c:v>
                </c:pt>
                <c:pt idx="3">
                  <c:v>18</c:v>
                </c:pt>
                <c:pt idx="4">
                  <c:v>3</c:v>
                </c:pt>
                <c:pt idx="5">
                  <c:v>18</c:v>
                </c:pt>
                <c:pt idx="6">
                  <c:v>9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5B7-4DAB-89E8-F0266918349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83983264"/>
        <c:axId val="283989024"/>
        <c:axId val="0"/>
      </c:bar3DChart>
      <c:catAx>
        <c:axId val="28398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989024"/>
        <c:crosses val="autoZero"/>
        <c:auto val="1"/>
        <c:lblAlgn val="ctr"/>
        <c:lblOffset val="100"/>
        <c:noMultiLvlLbl val="0"/>
      </c:catAx>
      <c:valAx>
        <c:axId val="2839890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8398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200" b="1">
                <a:latin typeface="+mn-lt"/>
              </a:rPr>
              <a:t>CANTIDAD</a:t>
            </a:r>
            <a:r>
              <a:rPr lang="es-DO" sz="1200" b="1" baseline="0">
                <a:latin typeface="+mn-lt"/>
              </a:rPr>
              <a:t> DE EMBARCACCIONES ARRIBADAS POR PUERTOS  </a:t>
            </a:r>
          </a:p>
          <a:p>
            <a:pPr>
              <a:defRPr sz="1200" b="1"/>
            </a:pPr>
            <a:r>
              <a:rPr lang="es-DO" sz="1200" b="1" baseline="0">
                <a:latin typeface="+mn-lt"/>
              </a:rPr>
              <a:t>ENERO- MARZO 2024</a:t>
            </a:r>
            <a:endParaRPr lang="es-DO" sz="1200" b="1">
              <a:latin typeface="+mn-lt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'EMBARCACIONES '!$B$48:$B$69</c:f>
              <c:strCache>
                <c:ptCount val="22"/>
                <c:pt idx="0">
                  <c:v>AMBER COVE</c:v>
                </c:pt>
                <c:pt idx="1">
                  <c:v>ARROYO BARRIL</c:v>
                </c:pt>
                <c:pt idx="2">
                  <c:v>AZUA</c:v>
                </c:pt>
                <c:pt idx="3">
                  <c:v>BARAHONA</c:v>
                </c:pt>
                <c:pt idx="4">
                  <c:v>BOCA CHICA</c:v>
                </c:pt>
                <c:pt idx="5">
                  <c:v>BAHÍA DE CALDERAS</c:v>
                </c:pt>
                <c:pt idx="6">
                  <c:v>CAP CANA</c:v>
                </c:pt>
                <c:pt idx="7">
                  <c:v>CAUCEDO</c:v>
                </c:pt>
                <c:pt idx="8">
                  <c:v>LA CANA</c:v>
                </c:pt>
                <c:pt idx="9">
                  <c:v>LA ROMANA</c:v>
                </c:pt>
                <c:pt idx="10">
                  <c:v>LUPERÓN </c:v>
                </c:pt>
                <c:pt idx="11">
                  <c:v>TAÍNO BAY</c:v>
                </c:pt>
                <c:pt idx="12">
                  <c:v>MANZANILLO</c:v>
                </c:pt>
                <c:pt idx="13">
                  <c:v>PEDERNALES</c:v>
                </c:pt>
                <c:pt idx="14">
                  <c:v>PLAZA MARINA</c:v>
                </c:pt>
                <c:pt idx="15">
                  <c:v>PUERTO PLATA</c:v>
                </c:pt>
                <c:pt idx="16">
                  <c:v>PUNTA CATALINA</c:v>
                </c:pt>
                <c:pt idx="17">
                  <c:v>RÍO HAINA</c:v>
                </c:pt>
                <c:pt idx="18">
                  <c:v>ISLAS CATALINA</c:v>
                </c:pt>
                <c:pt idx="19">
                  <c:v>SAN PEDRO DE MACORÍS</c:v>
                </c:pt>
                <c:pt idx="20">
                  <c:v>SANTA BÁRBARA</c:v>
                </c:pt>
                <c:pt idx="21">
                  <c:v>SANTO DOMINGO</c:v>
                </c:pt>
              </c:strCache>
            </c:strRef>
          </c:cat>
          <c:val>
            <c:numRef>
              <c:f>'EMBARCACIONES '!$C$48:$C$69</c:f>
              <c:numCache>
                <c:formatCode>#,##0</c:formatCode>
                <c:ptCount val="22"/>
                <c:pt idx="0">
                  <c:v>73</c:v>
                </c:pt>
                <c:pt idx="1">
                  <c:v>4</c:v>
                </c:pt>
                <c:pt idx="2">
                  <c:v>4</c:v>
                </c:pt>
                <c:pt idx="3">
                  <c:v>13</c:v>
                </c:pt>
                <c:pt idx="4">
                  <c:v>33</c:v>
                </c:pt>
                <c:pt idx="5">
                  <c:v>7</c:v>
                </c:pt>
                <c:pt idx="6">
                  <c:v>0</c:v>
                </c:pt>
                <c:pt idx="7">
                  <c:v>269</c:v>
                </c:pt>
                <c:pt idx="8">
                  <c:v>82</c:v>
                </c:pt>
                <c:pt idx="9">
                  <c:v>66</c:v>
                </c:pt>
                <c:pt idx="10">
                  <c:v>108</c:v>
                </c:pt>
                <c:pt idx="11">
                  <c:v>101</c:v>
                </c:pt>
                <c:pt idx="12">
                  <c:v>34</c:v>
                </c:pt>
                <c:pt idx="13">
                  <c:v>1</c:v>
                </c:pt>
                <c:pt idx="14">
                  <c:v>7</c:v>
                </c:pt>
                <c:pt idx="15">
                  <c:v>129</c:v>
                </c:pt>
                <c:pt idx="16">
                  <c:v>7</c:v>
                </c:pt>
                <c:pt idx="17">
                  <c:v>436</c:v>
                </c:pt>
                <c:pt idx="18">
                  <c:v>9</c:v>
                </c:pt>
                <c:pt idx="19">
                  <c:v>47</c:v>
                </c:pt>
                <c:pt idx="20" formatCode="General">
                  <c:v>54</c:v>
                </c:pt>
                <c:pt idx="21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45-48FE-BFE6-8000F5DDE02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89741375"/>
        <c:axId val="589749535"/>
        <c:axId val="0"/>
      </c:bar3DChart>
      <c:catAx>
        <c:axId val="5897413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9749535"/>
        <c:crosses val="autoZero"/>
        <c:auto val="1"/>
        <c:lblAlgn val="ctr"/>
        <c:lblOffset val="100"/>
        <c:noMultiLvlLbl val="0"/>
      </c:catAx>
      <c:valAx>
        <c:axId val="589749535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5897413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/>
              <a:t>REPRESENTACIÓN PORCENTUAL</a:t>
            </a:r>
          </a:p>
        </c:rich>
      </c:tx>
      <c:layout>
        <c:manualLayout>
          <c:xMode val="edge"/>
          <c:yMode val="edge"/>
          <c:x val="2.8971065478319506E-2"/>
          <c:y val="2.43834836021509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88F1-49A5-B6AD-E3706824A10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8F1-49A5-B6AD-E3706824A10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88F1-49A5-B6AD-E3706824A10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8F1-49A5-B6AD-E3706824A10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88F1-49A5-B6AD-E3706824A10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88F1-49A5-B6AD-E3706824A10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88F1-49A5-B6AD-E3706824A10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88F1-49A5-B6AD-E3706824A10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A-88F1-49A5-B6AD-E3706824A10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88F1-49A5-B6AD-E3706824A10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C-88F1-49A5-B6AD-E3706824A10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88F1-49A5-B6AD-E3706824A10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E-88F1-49A5-B6AD-E3706824A10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88F1-49A5-B6AD-E3706824A107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0-88F1-49A5-B6AD-E3706824A107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88F1-49A5-B6AD-E3706824A107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2-88F1-49A5-B6AD-E3706824A107}"/>
              </c:ext>
            </c:extLst>
          </c:dPt>
          <c:dPt>
            <c:idx val="17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88F1-49A5-B6AD-E3706824A107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4-88F1-49A5-B6AD-E3706824A107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88F1-49A5-B6AD-E3706824A107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8F1-49A5-B6AD-E3706824A107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6-88F1-49A5-B6AD-E3706824A107}"/>
              </c:ext>
            </c:extLst>
          </c:dPt>
          <c:dLbls>
            <c:dLbl>
              <c:idx val="0"/>
              <c:layout>
                <c:manualLayout>
                  <c:x val="-8.1746230068318618E-2"/>
                  <c:y val="-1.300754997828700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8F1-49A5-B6AD-E3706824A107}"/>
                </c:ext>
              </c:extLst>
            </c:dLbl>
            <c:dLbl>
              <c:idx val="1"/>
              <c:layout>
                <c:manualLayout>
                  <c:x val="-0.14512695601188347"/>
                  <c:y val="-8.147312545642669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8F1-49A5-B6AD-E3706824A107}"/>
                </c:ext>
              </c:extLst>
            </c:dLbl>
            <c:dLbl>
              <c:idx val="2"/>
              <c:layout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8F1-49A5-B6AD-E3706824A107}"/>
                </c:ext>
              </c:extLst>
            </c:dLbl>
            <c:dLbl>
              <c:idx val="3"/>
              <c:layout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8F1-49A5-B6AD-E3706824A107}"/>
                </c:ext>
              </c:extLst>
            </c:dLbl>
            <c:dLbl>
              <c:idx val="4"/>
              <c:layout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8F1-49A5-B6AD-E3706824A107}"/>
                </c:ext>
              </c:extLst>
            </c:dLbl>
            <c:dLbl>
              <c:idx val="5"/>
              <c:layout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8F1-49A5-B6AD-E3706824A107}"/>
                </c:ext>
              </c:extLst>
            </c:dLbl>
            <c:dLbl>
              <c:idx val="6"/>
              <c:layout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8F1-49A5-B6AD-E3706824A107}"/>
                </c:ext>
              </c:extLst>
            </c:dLbl>
            <c:dLbl>
              <c:idx val="7"/>
              <c:layout>
                <c:manualLayout>
                  <c:x val="-5.0157893705321567E-3"/>
                  <c:y val="-4.562608826786155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8F1-49A5-B6AD-E3706824A107}"/>
                </c:ext>
              </c:extLst>
            </c:dLbl>
            <c:dLbl>
              <c:idx val="8"/>
              <c:layout>
                <c:manualLayout>
                  <c:x val="2.0880544245352201E-2"/>
                  <c:y val="-0.1251668619207133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8F1-49A5-B6AD-E3706824A107}"/>
                </c:ext>
              </c:extLst>
            </c:dLbl>
            <c:dLbl>
              <c:idx val="9"/>
              <c:layout>
                <c:manualLayout>
                  <c:x val="4.5372850857207256E-2"/>
                  <c:y val="2.251396683148063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8F1-49A5-B6AD-E3706824A107}"/>
                </c:ext>
              </c:extLst>
            </c:dLbl>
            <c:dLbl>
              <c:idx val="10"/>
              <c:layout>
                <c:manualLayout>
                  <c:x val="2.7307250861127036E-2"/>
                  <c:y val="5.567096644469609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8F1-49A5-B6AD-E3706824A107}"/>
                </c:ext>
              </c:extLst>
            </c:dLbl>
            <c:dLbl>
              <c:idx val="11"/>
              <c:layout>
                <c:manualLayout>
                  <c:x val="5.8329719784607999E-2"/>
                  <c:y val="3.751740181327941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88F1-49A5-B6AD-E3706824A107}"/>
                </c:ext>
              </c:extLst>
            </c:dLbl>
            <c:dLbl>
              <c:idx val="12"/>
              <c:layout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88F1-49A5-B6AD-E3706824A107}"/>
                </c:ext>
              </c:extLst>
            </c:dLbl>
            <c:dLbl>
              <c:idx val="13"/>
              <c:layout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88F1-49A5-B6AD-E3706824A107}"/>
                </c:ext>
              </c:extLst>
            </c:dLbl>
            <c:dLbl>
              <c:idx val="14"/>
              <c:layout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88F1-49A5-B6AD-E3706824A107}"/>
                </c:ext>
              </c:extLst>
            </c:dLbl>
            <c:dLbl>
              <c:idx val="15"/>
              <c:layout>
                <c:manualLayout>
                  <c:x val="-1.0602805257080515E-2"/>
                  <c:y val="-2.1192860264661159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88F1-49A5-B6AD-E3706824A107}"/>
                </c:ext>
              </c:extLst>
            </c:dLbl>
            <c:dLbl>
              <c:idx val="16"/>
              <c:layout>
                <c:manualLayout>
                  <c:x val="9.1251802691256767E-3"/>
                  <c:y val="5.25824500356763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88F1-49A5-B6AD-E3706824A107}"/>
                </c:ext>
              </c:extLst>
            </c:dLbl>
            <c:dLbl>
              <c:idx val="17"/>
              <c:layout>
                <c:manualLayout>
                  <c:x val="-1.1710858121869278E-2"/>
                  <c:y val="-0.1312060067498788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8F1-49A5-B6AD-E3706824A107}"/>
                </c:ext>
              </c:extLst>
            </c:dLbl>
            <c:dLbl>
              <c:idx val="18"/>
              <c:layout>
                <c:manualLayout>
                  <c:x val="-2.1493214286297586E-2"/>
                  <c:y val="-7.3010817399996009E-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88F1-49A5-B6AD-E3706824A107}"/>
                </c:ext>
              </c:extLst>
            </c:dLbl>
            <c:dLbl>
              <c:idx val="19"/>
              <c:layout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88F1-49A5-B6AD-E3706824A107}"/>
                </c:ext>
              </c:extLst>
            </c:dLbl>
            <c:dLbl>
              <c:idx val="20"/>
              <c:layout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8F1-49A5-B6AD-E3706824A107}"/>
                </c:ext>
              </c:extLst>
            </c:dLbl>
            <c:dLbl>
              <c:idx val="21"/>
              <c:layout>
                <c:manualLayout>
                  <c:x val="2.3305653958407849E-2"/>
                  <c:y val="-3.894462976900445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88F1-49A5-B6AD-E3706824A1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t" anchorCtr="0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'Representacion porct.'!$A$7:$A$28</c:f>
              <c:strCache>
                <c:ptCount val="22"/>
                <c:pt idx="0">
                  <c:v>AMBE COVE</c:v>
                </c:pt>
                <c:pt idx="1">
                  <c:v>ARROYO BARRIL</c:v>
                </c:pt>
                <c:pt idx="2">
                  <c:v>AZUA</c:v>
                </c:pt>
                <c:pt idx="3">
                  <c:v>BARAHONA</c:v>
                </c:pt>
                <c:pt idx="4">
                  <c:v>BOCA CHICA</c:v>
                </c:pt>
                <c:pt idx="5">
                  <c:v>BAHÍA DE CALDERAS</c:v>
                </c:pt>
                <c:pt idx="6">
                  <c:v>CAP CANA</c:v>
                </c:pt>
                <c:pt idx="7">
                  <c:v>CAUCEDO</c:v>
                </c:pt>
                <c:pt idx="8">
                  <c:v>LA CANA</c:v>
                </c:pt>
                <c:pt idx="9">
                  <c:v>LA ROMANA</c:v>
                </c:pt>
                <c:pt idx="10">
                  <c:v>LUPERÓN </c:v>
                </c:pt>
                <c:pt idx="11">
                  <c:v>TAINO BAY</c:v>
                </c:pt>
                <c:pt idx="12">
                  <c:v>MANZANILLO</c:v>
                </c:pt>
                <c:pt idx="13">
                  <c:v>PEDERNALES</c:v>
                </c:pt>
                <c:pt idx="14">
                  <c:v>PLAZA MARINA</c:v>
                </c:pt>
                <c:pt idx="15">
                  <c:v>PUERTO PLATA</c:v>
                </c:pt>
                <c:pt idx="16">
                  <c:v>PUNTA CATALINA</c:v>
                </c:pt>
                <c:pt idx="17">
                  <c:v>RÍO HAINA</c:v>
                </c:pt>
                <c:pt idx="18">
                  <c:v>ISLAS CATALINA</c:v>
                </c:pt>
                <c:pt idx="19">
                  <c:v>SAN PEDRO DE MACORÍS</c:v>
                </c:pt>
                <c:pt idx="20">
                  <c:v>SANTA BÁRBARA</c:v>
                </c:pt>
                <c:pt idx="21">
                  <c:v>SANTO DOMINGO</c:v>
                </c:pt>
              </c:strCache>
            </c:strRef>
          </c:cat>
          <c:val>
            <c:numRef>
              <c:f>'Representacion porct.'!$M$7:$M$28</c:f>
              <c:numCache>
                <c:formatCode>0%</c:formatCode>
                <c:ptCount val="22"/>
                <c:pt idx="0">
                  <c:v>4.6144121365360301E-2</c:v>
                </c:pt>
                <c:pt idx="1">
                  <c:v>2.5284450063211127E-3</c:v>
                </c:pt>
                <c:pt idx="2">
                  <c:v>2.5284450063211127E-3</c:v>
                </c:pt>
                <c:pt idx="3">
                  <c:v>8.2174462705436151E-3</c:v>
                </c:pt>
                <c:pt idx="4">
                  <c:v>2.0859671302149177E-2</c:v>
                </c:pt>
                <c:pt idx="5">
                  <c:v>4.4247787610619468E-3</c:v>
                </c:pt>
                <c:pt idx="6">
                  <c:v>0</c:v>
                </c:pt>
                <c:pt idx="7">
                  <c:v>0.17003792667509482</c:v>
                </c:pt>
                <c:pt idx="8">
                  <c:v>5.1833122629582805E-2</c:v>
                </c:pt>
                <c:pt idx="9">
                  <c:v>4.1719342604298354E-2</c:v>
                </c:pt>
                <c:pt idx="10">
                  <c:v>6.8268015170670035E-2</c:v>
                </c:pt>
                <c:pt idx="11">
                  <c:v>6.3843236409608095E-2</c:v>
                </c:pt>
                <c:pt idx="12">
                  <c:v>2.1491782553729456E-2</c:v>
                </c:pt>
                <c:pt idx="13">
                  <c:v>6.3211125158027818E-4</c:v>
                </c:pt>
                <c:pt idx="14">
                  <c:v>4.4247787610619468E-3</c:v>
                </c:pt>
                <c:pt idx="15">
                  <c:v>8.1542351453855882E-2</c:v>
                </c:pt>
                <c:pt idx="16">
                  <c:v>4.4247787610619468E-3</c:v>
                </c:pt>
                <c:pt idx="17">
                  <c:v>0.27560050568900124</c:v>
                </c:pt>
                <c:pt idx="18">
                  <c:v>5.6890012642225032E-3</c:v>
                </c:pt>
                <c:pt idx="19">
                  <c:v>2.9709228824273071E-2</c:v>
                </c:pt>
                <c:pt idx="20">
                  <c:v>3.4134007585335017E-2</c:v>
                </c:pt>
                <c:pt idx="21">
                  <c:v>6.1946902654867256E-2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F1-49A5-B6AD-E3706824A10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 b="1" baseline="0">
                <a:latin typeface="+mn-lt"/>
              </a:rPr>
              <a:t>COMPARATIVO  DEL TOTAL  DE CARGAS  POR PUERTOS (EN T.M.)   </a:t>
            </a:r>
          </a:p>
          <a:p>
            <a:pPr>
              <a:defRPr sz="1100"/>
            </a:pPr>
            <a:r>
              <a:rPr lang="es-DO" sz="1100" b="1" baseline="0">
                <a:latin typeface="+mn-lt"/>
              </a:rPr>
              <a:t>ENERO-MARZO 2024 Vs2023</a:t>
            </a:r>
            <a:endParaRPr lang="es-DO" sz="1100" b="1">
              <a:latin typeface="+mn-lt"/>
            </a:endParaRPr>
          </a:p>
        </c:rich>
      </c:tx>
      <c:layout>
        <c:manualLayout>
          <c:xMode val="edge"/>
          <c:yMode val="edge"/>
          <c:x val="0.35036950535836631"/>
          <c:y val="1.59047913030987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2954840504519211E-2"/>
          <c:y val="0.14109896407419475"/>
          <c:w val="0.90650361256260426"/>
          <c:h val="0.663205818774930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CARGAS!$B$101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CARGAS!$A$102:$A$116</c:f>
              <c:strCache>
                <c:ptCount val="15"/>
                <c:pt idx="0">
                  <c:v>ARROYO BARRIL</c:v>
                </c:pt>
                <c:pt idx="1">
                  <c:v>AZUA</c:v>
                </c:pt>
                <c:pt idx="2">
                  <c:v>BARAHONA</c:v>
                </c:pt>
                <c:pt idx="3">
                  <c:v>BOCA CHICA</c:v>
                </c:pt>
                <c:pt idx="4">
                  <c:v>CAUCEDO</c:v>
                </c:pt>
                <c:pt idx="5">
                  <c:v>LA CANA</c:v>
                </c:pt>
                <c:pt idx="6">
                  <c:v>LA ROMANA</c:v>
                </c:pt>
                <c:pt idx="7">
                  <c:v>MANZANILLO</c:v>
                </c:pt>
                <c:pt idx="8">
                  <c:v>PLAZA MARINA</c:v>
                </c:pt>
                <c:pt idx="9">
                  <c:v>PUERTO PLATA</c:v>
                </c:pt>
                <c:pt idx="10">
                  <c:v>RÍO HAINA</c:v>
                </c:pt>
                <c:pt idx="11">
                  <c:v>PUNTA CATALINA</c:v>
                </c:pt>
                <c:pt idx="12">
                  <c:v>SAN PEDRO DE MACORÍS</c:v>
                </c:pt>
                <c:pt idx="13">
                  <c:v>SANTA BÁRBARA</c:v>
                </c:pt>
                <c:pt idx="14">
                  <c:v>SANTO DOMINGO</c:v>
                </c:pt>
              </c:strCache>
            </c:strRef>
          </c:cat>
          <c:val>
            <c:numRef>
              <c:f>CARGAS!$B$102:$B$116</c:f>
              <c:numCache>
                <c:formatCode>#,##0</c:formatCode>
                <c:ptCount val="15"/>
                <c:pt idx="0">
                  <c:v>0</c:v>
                </c:pt>
                <c:pt idx="1">
                  <c:v>109696</c:v>
                </c:pt>
                <c:pt idx="2">
                  <c:v>106777</c:v>
                </c:pt>
                <c:pt idx="3">
                  <c:v>288483</c:v>
                </c:pt>
                <c:pt idx="4">
                  <c:v>2314738</c:v>
                </c:pt>
                <c:pt idx="5">
                  <c:v>702111</c:v>
                </c:pt>
                <c:pt idx="6">
                  <c:v>64276</c:v>
                </c:pt>
                <c:pt idx="7">
                  <c:v>187319</c:v>
                </c:pt>
                <c:pt idx="8">
                  <c:v>119004</c:v>
                </c:pt>
                <c:pt idx="9">
                  <c:v>193979</c:v>
                </c:pt>
                <c:pt idx="10">
                  <c:v>2708025</c:v>
                </c:pt>
                <c:pt idx="11">
                  <c:v>414678</c:v>
                </c:pt>
                <c:pt idx="12">
                  <c:v>272642</c:v>
                </c:pt>
                <c:pt idx="13">
                  <c:v>40</c:v>
                </c:pt>
                <c:pt idx="14">
                  <c:v>360033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72-4936-8DB2-D6C808C5C841}"/>
            </c:ext>
          </c:extLst>
        </c:ser>
        <c:ser>
          <c:idx val="1"/>
          <c:order val="1"/>
          <c:tx>
            <c:strRef>
              <c:f>CARGAS!$C$101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CARGAS!$A$102:$A$116</c:f>
              <c:strCache>
                <c:ptCount val="15"/>
                <c:pt idx="0">
                  <c:v>ARROYO BARRIL</c:v>
                </c:pt>
                <c:pt idx="1">
                  <c:v>AZUA</c:v>
                </c:pt>
                <c:pt idx="2">
                  <c:v>BARAHONA</c:v>
                </c:pt>
                <c:pt idx="3">
                  <c:v>BOCA CHICA</c:v>
                </c:pt>
                <c:pt idx="4">
                  <c:v>CAUCEDO</c:v>
                </c:pt>
                <c:pt idx="5">
                  <c:v>LA CANA</c:v>
                </c:pt>
                <c:pt idx="6">
                  <c:v>LA ROMANA</c:v>
                </c:pt>
                <c:pt idx="7">
                  <c:v>MANZANILLO</c:v>
                </c:pt>
                <c:pt idx="8">
                  <c:v>PLAZA MARINA</c:v>
                </c:pt>
                <c:pt idx="9">
                  <c:v>PUERTO PLATA</c:v>
                </c:pt>
                <c:pt idx="10">
                  <c:v>RÍO HAINA</c:v>
                </c:pt>
                <c:pt idx="11">
                  <c:v>PUNTA CATALINA</c:v>
                </c:pt>
                <c:pt idx="12">
                  <c:v>SAN PEDRO DE MACORÍS</c:v>
                </c:pt>
                <c:pt idx="13">
                  <c:v>SANTA BÁRBARA</c:v>
                </c:pt>
                <c:pt idx="14">
                  <c:v>SANTO DOMINGO</c:v>
                </c:pt>
              </c:strCache>
            </c:strRef>
          </c:cat>
          <c:val>
            <c:numRef>
              <c:f>CARGAS!$C$102:$C$116</c:f>
              <c:numCache>
                <c:formatCode>#,##0</c:formatCode>
                <c:ptCount val="15"/>
                <c:pt idx="0">
                  <c:v>0</c:v>
                </c:pt>
                <c:pt idx="1">
                  <c:v>47787</c:v>
                </c:pt>
                <c:pt idx="2">
                  <c:v>82887</c:v>
                </c:pt>
                <c:pt idx="3">
                  <c:v>398580</c:v>
                </c:pt>
                <c:pt idx="4">
                  <c:v>2912098</c:v>
                </c:pt>
                <c:pt idx="5">
                  <c:v>827711</c:v>
                </c:pt>
                <c:pt idx="6">
                  <c:v>68804</c:v>
                </c:pt>
                <c:pt idx="7">
                  <c:v>48166</c:v>
                </c:pt>
                <c:pt idx="8">
                  <c:v>79966</c:v>
                </c:pt>
                <c:pt idx="9">
                  <c:v>374118</c:v>
                </c:pt>
                <c:pt idx="10">
                  <c:v>2984771</c:v>
                </c:pt>
                <c:pt idx="11">
                  <c:v>428129</c:v>
                </c:pt>
                <c:pt idx="12">
                  <c:v>252341</c:v>
                </c:pt>
                <c:pt idx="13">
                  <c:v>0</c:v>
                </c:pt>
                <c:pt idx="14">
                  <c:v>199317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72-4936-8DB2-D6C808C5C8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45050207"/>
        <c:axId val="564197695"/>
        <c:axId val="0"/>
      </c:bar3DChart>
      <c:catAx>
        <c:axId val="645050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197695"/>
        <c:crosses val="autoZero"/>
        <c:auto val="1"/>
        <c:lblAlgn val="ctr"/>
        <c:lblOffset val="100"/>
        <c:noMultiLvlLbl val="0"/>
      </c:catAx>
      <c:valAx>
        <c:axId val="564197695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645050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1379372650184609"/>
          <c:y val="0.37218464581147392"/>
          <c:w val="6.7214296417752672E-2"/>
          <c:h val="0.158431109850336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 b="1">
                <a:latin typeface="+mn-lt"/>
              </a:rPr>
              <a:t>COMPARATIVO</a:t>
            </a:r>
            <a:r>
              <a:rPr lang="es-DO" sz="1100" b="1" baseline="0">
                <a:latin typeface="+mn-lt"/>
              </a:rPr>
              <a:t>  DE CARGAS  EN  IMPORTACIÓN, EXPORTACIÓN Y TRÁNSITO</a:t>
            </a:r>
          </a:p>
          <a:p>
            <a:pPr>
              <a:defRPr sz="1100"/>
            </a:pPr>
            <a:r>
              <a:rPr lang="es-DO" sz="1100" b="1" baseline="0">
                <a:latin typeface="+mn-lt"/>
              </a:rPr>
              <a:t>TRIMESTRE  ENERO-MARZO 2024 Vs 2023</a:t>
            </a:r>
            <a:endParaRPr lang="es-DO" sz="1100" b="1">
              <a:latin typeface="+mn-lt"/>
            </a:endParaRPr>
          </a:p>
        </c:rich>
      </c:tx>
      <c:layout>
        <c:manualLayout>
          <c:xMode val="edge"/>
          <c:yMode val="edge"/>
          <c:x val="0.13642454564217005"/>
          <c:y val="1.11061504985600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CARGAS!$B$131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2.21292366781398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6F8-49C0-97FC-17784480DBD2}"/>
                </c:ext>
              </c:extLst>
            </c:dLbl>
            <c:dLbl>
              <c:idx val="1"/>
              <c:layout>
                <c:manualLayout>
                  <c:x val="4.7533761412588207E-3"/>
                  <c:y val="-2.1805991308762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6F8-49C0-97FC-17784480DBD2}"/>
                </c:ext>
              </c:extLst>
            </c:dLbl>
            <c:dLbl>
              <c:idx val="2"/>
              <c:layout>
                <c:manualLayout>
                  <c:x val="0"/>
                  <c:y val="-1.6349503491579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6F8-49C0-97FC-17784480DB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CARGAS!$A$132:$A$134</c:f>
              <c:strCache>
                <c:ptCount val="3"/>
                <c:pt idx="0">
                  <c:v>IMPORTACIÓN</c:v>
                </c:pt>
                <c:pt idx="1">
                  <c:v>EXPORTACIÓN </c:v>
                </c:pt>
                <c:pt idx="2">
                  <c:v>TRÁNSITO</c:v>
                </c:pt>
              </c:strCache>
            </c:strRef>
          </c:cat>
          <c:val>
            <c:numRef>
              <c:f>CARGAS!$B$132:$B$134</c:f>
              <c:numCache>
                <c:formatCode>#,##0</c:formatCode>
                <c:ptCount val="3"/>
                <c:pt idx="0">
                  <c:v>5072994</c:v>
                </c:pt>
                <c:pt idx="1">
                  <c:v>1590208</c:v>
                </c:pt>
                <c:pt idx="2">
                  <c:v>1178599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C7-48E5-ABAC-F7D6CB74CDDD}"/>
            </c:ext>
          </c:extLst>
        </c:ser>
        <c:ser>
          <c:idx val="1"/>
          <c:order val="1"/>
          <c:tx>
            <c:strRef>
              <c:f>CARGAS!$C$131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5.6913073459746911E-17"/>
                  <c:y val="-2.37260334755024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6F8-49C0-97FC-17784480DBD2}"/>
                </c:ext>
              </c:extLst>
            </c:dLbl>
            <c:dLbl>
              <c:idx val="1"/>
              <c:layout>
                <c:manualLayout>
                  <c:x val="4.7533761412588207E-3"/>
                  <c:y val="-1.92394584032667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6F8-49C0-97FC-17784480DBD2}"/>
                </c:ext>
              </c:extLst>
            </c:dLbl>
            <c:dLbl>
              <c:idx val="2"/>
              <c:layout>
                <c:manualLayout>
                  <c:x val="6.1111556574777416E-3"/>
                  <c:y val="-2.532265363605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6F8-49C0-97FC-17784480DB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CARGAS!$A$132:$A$134</c:f>
              <c:strCache>
                <c:ptCount val="3"/>
                <c:pt idx="0">
                  <c:v>IMPORTACIÓN</c:v>
                </c:pt>
                <c:pt idx="1">
                  <c:v>EXPORTACIÓN </c:v>
                </c:pt>
                <c:pt idx="2">
                  <c:v>TRÁNSITO</c:v>
                </c:pt>
              </c:strCache>
            </c:strRef>
          </c:cat>
          <c:val>
            <c:numRef>
              <c:f>CARGAS!$C$132:$C$134</c:f>
              <c:numCache>
                <c:formatCode>#,##0</c:formatCode>
                <c:ptCount val="3"/>
                <c:pt idx="0">
                  <c:v>5787464</c:v>
                </c:pt>
                <c:pt idx="1">
                  <c:v>1357460</c:v>
                </c:pt>
                <c:pt idx="2">
                  <c:v>1559751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C7-48E5-ABAC-F7D6CB74CD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422742543"/>
        <c:axId val="1422738703"/>
        <c:axId val="0"/>
      </c:bar3DChart>
      <c:catAx>
        <c:axId val="14227425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2738703"/>
        <c:crosses val="autoZero"/>
        <c:auto val="1"/>
        <c:lblAlgn val="ctr"/>
        <c:lblOffset val="100"/>
        <c:noMultiLvlLbl val="0"/>
      </c:catAx>
      <c:valAx>
        <c:axId val="1422738703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4227425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 b="1">
                <a:latin typeface="+mn-lt"/>
              </a:rPr>
              <a:t>COMPARATIVO</a:t>
            </a:r>
            <a:r>
              <a:rPr lang="es-DO" sz="1100" b="1" baseline="0">
                <a:latin typeface="+mn-lt"/>
              </a:rPr>
              <a:t> DEL MOVIMENTO DE CARGAS EN IMPORTACIÓN (EN T.M)</a:t>
            </a:r>
          </a:p>
          <a:p>
            <a:pPr>
              <a:defRPr sz="1100"/>
            </a:pPr>
            <a:r>
              <a:rPr lang="es-DO" sz="1100" b="1" baseline="0">
                <a:latin typeface="+mn-lt"/>
              </a:rPr>
              <a:t>  ENERO-MARZO 2024 Vs 2023</a:t>
            </a:r>
            <a:endParaRPr lang="es-DO" sz="1100" b="1">
              <a:latin typeface="+mn-lt"/>
            </a:endParaRPr>
          </a:p>
        </c:rich>
      </c:tx>
      <c:layout>
        <c:manualLayout>
          <c:xMode val="edge"/>
          <c:yMode val="edge"/>
          <c:x val="0.17459542053570543"/>
          <c:y val="5.59401124845968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6096605575465679E-2"/>
          <c:y val="0.11562250324104928"/>
          <c:w val="0.86882283568771912"/>
          <c:h val="0.7165470093916035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CARGAS!$B$41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1.4497548639561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2F0-4B2F-8C32-596574689DC5}"/>
                </c:ext>
              </c:extLst>
            </c:dLbl>
            <c:dLbl>
              <c:idx val="1"/>
              <c:layout>
                <c:manualLayout>
                  <c:x val="-5.1756331264472082E-17"/>
                  <c:y val="-4.83251621318702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2F0-4B2F-8C32-596574689DC5}"/>
                </c:ext>
              </c:extLst>
            </c:dLbl>
            <c:dLbl>
              <c:idx val="2"/>
              <c:layout>
                <c:manualLayout>
                  <c:x val="0"/>
                  <c:y val="-9.66503242637404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2F0-4B2F-8C32-596574689DC5}"/>
                </c:ext>
              </c:extLst>
            </c:dLbl>
            <c:dLbl>
              <c:idx val="3"/>
              <c:layout>
                <c:manualLayout>
                  <c:x val="-1.4976436287409841E-3"/>
                  <c:y val="-1.69138067461545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2F0-4B2F-8C32-596574689D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CARGAS!$A$42:$A$45</c:f>
              <c:strCache>
                <c:ptCount val="4"/>
                <c:pt idx="0">
                  <c:v> CARGA GENERAL SUELTA</c:v>
                </c:pt>
                <c:pt idx="1">
                  <c:v> CARGA CONTENERIZADA</c:v>
                </c:pt>
                <c:pt idx="2">
                  <c:v> CARGA GRANEL SÓLIDA</c:v>
                </c:pt>
                <c:pt idx="3">
                  <c:v>CARGA GRANEL LÍQUIDA</c:v>
                </c:pt>
              </c:strCache>
            </c:strRef>
          </c:cat>
          <c:val>
            <c:numRef>
              <c:f>CARGAS!$B$42:$B$45</c:f>
              <c:numCache>
                <c:formatCode>#,##0</c:formatCode>
                <c:ptCount val="4"/>
                <c:pt idx="0">
                  <c:v>727104</c:v>
                </c:pt>
                <c:pt idx="1">
                  <c:v>1304386</c:v>
                </c:pt>
                <c:pt idx="2">
                  <c:v>1524686</c:v>
                </c:pt>
                <c:pt idx="3">
                  <c:v>1516818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2D-4DD9-A42A-4D1A8F2B9897}"/>
            </c:ext>
          </c:extLst>
        </c:ser>
        <c:ser>
          <c:idx val="1"/>
          <c:order val="1"/>
          <c:tx>
            <c:strRef>
              <c:f>CARGAS!$C$41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-1.0982593072248198E-16"/>
                  <c:y val="-7.248774319780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B8F-4BAB-8665-E79F5DDAD5CA}"/>
                </c:ext>
              </c:extLst>
            </c:dLbl>
            <c:dLbl>
              <c:idx val="3"/>
              <c:layout>
                <c:manualLayout>
                  <c:x val="1.4976436287409841E-3"/>
                  <c:y val="-1.20812905329675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B8F-4BAB-8665-E79F5DDAD5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CARGAS!$A$42:$A$45</c:f>
              <c:strCache>
                <c:ptCount val="4"/>
                <c:pt idx="0">
                  <c:v> CARGA GENERAL SUELTA</c:v>
                </c:pt>
                <c:pt idx="1">
                  <c:v> CARGA CONTENERIZADA</c:v>
                </c:pt>
                <c:pt idx="2">
                  <c:v> CARGA GRANEL SÓLIDA</c:v>
                </c:pt>
                <c:pt idx="3">
                  <c:v>CARGA GRANEL LÍQUIDA</c:v>
                </c:pt>
              </c:strCache>
            </c:strRef>
          </c:cat>
          <c:val>
            <c:numRef>
              <c:f>CARGAS!$C$42:$C$45</c:f>
              <c:numCache>
                <c:formatCode>#,##0</c:formatCode>
                <c:ptCount val="4"/>
                <c:pt idx="0">
                  <c:v>586787</c:v>
                </c:pt>
                <c:pt idx="1">
                  <c:v>1456666</c:v>
                </c:pt>
                <c:pt idx="2">
                  <c:v>1600800</c:v>
                </c:pt>
                <c:pt idx="3">
                  <c:v>2143211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2D-4DD9-A42A-4D1A8F2B989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422751183"/>
        <c:axId val="1422751663"/>
        <c:axId val="0"/>
      </c:bar3DChart>
      <c:catAx>
        <c:axId val="14227511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2751663"/>
        <c:crosses val="autoZero"/>
        <c:auto val="1"/>
        <c:lblAlgn val="ctr"/>
        <c:lblOffset val="100"/>
        <c:noMultiLvlLbl val="0"/>
      </c:catAx>
      <c:valAx>
        <c:axId val="1422751663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4227511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379140264740907"/>
          <c:y val="0.93433863089194802"/>
          <c:w val="0.15571630923697832"/>
          <c:h val="4.84388038408580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 b="1">
                <a:latin typeface="+mn-lt"/>
              </a:rPr>
              <a:t>MOVIMIENTO DE CARGAS</a:t>
            </a:r>
            <a:r>
              <a:rPr lang="es-DO" sz="1100" b="1" baseline="0">
                <a:latin typeface="+mn-lt"/>
              </a:rPr>
              <a:t> EN CALIDAD DE TRÁNSITO ENTRADA Y SALIDA (EN T.M.)</a:t>
            </a:r>
          </a:p>
          <a:p>
            <a:pPr>
              <a:defRPr/>
            </a:pPr>
            <a:r>
              <a:rPr lang="es-DO" sz="1100" b="1" baseline="0">
                <a:latin typeface="+mn-lt"/>
              </a:rPr>
              <a:t>COMPARATIVO ENERO-MARZO 2024 VS. 2023</a:t>
            </a:r>
            <a:endParaRPr lang="es-DO" sz="1100" b="1">
              <a:latin typeface="+mn-lt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7998580369905482E-2"/>
          <c:y val="0.13863898824462687"/>
          <c:w val="0.92498768174945678"/>
          <c:h val="0.7692032283332114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CARGAS!$A$56</c:f>
              <c:strCache>
                <c:ptCount val="1"/>
                <c:pt idx="0">
                  <c:v>ENTRADA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CARGAS!$B$55:$C$55</c:f>
              <c:numCache>
                <c:formatCode>General</c:formatCode>
                <c:ptCount val="2"/>
                <c:pt idx="0">
                  <c:v>2023</c:v>
                </c:pt>
                <c:pt idx="1">
                  <c:v>2024</c:v>
                </c:pt>
              </c:numCache>
            </c:numRef>
          </c:cat>
          <c:val>
            <c:numRef>
              <c:f>CARGAS!$B$56:$C$56</c:f>
              <c:numCache>
                <c:formatCode>#,##0</c:formatCode>
                <c:ptCount val="2"/>
                <c:pt idx="0">
                  <c:v>577768</c:v>
                </c:pt>
                <c:pt idx="1">
                  <c:v>885437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2D-4010-AA30-A14BFD4E4540}"/>
            </c:ext>
          </c:extLst>
        </c:ser>
        <c:ser>
          <c:idx val="1"/>
          <c:order val="1"/>
          <c:tx>
            <c:strRef>
              <c:f>CARGAS!$A$57</c:f>
              <c:strCache>
                <c:ptCount val="1"/>
                <c:pt idx="0">
                  <c:v> SALIDA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CARGAS!$B$55:$C$55</c:f>
              <c:numCache>
                <c:formatCode>General</c:formatCode>
                <c:ptCount val="2"/>
                <c:pt idx="0">
                  <c:v>2023</c:v>
                </c:pt>
                <c:pt idx="1">
                  <c:v>2024</c:v>
                </c:pt>
              </c:numCache>
            </c:numRef>
          </c:cat>
          <c:val>
            <c:numRef>
              <c:f>CARGAS!$B$57:$C$57</c:f>
              <c:numCache>
                <c:formatCode>#,##0</c:formatCode>
                <c:ptCount val="2"/>
                <c:pt idx="0">
                  <c:v>600831</c:v>
                </c:pt>
                <c:pt idx="1">
                  <c:v>674314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2D-4010-AA30-A14BFD4E454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51281248"/>
        <c:axId val="550460000"/>
      </c:barChart>
      <c:catAx>
        <c:axId val="551281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460000"/>
        <c:crosses val="autoZero"/>
        <c:auto val="1"/>
        <c:lblAlgn val="ctr"/>
        <c:lblOffset val="100"/>
        <c:noMultiLvlLbl val="0"/>
      </c:catAx>
      <c:valAx>
        <c:axId val="550460000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551281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488001796227331"/>
          <c:y val="0.90441310482308634"/>
          <c:w val="0.23157364714266451"/>
          <c:h val="7.50122246484012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 b="1">
                <a:latin typeface="+mn-lt"/>
              </a:rPr>
              <a:t>COMPARATIVO</a:t>
            </a:r>
            <a:r>
              <a:rPr lang="es-DO" sz="1100" b="1" baseline="0">
                <a:latin typeface="+mn-lt"/>
              </a:rPr>
              <a:t> DEL MOVIMIENTO DE CARGAS EN EXPORTACIÓN (EN T.M.) </a:t>
            </a:r>
          </a:p>
          <a:p>
            <a:pPr>
              <a:defRPr/>
            </a:pPr>
            <a:r>
              <a:rPr lang="es-DO" sz="1100" b="1" baseline="0">
                <a:latin typeface="+mn-lt"/>
              </a:rPr>
              <a:t>ENERO-MARZO 2024</a:t>
            </a:r>
            <a:endParaRPr lang="es-DO" sz="1100" b="1">
              <a:latin typeface="+mn-lt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CARGAS!$B$48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6.35129089987539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2E6-49C5-B85A-D785D57934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CARGAS!$A$49:$A$52</c:f>
              <c:strCache>
                <c:ptCount val="4"/>
                <c:pt idx="0">
                  <c:v> CARGA GENERAL  SUELTA</c:v>
                </c:pt>
                <c:pt idx="1">
                  <c:v> CARGA CONTENERIZADA</c:v>
                </c:pt>
                <c:pt idx="2">
                  <c:v> CARGA SÓLIDA</c:v>
                </c:pt>
                <c:pt idx="3">
                  <c:v>CARGA LÍQUIDA</c:v>
                </c:pt>
              </c:strCache>
            </c:strRef>
          </c:cat>
          <c:val>
            <c:numRef>
              <c:f>CARGAS!$B$49:$B$52</c:f>
              <c:numCache>
                <c:formatCode>#,##0</c:formatCode>
                <c:ptCount val="4"/>
                <c:pt idx="0">
                  <c:v>161477</c:v>
                </c:pt>
                <c:pt idx="1">
                  <c:v>642241</c:v>
                </c:pt>
                <c:pt idx="2">
                  <c:v>254081</c:v>
                </c:pt>
                <c:pt idx="3">
                  <c:v>532409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9A-4CDC-BB63-AFDFF94704F5}"/>
            </c:ext>
          </c:extLst>
        </c:ser>
        <c:ser>
          <c:idx val="1"/>
          <c:order val="1"/>
          <c:tx>
            <c:strRef>
              <c:f>CARGAS!$C$48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1.90538726996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2E6-49C5-B85A-D785D57934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CARGAS!$A$49:$A$52</c:f>
              <c:strCache>
                <c:ptCount val="4"/>
                <c:pt idx="0">
                  <c:v> CARGA GENERAL  SUELTA</c:v>
                </c:pt>
                <c:pt idx="1">
                  <c:v> CARGA CONTENERIZADA</c:v>
                </c:pt>
                <c:pt idx="2">
                  <c:v> CARGA SÓLIDA</c:v>
                </c:pt>
                <c:pt idx="3">
                  <c:v>CARGA LÍQUIDA</c:v>
                </c:pt>
              </c:strCache>
            </c:strRef>
          </c:cat>
          <c:val>
            <c:numRef>
              <c:f>CARGAS!$C$49:$C$52</c:f>
              <c:numCache>
                <c:formatCode>#,##0</c:formatCode>
                <c:ptCount val="4"/>
                <c:pt idx="0">
                  <c:v>245366</c:v>
                </c:pt>
                <c:pt idx="1">
                  <c:v>575331</c:v>
                </c:pt>
                <c:pt idx="2">
                  <c:v>136525</c:v>
                </c:pt>
                <c:pt idx="3">
                  <c:v>400238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9A-4CDC-BB63-AFDFF94704F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51265408"/>
        <c:axId val="520359440"/>
        <c:axId val="0"/>
      </c:bar3DChart>
      <c:catAx>
        <c:axId val="55126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0359440"/>
        <c:crosses val="autoZero"/>
        <c:auto val="1"/>
        <c:lblAlgn val="ctr"/>
        <c:lblOffset val="100"/>
        <c:noMultiLvlLbl val="0"/>
      </c:catAx>
      <c:valAx>
        <c:axId val="520359440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551265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6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7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5.xml"/><Relationship Id="rId7" Type="http://schemas.openxmlformats.org/officeDocument/2006/relationships/chart" Target="../charts/chart8.xml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chart" Target="../charts/chart7.xml"/><Relationship Id="rId5" Type="http://schemas.openxmlformats.org/officeDocument/2006/relationships/image" Target="../media/image6.png"/><Relationship Id="rId4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image" Target="../media/image8.png"/><Relationship Id="rId7" Type="http://schemas.openxmlformats.org/officeDocument/2006/relationships/chart" Target="../charts/chart13.xml"/><Relationship Id="rId2" Type="http://schemas.openxmlformats.org/officeDocument/2006/relationships/chart" Target="../charts/chart10.xml"/><Relationship Id="rId1" Type="http://schemas.openxmlformats.org/officeDocument/2006/relationships/image" Target="../media/image7.png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10" Type="http://schemas.openxmlformats.org/officeDocument/2006/relationships/chart" Target="../charts/chart16.xml"/><Relationship Id="rId4" Type="http://schemas.openxmlformats.org/officeDocument/2006/relationships/image" Target="../media/image9.png"/><Relationship Id="rId9" Type="http://schemas.openxmlformats.org/officeDocument/2006/relationships/chart" Target="../charts/chart1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image" Target="../media/image9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3" Type="http://schemas.openxmlformats.org/officeDocument/2006/relationships/chart" Target="../charts/chart19.xml"/><Relationship Id="rId7" Type="http://schemas.openxmlformats.org/officeDocument/2006/relationships/chart" Target="../charts/chart22.xml"/><Relationship Id="rId2" Type="http://schemas.openxmlformats.org/officeDocument/2006/relationships/chart" Target="../charts/chart18.xml"/><Relationship Id="rId1" Type="http://schemas.openxmlformats.org/officeDocument/2006/relationships/image" Target="../media/image1.png"/><Relationship Id="rId6" Type="http://schemas.openxmlformats.org/officeDocument/2006/relationships/chart" Target="../charts/chart21.xml"/><Relationship Id="rId5" Type="http://schemas.openxmlformats.org/officeDocument/2006/relationships/image" Target="../media/image10.png"/><Relationship Id="rId10" Type="http://schemas.microsoft.com/office/2007/relationships/hdphoto" Target="../media/hdphoto1.wdp"/><Relationship Id="rId4" Type="http://schemas.openxmlformats.org/officeDocument/2006/relationships/chart" Target="../charts/chart20.xml"/><Relationship Id="rId9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606379</xdr:colOff>
      <xdr:row>1</xdr:row>
      <xdr:rowOff>6583</xdr:rowOff>
    </xdr:from>
    <xdr:to>
      <xdr:col>2</xdr:col>
      <xdr:colOff>185068</xdr:colOff>
      <xdr:row>6</xdr:row>
      <xdr:rowOff>140275</xdr:rowOff>
    </xdr:to>
    <xdr:pic>
      <xdr:nvPicPr>
        <xdr:cNvPr id="2" name="2 Imagen" descr="Logotipo&#10;&#10;Descripción generada automáticament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379" y="185177"/>
          <a:ext cx="1900408" cy="1074286"/>
        </a:xfrm>
        <a:prstGeom prst="rect">
          <a:avLst/>
        </a:prstGeom>
      </xdr:spPr>
    </xdr:pic>
    <xdr:clientData/>
  </xdr:twoCellAnchor>
  <xdr:twoCellAnchor>
    <xdr:from>
      <xdr:col>0</xdr:col>
      <xdr:colOff>722312</xdr:colOff>
      <xdr:row>14</xdr:row>
      <xdr:rowOff>153614</xdr:rowOff>
    </xdr:from>
    <xdr:to>
      <xdr:col>10</xdr:col>
      <xdr:colOff>470646</xdr:colOff>
      <xdr:row>33</xdr:row>
      <xdr:rowOff>89647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88947</xdr:colOff>
      <xdr:row>37</xdr:row>
      <xdr:rowOff>112058</xdr:rowOff>
    </xdr:from>
    <xdr:to>
      <xdr:col>1</xdr:col>
      <xdr:colOff>1329299</xdr:colOff>
      <xdr:row>40</xdr:row>
      <xdr:rowOff>135871</xdr:rowOff>
    </xdr:to>
    <xdr:pic>
      <xdr:nvPicPr>
        <xdr:cNvPr id="6" name="2 Imagen" descr="Logotipo&#10;&#10;Descripción generada automáticamente">
          <a:extLst>
            <a:ext uri="{FF2B5EF4-FFF2-40B4-BE49-F238E27FC236}">
              <a16:creationId xmlns:a16="http://schemas.microsoft.com/office/drawing/2014/main" id="{EC09DE2A-EE82-4CD3-9520-14CE174FF354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329" y="6914029"/>
          <a:ext cx="1240352" cy="561695"/>
        </a:xfrm>
        <a:prstGeom prst="rect">
          <a:avLst/>
        </a:prstGeom>
      </xdr:spPr>
    </xdr:pic>
    <xdr:clientData/>
  </xdr:twoCellAnchor>
  <xdr:twoCellAnchor>
    <xdr:from>
      <xdr:col>6</xdr:col>
      <xdr:colOff>55561</xdr:colOff>
      <xdr:row>41</xdr:row>
      <xdr:rowOff>7937</xdr:rowOff>
    </xdr:from>
    <xdr:to>
      <xdr:col>14</xdr:col>
      <xdr:colOff>593911</xdr:colOff>
      <xdr:row>66</xdr:row>
      <xdr:rowOff>166686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2DF86259-DACB-8B51-2873-428525C014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11</xdr:col>
      <xdr:colOff>675435</xdr:colOff>
      <xdr:row>1</xdr:row>
      <xdr:rowOff>4202</xdr:rowOff>
    </xdr:from>
    <xdr:to>
      <xdr:col>14</xdr:col>
      <xdr:colOff>254124</xdr:colOff>
      <xdr:row>6</xdr:row>
      <xdr:rowOff>137894</xdr:rowOff>
    </xdr:to>
    <xdr:pic>
      <xdr:nvPicPr>
        <xdr:cNvPr id="7" name="2 Imagen" descr="Logotipo&#10;&#10;Descripción generada automáticament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43435" y="182796"/>
          <a:ext cx="1900408" cy="10742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1431925</xdr:colOff>
      <xdr:row>1</xdr:row>
      <xdr:rowOff>62881</xdr:rowOff>
    </xdr:from>
    <xdr:ext cx="1847851" cy="876300"/>
    <xdr:pic>
      <xdr:nvPicPr>
        <xdr:cNvPr id="7" name="2 Imagen" descr="Logotipo&#10;&#10;Descripción generada automáticamente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4514" y="244310"/>
          <a:ext cx="1847851" cy="876300"/>
        </a:xfrm>
        <a:prstGeom prst="rect">
          <a:avLst/>
        </a:prstGeom>
      </xdr:spPr>
    </xdr:pic>
    <xdr:clientData/>
  </xdr:oneCellAnchor>
  <xdr:oneCellAnchor>
    <xdr:from>
      <xdr:col>1</xdr:col>
      <xdr:colOff>918480</xdr:colOff>
      <xdr:row>36</xdr:row>
      <xdr:rowOff>19781</xdr:rowOff>
    </xdr:from>
    <xdr:ext cx="1700894" cy="876300"/>
    <xdr:pic>
      <xdr:nvPicPr>
        <xdr:cNvPr id="3" name="2 Imagen" descr="Logotipo&#10;&#10;Descripción generada automáticamente">
          <a:extLst>
            <a:ext uri="{FF2B5EF4-FFF2-40B4-BE49-F238E27FC236}">
              <a16:creationId xmlns:a16="http://schemas.microsoft.com/office/drawing/2014/main" id="{78416F89-74BC-45C8-95E0-70247E5FFB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4194" y="7220227"/>
          <a:ext cx="1700894" cy="876300"/>
        </a:xfrm>
        <a:prstGeom prst="rect">
          <a:avLst/>
        </a:prstGeom>
      </xdr:spPr>
    </xdr:pic>
    <xdr:clientData/>
  </xdr:oneCellAnchor>
  <xdr:twoCellAnchor>
    <xdr:from>
      <xdr:col>3</xdr:col>
      <xdr:colOff>587168</xdr:colOff>
      <xdr:row>45</xdr:row>
      <xdr:rowOff>98137</xdr:rowOff>
    </xdr:from>
    <xdr:to>
      <xdr:col>12</xdr:col>
      <xdr:colOff>61232</xdr:colOff>
      <xdr:row>69</xdr:row>
      <xdr:rowOff>103085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91F61BC-6848-2326-63E1-4CA181E7DE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267971</xdr:colOff>
      <xdr:row>0</xdr:row>
      <xdr:rowOff>111125</xdr:rowOff>
    </xdr:from>
    <xdr:to>
      <xdr:col>1</xdr:col>
      <xdr:colOff>111125</xdr:colOff>
      <xdr:row>2</xdr:row>
      <xdr:rowOff>95250</xdr:rowOff>
    </xdr:to>
    <xdr:pic>
      <xdr:nvPicPr>
        <xdr:cNvPr id="4" name="2 Imagen" descr="Logotipo&#10;&#10;Descripción generada automáticamente">
          <a:extLst>
            <a:ext uri="{FF2B5EF4-FFF2-40B4-BE49-F238E27FC236}">
              <a16:creationId xmlns:a16="http://schemas.microsoft.com/office/drawing/2014/main" id="{4431CE8D-A81A-4922-B8C1-22019083755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971" y="111125"/>
          <a:ext cx="1002029" cy="365125"/>
        </a:xfrm>
        <a:prstGeom prst="rect">
          <a:avLst/>
        </a:prstGeom>
      </xdr:spPr>
    </xdr:pic>
    <xdr:clientData/>
  </xdr:twoCellAnchor>
  <xdr:twoCellAnchor>
    <xdr:from>
      <xdr:col>0</xdr:col>
      <xdr:colOff>328611</xdr:colOff>
      <xdr:row>31</xdr:row>
      <xdr:rowOff>14287</xdr:rowOff>
    </xdr:from>
    <xdr:to>
      <xdr:col>13</xdr:col>
      <xdr:colOff>38100</xdr:colOff>
      <xdr:row>61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CFA933D-535F-3FD6-5A52-8C5F81BE1E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257175</xdr:colOff>
      <xdr:row>1</xdr:row>
      <xdr:rowOff>41275</xdr:rowOff>
    </xdr:from>
    <xdr:ext cx="1520826" cy="577850"/>
    <xdr:pic>
      <xdr:nvPicPr>
        <xdr:cNvPr id="3" name="2 Imagen" descr="Logotipo&#10;&#10;Descripción generada automáticamente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6300" y="200025"/>
          <a:ext cx="1520826" cy="577850"/>
        </a:xfrm>
        <a:prstGeom prst="rect">
          <a:avLst/>
        </a:prstGeom>
      </xdr:spPr>
    </xdr:pic>
    <xdr:clientData/>
  </xdr:oneCellAnchor>
  <xdr:oneCellAnchor>
    <xdr:from>
      <xdr:col>1</xdr:col>
      <xdr:colOff>240862</xdr:colOff>
      <xdr:row>31</xdr:row>
      <xdr:rowOff>21897</xdr:rowOff>
    </xdr:from>
    <xdr:ext cx="1946385" cy="953703"/>
    <xdr:pic>
      <xdr:nvPicPr>
        <xdr:cNvPr id="7" name="2 Imagen" descr="Logotipo&#10;&#10;Descripción generada automáticamente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4914" y="6141983"/>
          <a:ext cx="1946385" cy="953703"/>
        </a:xfrm>
        <a:prstGeom prst="rect">
          <a:avLst/>
        </a:prstGeom>
      </xdr:spPr>
    </xdr:pic>
    <xdr:clientData/>
  </xdr:oneCellAnchor>
  <xdr:twoCellAnchor>
    <xdr:from>
      <xdr:col>5</xdr:col>
      <xdr:colOff>106561</xdr:colOff>
      <xdr:row>93</xdr:row>
      <xdr:rowOff>26276</xdr:rowOff>
    </xdr:from>
    <xdr:to>
      <xdr:col>14</xdr:col>
      <xdr:colOff>884621</xdr:colOff>
      <xdr:row>118</xdr:row>
      <xdr:rowOff>87586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095EE72-B253-3858-1B3F-CA2A66A3ED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</xdr:colOff>
      <xdr:row>137</xdr:row>
      <xdr:rowOff>6041</xdr:rowOff>
    </xdr:from>
    <xdr:to>
      <xdr:col>5</xdr:col>
      <xdr:colOff>21898</xdr:colOff>
      <xdr:row>169</xdr:row>
      <xdr:rowOff>76638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EF4D970-C27F-9185-0A10-CD81961F4A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</xdr:col>
      <xdr:colOff>295604</xdr:colOff>
      <xdr:row>92</xdr:row>
      <xdr:rowOff>142327</xdr:rowOff>
    </xdr:from>
    <xdr:ext cx="1769351" cy="863820"/>
    <xdr:pic>
      <xdr:nvPicPr>
        <xdr:cNvPr id="5" name="2 Imagen" descr="Logotipo&#10;&#10;Descripción generada automáticamente">
          <a:extLst>
            <a:ext uri="{FF2B5EF4-FFF2-40B4-BE49-F238E27FC236}">
              <a16:creationId xmlns:a16="http://schemas.microsoft.com/office/drawing/2014/main" id="{6843E89B-139C-4C59-B27D-364351F00DED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9656" y="16893189"/>
          <a:ext cx="1769351" cy="863820"/>
        </a:xfrm>
        <a:prstGeom prst="rect">
          <a:avLst/>
        </a:prstGeom>
      </xdr:spPr>
    </xdr:pic>
    <xdr:clientData/>
  </xdr:oneCellAnchor>
  <xdr:twoCellAnchor>
    <xdr:from>
      <xdr:col>5</xdr:col>
      <xdr:colOff>190500</xdr:colOff>
      <xdr:row>38</xdr:row>
      <xdr:rowOff>21348</xdr:rowOff>
    </xdr:from>
    <xdr:to>
      <xdr:col>12</xdr:col>
      <xdr:colOff>566573</xdr:colOff>
      <xdr:row>60</xdr:row>
      <xdr:rowOff>21896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1EF0BDD3-DBFE-3816-1CEE-9EB4CA1573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1</xdr:col>
      <xdr:colOff>128781</xdr:colOff>
      <xdr:row>123</xdr:row>
      <xdr:rowOff>9526</xdr:rowOff>
    </xdr:from>
    <xdr:ext cx="1833370" cy="803894"/>
    <xdr:pic>
      <xdr:nvPicPr>
        <xdr:cNvPr id="9" name="2 Imagen" descr="Logotipo&#10;&#10;Descripción generada automáticamente">
          <a:extLst>
            <a:ext uri="{FF2B5EF4-FFF2-40B4-BE49-F238E27FC236}">
              <a16:creationId xmlns:a16="http://schemas.microsoft.com/office/drawing/2014/main" id="{E70ED35A-69B3-438C-903D-A886ED8384E9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2806" y="30241876"/>
          <a:ext cx="1833370" cy="803894"/>
        </a:xfrm>
        <a:prstGeom prst="rect">
          <a:avLst/>
        </a:prstGeom>
      </xdr:spPr>
    </xdr:pic>
    <xdr:clientData/>
  </xdr:oneCellAnchor>
  <xdr:twoCellAnchor>
    <xdr:from>
      <xdr:col>5</xdr:col>
      <xdr:colOff>352534</xdr:colOff>
      <xdr:row>62</xdr:row>
      <xdr:rowOff>150207</xdr:rowOff>
    </xdr:from>
    <xdr:to>
      <xdr:col>12</xdr:col>
      <xdr:colOff>667844</xdr:colOff>
      <xdr:row>85</xdr:row>
      <xdr:rowOff>76634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8CA9D197-EBF9-6613-C5DE-F9BA1D5C47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62</xdr:row>
      <xdr:rowOff>84518</xdr:rowOff>
    </xdr:from>
    <xdr:to>
      <xdr:col>5</xdr:col>
      <xdr:colOff>54742</xdr:colOff>
      <xdr:row>86</xdr:row>
      <xdr:rowOff>142325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FC39EAFF-C474-A1FE-404E-84CE68A305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442382</xdr:colOff>
      <xdr:row>0</xdr:row>
      <xdr:rowOff>142875</xdr:rowOff>
    </xdr:from>
    <xdr:to>
      <xdr:col>1</xdr:col>
      <xdr:colOff>301625</xdr:colOff>
      <xdr:row>3</xdr:row>
      <xdr:rowOff>63500</xdr:rowOff>
    </xdr:to>
    <xdr:pic>
      <xdr:nvPicPr>
        <xdr:cNvPr id="2" name="3 Imagen" descr="Logotipo&#10;&#10;Descripción generada automáticament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382" y="142875"/>
          <a:ext cx="589493" cy="492125"/>
        </a:xfrm>
        <a:prstGeom prst="rect">
          <a:avLst/>
        </a:prstGeom>
      </xdr:spPr>
    </xdr:pic>
    <xdr:clientData/>
  </xdr:twoCellAnchor>
  <xdr:twoCellAnchor>
    <xdr:from>
      <xdr:col>0</xdr:col>
      <xdr:colOff>266700</xdr:colOff>
      <xdr:row>228</xdr:row>
      <xdr:rowOff>0</xdr:rowOff>
    </xdr:from>
    <xdr:to>
      <xdr:col>4</xdr:col>
      <xdr:colOff>742950</xdr:colOff>
      <xdr:row>228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663575</xdr:colOff>
      <xdr:row>193</xdr:row>
      <xdr:rowOff>22224</xdr:rowOff>
    </xdr:from>
    <xdr:to>
      <xdr:col>4</xdr:col>
      <xdr:colOff>98425</xdr:colOff>
      <xdr:row>198</xdr:row>
      <xdr:rowOff>2116</xdr:rowOff>
    </xdr:to>
    <xdr:pic>
      <xdr:nvPicPr>
        <xdr:cNvPr id="5" name="3 Imagen" descr="Logotipo&#10;&#10;Descripción generada automáticamente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3400" y="34474149"/>
          <a:ext cx="1739900" cy="878417"/>
        </a:xfrm>
        <a:prstGeom prst="rect">
          <a:avLst/>
        </a:prstGeom>
      </xdr:spPr>
    </xdr:pic>
    <xdr:clientData/>
  </xdr:twoCellAnchor>
  <xdr:twoCellAnchor editAs="oneCell">
    <xdr:from>
      <xdr:col>2</xdr:col>
      <xdr:colOff>583142</xdr:colOff>
      <xdr:row>69</xdr:row>
      <xdr:rowOff>152400</xdr:rowOff>
    </xdr:from>
    <xdr:to>
      <xdr:col>3</xdr:col>
      <xdr:colOff>1048808</xdr:colOff>
      <xdr:row>74</xdr:row>
      <xdr:rowOff>127000</xdr:rowOff>
    </xdr:to>
    <xdr:pic>
      <xdr:nvPicPr>
        <xdr:cNvPr id="8" name="3 Imagen" descr="Logotipo&#10;&#10;Descripción generada automáticamente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9182" y="12466320"/>
          <a:ext cx="1669626" cy="850900"/>
        </a:xfrm>
        <a:prstGeom prst="rect">
          <a:avLst/>
        </a:prstGeom>
      </xdr:spPr>
    </xdr:pic>
    <xdr:clientData/>
  </xdr:twoCellAnchor>
  <xdr:twoCellAnchor editAs="oneCell">
    <xdr:from>
      <xdr:col>3</xdr:col>
      <xdr:colOff>361949</xdr:colOff>
      <xdr:row>33</xdr:row>
      <xdr:rowOff>133350</xdr:rowOff>
    </xdr:from>
    <xdr:to>
      <xdr:col>4</xdr:col>
      <xdr:colOff>628649</xdr:colOff>
      <xdr:row>37</xdr:row>
      <xdr:rowOff>14817</xdr:rowOff>
    </xdr:to>
    <xdr:pic>
      <xdr:nvPicPr>
        <xdr:cNvPr id="12" name="3 Imagen" descr="Logotipo&#10;&#10;Descripción generada automáticamente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7174" y="6315075"/>
          <a:ext cx="1400175" cy="605367"/>
        </a:xfrm>
        <a:prstGeom prst="rect">
          <a:avLst/>
        </a:prstGeom>
      </xdr:spPr>
    </xdr:pic>
    <xdr:clientData/>
  </xdr:twoCellAnchor>
  <xdr:twoCellAnchor>
    <xdr:from>
      <xdr:col>1</xdr:col>
      <xdr:colOff>3175</xdr:colOff>
      <xdr:row>206</xdr:row>
      <xdr:rowOff>20108</xdr:rowOff>
    </xdr:from>
    <xdr:to>
      <xdr:col>6</xdr:col>
      <xdr:colOff>9525</xdr:colOff>
      <xdr:row>231</xdr:row>
      <xdr:rowOff>105833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5D89CB05-0BD4-4629-05BC-12EF53AA8B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723898</xdr:colOff>
      <xdr:row>45</xdr:row>
      <xdr:rowOff>138110</xdr:rowOff>
    </xdr:from>
    <xdr:to>
      <xdr:col>6</xdr:col>
      <xdr:colOff>1028699</xdr:colOff>
      <xdr:row>68</xdr:row>
      <xdr:rowOff>123824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E1C0617D-9A7C-BA2F-F7F8-35813EBA56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68580</xdr:colOff>
      <xdr:row>116</xdr:row>
      <xdr:rowOff>92392</xdr:rowOff>
    </xdr:from>
    <xdr:to>
      <xdr:col>6</xdr:col>
      <xdr:colOff>1043940</xdr:colOff>
      <xdr:row>132</xdr:row>
      <xdr:rowOff>30480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C518798F-70C6-32F8-FE60-25CB0955A9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628650</xdr:colOff>
      <xdr:row>143</xdr:row>
      <xdr:rowOff>71436</xdr:rowOff>
    </xdr:from>
    <xdr:to>
      <xdr:col>4</xdr:col>
      <xdr:colOff>561975</xdr:colOff>
      <xdr:row>161</xdr:row>
      <xdr:rowOff>63499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F1A7D03D-786C-746B-3082-386556F61C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685800</xdr:colOff>
      <xdr:row>170</xdr:row>
      <xdr:rowOff>61911</xdr:rowOff>
    </xdr:from>
    <xdr:to>
      <xdr:col>5</xdr:col>
      <xdr:colOff>380999</xdr:colOff>
      <xdr:row>189</xdr:row>
      <xdr:rowOff>158749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3CCA7F0B-9FD2-8194-7F9D-0C2F80C74F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138111</xdr:colOff>
      <xdr:row>98</xdr:row>
      <xdr:rowOff>52387</xdr:rowOff>
    </xdr:from>
    <xdr:to>
      <xdr:col>5</xdr:col>
      <xdr:colOff>304799</xdr:colOff>
      <xdr:row>113</xdr:row>
      <xdr:rowOff>80962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F569F1DC-0D76-130F-3FA9-01A1A882B2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293233</xdr:colOff>
      <xdr:row>1</xdr:row>
      <xdr:rowOff>13607</xdr:rowOff>
    </xdr:from>
    <xdr:to>
      <xdr:col>4</xdr:col>
      <xdr:colOff>1588632</xdr:colOff>
      <xdr:row>5</xdr:row>
      <xdr:rowOff>23662</xdr:rowOff>
    </xdr:to>
    <xdr:pic>
      <xdr:nvPicPr>
        <xdr:cNvPr id="2" name="3 Imagen" descr="Logotipo&#10;&#10;Descripción generada automáticamente">
          <a:extLst>
            <a:ext uri="{FF2B5EF4-FFF2-40B4-BE49-F238E27FC236}">
              <a16:creationId xmlns:a16="http://schemas.microsoft.com/office/drawing/2014/main" id="{7891FF52-0792-450F-B89A-A1303BC9EDF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6412" y="204107"/>
          <a:ext cx="1295399" cy="772055"/>
        </a:xfrm>
        <a:prstGeom prst="rect">
          <a:avLst/>
        </a:prstGeom>
      </xdr:spPr>
    </xdr:pic>
    <xdr:clientData/>
  </xdr:twoCellAnchor>
  <xdr:twoCellAnchor>
    <xdr:from>
      <xdr:col>3</xdr:col>
      <xdr:colOff>1028700</xdr:colOff>
      <xdr:row>70</xdr:row>
      <xdr:rowOff>148590</xdr:rowOff>
    </xdr:from>
    <xdr:to>
      <xdr:col>7</xdr:col>
      <xdr:colOff>784860</xdr:colOff>
      <xdr:row>78</xdr:row>
      <xdr:rowOff>144780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F4B5316-59A9-ADC9-D538-225DFB6931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11</xdr:col>
      <xdr:colOff>283029</xdr:colOff>
      <xdr:row>1</xdr:row>
      <xdr:rowOff>13607</xdr:rowOff>
    </xdr:from>
    <xdr:to>
      <xdr:col>11</xdr:col>
      <xdr:colOff>1578428</xdr:colOff>
      <xdr:row>5</xdr:row>
      <xdr:rowOff>23662</xdr:rowOff>
    </xdr:to>
    <xdr:pic>
      <xdr:nvPicPr>
        <xdr:cNvPr id="4" name="3 Imagen" descr="Logotipo&#10;&#10;Descripción generada automáticamente">
          <a:extLst>
            <a:ext uri="{FF2B5EF4-FFF2-40B4-BE49-F238E27FC236}">
              <a16:creationId xmlns:a16="http://schemas.microsoft.com/office/drawing/2014/main" id="{7891FF52-0792-450F-B89A-A1303BC9EDF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12493" y="204107"/>
          <a:ext cx="1295399" cy="77205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9918</xdr:colOff>
      <xdr:row>97</xdr:row>
      <xdr:rowOff>38886</xdr:rowOff>
    </xdr:from>
    <xdr:to>
      <xdr:col>1</xdr:col>
      <xdr:colOff>1883772</xdr:colOff>
      <xdr:row>101</xdr:row>
      <xdr:rowOff>71340</xdr:rowOff>
    </xdr:to>
    <xdr:pic>
      <xdr:nvPicPr>
        <xdr:cNvPr id="2" name="2 Imagen" descr="Logotipo&#10;&#10;Descripción generada automáticamente">
          <a:extLst>
            <a:ext uri="{FF2B5EF4-FFF2-40B4-BE49-F238E27FC236}">
              <a16:creationId xmlns:a16="http://schemas.microsoft.com/office/drawing/2014/main" id="{1FD1B62C-8B03-4365-8EDD-F8BE5E9AB49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918" y="19073011"/>
          <a:ext cx="1873854" cy="794454"/>
        </a:xfrm>
        <a:prstGeom prst="rect">
          <a:avLst/>
        </a:prstGeom>
      </xdr:spPr>
    </xdr:pic>
    <xdr:clientData/>
  </xdr:twoCellAnchor>
  <xdr:twoCellAnchor>
    <xdr:from>
      <xdr:col>1</xdr:col>
      <xdr:colOff>10483</xdr:colOff>
      <xdr:row>112</xdr:row>
      <xdr:rowOff>20157</xdr:rowOff>
    </xdr:from>
    <xdr:to>
      <xdr:col>10</xdr:col>
      <xdr:colOff>745873</xdr:colOff>
      <xdr:row>139</xdr:row>
      <xdr:rowOff>100794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CBBC80C-7003-4682-B736-B037A7DFE6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1967</xdr:colOff>
      <xdr:row>76</xdr:row>
      <xdr:rowOff>20160</xdr:rowOff>
    </xdr:from>
    <xdr:to>
      <xdr:col>10</xdr:col>
      <xdr:colOff>587375</xdr:colOff>
      <xdr:row>93</xdr:row>
      <xdr:rowOff>158750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E6E9D1F-13A6-4C28-B715-34D43CD246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735139</xdr:colOff>
      <xdr:row>19</xdr:row>
      <xdr:rowOff>131359</xdr:rowOff>
    </xdr:from>
    <xdr:to>
      <xdr:col>10</xdr:col>
      <xdr:colOff>836587</xdr:colOff>
      <xdr:row>36</xdr:row>
      <xdr:rowOff>10079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A6887C8-F3F8-49E9-9943-455A108D7B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565151</xdr:colOff>
      <xdr:row>1</xdr:row>
      <xdr:rowOff>15875</xdr:rowOff>
    </xdr:from>
    <xdr:to>
      <xdr:col>1</xdr:col>
      <xdr:colOff>825501</xdr:colOff>
      <xdr:row>4</xdr:row>
      <xdr:rowOff>161925</xdr:rowOff>
    </xdr:to>
    <xdr:pic>
      <xdr:nvPicPr>
        <xdr:cNvPr id="6" name="2 Imagen" descr="Logotipo&#10;&#10;Descripción generada automáticamente">
          <a:extLst>
            <a:ext uri="{FF2B5EF4-FFF2-40B4-BE49-F238E27FC236}">
              <a16:creationId xmlns:a16="http://schemas.microsoft.com/office/drawing/2014/main" id="{D8FE94B3-41E0-4D2A-B481-7D8B2B03BEB1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151" y="206375"/>
          <a:ext cx="1022350" cy="717550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323849</xdr:colOff>
      <xdr:row>143</xdr:row>
      <xdr:rowOff>145092</xdr:rowOff>
    </xdr:from>
    <xdr:to>
      <xdr:col>1</xdr:col>
      <xdr:colOff>2039961</xdr:colOff>
      <xdr:row>148</xdr:row>
      <xdr:rowOff>3487</xdr:rowOff>
    </xdr:to>
    <xdr:pic>
      <xdr:nvPicPr>
        <xdr:cNvPr id="7" name="2 Imagen" descr="Logotipo&#10;&#10;Descripción generada automáticamente">
          <a:extLst>
            <a:ext uri="{FF2B5EF4-FFF2-40B4-BE49-F238E27FC236}">
              <a16:creationId xmlns:a16="http://schemas.microsoft.com/office/drawing/2014/main" id="{B032D03A-69F7-44C9-AAA3-83ED11C615D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49" y="28148592"/>
          <a:ext cx="1716112" cy="803275"/>
        </a:xfrm>
        <a:prstGeom prst="rect">
          <a:avLst/>
        </a:prstGeom>
      </xdr:spPr>
    </xdr:pic>
    <xdr:clientData/>
  </xdr:twoCellAnchor>
  <xdr:twoCellAnchor editAs="oneCell">
    <xdr:from>
      <xdr:col>2</xdr:col>
      <xdr:colOff>592455</xdr:colOff>
      <xdr:row>52</xdr:row>
      <xdr:rowOff>152400</xdr:rowOff>
    </xdr:from>
    <xdr:to>
      <xdr:col>4</xdr:col>
      <xdr:colOff>327660</xdr:colOff>
      <xdr:row>57</xdr:row>
      <xdr:rowOff>124862</xdr:rowOff>
    </xdr:to>
    <xdr:pic>
      <xdr:nvPicPr>
        <xdr:cNvPr id="9" name="2 Imagen" descr="Logotipo&#10;&#10;Descripción generada automáticamente">
          <a:extLst>
            <a:ext uri="{FF2B5EF4-FFF2-40B4-BE49-F238E27FC236}">
              <a16:creationId xmlns:a16="http://schemas.microsoft.com/office/drawing/2014/main" id="{A7742FC5-45FC-45B2-8E34-E6E7DBB835A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3775" y="9662160"/>
          <a:ext cx="1769745" cy="886862"/>
        </a:xfrm>
        <a:prstGeom prst="rect">
          <a:avLst/>
        </a:prstGeom>
      </xdr:spPr>
    </xdr:pic>
    <xdr:clientData/>
  </xdr:twoCellAnchor>
  <xdr:twoCellAnchor>
    <xdr:from>
      <xdr:col>1</xdr:col>
      <xdr:colOff>20510</xdr:colOff>
      <xdr:row>162</xdr:row>
      <xdr:rowOff>10079</xdr:rowOff>
    </xdr:from>
    <xdr:to>
      <xdr:col>10</xdr:col>
      <xdr:colOff>635001</xdr:colOff>
      <xdr:row>179</xdr:row>
      <xdr:rowOff>31751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135C2DA-65E2-465B-9430-B1FE0D441F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221746</xdr:colOff>
      <xdr:row>36</xdr:row>
      <xdr:rowOff>70554</xdr:rowOff>
    </xdr:from>
    <xdr:to>
      <xdr:col>10</xdr:col>
      <xdr:colOff>836588</xdr:colOff>
      <xdr:row>51</xdr:row>
      <xdr:rowOff>251985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9D88B42F-5B03-469C-B29A-28BAFEC1FD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95249</xdr:colOff>
      <xdr:row>201</xdr:row>
      <xdr:rowOff>184704</xdr:rowOff>
    </xdr:from>
    <xdr:to>
      <xdr:col>9</xdr:col>
      <xdr:colOff>408213</xdr:colOff>
      <xdr:row>224</xdr:row>
      <xdr:rowOff>142875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7E2B6DB4-B02B-4356-AEEB-C7C59999BF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7</xdr:col>
      <xdr:colOff>320676</xdr:colOff>
      <xdr:row>1</xdr:row>
      <xdr:rowOff>9525</xdr:rowOff>
    </xdr:from>
    <xdr:to>
      <xdr:col>8</xdr:col>
      <xdr:colOff>581026</xdr:colOff>
      <xdr:row>4</xdr:row>
      <xdr:rowOff>155575</xdr:rowOff>
    </xdr:to>
    <xdr:pic>
      <xdr:nvPicPr>
        <xdr:cNvPr id="13" name="2 Imagen" descr="Logotipo&#10;&#10;Descripción generada automáticamente">
          <a:extLst>
            <a:ext uri="{FF2B5EF4-FFF2-40B4-BE49-F238E27FC236}">
              <a16:creationId xmlns:a16="http://schemas.microsoft.com/office/drawing/2014/main" id="{D8FE94B3-41E0-4D2A-B481-7D8B2B03BEB1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3301" y="200025"/>
          <a:ext cx="1022350" cy="717550"/>
        </a:xfrm>
        <a:prstGeom prst="rect">
          <a:avLst/>
        </a:prstGeom>
      </xdr:spPr>
    </xdr:pic>
    <xdr:clientData/>
  </xdr:twoCellAnchor>
  <xdr:twoCellAnchor editAs="oneCell">
    <xdr:from>
      <xdr:col>7</xdr:col>
      <xdr:colOff>412750</xdr:colOff>
      <xdr:row>225</xdr:row>
      <xdr:rowOff>174624</xdr:rowOff>
    </xdr:from>
    <xdr:to>
      <xdr:col>10</xdr:col>
      <xdr:colOff>121927</xdr:colOff>
      <xdr:row>241</xdr:row>
      <xdr:rowOff>113977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E671D073-76F1-42F6-9A71-33B7D2284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harpenSoften amount="50000"/>
                  </a14:imgEffect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5375" y="43973749"/>
          <a:ext cx="2026927" cy="29873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080202\Desktop\Correcciones%20Gss\Trimestre%20Estad&#237;stico%20de%20cruceros%20(enero-marzo%202024),%20GI.%20usarlo%20muest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AJEROS"/>
    </sheetNames>
    <sheetDataSet>
      <sheetData sheetId="0">
        <row r="5">
          <cell r="C5" t="str">
            <v>PASAJEROS ENTRADA</v>
          </cell>
          <cell r="D5" t="str">
            <v>PASAJEROS TRÁNSITO</v>
          </cell>
          <cell r="F5" t="str">
            <v>TRIPULACIÓN</v>
          </cell>
          <cell r="G5" t="str">
            <v>PASAJEROS DE SALIDA</v>
          </cell>
        </row>
        <row r="14">
          <cell r="C14">
            <v>266632</v>
          </cell>
          <cell r="D14">
            <v>600197</v>
          </cell>
          <cell r="F14">
            <v>299911</v>
          </cell>
          <cell r="G14">
            <v>68994</v>
          </cell>
        </row>
        <row r="38">
          <cell r="B38" t="str">
            <v xml:space="preserve">AMBER COVE </v>
          </cell>
          <cell r="C38">
            <v>73</v>
          </cell>
        </row>
        <row r="39">
          <cell r="B39" t="str">
            <v>TAINO  BAY</v>
          </cell>
          <cell r="C39">
            <v>101</v>
          </cell>
        </row>
        <row r="40">
          <cell r="B40" t="str">
            <v>LA ROMANA</v>
          </cell>
          <cell r="C40">
            <v>52</v>
          </cell>
        </row>
        <row r="41">
          <cell r="B41" t="str">
            <v>SANTA BARBARA SAMANA</v>
          </cell>
          <cell r="C41">
            <v>18</v>
          </cell>
        </row>
        <row r="42">
          <cell r="B42" t="str">
            <v>SANTO DOMINGO  CRUCERO</v>
          </cell>
          <cell r="C42">
            <v>3</v>
          </cell>
        </row>
        <row r="43">
          <cell r="B43" t="str">
            <v>SANTO DOMINGO (FERRY)</v>
          </cell>
          <cell r="C43">
            <v>18</v>
          </cell>
        </row>
        <row r="44">
          <cell r="B44" t="str">
            <v>ISLAS CATALINA</v>
          </cell>
          <cell r="C44">
            <v>9</v>
          </cell>
        </row>
        <row r="45">
          <cell r="B45" t="str">
            <v>CABO ROJO PEDERNALES</v>
          </cell>
          <cell r="C45">
            <v>1</v>
          </cell>
        </row>
        <row r="56">
          <cell r="C56">
            <v>2023</v>
          </cell>
          <cell r="D56">
            <v>2024</v>
          </cell>
        </row>
        <row r="57">
          <cell r="B57" t="str">
            <v>AMBER COVE</v>
          </cell>
          <cell r="C57">
            <v>357330</v>
          </cell>
          <cell r="D57">
            <v>317694</v>
          </cell>
        </row>
        <row r="58">
          <cell r="B58" t="str">
            <v>LA ROMANA</v>
          </cell>
          <cell r="C58">
            <v>150336</v>
          </cell>
          <cell r="D58">
            <v>158079</v>
          </cell>
        </row>
        <row r="59">
          <cell r="B59" t="str">
            <v>SANTA BARBARA</v>
          </cell>
          <cell r="C59">
            <v>26412</v>
          </cell>
          <cell r="D59">
            <v>32334</v>
          </cell>
        </row>
        <row r="60">
          <cell r="B60" t="str">
            <v>TAÍNO BAY</v>
          </cell>
          <cell r="C60">
            <v>240927</v>
          </cell>
          <cell r="D60">
            <v>332057</v>
          </cell>
        </row>
        <row r="61">
          <cell r="B61" t="str">
            <v>ISLAS  CATALINA</v>
          </cell>
          <cell r="C61">
            <v>12945</v>
          </cell>
          <cell r="D61">
            <v>17943</v>
          </cell>
        </row>
        <row r="62">
          <cell r="B62" t="str">
            <v xml:space="preserve">SANTO DOMINGO </v>
          </cell>
          <cell r="C62">
            <v>6661</v>
          </cell>
          <cell r="D62">
            <v>3997</v>
          </cell>
        </row>
        <row r="63">
          <cell r="B63" t="str">
            <v>SANTO DOMINGO (FERRY)</v>
          </cell>
          <cell r="C63">
            <v>7267</v>
          </cell>
          <cell r="D63">
            <v>4725</v>
          </cell>
        </row>
        <row r="105">
          <cell r="C105" t="str">
            <v>AMBER COVE</v>
          </cell>
          <cell r="D105" t="str">
            <v>CAP CANA</v>
          </cell>
          <cell r="E105" t="str">
            <v>LA ROMANA</v>
          </cell>
          <cell r="F105" t="str">
            <v xml:space="preserve">SANTA BÁRBARA </v>
          </cell>
          <cell r="G105" t="str">
            <v xml:space="preserve">SANTO DOMINGO CRUCERO </v>
          </cell>
          <cell r="H105" t="str">
            <v>SANTO DOMINGO FERRY</v>
          </cell>
          <cell r="I105" t="str">
            <v>TAÍNO BAY</v>
          </cell>
          <cell r="J105" t="str">
            <v>ISLA CATALINA</v>
          </cell>
        </row>
        <row r="106">
          <cell r="B106" t="str">
            <v>ENERO</v>
          </cell>
          <cell r="C106">
            <v>120599</v>
          </cell>
          <cell r="D106">
            <v>0</v>
          </cell>
          <cell r="E106">
            <v>54151</v>
          </cell>
          <cell r="F106">
            <v>11990</v>
          </cell>
          <cell r="G106">
            <v>28</v>
          </cell>
          <cell r="H106">
            <v>2588</v>
          </cell>
          <cell r="I106">
            <v>121458</v>
          </cell>
          <cell r="J106">
            <v>8596</v>
          </cell>
        </row>
        <row r="107">
          <cell r="B107" t="str">
            <v>FEBRERO</v>
          </cell>
          <cell r="C107">
            <v>90153</v>
          </cell>
          <cell r="D107">
            <v>0</v>
          </cell>
          <cell r="E107">
            <v>61066</v>
          </cell>
          <cell r="F107">
            <v>14213</v>
          </cell>
          <cell r="G107">
            <v>2016</v>
          </cell>
          <cell r="H107">
            <v>0</v>
          </cell>
          <cell r="I107">
            <v>109986</v>
          </cell>
          <cell r="J107">
            <v>6141</v>
          </cell>
        </row>
        <row r="108">
          <cell r="B108" t="str">
            <v>MARZO</v>
          </cell>
          <cell r="C108">
            <v>106942</v>
          </cell>
          <cell r="D108">
            <v>0</v>
          </cell>
          <cell r="E108">
            <v>42862</v>
          </cell>
          <cell r="F108">
            <v>6131</v>
          </cell>
          <cell r="G108">
            <v>1953</v>
          </cell>
          <cell r="H108">
            <v>2137</v>
          </cell>
          <cell r="I108">
            <v>100613</v>
          </cell>
          <cell r="J108">
            <v>3206</v>
          </cell>
        </row>
        <row r="150">
          <cell r="C150" t="str">
            <v>ENERO</v>
          </cell>
          <cell r="D150" t="str">
            <v>FEBRERO</v>
          </cell>
          <cell r="E150" t="str">
            <v>MARZO</v>
          </cell>
        </row>
        <row r="151">
          <cell r="B151" t="str">
            <v xml:space="preserve">AMBER COVE </v>
          </cell>
          <cell r="C151">
            <v>28</v>
          </cell>
          <cell r="D151">
            <v>22</v>
          </cell>
          <cell r="E151">
            <v>23</v>
          </cell>
        </row>
        <row r="152">
          <cell r="B152" t="str">
            <v>TAINO  BAY</v>
          </cell>
          <cell r="C152">
            <v>35</v>
          </cell>
          <cell r="D152">
            <v>35</v>
          </cell>
          <cell r="E152">
            <v>31</v>
          </cell>
        </row>
        <row r="153">
          <cell r="B153" t="str">
            <v>LA ROMANA</v>
          </cell>
          <cell r="C153">
            <v>18</v>
          </cell>
          <cell r="D153">
            <v>20</v>
          </cell>
          <cell r="E153">
            <v>14</v>
          </cell>
        </row>
        <row r="154">
          <cell r="B154" t="str">
            <v xml:space="preserve">SANTA BÁRBARA </v>
          </cell>
          <cell r="C154">
            <v>5</v>
          </cell>
          <cell r="D154">
            <v>7</v>
          </cell>
          <cell r="E154">
            <v>6</v>
          </cell>
        </row>
        <row r="155">
          <cell r="B155" t="str">
            <v>SANTO DOMINGO (CRUCERO)</v>
          </cell>
          <cell r="C155">
            <v>1</v>
          </cell>
          <cell r="D155">
            <v>1</v>
          </cell>
          <cell r="E155">
            <v>1</v>
          </cell>
        </row>
        <row r="156">
          <cell r="B156" t="str">
            <v>SANTO DOMINGO (FERRY)</v>
          </cell>
          <cell r="C156">
            <v>12</v>
          </cell>
          <cell r="D156">
            <v>0</v>
          </cell>
          <cell r="E156">
            <v>6</v>
          </cell>
        </row>
        <row r="157">
          <cell r="B157" t="str">
            <v>ISLA CATALINA</v>
          </cell>
          <cell r="C157">
            <v>3</v>
          </cell>
          <cell r="D157">
            <v>3</v>
          </cell>
          <cell r="E157">
            <v>3</v>
          </cell>
        </row>
        <row r="187">
          <cell r="C187">
            <v>2023</v>
          </cell>
          <cell r="D187">
            <v>2024</v>
          </cell>
        </row>
        <row r="188">
          <cell r="B188" t="str">
            <v xml:space="preserve">AMBER COVE </v>
          </cell>
          <cell r="C188">
            <v>93</v>
          </cell>
          <cell r="D188">
            <v>73</v>
          </cell>
        </row>
        <row r="189">
          <cell r="B189" t="str">
            <v>TAINO  BAY</v>
          </cell>
          <cell r="C189">
            <v>86</v>
          </cell>
          <cell r="D189">
            <v>101</v>
          </cell>
        </row>
        <row r="190">
          <cell r="B190" t="str">
            <v>LA ROMANA</v>
          </cell>
          <cell r="C190">
            <v>56</v>
          </cell>
          <cell r="D190">
            <v>52</v>
          </cell>
        </row>
        <row r="191">
          <cell r="B191" t="str">
            <v>SANTA BÁRBARA SAMANÁ</v>
          </cell>
          <cell r="C191">
            <v>19</v>
          </cell>
          <cell r="D191">
            <v>18</v>
          </cell>
        </row>
        <row r="192">
          <cell r="B192" t="str">
            <v>SANTO DOMINGO  CRUCERO</v>
          </cell>
          <cell r="C192">
            <v>9</v>
          </cell>
          <cell r="D192">
            <v>3</v>
          </cell>
        </row>
        <row r="193">
          <cell r="B193" t="str">
            <v>SANTO DOMINGO (FERRY)</v>
          </cell>
          <cell r="C193">
            <v>38</v>
          </cell>
          <cell r="D193">
            <v>18</v>
          </cell>
        </row>
        <row r="194">
          <cell r="B194" t="str">
            <v>ISLAS CATALINA</v>
          </cell>
          <cell r="C194">
            <v>12</v>
          </cell>
          <cell r="D194">
            <v>9</v>
          </cell>
        </row>
        <row r="195">
          <cell r="B195" t="str">
            <v xml:space="preserve">CABO ROJO PEDERNALES </v>
          </cell>
          <cell r="C195">
            <v>0</v>
          </cell>
          <cell r="D19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67"/>
  <sheetViews>
    <sheetView view="pageBreakPreview" topLeftCell="A32" zoomScale="50" zoomScaleNormal="85" zoomScaleSheetLayoutView="50" workbookViewId="0">
      <selection activeCell="O19" sqref="O19"/>
    </sheetView>
  </sheetViews>
  <sheetFormatPr baseColWidth="10" defaultColWidth="10.85546875" defaultRowHeight="14.25"/>
  <cols>
    <col min="1" max="1" width="10.85546875" style="1"/>
    <col min="2" max="2" width="24" style="1" customWidth="1"/>
    <col min="3" max="3" width="15.28515625" style="1" customWidth="1"/>
    <col min="4" max="4" width="14.42578125" style="1" customWidth="1"/>
    <col min="5" max="5" width="15.42578125" style="1" customWidth="1"/>
    <col min="6" max="6" width="16.140625" style="1" customWidth="1"/>
    <col min="7" max="7" width="13.28515625" style="1" customWidth="1"/>
    <col min="8" max="8" width="17.28515625" style="1" customWidth="1"/>
    <col min="9" max="9" width="13.140625" style="1" customWidth="1"/>
    <col min="10" max="10" width="12" style="1" customWidth="1"/>
    <col min="11" max="11" width="8.140625" style="1" customWidth="1"/>
    <col min="12" max="12" width="11.5703125" style="1" customWidth="1"/>
    <col min="13" max="13" width="12.28515625" style="1" customWidth="1"/>
    <col min="14" max="16384" width="10.85546875" style="1"/>
  </cols>
  <sheetData>
    <row r="1" spans="1:13">
      <c r="D1" s="2"/>
      <c r="E1" s="2"/>
      <c r="F1" s="2"/>
      <c r="G1" s="2"/>
      <c r="H1" s="2"/>
      <c r="I1" s="2"/>
      <c r="J1" s="2"/>
    </row>
    <row r="2" spans="1:13">
      <c r="D2" s="205" t="s">
        <v>31</v>
      </c>
      <c r="E2" s="205"/>
      <c r="F2" s="205"/>
      <c r="G2" s="205"/>
      <c r="H2" s="205"/>
      <c r="I2" s="205"/>
      <c r="J2" s="205"/>
    </row>
    <row r="3" spans="1:13">
      <c r="D3" s="205" t="s">
        <v>106</v>
      </c>
      <c r="E3" s="205"/>
      <c r="F3" s="205"/>
      <c r="G3" s="205"/>
      <c r="H3" s="205"/>
      <c r="I3" s="205"/>
      <c r="J3" s="205"/>
    </row>
    <row r="4" spans="1:13">
      <c r="D4" s="205" t="s">
        <v>160</v>
      </c>
      <c r="E4" s="205"/>
      <c r="F4" s="205"/>
      <c r="G4" s="205"/>
      <c r="H4" s="205"/>
      <c r="I4" s="205"/>
      <c r="J4" s="205"/>
    </row>
    <row r="5" spans="1:13" ht="15" thickBot="1"/>
    <row r="6" spans="1:13" ht="16.5" thickBot="1">
      <c r="D6" s="207" t="s">
        <v>89</v>
      </c>
      <c r="E6" s="207"/>
      <c r="F6" s="207"/>
      <c r="G6" s="208" t="s">
        <v>32</v>
      </c>
      <c r="H6" s="208"/>
      <c r="I6" s="208" t="s">
        <v>33</v>
      </c>
      <c r="J6" s="208"/>
    </row>
    <row r="7" spans="1:13" ht="18" customHeight="1" thickBot="1">
      <c r="D7" s="209"/>
      <c r="E7" s="209"/>
      <c r="F7" s="210"/>
      <c r="G7" s="32">
        <v>2023</v>
      </c>
      <c r="H7" s="32">
        <v>2024</v>
      </c>
      <c r="I7" s="32" t="s">
        <v>108</v>
      </c>
      <c r="J7" s="22" t="s">
        <v>109</v>
      </c>
    </row>
    <row r="8" spans="1:13" ht="15.75" customHeight="1" thickBot="1">
      <c r="A8" s="25"/>
      <c r="D8" s="211" t="s">
        <v>34</v>
      </c>
      <c r="E8" s="211"/>
      <c r="F8" s="212"/>
      <c r="G8" s="29">
        <v>1573</v>
      </c>
      <c r="H8" s="29">
        <v>1582</v>
      </c>
      <c r="I8" s="30">
        <f>H8-G8</f>
        <v>9</v>
      </c>
      <c r="J8" s="31">
        <f>I8/G8</f>
        <v>5.7215511760966304E-3</v>
      </c>
    </row>
    <row r="11" spans="1:13" ht="18.75" customHeight="1">
      <c r="B11" s="92" t="s">
        <v>76</v>
      </c>
      <c r="C11" s="92" t="s">
        <v>21</v>
      </c>
      <c r="D11" s="92" t="s">
        <v>22</v>
      </c>
      <c r="E11" s="92" t="s">
        <v>23</v>
      </c>
      <c r="F11" s="92" t="s">
        <v>24</v>
      </c>
      <c r="G11" s="92" t="s">
        <v>25</v>
      </c>
      <c r="H11" s="93" t="s">
        <v>26</v>
      </c>
      <c r="I11" s="93" t="s">
        <v>27</v>
      </c>
      <c r="J11" s="93" t="s">
        <v>28</v>
      </c>
      <c r="K11" s="93" t="s">
        <v>39</v>
      </c>
      <c r="L11" s="93" t="s">
        <v>30</v>
      </c>
      <c r="M11" s="93" t="s">
        <v>20</v>
      </c>
    </row>
    <row r="12" spans="1:13">
      <c r="B12" s="10">
        <v>2023</v>
      </c>
      <c r="C12" s="4">
        <v>781</v>
      </c>
      <c r="D12" s="4">
        <v>76</v>
      </c>
      <c r="E12" s="4">
        <v>183</v>
      </c>
      <c r="F12" s="4">
        <v>275</v>
      </c>
      <c r="G12" s="4">
        <v>0</v>
      </c>
      <c r="H12" s="4">
        <v>37</v>
      </c>
      <c r="I12" s="4">
        <v>31</v>
      </c>
      <c r="J12" s="4">
        <v>149</v>
      </c>
      <c r="K12" s="4">
        <v>3</v>
      </c>
      <c r="L12" s="4">
        <v>38</v>
      </c>
      <c r="M12" s="5">
        <f>SUM(C12:L12)</f>
        <v>1573</v>
      </c>
    </row>
    <row r="13" spans="1:13">
      <c r="B13" s="10">
        <v>2024</v>
      </c>
      <c r="C13" s="4">
        <v>795</v>
      </c>
      <c r="D13" s="4">
        <v>66</v>
      </c>
      <c r="E13" s="4">
        <v>210</v>
      </c>
      <c r="F13" s="4">
        <v>259</v>
      </c>
      <c r="G13" s="4">
        <v>0</v>
      </c>
      <c r="H13" s="4">
        <v>44</v>
      </c>
      <c r="I13" s="4">
        <v>37</v>
      </c>
      <c r="J13" s="4">
        <v>147</v>
      </c>
      <c r="K13" s="4">
        <v>5</v>
      </c>
      <c r="L13" s="4">
        <v>19</v>
      </c>
      <c r="M13" s="5">
        <f>SUM(C13:L13)</f>
        <v>1582</v>
      </c>
    </row>
    <row r="14" spans="1:13">
      <c r="B14" s="87" t="s">
        <v>80</v>
      </c>
    </row>
    <row r="38" spans="2:6">
      <c r="B38" s="213" t="s">
        <v>31</v>
      </c>
      <c r="C38" s="213"/>
      <c r="D38" s="213"/>
      <c r="E38" s="213"/>
      <c r="F38" s="213"/>
    </row>
    <row r="39" spans="2:6">
      <c r="B39" s="213" t="s">
        <v>105</v>
      </c>
      <c r="C39" s="213"/>
      <c r="D39" s="213"/>
      <c r="E39" s="213"/>
      <c r="F39" s="213"/>
    </row>
    <row r="40" spans="2:6">
      <c r="B40" s="213" t="s">
        <v>161</v>
      </c>
      <c r="C40" s="213"/>
      <c r="D40" s="213"/>
      <c r="E40" s="213"/>
      <c r="F40" s="213"/>
    </row>
    <row r="42" spans="2:6" ht="15">
      <c r="B42" s="206" t="s">
        <v>243</v>
      </c>
      <c r="C42" s="206"/>
      <c r="D42" s="206"/>
      <c r="E42" s="206"/>
      <c r="F42" s="206"/>
    </row>
    <row r="43" spans="2:6" ht="15">
      <c r="B43" s="96" t="s">
        <v>40</v>
      </c>
      <c r="C43" s="97">
        <v>2023</v>
      </c>
      <c r="D43" s="97">
        <v>2024</v>
      </c>
      <c r="E43" s="97" t="s">
        <v>77</v>
      </c>
      <c r="F43" s="97" t="s">
        <v>78</v>
      </c>
    </row>
    <row r="44" spans="2:6" ht="20.25" customHeight="1">
      <c r="B44" s="16" t="s">
        <v>41</v>
      </c>
      <c r="C44" s="15">
        <v>93</v>
      </c>
      <c r="D44" s="15">
        <v>73</v>
      </c>
      <c r="E44" s="84">
        <f>D44-C44</f>
        <v>-20</v>
      </c>
      <c r="F44" s="85">
        <f>E44/C44</f>
        <v>-0.21505376344086022</v>
      </c>
    </row>
    <row r="45" spans="2:6" ht="15">
      <c r="B45" s="16" t="s">
        <v>2</v>
      </c>
      <c r="C45" s="15">
        <v>1</v>
      </c>
      <c r="D45" s="15">
        <v>4</v>
      </c>
      <c r="E45" s="84">
        <f t="shared" ref="E45:E66" si="0">D45-C45</f>
        <v>3</v>
      </c>
      <c r="F45" s="85">
        <f t="shared" ref="F45:F65" si="1">E45/C45</f>
        <v>3</v>
      </c>
    </row>
    <row r="46" spans="2:6" ht="15">
      <c r="B46" s="16" t="s">
        <v>3</v>
      </c>
      <c r="C46" s="15">
        <v>11</v>
      </c>
      <c r="D46" s="15">
        <v>4</v>
      </c>
      <c r="E46" s="84">
        <f t="shared" si="0"/>
        <v>-7</v>
      </c>
      <c r="F46" s="85">
        <f t="shared" si="1"/>
        <v>-0.63636363636363635</v>
      </c>
    </row>
    <row r="47" spans="2:6" ht="15">
      <c r="B47" s="16" t="s">
        <v>4</v>
      </c>
      <c r="C47" s="15">
        <v>16</v>
      </c>
      <c r="D47" s="15">
        <v>13</v>
      </c>
      <c r="E47" s="84">
        <f t="shared" si="0"/>
        <v>-3</v>
      </c>
      <c r="F47" s="85">
        <f t="shared" si="1"/>
        <v>-0.1875</v>
      </c>
    </row>
    <row r="48" spans="2:6" ht="20.25" customHeight="1">
      <c r="B48" s="16" t="s">
        <v>5</v>
      </c>
      <c r="C48" s="15">
        <v>25</v>
      </c>
      <c r="D48" s="15">
        <v>33</v>
      </c>
      <c r="E48" s="84">
        <f t="shared" si="0"/>
        <v>8</v>
      </c>
      <c r="F48" s="85">
        <f t="shared" si="1"/>
        <v>0.32</v>
      </c>
    </row>
    <row r="49" spans="2:6" ht="18.75" customHeight="1">
      <c r="B49" s="16" t="s">
        <v>99</v>
      </c>
      <c r="C49" s="15">
        <v>13</v>
      </c>
      <c r="D49" s="15">
        <v>7</v>
      </c>
      <c r="E49" s="84">
        <f t="shared" si="0"/>
        <v>-6</v>
      </c>
      <c r="F49" s="85">
        <f t="shared" si="1"/>
        <v>-0.46153846153846156</v>
      </c>
    </row>
    <row r="50" spans="2:6" ht="18.75" customHeight="1">
      <c r="B50" s="16" t="s">
        <v>6</v>
      </c>
      <c r="C50" s="15">
        <v>0</v>
      </c>
      <c r="D50" s="15">
        <v>0</v>
      </c>
      <c r="E50" s="84">
        <f t="shared" si="0"/>
        <v>0</v>
      </c>
      <c r="F50" s="85">
        <v>0</v>
      </c>
    </row>
    <row r="51" spans="2:6" ht="15">
      <c r="B51" s="16" t="s">
        <v>7</v>
      </c>
      <c r="C51" s="15">
        <v>290</v>
      </c>
      <c r="D51" s="15">
        <v>269</v>
      </c>
      <c r="E51" s="84">
        <f t="shared" si="0"/>
        <v>-21</v>
      </c>
      <c r="F51" s="85">
        <f t="shared" si="1"/>
        <v>-7.2413793103448282E-2</v>
      </c>
    </row>
    <row r="52" spans="2:6" ht="15">
      <c r="B52" s="16" t="s">
        <v>8</v>
      </c>
      <c r="C52" s="15">
        <v>69</v>
      </c>
      <c r="D52" s="15">
        <v>82</v>
      </c>
      <c r="E52" s="84">
        <f t="shared" si="0"/>
        <v>13</v>
      </c>
      <c r="F52" s="85">
        <f t="shared" si="1"/>
        <v>0.18840579710144928</v>
      </c>
    </row>
    <row r="53" spans="2:6" ht="15">
      <c r="B53" s="16" t="s">
        <v>9</v>
      </c>
      <c r="C53" s="15">
        <v>81</v>
      </c>
      <c r="D53" s="15">
        <v>66</v>
      </c>
      <c r="E53" s="84">
        <f t="shared" si="0"/>
        <v>-15</v>
      </c>
      <c r="F53" s="85">
        <f t="shared" si="1"/>
        <v>-0.18518518518518517</v>
      </c>
    </row>
    <row r="54" spans="2:6" ht="15">
      <c r="B54" s="16" t="s">
        <v>101</v>
      </c>
      <c r="C54" s="15">
        <v>78</v>
      </c>
      <c r="D54" s="15">
        <v>108</v>
      </c>
      <c r="E54" s="84">
        <f t="shared" si="0"/>
        <v>30</v>
      </c>
      <c r="F54" s="85">
        <f t="shared" si="1"/>
        <v>0.38461538461538464</v>
      </c>
    </row>
    <row r="55" spans="2:6" ht="15">
      <c r="B55" s="16" t="s">
        <v>100</v>
      </c>
      <c r="C55" s="15">
        <v>86</v>
      </c>
      <c r="D55" s="15">
        <v>101</v>
      </c>
      <c r="E55" s="84">
        <f t="shared" si="0"/>
        <v>15</v>
      </c>
      <c r="F55" s="85">
        <f t="shared" si="1"/>
        <v>0.1744186046511628</v>
      </c>
    </row>
    <row r="56" spans="2:6" ht="15">
      <c r="B56" s="17" t="s">
        <v>11</v>
      </c>
      <c r="C56" s="15">
        <v>26</v>
      </c>
      <c r="D56" s="15">
        <v>34</v>
      </c>
      <c r="E56" s="84">
        <f t="shared" si="0"/>
        <v>8</v>
      </c>
      <c r="F56" s="85">
        <f t="shared" si="1"/>
        <v>0.30769230769230771</v>
      </c>
    </row>
    <row r="57" spans="2:6" ht="15">
      <c r="B57" s="17" t="s">
        <v>12</v>
      </c>
      <c r="C57" s="15">
        <v>0</v>
      </c>
      <c r="D57" s="15">
        <v>1</v>
      </c>
      <c r="E57" s="84">
        <f t="shared" si="0"/>
        <v>1</v>
      </c>
      <c r="F57" s="85">
        <v>1</v>
      </c>
    </row>
    <row r="58" spans="2:6" ht="15">
      <c r="B58" s="17" t="s">
        <v>13</v>
      </c>
      <c r="C58" s="15">
        <v>11</v>
      </c>
      <c r="D58" s="15">
        <v>7</v>
      </c>
      <c r="E58" s="84">
        <f t="shared" si="0"/>
        <v>-4</v>
      </c>
      <c r="F58" s="85">
        <f t="shared" si="1"/>
        <v>-0.36363636363636365</v>
      </c>
    </row>
    <row r="59" spans="2:6" ht="15">
      <c r="B59" s="17" t="s">
        <v>14</v>
      </c>
      <c r="C59" s="15">
        <v>104</v>
      </c>
      <c r="D59" s="15">
        <v>129</v>
      </c>
      <c r="E59" s="84">
        <f t="shared" si="0"/>
        <v>25</v>
      </c>
      <c r="F59" s="85">
        <f t="shared" si="1"/>
        <v>0.24038461538461539</v>
      </c>
    </row>
    <row r="60" spans="2:6" ht="15">
      <c r="B60" s="17" t="s">
        <v>15</v>
      </c>
      <c r="C60" s="15">
        <v>9</v>
      </c>
      <c r="D60" s="15">
        <v>7</v>
      </c>
      <c r="E60" s="84">
        <f t="shared" si="0"/>
        <v>-2</v>
      </c>
      <c r="F60" s="85">
        <f t="shared" si="1"/>
        <v>-0.22222222222222221</v>
      </c>
    </row>
    <row r="61" spans="2:6" ht="15">
      <c r="B61" s="17" t="s">
        <v>92</v>
      </c>
      <c r="C61" s="15">
        <v>402</v>
      </c>
      <c r="D61" s="15">
        <v>436</v>
      </c>
      <c r="E61" s="84">
        <f t="shared" si="0"/>
        <v>34</v>
      </c>
      <c r="F61" s="85">
        <f t="shared" si="1"/>
        <v>8.45771144278607E-2</v>
      </c>
    </row>
    <row r="62" spans="2:6" ht="15">
      <c r="B62" s="17" t="s">
        <v>35</v>
      </c>
      <c r="C62" s="15">
        <v>12</v>
      </c>
      <c r="D62" s="15">
        <v>9</v>
      </c>
      <c r="E62" s="84">
        <f t="shared" si="0"/>
        <v>-3</v>
      </c>
      <c r="F62" s="85">
        <f t="shared" si="1"/>
        <v>-0.25</v>
      </c>
    </row>
    <row r="63" spans="2:6" ht="14.25" customHeight="1">
      <c r="B63" s="17" t="s">
        <v>36</v>
      </c>
      <c r="C63" s="15">
        <v>41</v>
      </c>
      <c r="D63" s="15">
        <v>47</v>
      </c>
      <c r="E63" s="84">
        <f t="shared" si="0"/>
        <v>6</v>
      </c>
      <c r="F63" s="85">
        <f t="shared" si="1"/>
        <v>0.14634146341463414</v>
      </c>
    </row>
    <row r="64" spans="2:6" ht="19.5" customHeight="1">
      <c r="B64" s="16" t="s">
        <v>17</v>
      </c>
      <c r="C64" s="15">
        <v>81</v>
      </c>
      <c r="D64" s="15">
        <v>54</v>
      </c>
      <c r="E64" s="84">
        <f t="shared" si="0"/>
        <v>-27</v>
      </c>
      <c r="F64" s="85">
        <f t="shared" si="1"/>
        <v>-0.33333333333333331</v>
      </c>
    </row>
    <row r="65" spans="2:6" ht="21.75" customHeight="1">
      <c r="B65" s="16" t="s">
        <v>18</v>
      </c>
      <c r="C65" s="15">
        <v>124</v>
      </c>
      <c r="D65" s="15">
        <v>98</v>
      </c>
      <c r="E65" s="84">
        <f t="shared" si="0"/>
        <v>-26</v>
      </c>
      <c r="F65" s="85">
        <f t="shared" si="1"/>
        <v>-0.20967741935483872</v>
      </c>
    </row>
    <row r="66" spans="2:6" ht="21" customHeight="1">
      <c r="B66" s="94" t="s">
        <v>20</v>
      </c>
      <c r="C66" s="95">
        <f>SUM(C44:C65)</f>
        <v>1573</v>
      </c>
      <c r="D66" s="95">
        <f>SUM(D44:D65)</f>
        <v>1582</v>
      </c>
      <c r="E66" s="98">
        <f t="shared" si="0"/>
        <v>9</v>
      </c>
      <c r="F66" s="99">
        <f>E66/C66</f>
        <v>5.7215511760966304E-3</v>
      </c>
    </row>
    <row r="67" spans="2:6">
      <c r="B67" s="88" t="s">
        <v>80</v>
      </c>
      <c r="C67" s="7"/>
      <c r="D67" s="7"/>
      <c r="E67" s="7"/>
      <c r="F67" s="7"/>
    </row>
  </sheetData>
  <mergeCells count="12">
    <mergeCell ref="D2:J2"/>
    <mergeCell ref="D3:J3"/>
    <mergeCell ref="D4:J4"/>
    <mergeCell ref="B42:F42"/>
    <mergeCell ref="D6:F6"/>
    <mergeCell ref="G6:H6"/>
    <mergeCell ref="I6:J6"/>
    <mergeCell ref="D7:F7"/>
    <mergeCell ref="D8:F8"/>
    <mergeCell ref="B40:F40"/>
    <mergeCell ref="B39:F39"/>
    <mergeCell ref="B38:F38"/>
  </mergeCells>
  <pageMargins left="0.7" right="0.7" top="0.75" bottom="0.75" header="0.3" footer="0.3"/>
  <pageSetup scale="49" orientation="landscape" horizontalDpi="4294967293" r:id="rId1"/>
  <ignoredErrors>
    <ignoredError sqref="M12:M13 C66:D6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O83"/>
  <sheetViews>
    <sheetView view="pageBreakPreview" topLeftCell="A40" zoomScale="77" zoomScaleNormal="84" zoomScaleSheetLayoutView="77" workbookViewId="0">
      <selection activeCell="K39" sqref="K39"/>
    </sheetView>
  </sheetViews>
  <sheetFormatPr baseColWidth="10" defaultColWidth="10.85546875" defaultRowHeight="14.25"/>
  <cols>
    <col min="1" max="1" width="10.85546875" style="1"/>
    <col min="2" max="2" width="25" style="1" customWidth="1"/>
    <col min="3" max="12" width="15.140625" style="1" customWidth="1"/>
    <col min="13" max="13" width="15.140625" style="23" customWidth="1"/>
    <col min="14" max="16384" width="10.85546875" style="1"/>
  </cols>
  <sheetData>
    <row r="2" spans="2:13">
      <c r="E2" s="2"/>
      <c r="F2" s="2"/>
      <c r="G2" s="2"/>
      <c r="H2" s="2"/>
      <c r="I2" s="2"/>
      <c r="J2" s="2"/>
      <c r="K2" s="2"/>
    </row>
    <row r="3" spans="2:13" ht="15">
      <c r="B3" s="215" t="s">
        <v>31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</row>
    <row r="4" spans="2:13" ht="15">
      <c r="B4" s="215" t="s">
        <v>104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</row>
    <row r="5" spans="2:13" ht="15">
      <c r="B5" s="215" t="s">
        <v>79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</row>
    <row r="6" spans="2:13" ht="15">
      <c r="B6" s="215" t="s">
        <v>118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</row>
    <row r="7" spans="2:13" ht="15"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</row>
    <row r="8" spans="2:13" ht="15">
      <c r="B8" s="118" t="s">
        <v>0</v>
      </c>
      <c r="C8" s="118" t="s">
        <v>21</v>
      </c>
      <c r="D8" s="118" t="s">
        <v>22</v>
      </c>
      <c r="E8" s="118" t="s">
        <v>23</v>
      </c>
      <c r="F8" s="118" t="s">
        <v>24</v>
      </c>
      <c r="G8" s="118" t="s">
        <v>25</v>
      </c>
      <c r="H8" s="119" t="s">
        <v>26</v>
      </c>
      <c r="I8" s="119" t="s">
        <v>27</v>
      </c>
      <c r="J8" s="119" t="s">
        <v>28</v>
      </c>
      <c r="K8" s="119" t="s">
        <v>29</v>
      </c>
      <c r="L8" s="119" t="s">
        <v>30</v>
      </c>
      <c r="M8" s="119" t="s">
        <v>20</v>
      </c>
    </row>
    <row r="9" spans="2:13" ht="15">
      <c r="B9" s="120" t="s">
        <v>1</v>
      </c>
      <c r="C9" s="121">
        <v>0</v>
      </c>
      <c r="D9" s="121">
        <v>0</v>
      </c>
      <c r="E9" s="121">
        <v>0</v>
      </c>
      <c r="F9" s="121">
        <v>73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2">
        <f>SUM(C9:L9)</f>
        <v>73</v>
      </c>
    </row>
    <row r="10" spans="2:13" ht="15">
      <c r="B10" s="120" t="s">
        <v>2</v>
      </c>
      <c r="C10" s="121">
        <v>1</v>
      </c>
      <c r="D10" s="121">
        <v>0</v>
      </c>
      <c r="E10" s="121">
        <v>0</v>
      </c>
      <c r="F10" s="121">
        <v>0</v>
      </c>
      <c r="G10" s="121">
        <v>0</v>
      </c>
      <c r="H10" s="121">
        <v>1</v>
      </c>
      <c r="I10" s="121">
        <v>0</v>
      </c>
      <c r="J10" s="121">
        <v>1</v>
      </c>
      <c r="K10" s="121">
        <v>1</v>
      </c>
      <c r="L10" s="121">
        <v>0</v>
      </c>
      <c r="M10" s="122">
        <f>SUM(C10:L10)</f>
        <v>4</v>
      </c>
    </row>
    <row r="11" spans="2:13" ht="15">
      <c r="B11" s="120" t="s">
        <v>3</v>
      </c>
      <c r="C11" s="121">
        <v>0</v>
      </c>
      <c r="D11" s="121">
        <v>1</v>
      </c>
      <c r="E11" s="121">
        <v>1</v>
      </c>
      <c r="F11" s="121">
        <v>0</v>
      </c>
      <c r="G11" s="121">
        <v>0</v>
      </c>
      <c r="H11" s="121">
        <v>1</v>
      </c>
      <c r="I11" s="121">
        <v>1</v>
      </c>
      <c r="J11" s="121">
        <v>0</v>
      </c>
      <c r="K11" s="121">
        <v>0</v>
      </c>
      <c r="L11" s="121">
        <v>0</v>
      </c>
      <c r="M11" s="122">
        <f t="shared" ref="M11:M30" si="0">SUM(C11:L11)</f>
        <v>4</v>
      </c>
    </row>
    <row r="12" spans="2:13" ht="15">
      <c r="B12" s="120" t="s">
        <v>4</v>
      </c>
      <c r="C12" s="121">
        <v>1</v>
      </c>
      <c r="D12" s="121">
        <v>3</v>
      </c>
      <c r="E12" s="121">
        <v>0</v>
      </c>
      <c r="F12" s="121">
        <v>0</v>
      </c>
      <c r="G12" s="121">
        <v>0</v>
      </c>
      <c r="H12" s="121">
        <v>5</v>
      </c>
      <c r="I12" s="121">
        <v>4</v>
      </c>
      <c r="J12" s="121">
        <v>0</v>
      </c>
      <c r="K12" s="121">
        <v>0</v>
      </c>
      <c r="L12" s="121">
        <v>0</v>
      </c>
      <c r="M12" s="122">
        <f t="shared" si="0"/>
        <v>13</v>
      </c>
    </row>
    <row r="13" spans="2:13" ht="15">
      <c r="B13" s="120" t="s">
        <v>5</v>
      </c>
      <c r="C13" s="121">
        <v>18</v>
      </c>
      <c r="D13" s="121">
        <v>0</v>
      </c>
      <c r="E13" s="121">
        <v>8</v>
      </c>
      <c r="F13" s="121">
        <v>0</v>
      </c>
      <c r="G13" s="121">
        <v>0</v>
      </c>
      <c r="H13" s="121">
        <v>3</v>
      </c>
      <c r="I13" s="121">
        <v>3</v>
      </c>
      <c r="J13" s="121">
        <v>1</v>
      </c>
      <c r="K13" s="121">
        <v>0</v>
      </c>
      <c r="L13" s="121">
        <v>0</v>
      </c>
      <c r="M13" s="122">
        <f t="shared" si="0"/>
        <v>33</v>
      </c>
    </row>
    <row r="14" spans="2:13" ht="19.5" customHeight="1">
      <c r="B14" s="120" t="s">
        <v>99</v>
      </c>
      <c r="C14" s="121">
        <v>7</v>
      </c>
      <c r="D14" s="121">
        <v>0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2">
        <f t="shared" si="0"/>
        <v>7</v>
      </c>
    </row>
    <row r="15" spans="2:13" ht="15">
      <c r="B15" s="120" t="s">
        <v>6</v>
      </c>
      <c r="C15" s="123">
        <v>0</v>
      </c>
      <c r="D15" s="123">
        <v>0</v>
      </c>
      <c r="E15" s="123">
        <v>0</v>
      </c>
      <c r="F15" s="123">
        <v>0</v>
      </c>
      <c r="G15" s="123">
        <v>0</v>
      </c>
      <c r="H15" s="123">
        <v>0</v>
      </c>
      <c r="I15" s="123">
        <v>0</v>
      </c>
      <c r="J15" s="123">
        <v>0</v>
      </c>
      <c r="K15" s="123">
        <v>0</v>
      </c>
      <c r="L15" s="123">
        <v>0</v>
      </c>
      <c r="M15" s="122">
        <f t="shared" si="0"/>
        <v>0</v>
      </c>
    </row>
    <row r="16" spans="2:13" ht="15">
      <c r="B16" s="120" t="s">
        <v>7</v>
      </c>
      <c r="C16" s="121">
        <v>269</v>
      </c>
      <c r="D16" s="121">
        <v>0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2">
        <f t="shared" si="0"/>
        <v>269</v>
      </c>
    </row>
    <row r="17" spans="2:13" ht="15">
      <c r="B17" s="120" t="s">
        <v>8</v>
      </c>
      <c r="C17" s="121">
        <v>0</v>
      </c>
      <c r="D17" s="121">
        <v>0</v>
      </c>
      <c r="E17" s="121">
        <v>82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2">
        <f t="shared" si="0"/>
        <v>82</v>
      </c>
    </row>
    <row r="18" spans="2:13" ht="15">
      <c r="B18" s="120" t="s">
        <v>9</v>
      </c>
      <c r="C18" s="121">
        <v>0</v>
      </c>
      <c r="D18" s="121">
        <v>0</v>
      </c>
      <c r="E18" s="121">
        <v>9</v>
      </c>
      <c r="F18" s="121">
        <v>54</v>
      </c>
      <c r="G18" s="121">
        <v>0</v>
      </c>
      <c r="H18" s="121">
        <v>2</v>
      </c>
      <c r="I18" s="121">
        <v>1</v>
      </c>
      <c r="J18" s="121">
        <v>0</v>
      </c>
      <c r="K18" s="121">
        <v>0</v>
      </c>
      <c r="L18" s="121">
        <v>0</v>
      </c>
      <c r="M18" s="122">
        <f t="shared" si="0"/>
        <v>66</v>
      </c>
    </row>
    <row r="19" spans="2:13" ht="15">
      <c r="B19" s="120" t="s">
        <v>101</v>
      </c>
      <c r="C19" s="121">
        <v>0</v>
      </c>
      <c r="D19" s="121">
        <v>0</v>
      </c>
      <c r="E19" s="121"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108</v>
      </c>
      <c r="K19" s="121">
        <v>0</v>
      </c>
      <c r="L19" s="121">
        <v>0</v>
      </c>
      <c r="M19" s="122">
        <f t="shared" si="0"/>
        <v>108</v>
      </c>
    </row>
    <row r="20" spans="2:13" ht="15">
      <c r="B20" s="120" t="s">
        <v>100</v>
      </c>
      <c r="C20" s="121">
        <v>0</v>
      </c>
      <c r="D20" s="121">
        <v>0</v>
      </c>
      <c r="E20" s="121">
        <v>0</v>
      </c>
      <c r="F20" s="121">
        <v>101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2">
        <f t="shared" si="0"/>
        <v>101</v>
      </c>
    </row>
    <row r="21" spans="2:13" ht="15">
      <c r="B21" s="124" t="s">
        <v>11</v>
      </c>
      <c r="C21" s="121">
        <v>28</v>
      </c>
      <c r="D21" s="121">
        <v>0</v>
      </c>
      <c r="E21" s="121">
        <v>0</v>
      </c>
      <c r="F21" s="121">
        <v>0</v>
      </c>
      <c r="G21" s="121">
        <v>0</v>
      </c>
      <c r="H21" s="121">
        <v>3</v>
      </c>
      <c r="I21" s="121">
        <v>3</v>
      </c>
      <c r="J21" s="121">
        <v>0</v>
      </c>
      <c r="K21" s="121">
        <v>0</v>
      </c>
      <c r="L21" s="121">
        <v>0</v>
      </c>
      <c r="M21" s="122">
        <f t="shared" si="0"/>
        <v>34</v>
      </c>
    </row>
    <row r="22" spans="2:13" ht="15">
      <c r="B22" s="124" t="s">
        <v>12</v>
      </c>
      <c r="C22" s="121">
        <v>0</v>
      </c>
      <c r="D22" s="121">
        <v>0</v>
      </c>
      <c r="E22" s="121">
        <v>0</v>
      </c>
      <c r="F22" s="121">
        <v>1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v>0</v>
      </c>
      <c r="M22" s="122">
        <f t="shared" si="0"/>
        <v>1</v>
      </c>
    </row>
    <row r="23" spans="2:13" ht="15">
      <c r="B23" s="124" t="s">
        <v>13</v>
      </c>
      <c r="C23" s="121">
        <v>6</v>
      </c>
      <c r="D23" s="121">
        <v>0</v>
      </c>
      <c r="E23" s="121">
        <v>0</v>
      </c>
      <c r="F23" s="121">
        <v>0</v>
      </c>
      <c r="G23" s="121">
        <v>0</v>
      </c>
      <c r="H23" s="121">
        <v>0</v>
      </c>
      <c r="I23" s="121">
        <v>1</v>
      </c>
      <c r="J23" s="121">
        <v>0</v>
      </c>
      <c r="K23" s="121">
        <v>0</v>
      </c>
      <c r="L23" s="121">
        <v>0</v>
      </c>
      <c r="M23" s="122">
        <f t="shared" si="0"/>
        <v>7</v>
      </c>
    </row>
    <row r="24" spans="2:13" ht="15">
      <c r="B24" s="124" t="s">
        <v>14</v>
      </c>
      <c r="C24" s="121">
        <v>97</v>
      </c>
      <c r="D24" s="121">
        <v>12</v>
      </c>
      <c r="E24" s="121">
        <v>0</v>
      </c>
      <c r="F24" s="121">
        <v>0</v>
      </c>
      <c r="G24" s="121">
        <v>0</v>
      </c>
      <c r="H24" s="121">
        <v>10</v>
      </c>
      <c r="I24" s="121">
        <v>10</v>
      </c>
      <c r="J24" s="121">
        <v>0</v>
      </c>
      <c r="K24" s="121">
        <v>0</v>
      </c>
      <c r="L24" s="121">
        <v>0</v>
      </c>
      <c r="M24" s="122">
        <f t="shared" si="0"/>
        <v>129</v>
      </c>
    </row>
    <row r="25" spans="2:13" ht="15">
      <c r="B25" s="124" t="s">
        <v>15</v>
      </c>
      <c r="C25" s="121">
        <v>0</v>
      </c>
      <c r="D25" s="121">
        <v>7</v>
      </c>
      <c r="E25" s="121"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22">
        <f t="shared" si="0"/>
        <v>7</v>
      </c>
    </row>
    <row r="26" spans="2:13" ht="15">
      <c r="B26" s="120" t="s">
        <v>92</v>
      </c>
      <c r="C26" s="121">
        <v>281</v>
      </c>
      <c r="D26" s="121">
        <v>41</v>
      </c>
      <c r="E26" s="121">
        <v>92</v>
      </c>
      <c r="F26" s="121">
        <v>0</v>
      </c>
      <c r="G26" s="121">
        <v>0</v>
      </c>
      <c r="H26" s="121">
        <v>11</v>
      </c>
      <c r="I26" s="121">
        <v>11</v>
      </c>
      <c r="J26" s="121">
        <v>0</v>
      </c>
      <c r="K26" s="121">
        <v>0</v>
      </c>
      <c r="L26" s="121">
        <v>0</v>
      </c>
      <c r="M26" s="122">
        <f t="shared" si="0"/>
        <v>436</v>
      </c>
    </row>
    <row r="27" spans="2:13" ht="15">
      <c r="B27" s="120" t="s">
        <v>35</v>
      </c>
      <c r="C27" s="121">
        <v>0</v>
      </c>
      <c r="D27" s="121">
        <v>0</v>
      </c>
      <c r="E27" s="121">
        <v>0</v>
      </c>
      <c r="F27" s="125">
        <v>9</v>
      </c>
      <c r="G27" s="125">
        <v>0</v>
      </c>
      <c r="H27" s="125">
        <v>0</v>
      </c>
      <c r="I27" s="125">
        <v>0</v>
      </c>
      <c r="J27" s="125">
        <v>0</v>
      </c>
      <c r="K27" s="125">
        <v>0</v>
      </c>
      <c r="L27" s="125">
        <v>0</v>
      </c>
      <c r="M27" s="122">
        <f t="shared" si="0"/>
        <v>9</v>
      </c>
    </row>
    <row r="28" spans="2:13" ht="23.25" customHeight="1">
      <c r="B28" s="120" t="s">
        <v>36</v>
      </c>
      <c r="C28" s="121">
        <v>23</v>
      </c>
      <c r="D28" s="121">
        <v>2</v>
      </c>
      <c r="E28" s="121">
        <v>17</v>
      </c>
      <c r="F28" s="121">
        <v>0</v>
      </c>
      <c r="G28" s="121">
        <v>0</v>
      </c>
      <c r="H28" s="121">
        <v>3</v>
      </c>
      <c r="I28" s="121">
        <v>2</v>
      </c>
      <c r="J28" s="121">
        <v>0</v>
      </c>
      <c r="K28" s="121">
        <v>0</v>
      </c>
      <c r="L28" s="121">
        <v>0</v>
      </c>
      <c r="M28" s="122">
        <f t="shared" si="0"/>
        <v>47</v>
      </c>
    </row>
    <row r="29" spans="2:13" ht="21.75" customHeight="1">
      <c r="B29" s="126" t="s">
        <v>17</v>
      </c>
      <c r="C29" s="121">
        <v>0</v>
      </c>
      <c r="D29" s="121">
        <v>0</v>
      </c>
      <c r="E29" s="121">
        <v>0</v>
      </c>
      <c r="F29" s="121">
        <v>18</v>
      </c>
      <c r="G29" s="121">
        <v>0</v>
      </c>
      <c r="H29" s="121">
        <v>0</v>
      </c>
      <c r="I29" s="121"/>
      <c r="J29" s="121">
        <v>36</v>
      </c>
      <c r="K29" s="121">
        <v>0</v>
      </c>
      <c r="L29" s="121">
        <v>0</v>
      </c>
      <c r="M29" s="122">
        <f t="shared" si="0"/>
        <v>54</v>
      </c>
    </row>
    <row r="30" spans="2:13" ht="22.5" customHeight="1">
      <c r="B30" s="126" t="s">
        <v>18</v>
      </c>
      <c r="C30" s="123">
        <v>64</v>
      </c>
      <c r="D30" s="123">
        <v>0</v>
      </c>
      <c r="E30" s="123">
        <v>1</v>
      </c>
      <c r="F30" s="127">
        <v>3</v>
      </c>
      <c r="G30" s="123">
        <v>0</v>
      </c>
      <c r="H30" s="123">
        <v>5</v>
      </c>
      <c r="I30" s="123">
        <v>1</v>
      </c>
      <c r="J30" s="123">
        <v>1</v>
      </c>
      <c r="K30" s="123">
        <v>4</v>
      </c>
      <c r="L30" s="123">
        <v>19</v>
      </c>
      <c r="M30" s="122">
        <f t="shared" si="0"/>
        <v>98</v>
      </c>
    </row>
    <row r="31" spans="2:13" ht="15">
      <c r="B31" s="128" t="s">
        <v>20</v>
      </c>
      <c r="C31" s="129">
        <f>SUM(C9:C30)</f>
        <v>795</v>
      </c>
      <c r="D31" s="129">
        <f t="shared" ref="D31:M31" si="1">SUM(D9:D30)</f>
        <v>66</v>
      </c>
      <c r="E31" s="129">
        <f t="shared" si="1"/>
        <v>210</v>
      </c>
      <c r="F31" s="129">
        <f t="shared" si="1"/>
        <v>259</v>
      </c>
      <c r="G31" s="129">
        <f t="shared" si="1"/>
        <v>0</v>
      </c>
      <c r="H31" s="129">
        <f t="shared" si="1"/>
        <v>44</v>
      </c>
      <c r="I31" s="129">
        <f t="shared" si="1"/>
        <v>37</v>
      </c>
      <c r="J31" s="129">
        <f t="shared" si="1"/>
        <v>147</v>
      </c>
      <c r="K31" s="129">
        <f t="shared" si="1"/>
        <v>5</v>
      </c>
      <c r="L31" s="129">
        <f t="shared" si="1"/>
        <v>19</v>
      </c>
      <c r="M31" s="129">
        <f t="shared" si="1"/>
        <v>1582</v>
      </c>
    </row>
    <row r="32" spans="2:13" ht="15">
      <c r="B32" s="130" t="s">
        <v>80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</row>
    <row r="42" spans="1:15" ht="15">
      <c r="A42" s="215" t="s">
        <v>31</v>
      </c>
      <c r="B42" s="215"/>
      <c r="C42" s="215"/>
      <c r="D42" s="215"/>
      <c r="E42" s="42"/>
      <c r="F42" s="42"/>
      <c r="G42" s="42"/>
      <c r="H42" s="42"/>
      <c r="I42" s="42"/>
      <c r="J42" s="42"/>
      <c r="K42" s="42"/>
      <c r="L42" s="42"/>
      <c r="M42" s="24"/>
      <c r="N42" s="2"/>
      <c r="O42" s="2"/>
    </row>
    <row r="43" spans="1:15" ht="15">
      <c r="A43" s="215" t="s">
        <v>104</v>
      </c>
      <c r="B43" s="215"/>
      <c r="C43" s="215"/>
      <c r="D43" s="215"/>
      <c r="E43" s="42"/>
      <c r="F43" s="42"/>
      <c r="G43" s="42"/>
      <c r="H43" s="42"/>
      <c r="I43" s="42"/>
      <c r="J43" s="42"/>
      <c r="K43" s="42"/>
      <c r="L43" s="42"/>
      <c r="M43" s="24"/>
      <c r="N43" s="2"/>
      <c r="O43" s="2"/>
    </row>
    <row r="44" spans="1:15" ht="15">
      <c r="A44" s="215" t="s">
        <v>90</v>
      </c>
      <c r="B44" s="215"/>
      <c r="C44" s="215"/>
      <c r="D44" s="215"/>
      <c r="E44" s="42"/>
      <c r="F44" s="42"/>
      <c r="G44" s="42"/>
      <c r="H44" s="42"/>
      <c r="I44" s="42"/>
      <c r="J44" s="42"/>
      <c r="K44" s="42"/>
      <c r="L44" s="42"/>
      <c r="M44" s="24"/>
      <c r="N44" s="2"/>
      <c r="O44" s="2"/>
    </row>
    <row r="45" spans="1:15" ht="15">
      <c r="B45" s="215" t="s">
        <v>118</v>
      </c>
      <c r="C45" s="215"/>
      <c r="D45" s="131"/>
      <c r="E45" s="42"/>
      <c r="F45" s="42"/>
      <c r="G45" s="42"/>
      <c r="H45" s="42"/>
      <c r="I45" s="42"/>
      <c r="J45" s="42"/>
      <c r="K45" s="42"/>
      <c r="L45" s="42"/>
      <c r="M45" s="24"/>
      <c r="N45" s="2"/>
      <c r="O45" s="2"/>
    </row>
    <row r="46" spans="1:15" ht="15">
      <c r="C46" s="9"/>
      <c r="D46" s="3"/>
      <c r="E46" s="3"/>
      <c r="F46" s="3"/>
      <c r="G46" s="3"/>
      <c r="H46" s="3"/>
      <c r="I46" s="3"/>
      <c r="J46" s="3"/>
      <c r="K46" s="3"/>
      <c r="L46" s="3"/>
      <c r="M46" s="24"/>
      <c r="N46" s="2"/>
      <c r="O46" s="2"/>
    </row>
    <row r="47" spans="1:15" ht="42.75">
      <c r="B47" s="79" t="s">
        <v>98</v>
      </c>
      <c r="C47" s="197" t="s">
        <v>88</v>
      </c>
    </row>
    <row r="48" spans="1:15" ht="15">
      <c r="B48" s="16" t="s">
        <v>41</v>
      </c>
      <c r="C48" s="15">
        <v>73</v>
      </c>
    </row>
    <row r="49" spans="2:3" ht="15">
      <c r="B49" s="16" t="s">
        <v>2</v>
      </c>
      <c r="C49" s="15">
        <v>4</v>
      </c>
    </row>
    <row r="50" spans="2:3" ht="15">
      <c r="B50" s="16" t="s">
        <v>3</v>
      </c>
      <c r="C50" s="15">
        <v>4</v>
      </c>
    </row>
    <row r="51" spans="2:3" ht="15">
      <c r="B51" s="16" t="s">
        <v>4</v>
      </c>
      <c r="C51" s="15">
        <v>13</v>
      </c>
    </row>
    <row r="52" spans="2:3" ht="15">
      <c r="B52" s="16" t="s">
        <v>5</v>
      </c>
      <c r="C52" s="15">
        <v>33</v>
      </c>
    </row>
    <row r="53" spans="2:3" ht="18.75" customHeight="1">
      <c r="B53" s="16" t="s">
        <v>99</v>
      </c>
      <c r="C53" s="15">
        <v>7</v>
      </c>
    </row>
    <row r="54" spans="2:3" ht="15">
      <c r="B54" s="16" t="s">
        <v>6</v>
      </c>
      <c r="C54" s="15">
        <v>0</v>
      </c>
    </row>
    <row r="55" spans="2:3" ht="15">
      <c r="B55" s="16" t="s">
        <v>7</v>
      </c>
      <c r="C55" s="15">
        <v>269</v>
      </c>
    </row>
    <row r="56" spans="2:3" ht="15">
      <c r="B56" s="16" t="s">
        <v>8</v>
      </c>
      <c r="C56" s="15">
        <v>82</v>
      </c>
    </row>
    <row r="57" spans="2:3" ht="15">
      <c r="B57" s="16" t="s">
        <v>9</v>
      </c>
      <c r="C57" s="15">
        <v>66</v>
      </c>
    </row>
    <row r="58" spans="2:3" ht="15">
      <c r="B58" s="16" t="s">
        <v>101</v>
      </c>
      <c r="C58" s="15">
        <v>108</v>
      </c>
    </row>
    <row r="59" spans="2:3" ht="15">
      <c r="B59" s="16" t="s">
        <v>100</v>
      </c>
      <c r="C59" s="15">
        <v>101</v>
      </c>
    </row>
    <row r="60" spans="2:3" ht="15">
      <c r="B60" s="17" t="s">
        <v>11</v>
      </c>
      <c r="C60" s="15">
        <v>34</v>
      </c>
    </row>
    <row r="61" spans="2:3" ht="15">
      <c r="B61" s="17" t="s">
        <v>12</v>
      </c>
      <c r="C61" s="15">
        <v>1</v>
      </c>
    </row>
    <row r="62" spans="2:3" ht="15">
      <c r="B62" s="17" t="s">
        <v>13</v>
      </c>
      <c r="C62" s="15">
        <v>7</v>
      </c>
    </row>
    <row r="63" spans="2:3" ht="15">
      <c r="B63" s="17" t="s">
        <v>14</v>
      </c>
      <c r="C63" s="15">
        <v>129</v>
      </c>
    </row>
    <row r="64" spans="2:3" ht="15">
      <c r="B64" s="17" t="s">
        <v>15</v>
      </c>
      <c r="C64" s="15">
        <v>7</v>
      </c>
    </row>
    <row r="65" spans="2:12" ht="15">
      <c r="B65" s="17" t="s">
        <v>92</v>
      </c>
      <c r="C65" s="15">
        <v>436</v>
      </c>
    </row>
    <row r="66" spans="2:12" ht="15">
      <c r="B66" s="16" t="s">
        <v>35</v>
      </c>
      <c r="C66" s="15">
        <v>9</v>
      </c>
    </row>
    <row r="67" spans="2:12" ht="22.5" customHeight="1">
      <c r="B67" s="16" t="s">
        <v>36</v>
      </c>
      <c r="C67" s="15">
        <v>47</v>
      </c>
    </row>
    <row r="68" spans="2:12" ht="21" customHeight="1">
      <c r="B68" s="18" t="s">
        <v>17</v>
      </c>
      <c r="C68" s="28">
        <v>54</v>
      </c>
    </row>
    <row r="69" spans="2:12" ht="20.25" customHeight="1">
      <c r="B69" s="18" t="s">
        <v>18</v>
      </c>
      <c r="C69" s="15">
        <v>98</v>
      </c>
    </row>
    <row r="70" spans="2:12" ht="15">
      <c r="B70" s="132" t="s">
        <v>20</v>
      </c>
      <c r="C70" s="133">
        <f>SUM(C48:C69)</f>
        <v>1582</v>
      </c>
    </row>
    <row r="71" spans="2:12">
      <c r="B71" s="88" t="s">
        <v>80</v>
      </c>
      <c r="D71" s="214" t="s">
        <v>159</v>
      </c>
      <c r="E71" s="214"/>
      <c r="F71" s="214"/>
      <c r="G71" s="214"/>
      <c r="H71" s="214"/>
      <c r="I71" s="214"/>
      <c r="J71" s="214"/>
      <c r="K71" s="214"/>
      <c r="L71" s="214"/>
    </row>
    <row r="72" spans="2:12">
      <c r="D72" s="11"/>
      <c r="E72" s="11"/>
      <c r="F72" s="11"/>
      <c r="G72" s="11"/>
      <c r="H72" s="11"/>
      <c r="I72" s="11"/>
      <c r="J72" s="11"/>
    </row>
    <row r="83" spans="4:4">
      <c r="D83" s="1" t="s">
        <v>70</v>
      </c>
    </row>
  </sheetData>
  <mergeCells count="9">
    <mergeCell ref="D71:L71"/>
    <mergeCell ref="B5:M5"/>
    <mergeCell ref="B4:M4"/>
    <mergeCell ref="B3:M3"/>
    <mergeCell ref="B6:M6"/>
    <mergeCell ref="B45:C45"/>
    <mergeCell ref="A42:D42"/>
    <mergeCell ref="A44:D44"/>
    <mergeCell ref="A43:D43"/>
  </mergeCells>
  <pageMargins left="0.66" right="0.7" top="0.75" bottom="0.75" header="0.3" footer="0.3"/>
  <pageSetup scale="46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2:M65"/>
  <sheetViews>
    <sheetView view="pageBreakPreview" zoomScale="60" zoomScaleNormal="100" workbookViewId="0">
      <selection activeCell="S37" sqref="S37"/>
    </sheetView>
  </sheetViews>
  <sheetFormatPr baseColWidth="10" defaultRowHeight="15"/>
  <cols>
    <col min="1" max="1" width="17.28515625" customWidth="1"/>
    <col min="2" max="2" width="14.28515625" customWidth="1"/>
    <col min="3" max="3" width="13.28515625" customWidth="1"/>
    <col min="4" max="4" width="11.85546875" customWidth="1"/>
    <col min="5" max="5" width="12.28515625" customWidth="1"/>
    <col min="6" max="6" width="13.28515625" customWidth="1"/>
    <col min="7" max="7" width="9" customWidth="1"/>
    <col min="8" max="8" width="12.7109375" customWidth="1"/>
    <col min="9" max="9" width="11.85546875" customWidth="1"/>
    <col min="10" max="10" width="16.42578125" customWidth="1"/>
    <col min="11" max="11" width="10.28515625" customWidth="1"/>
    <col min="12" max="12" width="11.7109375" customWidth="1"/>
    <col min="13" max="13" width="15" customWidth="1"/>
  </cols>
  <sheetData>
    <row r="2" spans="1:13">
      <c r="A2" s="216" t="s">
        <v>31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</row>
    <row r="3" spans="1:13">
      <c r="A3" s="216" t="s">
        <v>104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</row>
    <row r="4" spans="1:13">
      <c r="A4" s="216" t="s">
        <v>162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</row>
    <row r="6" spans="1:13" ht="30">
      <c r="A6" s="140" t="s">
        <v>94</v>
      </c>
      <c r="B6" s="140" t="s">
        <v>21</v>
      </c>
      <c r="C6" s="140" t="s">
        <v>22</v>
      </c>
      <c r="D6" s="140" t="s">
        <v>23</v>
      </c>
      <c r="E6" s="140" t="s">
        <v>24</v>
      </c>
      <c r="F6" s="140" t="s">
        <v>102</v>
      </c>
      <c r="G6" s="141" t="s">
        <v>107</v>
      </c>
      <c r="H6" s="141" t="s">
        <v>27</v>
      </c>
      <c r="I6" s="141" t="s">
        <v>28</v>
      </c>
      <c r="J6" s="141" t="s">
        <v>29</v>
      </c>
      <c r="K6" s="141" t="s">
        <v>30</v>
      </c>
      <c r="L6" s="141" t="s">
        <v>20</v>
      </c>
      <c r="M6" s="141" t="s">
        <v>72</v>
      </c>
    </row>
    <row r="7" spans="1:13" ht="24.75" customHeight="1">
      <c r="A7" s="134" t="s">
        <v>1</v>
      </c>
      <c r="B7" s="83">
        <v>0</v>
      </c>
      <c r="C7" s="83">
        <v>0</v>
      </c>
      <c r="D7" s="83">
        <v>0</v>
      </c>
      <c r="E7" s="83">
        <v>73</v>
      </c>
      <c r="F7" s="83">
        <v>0</v>
      </c>
      <c r="G7" s="83">
        <v>0</v>
      </c>
      <c r="H7" s="83">
        <v>0</v>
      </c>
      <c r="I7" s="83">
        <v>0</v>
      </c>
      <c r="J7" s="83">
        <v>0</v>
      </c>
      <c r="K7" s="83">
        <v>0</v>
      </c>
      <c r="L7" s="135">
        <f>SUM(B7:K7)</f>
        <v>73</v>
      </c>
      <c r="M7" s="136">
        <f>L7/$L$29</f>
        <v>4.6144121365360301E-2</v>
      </c>
    </row>
    <row r="8" spans="1:13" ht="21" customHeight="1">
      <c r="A8" s="134" t="s">
        <v>2</v>
      </c>
      <c r="B8" s="83">
        <v>1</v>
      </c>
      <c r="C8" s="83">
        <v>0</v>
      </c>
      <c r="D8" s="83">
        <v>0</v>
      </c>
      <c r="E8" s="83">
        <v>0</v>
      </c>
      <c r="F8" s="83">
        <v>0</v>
      </c>
      <c r="G8" s="83">
        <v>1</v>
      </c>
      <c r="H8" s="83">
        <v>0</v>
      </c>
      <c r="I8" s="83">
        <v>1</v>
      </c>
      <c r="J8" s="83">
        <v>1</v>
      </c>
      <c r="K8" s="83">
        <v>0</v>
      </c>
      <c r="L8" s="135">
        <f t="shared" ref="L8:L28" si="0">SUM(B8:K8)</f>
        <v>4</v>
      </c>
      <c r="M8" s="136">
        <f t="shared" ref="M8:M28" si="1">L8/$L$29</f>
        <v>2.5284450063211127E-3</v>
      </c>
    </row>
    <row r="9" spans="1:13">
      <c r="A9" s="134" t="s">
        <v>3</v>
      </c>
      <c r="B9" s="83">
        <v>0</v>
      </c>
      <c r="C9" s="83">
        <v>1</v>
      </c>
      <c r="D9" s="83">
        <v>1</v>
      </c>
      <c r="E9" s="83">
        <v>0</v>
      </c>
      <c r="F9" s="83">
        <v>0</v>
      </c>
      <c r="G9" s="83">
        <v>1</v>
      </c>
      <c r="H9" s="83">
        <v>1</v>
      </c>
      <c r="I9" s="83">
        <v>0</v>
      </c>
      <c r="J9" s="83">
        <v>0</v>
      </c>
      <c r="K9" s="83">
        <v>0</v>
      </c>
      <c r="L9" s="135">
        <f t="shared" si="0"/>
        <v>4</v>
      </c>
      <c r="M9" s="136">
        <f t="shared" si="1"/>
        <v>2.5284450063211127E-3</v>
      </c>
    </row>
    <row r="10" spans="1:13">
      <c r="A10" s="134" t="s">
        <v>4</v>
      </c>
      <c r="B10" s="83">
        <v>1</v>
      </c>
      <c r="C10" s="83">
        <v>3</v>
      </c>
      <c r="D10" s="83">
        <v>0</v>
      </c>
      <c r="E10" s="83">
        <v>0</v>
      </c>
      <c r="F10" s="83">
        <v>0</v>
      </c>
      <c r="G10" s="83">
        <v>5</v>
      </c>
      <c r="H10" s="83">
        <v>4</v>
      </c>
      <c r="I10" s="83">
        <v>0</v>
      </c>
      <c r="J10" s="83">
        <v>0</v>
      </c>
      <c r="K10" s="83">
        <v>0</v>
      </c>
      <c r="L10" s="135">
        <f t="shared" si="0"/>
        <v>13</v>
      </c>
      <c r="M10" s="136">
        <f t="shared" si="1"/>
        <v>8.2174462705436151E-3</v>
      </c>
    </row>
    <row r="11" spans="1:13" ht="21" customHeight="1">
      <c r="A11" s="134" t="s">
        <v>5</v>
      </c>
      <c r="B11" s="83">
        <v>18</v>
      </c>
      <c r="C11" s="83">
        <v>0</v>
      </c>
      <c r="D11" s="83">
        <v>8</v>
      </c>
      <c r="E11" s="83">
        <v>0</v>
      </c>
      <c r="F11" s="83">
        <v>0</v>
      </c>
      <c r="G11" s="83">
        <v>3</v>
      </c>
      <c r="H11" s="83">
        <v>3</v>
      </c>
      <c r="I11" s="83">
        <v>1</v>
      </c>
      <c r="J11" s="83">
        <v>0</v>
      </c>
      <c r="K11" s="83">
        <v>0</v>
      </c>
      <c r="L11" s="135">
        <f t="shared" si="0"/>
        <v>33</v>
      </c>
      <c r="M11" s="136">
        <f t="shared" si="1"/>
        <v>2.0859671302149177E-2</v>
      </c>
    </row>
    <row r="12" spans="1:13" ht="27" customHeight="1">
      <c r="A12" s="134" t="s">
        <v>99</v>
      </c>
      <c r="B12" s="83">
        <v>7</v>
      </c>
      <c r="C12" s="83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135">
        <f t="shared" si="0"/>
        <v>7</v>
      </c>
      <c r="M12" s="136">
        <f t="shared" si="1"/>
        <v>4.4247787610619468E-3</v>
      </c>
    </row>
    <row r="13" spans="1:13">
      <c r="A13" s="134" t="s">
        <v>6</v>
      </c>
      <c r="B13" s="83">
        <v>0</v>
      </c>
      <c r="C13" s="83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135">
        <f t="shared" si="0"/>
        <v>0</v>
      </c>
      <c r="M13" s="136">
        <f t="shared" si="1"/>
        <v>0</v>
      </c>
    </row>
    <row r="14" spans="1:13">
      <c r="A14" s="134" t="s">
        <v>7</v>
      </c>
      <c r="B14" s="83">
        <v>269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135">
        <f t="shared" si="0"/>
        <v>269</v>
      </c>
      <c r="M14" s="136">
        <f t="shared" si="1"/>
        <v>0.17003792667509482</v>
      </c>
    </row>
    <row r="15" spans="1:13">
      <c r="A15" s="134" t="s">
        <v>8</v>
      </c>
      <c r="B15" s="83">
        <v>0</v>
      </c>
      <c r="C15" s="83">
        <v>0</v>
      </c>
      <c r="D15" s="83">
        <v>82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135">
        <f t="shared" si="0"/>
        <v>82</v>
      </c>
      <c r="M15" s="136">
        <f t="shared" si="1"/>
        <v>5.1833122629582805E-2</v>
      </c>
    </row>
    <row r="16" spans="1:13" ht="18.75" customHeight="1">
      <c r="A16" s="134" t="s">
        <v>9</v>
      </c>
      <c r="B16" s="83">
        <v>0</v>
      </c>
      <c r="C16" s="83">
        <v>0</v>
      </c>
      <c r="D16" s="83">
        <v>9</v>
      </c>
      <c r="E16" s="83">
        <v>54</v>
      </c>
      <c r="F16" s="83">
        <v>0</v>
      </c>
      <c r="G16" s="83">
        <v>2</v>
      </c>
      <c r="H16" s="83">
        <v>1</v>
      </c>
      <c r="I16" s="83">
        <v>0</v>
      </c>
      <c r="J16" s="83">
        <v>0</v>
      </c>
      <c r="K16" s="83">
        <v>0</v>
      </c>
      <c r="L16" s="135">
        <f t="shared" si="0"/>
        <v>66</v>
      </c>
      <c r="M16" s="136">
        <f>L16/$L$29</f>
        <v>4.1719342604298354E-2</v>
      </c>
    </row>
    <row r="17" spans="1:13">
      <c r="A17" s="134" t="s">
        <v>101</v>
      </c>
      <c r="B17" s="83">
        <v>0</v>
      </c>
      <c r="C17" s="83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108</v>
      </c>
      <c r="J17" s="83">
        <v>0</v>
      </c>
      <c r="K17" s="83">
        <v>0</v>
      </c>
      <c r="L17" s="135">
        <f t="shared" si="0"/>
        <v>108</v>
      </c>
      <c r="M17" s="136">
        <f t="shared" si="1"/>
        <v>6.8268015170670035E-2</v>
      </c>
    </row>
    <row r="18" spans="1:13">
      <c r="A18" s="134" t="s">
        <v>10</v>
      </c>
      <c r="B18" s="83">
        <v>0</v>
      </c>
      <c r="C18" s="83">
        <v>0</v>
      </c>
      <c r="D18" s="83">
        <v>0</v>
      </c>
      <c r="E18" s="83">
        <v>101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135">
        <f t="shared" si="0"/>
        <v>101</v>
      </c>
      <c r="M18" s="136">
        <f t="shared" si="1"/>
        <v>6.3843236409608095E-2</v>
      </c>
    </row>
    <row r="19" spans="1:13">
      <c r="A19" s="26" t="s">
        <v>11</v>
      </c>
      <c r="B19" s="83">
        <v>28</v>
      </c>
      <c r="C19" s="83">
        <v>0</v>
      </c>
      <c r="D19" s="83">
        <v>0</v>
      </c>
      <c r="E19" s="83">
        <v>0</v>
      </c>
      <c r="F19" s="83">
        <v>0</v>
      </c>
      <c r="G19" s="83">
        <v>3</v>
      </c>
      <c r="H19" s="83">
        <v>3</v>
      </c>
      <c r="I19" s="83">
        <v>0</v>
      </c>
      <c r="J19" s="83">
        <v>0</v>
      </c>
      <c r="K19" s="83">
        <v>0</v>
      </c>
      <c r="L19" s="135">
        <f t="shared" si="0"/>
        <v>34</v>
      </c>
      <c r="M19" s="136">
        <f t="shared" si="1"/>
        <v>2.1491782553729456E-2</v>
      </c>
    </row>
    <row r="20" spans="1:13">
      <c r="A20" s="26" t="s">
        <v>12</v>
      </c>
      <c r="B20" s="83">
        <v>0</v>
      </c>
      <c r="C20" s="83">
        <v>0</v>
      </c>
      <c r="D20" s="83">
        <v>0</v>
      </c>
      <c r="E20" s="83">
        <v>1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135">
        <f t="shared" si="0"/>
        <v>1</v>
      </c>
      <c r="M20" s="136">
        <f t="shared" si="1"/>
        <v>6.3211125158027818E-4</v>
      </c>
    </row>
    <row r="21" spans="1:13">
      <c r="A21" s="26" t="s">
        <v>13</v>
      </c>
      <c r="B21" s="83">
        <v>6</v>
      </c>
      <c r="C21" s="83">
        <v>0</v>
      </c>
      <c r="D21" s="83">
        <v>0</v>
      </c>
      <c r="E21" s="83">
        <v>0</v>
      </c>
      <c r="F21" s="83">
        <v>0</v>
      </c>
      <c r="G21" s="83">
        <v>0</v>
      </c>
      <c r="H21" s="83">
        <v>1</v>
      </c>
      <c r="I21" s="83">
        <v>0</v>
      </c>
      <c r="J21" s="83">
        <v>0</v>
      </c>
      <c r="K21" s="83">
        <v>0</v>
      </c>
      <c r="L21" s="135">
        <f t="shared" si="0"/>
        <v>7</v>
      </c>
      <c r="M21" s="136">
        <f t="shared" si="1"/>
        <v>4.4247787610619468E-3</v>
      </c>
    </row>
    <row r="22" spans="1:13">
      <c r="A22" s="26" t="s">
        <v>14</v>
      </c>
      <c r="B22" s="83">
        <v>97</v>
      </c>
      <c r="C22" s="83">
        <v>12</v>
      </c>
      <c r="D22" s="83">
        <v>0</v>
      </c>
      <c r="E22" s="83">
        <v>0</v>
      </c>
      <c r="F22" s="83">
        <v>0</v>
      </c>
      <c r="G22" s="83">
        <v>10</v>
      </c>
      <c r="H22" s="83">
        <v>10</v>
      </c>
      <c r="I22" s="83">
        <v>0</v>
      </c>
      <c r="J22" s="83">
        <v>0</v>
      </c>
      <c r="K22" s="83">
        <v>0</v>
      </c>
      <c r="L22" s="135">
        <f t="shared" si="0"/>
        <v>129</v>
      </c>
      <c r="M22" s="136">
        <f t="shared" si="1"/>
        <v>8.1542351453855882E-2</v>
      </c>
    </row>
    <row r="23" spans="1:13">
      <c r="A23" s="26" t="s">
        <v>15</v>
      </c>
      <c r="B23" s="83">
        <v>0</v>
      </c>
      <c r="C23" s="83">
        <v>7</v>
      </c>
      <c r="D23" s="83">
        <v>0</v>
      </c>
      <c r="E23" s="83">
        <v>0</v>
      </c>
      <c r="F23" s="83">
        <v>0</v>
      </c>
      <c r="G23" s="83">
        <v>0</v>
      </c>
      <c r="H23" s="83">
        <v>0</v>
      </c>
      <c r="I23" s="83">
        <v>0</v>
      </c>
      <c r="J23" s="83">
        <v>0</v>
      </c>
      <c r="K23" s="83">
        <v>0</v>
      </c>
      <c r="L23" s="135">
        <f t="shared" si="0"/>
        <v>7</v>
      </c>
      <c r="M23" s="136">
        <f t="shared" si="1"/>
        <v>4.4247787610619468E-3</v>
      </c>
    </row>
    <row r="24" spans="1:13">
      <c r="A24" s="134" t="s">
        <v>92</v>
      </c>
      <c r="B24" s="83">
        <v>281</v>
      </c>
      <c r="C24" s="83">
        <v>41</v>
      </c>
      <c r="D24" s="83">
        <v>92</v>
      </c>
      <c r="E24" s="83">
        <v>0</v>
      </c>
      <c r="F24" s="83">
        <v>0</v>
      </c>
      <c r="G24" s="83">
        <v>11</v>
      </c>
      <c r="H24" s="83">
        <v>11</v>
      </c>
      <c r="I24" s="83">
        <v>0</v>
      </c>
      <c r="J24" s="83">
        <v>0</v>
      </c>
      <c r="K24" s="83">
        <v>0</v>
      </c>
      <c r="L24" s="135">
        <f t="shared" si="0"/>
        <v>436</v>
      </c>
      <c r="M24" s="136">
        <f t="shared" si="1"/>
        <v>0.27560050568900124</v>
      </c>
    </row>
    <row r="25" spans="1:13" ht="16.5" customHeight="1">
      <c r="A25" s="134" t="s">
        <v>35</v>
      </c>
      <c r="B25" s="83">
        <v>0</v>
      </c>
      <c r="C25" s="83">
        <v>0</v>
      </c>
      <c r="D25" s="83">
        <v>0</v>
      </c>
      <c r="E25" s="15">
        <v>9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35">
        <f t="shared" si="0"/>
        <v>9</v>
      </c>
      <c r="M25" s="136">
        <f t="shared" si="1"/>
        <v>5.6890012642225032E-3</v>
      </c>
    </row>
    <row r="26" spans="1:13" ht="24" customHeight="1">
      <c r="A26" s="134" t="s">
        <v>36</v>
      </c>
      <c r="B26" s="83">
        <v>23</v>
      </c>
      <c r="C26" s="83">
        <v>2</v>
      </c>
      <c r="D26" s="83">
        <v>17</v>
      </c>
      <c r="E26" s="83">
        <v>0</v>
      </c>
      <c r="F26" s="83">
        <v>0</v>
      </c>
      <c r="G26" s="83">
        <v>3</v>
      </c>
      <c r="H26" s="83">
        <v>2</v>
      </c>
      <c r="I26" s="83">
        <v>0</v>
      </c>
      <c r="J26" s="83">
        <v>0</v>
      </c>
      <c r="K26" s="83">
        <v>0</v>
      </c>
      <c r="L26" s="135">
        <f t="shared" si="0"/>
        <v>47</v>
      </c>
      <c r="M26" s="136">
        <f t="shared" si="1"/>
        <v>2.9709228824273071E-2</v>
      </c>
    </row>
    <row r="27" spans="1:13" ht="18.75" customHeight="1">
      <c r="A27" s="137" t="s">
        <v>17</v>
      </c>
      <c r="B27" s="83">
        <v>0</v>
      </c>
      <c r="C27" s="83">
        <v>0</v>
      </c>
      <c r="D27" s="83">
        <v>0</v>
      </c>
      <c r="E27" s="83">
        <v>18</v>
      </c>
      <c r="F27" s="83">
        <v>0</v>
      </c>
      <c r="G27" s="83">
        <v>0</v>
      </c>
      <c r="H27" s="83"/>
      <c r="I27" s="83">
        <v>36</v>
      </c>
      <c r="J27" s="83">
        <v>0</v>
      </c>
      <c r="K27" s="83">
        <v>0</v>
      </c>
      <c r="L27" s="135">
        <f t="shared" si="0"/>
        <v>54</v>
      </c>
      <c r="M27" s="136">
        <f t="shared" si="1"/>
        <v>3.4134007585335017E-2</v>
      </c>
    </row>
    <row r="28" spans="1:13" ht="18.75" customHeight="1">
      <c r="A28" s="137" t="s">
        <v>18</v>
      </c>
      <c r="B28" s="83">
        <v>64</v>
      </c>
      <c r="C28" s="83">
        <v>0</v>
      </c>
      <c r="D28" s="83">
        <v>1</v>
      </c>
      <c r="E28" s="138">
        <v>3</v>
      </c>
      <c r="F28" s="83">
        <v>0</v>
      </c>
      <c r="G28" s="83">
        <v>5</v>
      </c>
      <c r="H28" s="83">
        <v>1</v>
      </c>
      <c r="I28" s="83">
        <v>1</v>
      </c>
      <c r="J28" s="83">
        <v>4</v>
      </c>
      <c r="K28" s="83">
        <v>19</v>
      </c>
      <c r="L28" s="135">
        <f t="shared" si="0"/>
        <v>98</v>
      </c>
      <c r="M28" s="136">
        <f t="shared" si="1"/>
        <v>6.1946902654867256E-2</v>
      </c>
    </row>
    <row r="29" spans="1:13">
      <c r="A29" s="72" t="s">
        <v>20</v>
      </c>
      <c r="B29" s="82">
        <f>SUM(B7:B28)</f>
        <v>795</v>
      </c>
      <c r="C29" s="82">
        <f t="shared" ref="C29:K29" si="2">SUM(C7:C28)</f>
        <v>66</v>
      </c>
      <c r="D29" s="82">
        <f t="shared" si="2"/>
        <v>210</v>
      </c>
      <c r="E29" s="82">
        <f t="shared" si="2"/>
        <v>259</v>
      </c>
      <c r="F29" s="82">
        <f t="shared" si="2"/>
        <v>0</v>
      </c>
      <c r="G29" s="82">
        <f t="shared" si="2"/>
        <v>44</v>
      </c>
      <c r="H29" s="82">
        <f t="shared" si="2"/>
        <v>37</v>
      </c>
      <c r="I29" s="82">
        <f t="shared" si="2"/>
        <v>147</v>
      </c>
      <c r="J29" s="82">
        <f t="shared" si="2"/>
        <v>5</v>
      </c>
      <c r="K29" s="82">
        <f t="shared" si="2"/>
        <v>19</v>
      </c>
      <c r="L29" s="82">
        <f>SUM(L7:L28)</f>
        <v>1582</v>
      </c>
      <c r="M29" s="139">
        <f>L29/$L$29</f>
        <v>1</v>
      </c>
    </row>
    <row r="30" spans="1:13">
      <c r="A30" s="87" t="s">
        <v>80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2"/>
    </row>
    <row r="31" spans="1:1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</sheetData>
  <mergeCells count="3">
    <mergeCell ref="A4:M4"/>
    <mergeCell ref="A3:M3"/>
    <mergeCell ref="A2:M2"/>
  </mergeCells>
  <pageMargins left="0.7" right="0.7" top="0.75" bottom="0.75" header="0.3" footer="0.3"/>
  <pageSetup paperSize="5" scale="5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T137"/>
  <sheetViews>
    <sheetView tabSelected="1" view="pageBreakPreview" topLeftCell="B103" zoomScale="60" zoomScaleNormal="87" workbookViewId="0">
      <selection activeCell="J127" sqref="J127"/>
    </sheetView>
  </sheetViews>
  <sheetFormatPr baseColWidth="10" defaultColWidth="10.85546875" defaultRowHeight="12.75"/>
  <cols>
    <col min="1" max="1" width="28.42578125" style="7" customWidth="1"/>
    <col min="2" max="3" width="16.140625" style="7" customWidth="1"/>
    <col min="4" max="4" width="14.7109375" style="7" customWidth="1"/>
    <col min="5" max="5" width="35.5703125" style="7" bestFit="1" customWidth="1"/>
    <col min="6" max="6" width="15.5703125" style="7" customWidth="1"/>
    <col min="7" max="7" width="14.28515625" style="7" customWidth="1"/>
    <col min="8" max="8" width="13.140625" style="7" customWidth="1"/>
    <col min="9" max="9" width="13.28515625" style="7" customWidth="1"/>
    <col min="10" max="10" width="14" style="7" customWidth="1"/>
    <col min="11" max="11" width="12" style="7" customWidth="1"/>
    <col min="12" max="12" width="16" style="7" customWidth="1"/>
    <col min="13" max="13" width="10.5703125" style="7" customWidth="1"/>
    <col min="14" max="14" width="15.140625" style="7" customWidth="1"/>
    <col min="15" max="15" width="14" style="7" customWidth="1"/>
    <col min="16" max="16" width="13.7109375" style="7" customWidth="1"/>
    <col min="17" max="17" width="15.42578125" style="7" customWidth="1"/>
    <col min="18" max="18" width="14" style="7" customWidth="1"/>
    <col min="19" max="19" width="13.42578125" style="7" customWidth="1"/>
    <col min="20" max="20" width="15.42578125" style="7" customWidth="1"/>
    <col min="21" max="16384" width="10.85546875" style="7"/>
  </cols>
  <sheetData>
    <row r="2" spans="1:20" ht="15">
      <c r="A2" s="216" t="s">
        <v>71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</row>
    <row r="3" spans="1:20" ht="15">
      <c r="A3" s="216" t="s">
        <v>104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</row>
    <row r="4" spans="1:20" ht="15">
      <c r="A4" s="216" t="s">
        <v>239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</row>
    <row r="5" spans="1:20" ht="15">
      <c r="A5" s="216" t="s">
        <v>118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</row>
    <row r="6" spans="1:20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30">
      <c r="A7" s="43" t="s">
        <v>54</v>
      </c>
      <c r="B7" s="34" t="s">
        <v>3</v>
      </c>
      <c r="C7" s="34" t="s">
        <v>2</v>
      </c>
      <c r="D7" s="34" t="s">
        <v>4</v>
      </c>
      <c r="E7" s="34" t="s">
        <v>5</v>
      </c>
      <c r="F7" s="34" t="s">
        <v>55</v>
      </c>
      <c r="G7" s="34" t="s">
        <v>7</v>
      </c>
      <c r="H7" s="34" t="s">
        <v>8</v>
      </c>
      <c r="I7" s="34" t="s">
        <v>9</v>
      </c>
      <c r="J7" s="43" t="s">
        <v>11</v>
      </c>
      <c r="K7" s="43" t="s">
        <v>12</v>
      </c>
      <c r="L7" s="43" t="s">
        <v>13</v>
      </c>
      <c r="M7" s="43" t="s">
        <v>56</v>
      </c>
      <c r="N7" s="43" t="s">
        <v>14</v>
      </c>
      <c r="O7" s="34" t="s">
        <v>15</v>
      </c>
      <c r="P7" s="34" t="s">
        <v>92</v>
      </c>
      <c r="Q7" s="34" t="s">
        <v>36</v>
      </c>
      <c r="R7" s="34" t="s">
        <v>17</v>
      </c>
      <c r="S7" s="34" t="s">
        <v>18</v>
      </c>
      <c r="T7" s="20" t="s">
        <v>20</v>
      </c>
    </row>
    <row r="8" spans="1:20" ht="15">
      <c r="A8" s="44" t="s">
        <v>57</v>
      </c>
      <c r="B8" s="45">
        <v>0</v>
      </c>
      <c r="C8" s="45">
        <v>0</v>
      </c>
      <c r="D8" s="45">
        <v>0</v>
      </c>
      <c r="E8" s="45">
        <v>16124</v>
      </c>
      <c r="F8" s="45">
        <v>0</v>
      </c>
      <c r="G8" s="45">
        <v>52937</v>
      </c>
      <c r="H8" s="45">
        <v>0</v>
      </c>
      <c r="I8" s="45">
        <v>0</v>
      </c>
      <c r="J8" s="46">
        <v>2571</v>
      </c>
      <c r="K8" s="46">
        <v>0</v>
      </c>
      <c r="L8" s="46">
        <v>69966</v>
      </c>
      <c r="M8" s="46">
        <v>0</v>
      </c>
      <c r="N8" s="46">
        <v>4605</v>
      </c>
      <c r="O8" s="45">
        <v>0</v>
      </c>
      <c r="P8" s="47">
        <v>318688</v>
      </c>
      <c r="Q8" s="45">
        <v>0</v>
      </c>
      <c r="R8" s="45">
        <v>0</v>
      </c>
      <c r="S8" s="48">
        <v>121896</v>
      </c>
      <c r="T8" s="49">
        <f>SUM(B8:S8)</f>
        <v>586787</v>
      </c>
    </row>
    <row r="9" spans="1:20" ht="15">
      <c r="A9" s="44" t="s">
        <v>58</v>
      </c>
      <c r="B9" s="45">
        <v>0</v>
      </c>
      <c r="C9" s="45">
        <v>0</v>
      </c>
      <c r="D9" s="45">
        <v>0</v>
      </c>
      <c r="E9" s="45">
        <v>0</v>
      </c>
      <c r="F9" s="45">
        <v>0</v>
      </c>
      <c r="G9" s="45">
        <v>1061246</v>
      </c>
      <c r="H9" s="45">
        <v>0</v>
      </c>
      <c r="I9" s="45">
        <v>0</v>
      </c>
      <c r="J9" s="46">
        <v>3277</v>
      </c>
      <c r="K9" s="46">
        <v>0</v>
      </c>
      <c r="L9" s="46">
        <v>0</v>
      </c>
      <c r="M9" s="46">
        <v>0</v>
      </c>
      <c r="N9" s="46">
        <v>10894</v>
      </c>
      <c r="O9" s="45">
        <v>0</v>
      </c>
      <c r="P9" s="47">
        <v>371736</v>
      </c>
      <c r="Q9" s="45">
        <v>0</v>
      </c>
      <c r="R9" s="45">
        <v>0</v>
      </c>
      <c r="S9" s="45">
        <v>9513</v>
      </c>
      <c r="T9" s="49">
        <f t="shared" ref="T9:T12" si="0">SUM(B9:S9)</f>
        <v>1456666</v>
      </c>
    </row>
    <row r="10" spans="1:20" ht="15">
      <c r="A10" s="44" t="s">
        <v>59</v>
      </c>
      <c r="B10" s="45">
        <v>40330</v>
      </c>
      <c r="C10" s="45">
        <v>0</v>
      </c>
      <c r="D10" s="45">
        <v>39833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6">
        <v>0</v>
      </c>
      <c r="K10" s="46">
        <v>0</v>
      </c>
      <c r="L10" s="46">
        <v>0</v>
      </c>
      <c r="M10" s="46">
        <v>0</v>
      </c>
      <c r="N10" s="48">
        <v>278412</v>
      </c>
      <c r="O10" s="45">
        <v>428129</v>
      </c>
      <c r="P10" s="47">
        <v>799337</v>
      </c>
      <c r="Q10" s="45">
        <v>14759</v>
      </c>
      <c r="R10" s="45">
        <v>0</v>
      </c>
      <c r="S10" s="45">
        <v>0</v>
      </c>
      <c r="T10" s="49">
        <f t="shared" si="0"/>
        <v>1600800</v>
      </c>
    </row>
    <row r="11" spans="1:20" ht="15">
      <c r="A11" s="44" t="s">
        <v>60</v>
      </c>
      <c r="B11" s="45">
        <v>7457</v>
      </c>
      <c r="C11" s="45">
        <v>0</v>
      </c>
      <c r="D11" s="45">
        <v>0</v>
      </c>
      <c r="E11" s="45">
        <v>373077</v>
      </c>
      <c r="F11" s="45">
        <v>0</v>
      </c>
      <c r="G11" s="45">
        <v>0</v>
      </c>
      <c r="H11" s="45">
        <v>498737</v>
      </c>
      <c r="I11" s="45">
        <v>18978</v>
      </c>
      <c r="J11" s="46">
        <v>0</v>
      </c>
      <c r="K11" s="46">
        <v>0</v>
      </c>
      <c r="L11" s="46">
        <v>0</v>
      </c>
      <c r="M11" s="46">
        <v>0</v>
      </c>
      <c r="N11" s="46"/>
      <c r="O11" s="45">
        <v>0</v>
      </c>
      <c r="P11" s="47">
        <v>1120252</v>
      </c>
      <c r="Q11" s="45">
        <v>124710</v>
      </c>
      <c r="R11" s="45">
        <v>0</v>
      </c>
      <c r="S11" s="45">
        <v>0</v>
      </c>
      <c r="T11" s="49">
        <f t="shared" si="0"/>
        <v>2143211</v>
      </c>
    </row>
    <row r="12" spans="1:20" ht="15">
      <c r="A12" s="26" t="s">
        <v>61</v>
      </c>
      <c r="B12" s="50">
        <f>SUM(B8:B11)</f>
        <v>47787</v>
      </c>
      <c r="C12" s="50">
        <f t="shared" ref="C12:S12" si="1">SUM(C8:C11)</f>
        <v>0</v>
      </c>
      <c r="D12" s="50">
        <f t="shared" si="1"/>
        <v>39833</v>
      </c>
      <c r="E12" s="50">
        <f t="shared" si="1"/>
        <v>389201</v>
      </c>
      <c r="F12" s="50">
        <f t="shared" si="1"/>
        <v>0</v>
      </c>
      <c r="G12" s="50">
        <f t="shared" si="1"/>
        <v>1114183</v>
      </c>
      <c r="H12" s="50">
        <f t="shared" si="1"/>
        <v>498737</v>
      </c>
      <c r="I12" s="50">
        <f t="shared" si="1"/>
        <v>18978</v>
      </c>
      <c r="J12" s="50">
        <f t="shared" si="1"/>
        <v>5848</v>
      </c>
      <c r="K12" s="50">
        <f t="shared" si="1"/>
        <v>0</v>
      </c>
      <c r="L12" s="50">
        <f t="shared" si="1"/>
        <v>69966</v>
      </c>
      <c r="M12" s="50">
        <f t="shared" si="1"/>
        <v>0</v>
      </c>
      <c r="N12" s="50">
        <f t="shared" si="1"/>
        <v>293911</v>
      </c>
      <c r="O12" s="50">
        <f t="shared" si="1"/>
        <v>428129</v>
      </c>
      <c r="P12" s="50">
        <f t="shared" si="1"/>
        <v>2610013</v>
      </c>
      <c r="Q12" s="50">
        <f t="shared" si="1"/>
        <v>139469</v>
      </c>
      <c r="R12" s="50">
        <f t="shared" si="1"/>
        <v>0</v>
      </c>
      <c r="S12" s="50">
        <f t="shared" si="1"/>
        <v>131409</v>
      </c>
      <c r="T12" s="50">
        <f t="shared" si="0"/>
        <v>5787464</v>
      </c>
    </row>
    <row r="13" spans="1:20" ht="15">
      <c r="A13" s="44"/>
      <c r="B13" s="51"/>
      <c r="C13" s="51"/>
      <c r="D13" s="51"/>
      <c r="E13" s="51"/>
      <c r="F13" s="51"/>
      <c r="G13" s="51"/>
      <c r="H13" s="51"/>
      <c r="I13" s="51"/>
      <c r="J13" s="52"/>
      <c r="K13" s="52"/>
      <c r="L13" s="52"/>
      <c r="M13" s="52"/>
      <c r="N13" s="52"/>
      <c r="O13" s="51"/>
      <c r="P13" s="51"/>
      <c r="Q13" s="51"/>
      <c r="R13" s="53"/>
      <c r="S13" s="53"/>
      <c r="T13" s="54"/>
    </row>
    <row r="14" spans="1:20" ht="30">
      <c r="A14" s="43" t="s">
        <v>52</v>
      </c>
      <c r="B14" s="34" t="s">
        <v>3</v>
      </c>
      <c r="C14" s="34" t="s">
        <v>2</v>
      </c>
      <c r="D14" s="34" t="s">
        <v>4</v>
      </c>
      <c r="E14" s="34" t="s">
        <v>5</v>
      </c>
      <c r="F14" s="34" t="s">
        <v>55</v>
      </c>
      <c r="G14" s="34" t="s">
        <v>7</v>
      </c>
      <c r="H14" s="34" t="s">
        <v>8</v>
      </c>
      <c r="I14" s="34" t="s">
        <v>9</v>
      </c>
      <c r="J14" s="43" t="s">
        <v>11</v>
      </c>
      <c r="K14" s="43" t="s">
        <v>12</v>
      </c>
      <c r="L14" s="43" t="s">
        <v>13</v>
      </c>
      <c r="M14" s="43" t="s">
        <v>56</v>
      </c>
      <c r="N14" s="43" t="s">
        <v>14</v>
      </c>
      <c r="O14" s="34" t="s">
        <v>15</v>
      </c>
      <c r="P14" s="34" t="s">
        <v>92</v>
      </c>
      <c r="Q14" s="34" t="s">
        <v>36</v>
      </c>
      <c r="R14" s="34" t="s">
        <v>17</v>
      </c>
      <c r="S14" s="34" t="s">
        <v>18</v>
      </c>
      <c r="T14" s="20" t="s">
        <v>20</v>
      </c>
    </row>
    <row r="15" spans="1:20" ht="15">
      <c r="A15" s="44" t="s">
        <v>57</v>
      </c>
      <c r="B15" s="45">
        <v>0</v>
      </c>
      <c r="C15" s="45">
        <v>0</v>
      </c>
      <c r="D15" s="45">
        <v>5106</v>
      </c>
      <c r="E15" s="45">
        <v>9359</v>
      </c>
      <c r="F15" s="45">
        <v>0</v>
      </c>
      <c r="G15" s="45">
        <v>0</v>
      </c>
      <c r="H15" s="45">
        <v>0</v>
      </c>
      <c r="I15" s="45">
        <v>0</v>
      </c>
      <c r="J15" s="46">
        <v>30366</v>
      </c>
      <c r="K15" s="46">
        <v>0</v>
      </c>
      <c r="L15" s="46">
        <v>10000</v>
      </c>
      <c r="M15" s="46">
        <v>0</v>
      </c>
      <c r="N15" s="46">
        <v>27587</v>
      </c>
      <c r="O15" s="45">
        <v>0</v>
      </c>
      <c r="P15" s="45">
        <v>69585</v>
      </c>
      <c r="Q15" s="45">
        <v>75904</v>
      </c>
      <c r="R15" s="45">
        <v>0</v>
      </c>
      <c r="S15" s="55">
        <v>17459</v>
      </c>
      <c r="T15" s="49">
        <f>SUM(B15:S15)</f>
        <v>245366</v>
      </c>
    </row>
    <row r="16" spans="1:20" ht="15">
      <c r="A16" s="44" t="s">
        <v>58</v>
      </c>
      <c r="B16" s="45">
        <v>0</v>
      </c>
      <c r="C16" s="45">
        <v>0</v>
      </c>
      <c r="D16" s="45">
        <v>0</v>
      </c>
      <c r="E16" s="45">
        <v>0</v>
      </c>
      <c r="F16" s="45">
        <v>0</v>
      </c>
      <c r="G16" s="45">
        <v>312935</v>
      </c>
      <c r="H16" s="45">
        <v>0</v>
      </c>
      <c r="I16" s="45">
        <v>0</v>
      </c>
      <c r="J16" s="46">
        <v>11952</v>
      </c>
      <c r="K16" s="46">
        <v>0</v>
      </c>
      <c r="L16" s="46">
        <v>0</v>
      </c>
      <c r="M16" s="46">
        <v>0</v>
      </c>
      <c r="N16" s="46">
        <v>20398</v>
      </c>
      <c r="O16" s="45">
        <v>0</v>
      </c>
      <c r="P16" s="45">
        <v>180140</v>
      </c>
      <c r="Q16" s="45">
        <v>0</v>
      </c>
      <c r="R16" s="55">
        <v>0</v>
      </c>
      <c r="S16" s="55">
        <v>49906</v>
      </c>
      <c r="T16" s="49">
        <f t="shared" ref="T16:T18" si="2">SUM(B16:S16)</f>
        <v>575331</v>
      </c>
    </row>
    <row r="17" spans="1:20" ht="15">
      <c r="A17" s="44" t="s">
        <v>59</v>
      </c>
      <c r="B17" s="45">
        <v>0</v>
      </c>
      <c r="C17" s="45">
        <v>0</v>
      </c>
      <c r="D17" s="45">
        <v>37948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6">
        <v>0</v>
      </c>
      <c r="K17" s="46">
        <v>0</v>
      </c>
      <c r="L17" s="46">
        <v>0</v>
      </c>
      <c r="M17" s="46">
        <v>0</v>
      </c>
      <c r="N17" s="46">
        <v>28216</v>
      </c>
      <c r="O17" s="45">
        <v>0</v>
      </c>
      <c r="P17" s="45">
        <v>45329</v>
      </c>
      <c r="Q17" s="45">
        <v>25032</v>
      </c>
      <c r="R17" s="55">
        <v>0</v>
      </c>
      <c r="S17" s="55">
        <v>0</v>
      </c>
      <c r="T17" s="49">
        <f t="shared" si="2"/>
        <v>136525</v>
      </c>
    </row>
    <row r="18" spans="1:20" ht="15">
      <c r="A18" s="44" t="s">
        <v>60</v>
      </c>
      <c r="B18" s="45">
        <v>0</v>
      </c>
      <c r="C18" s="45">
        <v>0</v>
      </c>
      <c r="D18" s="45">
        <v>0</v>
      </c>
      <c r="E18" s="45">
        <v>0</v>
      </c>
      <c r="F18" s="45">
        <v>0</v>
      </c>
      <c r="G18" s="45">
        <v>0</v>
      </c>
      <c r="H18" s="45">
        <v>328974</v>
      </c>
      <c r="I18" s="45">
        <v>49826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5">
        <v>0</v>
      </c>
      <c r="P18" s="45">
        <v>9502</v>
      </c>
      <c r="Q18" s="45">
        <v>11936</v>
      </c>
      <c r="R18" s="55">
        <v>0</v>
      </c>
      <c r="S18" s="55">
        <v>0</v>
      </c>
      <c r="T18" s="49">
        <f t="shared" si="2"/>
        <v>400238</v>
      </c>
    </row>
    <row r="19" spans="1:20" ht="15">
      <c r="A19" s="26" t="s">
        <v>62</v>
      </c>
      <c r="B19" s="50">
        <f>SUM(B15:B18)</f>
        <v>0</v>
      </c>
      <c r="C19" s="50">
        <f t="shared" ref="C19:T19" si="3">SUM(C15:C18)</f>
        <v>0</v>
      </c>
      <c r="D19" s="50">
        <f t="shared" si="3"/>
        <v>43054</v>
      </c>
      <c r="E19" s="50">
        <f t="shared" si="3"/>
        <v>9359</v>
      </c>
      <c r="F19" s="50">
        <f t="shared" si="3"/>
        <v>0</v>
      </c>
      <c r="G19" s="50">
        <f t="shared" si="3"/>
        <v>312935</v>
      </c>
      <c r="H19" s="50">
        <f t="shared" si="3"/>
        <v>328974</v>
      </c>
      <c r="I19" s="50">
        <f t="shared" si="3"/>
        <v>49826</v>
      </c>
      <c r="J19" s="50">
        <f t="shared" si="3"/>
        <v>42318</v>
      </c>
      <c r="K19" s="50">
        <f t="shared" si="3"/>
        <v>0</v>
      </c>
      <c r="L19" s="50">
        <f t="shared" si="3"/>
        <v>10000</v>
      </c>
      <c r="M19" s="50">
        <f t="shared" si="3"/>
        <v>0</v>
      </c>
      <c r="N19" s="50">
        <f t="shared" si="3"/>
        <v>76201</v>
      </c>
      <c r="O19" s="50">
        <f t="shared" si="3"/>
        <v>0</v>
      </c>
      <c r="P19" s="50">
        <f t="shared" si="3"/>
        <v>304556</v>
      </c>
      <c r="Q19" s="50">
        <f t="shared" si="3"/>
        <v>112872</v>
      </c>
      <c r="R19" s="50">
        <f t="shared" si="3"/>
        <v>0</v>
      </c>
      <c r="S19" s="50">
        <f t="shared" si="3"/>
        <v>67365</v>
      </c>
      <c r="T19" s="50">
        <f t="shared" si="3"/>
        <v>1357460</v>
      </c>
    </row>
    <row r="20" spans="1:20" ht="15">
      <c r="A20" s="44"/>
      <c r="B20" s="51"/>
      <c r="C20" s="51"/>
      <c r="D20" s="45"/>
      <c r="E20" s="51"/>
      <c r="F20" s="51"/>
      <c r="G20" s="45"/>
      <c r="H20" s="45"/>
      <c r="I20" s="45"/>
      <c r="J20" s="46"/>
      <c r="K20" s="46"/>
      <c r="L20" s="46"/>
      <c r="M20" s="46"/>
      <c r="N20" s="46"/>
      <c r="O20" s="51"/>
      <c r="P20" s="45"/>
      <c r="Q20" s="45"/>
      <c r="R20" s="53"/>
      <c r="S20" s="55"/>
      <c r="T20" s="54"/>
    </row>
    <row r="21" spans="1:20" ht="30">
      <c r="A21" s="43" t="s">
        <v>53</v>
      </c>
      <c r="B21" s="34" t="s">
        <v>3</v>
      </c>
      <c r="C21" s="34" t="s">
        <v>2</v>
      </c>
      <c r="D21" s="34" t="s">
        <v>4</v>
      </c>
      <c r="E21" s="34" t="s">
        <v>5</v>
      </c>
      <c r="F21" s="34" t="s">
        <v>55</v>
      </c>
      <c r="G21" s="34" t="s">
        <v>7</v>
      </c>
      <c r="H21" s="34" t="s">
        <v>8</v>
      </c>
      <c r="I21" s="34" t="s">
        <v>9</v>
      </c>
      <c r="J21" s="43" t="s">
        <v>11</v>
      </c>
      <c r="K21" s="43" t="s">
        <v>12</v>
      </c>
      <c r="L21" s="43" t="s">
        <v>13</v>
      </c>
      <c r="M21" s="43" t="s">
        <v>56</v>
      </c>
      <c r="N21" s="43" t="s">
        <v>14</v>
      </c>
      <c r="O21" s="34" t="s">
        <v>15</v>
      </c>
      <c r="P21" s="34" t="s">
        <v>92</v>
      </c>
      <c r="Q21" s="34" t="s">
        <v>36</v>
      </c>
      <c r="R21" s="34" t="s">
        <v>17</v>
      </c>
      <c r="S21" s="34" t="s">
        <v>18</v>
      </c>
      <c r="T21" s="20" t="s">
        <v>20</v>
      </c>
    </row>
    <row r="22" spans="1:20" ht="15">
      <c r="A22" s="44" t="s">
        <v>50</v>
      </c>
      <c r="B22" s="46">
        <v>0</v>
      </c>
      <c r="C22" s="46">
        <v>0</v>
      </c>
      <c r="D22" s="56">
        <v>0</v>
      </c>
      <c r="E22" s="56">
        <v>20</v>
      </c>
      <c r="F22" s="56">
        <v>0</v>
      </c>
      <c r="G22" s="56">
        <v>846810</v>
      </c>
      <c r="H22" s="56">
        <v>0</v>
      </c>
      <c r="I22" s="56">
        <v>0</v>
      </c>
      <c r="J22" s="28">
        <v>0</v>
      </c>
      <c r="K22" s="56">
        <v>0</v>
      </c>
      <c r="L22" s="56">
        <v>0</v>
      </c>
      <c r="M22" s="56">
        <v>0</v>
      </c>
      <c r="N22" s="56">
        <v>140</v>
      </c>
      <c r="O22" s="56">
        <v>0</v>
      </c>
      <c r="P22" s="56">
        <v>37924</v>
      </c>
      <c r="Q22" s="46">
        <v>0</v>
      </c>
      <c r="R22" s="57">
        <v>0</v>
      </c>
      <c r="S22" s="46">
        <v>543</v>
      </c>
      <c r="T22" s="49">
        <f>SUM(B22:S22)</f>
        <v>885437</v>
      </c>
    </row>
    <row r="23" spans="1:20" ht="15">
      <c r="A23" s="44" t="s">
        <v>63</v>
      </c>
      <c r="B23" s="46">
        <v>0</v>
      </c>
      <c r="C23" s="46">
        <v>0</v>
      </c>
      <c r="D23" s="56">
        <v>0</v>
      </c>
      <c r="E23" s="56">
        <v>0</v>
      </c>
      <c r="F23" s="56">
        <v>0</v>
      </c>
      <c r="G23" s="56">
        <v>638170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3866</v>
      </c>
      <c r="O23" s="56">
        <v>0</v>
      </c>
      <c r="P23" s="56">
        <v>32278</v>
      </c>
      <c r="Q23" s="46">
        <v>0</v>
      </c>
      <c r="R23" s="57">
        <v>0</v>
      </c>
      <c r="S23" s="46">
        <v>0</v>
      </c>
      <c r="T23" s="49">
        <f>SUM(B23:S23)</f>
        <v>674314</v>
      </c>
    </row>
    <row r="24" spans="1:20" ht="15">
      <c r="A24" s="26" t="s">
        <v>64</v>
      </c>
      <c r="B24" s="58">
        <f>SUM(B22:B23)</f>
        <v>0</v>
      </c>
      <c r="C24" s="58">
        <f t="shared" ref="C24:T24" si="4">SUM(C22:C23)</f>
        <v>0</v>
      </c>
      <c r="D24" s="58">
        <f t="shared" si="4"/>
        <v>0</v>
      </c>
      <c r="E24" s="58">
        <f t="shared" si="4"/>
        <v>20</v>
      </c>
      <c r="F24" s="58">
        <f t="shared" si="4"/>
        <v>0</v>
      </c>
      <c r="G24" s="58">
        <f t="shared" si="4"/>
        <v>1484980</v>
      </c>
      <c r="H24" s="58">
        <f t="shared" si="4"/>
        <v>0</v>
      </c>
      <c r="I24" s="58">
        <f t="shared" si="4"/>
        <v>0</v>
      </c>
      <c r="J24" s="58">
        <f t="shared" si="4"/>
        <v>0</v>
      </c>
      <c r="K24" s="58">
        <f t="shared" si="4"/>
        <v>0</v>
      </c>
      <c r="L24" s="58">
        <f t="shared" si="4"/>
        <v>0</v>
      </c>
      <c r="M24" s="58">
        <f t="shared" si="4"/>
        <v>0</v>
      </c>
      <c r="N24" s="58">
        <f t="shared" si="4"/>
        <v>4006</v>
      </c>
      <c r="O24" s="58">
        <f t="shared" si="4"/>
        <v>0</v>
      </c>
      <c r="P24" s="58">
        <f t="shared" si="4"/>
        <v>70202</v>
      </c>
      <c r="Q24" s="58">
        <f t="shared" si="4"/>
        <v>0</v>
      </c>
      <c r="R24" s="58">
        <f t="shared" si="4"/>
        <v>0</v>
      </c>
      <c r="S24" s="58">
        <f t="shared" si="4"/>
        <v>543</v>
      </c>
      <c r="T24" s="58">
        <f t="shared" si="4"/>
        <v>1559751</v>
      </c>
    </row>
    <row r="25" spans="1:20" ht="15">
      <c r="A25" s="44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2"/>
      <c r="T25" s="49"/>
    </row>
    <row r="26" spans="1:20" ht="15">
      <c r="A26" s="60" t="s">
        <v>65</v>
      </c>
      <c r="B26" s="61">
        <f>B12+B19+B24</f>
        <v>47787</v>
      </c>
      <c r="C26" s="61">
        <f t="shared" ref="C26:S26" si="5">C12+C19+C24</f>
        <v>0</v>
      </c>
      <c r="D26" s="61">
        <f t="shared" si="5"/>
        <v>82887</v>
      </c>
      <c r="E26" s="61">
        <f t="shared" si="5"/>
        <v>398580</v>
      </c>
      <c r="F26" s="61">
        <f t="shared" si="5"/>
        <v>0</v>
      </c>
      <c r="G26" s="61">
        <f t="shared" si="5"/>
        <v>2912098</v>
      </c>
      <c r="H26" s="61">
        <f t="shared" si="5"/>
        <v>827711</v>
      </c>
      <c r="I26" s="61">
        <f t="shared" si="5"/>
        <v>68804</v>
      </c>
      <c r="J26" s="61">
        <f t="shared" si="5"/>
        <v>48166</v>
      </c>
      <c r="K26" s="61">
        <f t="shared" si="5"/>
        <v>0</v>
      </c>
      <c r="L26" s="61">
        <f t="shared" si="5"/>
        <v>79966</v>
      </c>
      <c r="M26" s="61">
        <f t="shared" si="5"/>
        <v>0</v>
      </c>
      <c r="N26" s="61">
        <f t="shared" si="5"/>
        <v>374118</v>
      </c>
      <c r="O26" s="61">
        <f t="shared" si="5"/>
        <v>428129</v>
      </c>
      <c r="P26" s="61">
        <f t="shared" si="5"/>
        <v>2984771</v>
      </c>
      <c r="Q26" s="61">
        <f t="shared" si="5"/>
        <v>252341</v>
      </c>
      <c r="R26" s="61">
        <f t="shared" si="5"/>
        <v>0</v>
      </c>
      <c r="S26" s="61">
        <f t="shared" si="5"/>
        <v>199317</v>
      </c>
      <c r="T26" s="61">
        <f>T12+T19+T24</f>
        <v>8704675</v>
      </c>
    </row>
    <row r="27" spans="1:20">
      <c r="A27" s="86" t="s">
        <v>80</v>
      </c>
    </row>
    <row r="28" spans="1:20">
      <c r="A28" s="86" t="s">
        <v>93</v>
      </c>
    </row>
    <row r="30" spans="1:20">
      <c r="S30" s="110"/>
    </row>
    <row r="31" spans="1:20">
      <c r="S31" s="110"/>
    </row>
    <row r="33" spans="1:7">
      <c r="G33" s="36"/>
    </row>
    <row r="37" spans="1:7" ht="15">
      <c r="A37"/>
      <c r="B37"/>
      <c r="C37"/>
      <c r="D37"/>
      <c r="E37"/>
    </row>
    <row r="38" spans="1:7" ht="15">
      <c r="A38" s="215" t="s">
        <v>240</v>
      </c>
      <c r="B38" s="215"/>
      <c r="C38" s="215"/>
      <c r="D38" s="215"/>
      <c r="E38" s="215"/>
    </row>
    <row r="39" spans="1:7" ht="15">
      <c r="A39" s="216" t="s">
        <v>152</v>
      </c>
      <c r="B39" s="216"/>
      <c r="C39" s="216"/>
      <c r="D39" s="216"/>
      <c r="E39" s="216"/>
    </row>
    <row r="41" spans="1:7" ht="30" customHeight="1">
      <c r="A41" s="62" t="s">
        <v>54</v>
      </c>
      <c r="B41" s="62">
        <v>2023</v>
      </c>
      <c r="C41" s="62">
        <v>2024</v>
      </c>
      <c r="D41" s="62" t="s">
        <v>75</v>
      </c>
      <c r="E41" s="62" t="s">
        <v>84</v>
      </c>
    </row>
    <row r="42" spans="1:7" ht="15">
      <c r="A42" s="63" t="s">
        <v>87</v>
      </c>
      <c r="B42" s="100">
        <v>727104</v>
      </c>
      <c r="C42" s="55">
        <v>586787</v>
      </c>
      <c r="D42" s="55">
        <f>C42-B42</f>
        <v>-140317</v>
      </c>
      <c r="E42" s="64">
        <f>D42/B42</f>
        <v>-0.19298064650999031</v>
      </c>
    </row>
    <row r="43" spans="1:7" ht="15">
      <c r="A43" s="63" t="s">
        <v>85</v>
      </c>
      <c r="B43" s="100">
        <v>1304386</v>
      </c>
      <c r="C43" s="55">
        <v>1456666</v>
      </c>
      <c r="D43" s="55">
        <f t="shared" ref="D43:D45" si="6">C43-B43</f>
        <v>152280</v>
      </c>
      <c r="E43" s="64">
        <f t="shared" ref="E43:E46" si="7">D43/B43</f>
        <v>0.11674458327519614</v>
      </c>
    </row>
    <row r="44" spans="1:7" ht="15">
      <c r="A44" s="63" t="s">
        <v>59</v>
      </c>
      <c r="B44" s="100">
        <v>1524686</v>
      </c>
      <c r="C44" s="55">
        <v>1600800</v>
      </c>
      <c r="D44" s="55">
        <f t="shared" si="6"/>
        <v>76114</v>
      </c>
      <c r="E44" s="64">
        <f t="shared" si="7"/>
        <v>4.9921098508151844E-2</v>
      </c>
    </row>
    <row r="45" spans="1:7" ht="15">
      <c r="A45" s="63" t="s">
        <v>60</v>
      </c>
      <c r="B45" s="100">
        <v>1516818</v>
      </c>
      <c r="C45" s="55">
        <v>2143211</v>
      </c>
      <c r="D45" s="55">
        <f t="shared" si="6"/>
        <v>626393</v>
      </c>
      <c r="E45" s="64">
        <f t="shared" si="7"/>
        <v>0.41296516787116189</v>
      </c>
    </row>
    <row r="46" spans="1:7" ht="15">
      <c r="A46" s="65" t="s">
        <v>61</v>
      </c>
      <c r="B46" s="66">
        <f>SUM(B42:B45)</f>
        <v>5072994</v>
      </c>
      <c r="C46" s="66">
        <f>SUM(C42:C45)</f>
        <v>5787464</v>
      </c>
      <c r="D46" s="66">
        <f t="shared" ref="D46" si="8">SUM(D42:D45)</f>
        <v>714470</v>
      </c>
      <c r="E46" s="111">
        <f t="shared" si="7"/>
        <v>0.14083793515229862</v>
      </c>
    </row>
    <row r="47" spans="1:7" ht="15">
      <c r="A47" s="63"/>
      <c r="B47" s="53"/>
      <c r="C47" s="53"/>
      <c r="D47" s="55"/>
      <c r="E47" s="67"/>
    </row>
    <row r="48" spans="1:7" ht="26.25" customHeight="1">
      <c r="A48" s="62" t="s">
        <v>52</v>
      </c>
      <c r="B48" s="62">
        <v>2023</v>
      </c>
      <c r="C48" s="62">
        <v>2024</v>
      </c>
      <c r="D48" s="62" t="s">
        <v>75</v>
      </c>
      <c r="E48" s="62" t="s">
        <v>84</v>
      </c>
    </row>
    <row r="49" spans="1:6" ht="15">
      <c r="A49" s="63" t="s">
        <v>86</v>
      </c>
      <c r="B49" s="55">
        <v>161477</v>
      </c>
      <c r="C49" s="55">
        <v>245366</v>
      </c>
      <c r="D49" s="55">
        <f>C49-B49</f>
        <v>83889</v>
      </c>
      <c r="E49" s="64">
        <f>D49/B49</f>
        <v>0.51951051852585817</v>
      </c>
    </row>
    <row r="50" spans="1:6" ht="15">
      <c r="A50" s="63" t="s">
        <v>85</v>
      </c>
      <c r="B50" s="55">
        <v>642241</v>
      </c>
      <c r="C50" s="55">
        <v>575331</v>
      </c>
      <c r="D50" s="55">
        <f t="shared" ref="D50:D52" si="9">C50-B50</f>
        <v>-66910</v>
      </c>
      <c r="E50" s="64">
        <f t="shared" ref="E50:E52" si="10">D50/B50</f>
        <v>-0.10418207495317179</v>
      </c>
    </row>
    <row r="51" spans="1:6" ht="15">
      <c r="A51" s="63" t="s">
        <v>113</v>
      </c>
      <c r="B51" s="55">
        <v>254081</v>
      </c>
      <c r="C51" s="55">
        <v>136525</v>
      </c>
      <c r="D51" s="55">
        <f t="shared" si="9"/>
        <v>-117556</v>
      </c>
      <c r="E51" s="64">
        <f t="shared" si="10"/>
        <v>-0.46267135283630023</v>
      </c>
    </row>
    <row r="52" spans="1:6" ht="15">
      <c r="A52" s="63" t="s">
        <v>112</v>
      </c>
      <c r="B52" s="55">
        <v>532409</v>
      </c>
      <c r="C52" s="55">
        <v>400238</v>
      </c>
      <c r="D52" s="55">
        <f t="shared" si="9"/>
        <v>-132171</v>
      </c>
      <c r="E52" s="64">
        <f t="shared" si="10"/>
        <v>-0.24825087479738323</v>
      </c>
    </row>
    <row r="53" spans="1:6" ht="15">
      <c r="A53" s="65" t="s">
        <v>74</v>
      </c>
      <c r="B53" s="66">
        <f>SUM(B49:B52)</f>
        <v>1590208</v>
      </c>
      <c r="C53" s="66">
        <f>SUM(C49:C52)</f>
        <v>1357460</v>
      </c>
      <c r="D53" s="66">
        <f t="shared" ref="D53" si="11">SUM(D49:D52)</f>
        <v>-232748</v>
      </c>
      <c r="E53" s="81">
        <f>D53/B53</f>
        <v>-0.14636324304745041</v>
      </c>
    </row>
    <row r="54" spans="1:6" ht="15">
      <c r="A54" s="63"/>
      <c r="B54" s="53"/>
      <c r="C54" s="53"/>
      <c r="D54" s="55"/>
      <c r="E54" s="67"/>
      <c r="F54" s="6"/>
    </row>
    <row r="55" spans="1:6" ht="24" customHeight="1">
      <c r="A55" s="62" t="s">
        <v>53</v>
      </c>
      <c r="B55" s="62">
        <v>2023</v>
      </c>
      <c r="C55" s="62">
        <v>2024</v>
      </c>
      <c r="D55" s="62" t="s">
        <v>75</v>
      </c>
      <c r="E55" s="62" t="s">
        <v>84</v>
      </c>
    </row>
    <row r="56" spans="1:6" ht="15">
      <c r="A56" s="63" t="s">
        <v>50</v>
      </c>
      <c r="B56" s="68">
        <v>577768</v>
      </c>
      <c r="C56" s="68">
        <v>885437</v>
      </c>
      <c r="D56" s="55">
        <f>C56-B56</f>
        <v>307669</v>
      </c>
      <c r="E56" s="64">
        <f>D56/B56</f>
        <v>0.53251305022084994</v>
      </c>
    </row>
    <row r="57" spans="1:6" ht="15">
      <c r="A57" s="63" t="s">
        <v>63</v>
      </c>
      <c r="B57" s="68">
        <v>600831</v>
      </c>
      <c r="C57" s="68">
        <v>674314</v>
      </c>
      <c r="D57" s="55">
        <f>C57-B57</f>
        <v>73483</v>
      </c>
      <c r="E57" s="64">
        <f>D57/B57</f>
        <v>0.12230227801162057</v>
      </c>
    </row>
    <row r="58" spans="1:6" ht="15">
      <c r="A58" s="65" t="s">
        <v>73</v>
      </c>
      <c r="B58" s="69">
        <f>SUM(B56:B57)</f>
        <v>1178599</v>
      </c>
      <c r="C58" s="69">
        <f>SUM(C56:C57)</f>
        <v>1559751</v>
      </c>
      <c r="D58" s="69">
        <f t="shared" ref="D58" si="12">SUM(D56:D57)</f>
        <v>381152</v>
      </c>
      <c r="E58" s="81">
        <f>D58/B58</f>
        <v>0.32339413150698415</v>
      </c>
    </row>
    <row r="59" spans="1:6" ht="15">
      <c r="A59" s="53"/>
      <c r="B59" s="70"/>
      <c r="C59" s="70"/>
      <c r="D59" s="55"/>
      <c r="E59" s="64"/>
    </row>
    <row r="60" spans="1:6" ht="15">
      <c r="A60" s="71" t="s">
        <v>242</v>
      </c>
      <c r="B60" s="69">
        <f>B46+B53+B58</f>
        <v>7841801</v>
      </c>
      <c r="C60" s="69">
        <f t="shared" ref="C60:D60" si="13">C46+C53+C58</f>
        <v>8704675</v>
      </c>
      <c r="D60" s="69">
        <f t="shared" si="13"/>
        <v>862874</v>
      </c>
      <c r="E60" s="80">
        <f>D60/B60</f>
        <v>0.11003518196904002</v>
      </c>
    </row>
    <row r="61" spans="1:6" ht="14.25">
      <c r="A61" s="87" t="s">
        <v>80</v>
      </c>
      <c r="B61" s="1"/>
      <c r="C61" s="1"/>
      <c r="D61" s="1"/>
      <c r="E61" s="1"/>
    </row>
    <row r="98" spans="1:5">
      <c r="E98" s="33"/>
    </row>
    <row r="99" spans="1:5" ht="15" customHeight="1">
      <c r="A99" s="215" t="s">
        <v>114</v>
      </c>
      <c r="B99" s="215"/>
      <c r="C99" s="215"/>
      <c r="D99" s="215"/>
      <c r="E99" s="215"/>
    </row>
    <row r="100" spans="1:5" ht="15" customHeight="1">
      <c r="A100" s="218" t="s">
        <v>220</v>
      </c>
      <c r="B100" s="218"/>
      <c r="C100" s="218"/>
      <c r="D100" s="218"/>
      <c r="E100" s="218"/>
    </row>
    <row r="101" spans="1:5" ht="15">
      <c r="A101" s="20"/>
      <c r="B101" s="27">
        <v>2023</v>
      </c>
      <c r="C101" s="27">
        <v>2024</v>
      </c>
      <c r="D101" s="27" t="s">
        <v>96</v>
      </c>
      <c r="E101" s="27" t="s">
        <v>95</v>
      </c>
    </row>
    <row r="102" spans="1:5" ht="15">
      <c r="A102" s="16" t="s">
        <v>2</v>
      </c>
      <c r="B102" s="48">
        <v>0</v>
      </c>
      <c r="C102" s="48">
        <v>0</v>
      </c>
      <c r="D102" s="48">
        <f>C102-B102</f>
        <v>0</v>
      </c>
      <c r="E102" s="112">
        <v>0</v>
      </c>
    </row>
    <row r="103" spans="1:5" ht="15">
      <c r="A103" s="16" t="s">
        <v>3</v>
      </c>
      <c r="B103" s="48">
        <v>109696</v>
      </c>
      <c r="C103" s="48">
        <v>47787</v>
      </c>
      <c r="D103" s="48">
        <f t="shared" ref="D103:D117" si="14">C103-B103</f>
        <v>-61909</v>
      </c>
      <c r="E103" s="112">
        <f t="shared" ref="E103:E117" si="15">D103/B103</f>
        <v>-0.56436880105017506</v>
      </c>
    </row>
    <row r="104" spans="1:5" ht="15">
      <c r="A104" s="16" t="s">
        <v>4</v>
      </c>
      <c r="B104" s="48">
        <v>106777</v>
      </c>
      <c r="C104" s="48">
        <v>82887</v>
      </c>
      <c r="D104" s="48">
        <f t="shared" si="14"/>
        <v>-23890</v>
      </c>
      <c r="E104" s="112">
        <f t="shared" si="15"/>
        <v>-0.22373732170785843</v>
      </c>
    </row>
    <row r="105" spans="1:5" ht="15">
      <c r="A105" s="16" t="s">
        <v>5</v>
      </c>
      <c r="B105" s="48">
        <v>288483</v>
      </c>
      <c r="C105" s="48">
        <v>398580</v>
      </c>
      <c r="D105" s="48">
        <f t="shared" si="14"/>
        <v>110097</v>
      </c>
      <c r="E105" s="112">
        <f t="shared" si="15"/>
        <v>0.38164120589428147</v>
      </c>
    </row>
    <row r="106" spans="1:5" ht="15">
      <c r="A106" s="16" t="s">
        <v>7</v>
      </c>
      <c r="B106" s="48">
        <v>2314738</v>
      </c>
      <c r="C106" s="48">
        <v>2912098</v>
      </c>
      <c r="D106" s="48">
        <f t="shared" si="14"/>
        <v>597360</v>
      </c>
      <c r="E106" s="112">
        <f t="shared" si="15"/>
        <v>0.25806808373129053</v>
      </c>
    </row>
    <row r="107" spans="1:5" ht="15">
      <c r="A107" s="16" t="s">
        <v>8</v>
      </c>
      <c r="B107" s="48">
        <v>702111</v>
      </c>
      <c r="C107" s="48">
        <v>827711</v>
      </c>
      <c r="D107" s="48">
        <f t="shared" si="14"/>
        <v>125600</v>
      </c>
      <c r="E107" s="112">
        <f t="shared" si="15"/>
        <v>0.17888909303514686</v>
      </c>
    </row>
    <row r="108" spans="1:5" ht="15">
      <c r="A108" s="16" t="s">
        <v>9</v>
      </c>
      <c r="B108" s="48">
        <v>64276</v>
      </c>
      <c r="C108" s="48">
        <v>68804</v>
      </c>
      <c r="D108" s="48">
        <f t="shared" si="14"/>
        <v>4528</v>
      </c>
      <c r="E108" s="112">
        <f t="shared" si="15"/>
        <v>7.0446200759225835E-2</v>
      </c>
    </row>
    <row r="109" spans="1:5" ht="15">
      <c r="A109" s="17" t="s">
        <v>11</v>
      </c>
      <c r="B109" s="48">
        <v>187319</v>
      </c>
      <c r="C109" s="48">
        <v>48166</v>
      </c>
      <c r="D109" s="48">
        <f t="shared" si="14"/>
        <v>-139153</v>
      </c>
      <c r="E109" s="112">
        <f t="shared" si="15"/>
        <v>-0.74286644707691163</v>
      </c>
    </row>
    <row r="110" spans="1:5" ht="15">
      <c r="A110" s="17" t="s">
        <v>13</v>
      </c>
      <c r="B110" s="48">
        <v>119004</v>
      </c>
      <c r="C110" s="48">
        <v>79966</v>
      </c>
      <c r="D110" s="48">
        <f t="shared" si="14"/>
        <v>-39038</v>
      </c>
      <c r="E110" s="112">
        <f t="shared" si="15"/>
        <v>-0.32803939363382745</v>
      </c>
    </row>
    <row r="111" spans="1:5" ht="15">
      <c r="A111" s="17" t="s">
        <v>14</v>
      </c>
      <c r="B111" s="48">
        <v>193979</v>
      </c>
      <c r="C111" s="48">
        <v>374118</v>
      </c>
      <c r="D111" s="48">
        <f t="shared" si="14"/>
        <v>180139</v>
      </c>
      <c r="E111" s="112">
        <f t="shared" si="15"/>
        <v>0.92865207058496024</v>
      </c>
    </row>
    <row r="112" spans="1:5" ht="15">
      <c r="A112" s="17" t="s">
        <v>92</v>
      </c>
      <c r="B112" s="48">
        <v>2708025</v>
      </c>
      <c r="C112" s="48">
        <v>2984771</v>
      </c>
      <c r="D112" s="48">
        <f t="shared" si="14"/>
        <v>276746</v>
      </c>
      <c r="E112" s="112">
        <f t="shared" si="15"/>
        <v>0.10219477294338125</v>
      </c>
    </row>
    <row r="113" spans="1:5" ht="15">
      <c r="A113" s="17" t="s">
        <v>15</v>
      </c>
      <c r="B113" s="48">
        <v>414678</v>
      </c>
      <c r="C113" s="48">
        <v>428129</v>
      </c>
      <c r="D113" s="48">
        <f t="shared" si="14"/>
        <v>13451</v>
      </c>
      <c r="E113" s="112">
        <f t="shared" si="15"/>
        <v>3.2437216346177036E-2</v>
      </c>
    </row>
    <row r="114" spans="1:5" ht="15">
      <c r="A114" s="16" t="s">
        <v>36</v>
      </c>
      <c r="B114" s="48">
        <v>272642</v>
      </c>
      <c r="C114" s="48">
        <v>252341</v>
      </c>
      <c r="D114" s="48">
        <f t="shared" si="14"/>
        <v>-20301</v>
      </c>
      <c r="E114" s="112">
        <f t="shared" si="15"/>
        <v>-7.4460281247936855E-2</v>
      </c>
    </row>
    <row r="115" spans="1:5" ht="15">
      <c r="A115" s="18" t="s">
        <v>17</v>
      </c>
      <c r="B115" s="48">
        <v>40</v>
      </c>
      <c r="C115" s="48">
        <v>0</v>
      </c>
      <c r="D115" s="48">
        <f t="shared" si="14"/>
        <v>-40</v>
      </c>
      <c r="E115" s="112">
        <f t="shared" si="15"/>
        <v>-1</v>
      </c>
    </row>
    <row r="116" spans="1:5" ht="15">
      <c r="A116" s="18" t="s">
        <v>18</v>
      </c>
      <c r="B116" s="48">
        <v>360033</v>
      </c>
      <c r="C116" s="48">
        <v>199317</v>
      </c>
      <c r="D116" s="48">
        <f t="shared" si="14"/>
        <v>-160716</v>
      </c>
      <c r="E116" s="112">
        <f t="shared" si="15"/>
        <v>-0.44639241402871405</v>
      </c>
    </row>
    <row r="117" spans="1:5" ht="15">
      <c r="A117" s="72" t="s">
        <v>65</v>
      </c>
      <c r="B117" s="114">
        <f>SUM(B102:B116)</f>
        <v>7841801</v>
      </c>
      <c r="C117" s="114">
        <f t="shared" ref="C117" si="16">SUM(C102:C116)</f>
        <v>8704675</v>
      </c>
      <c r="D117" s="114">
        <f t="shared" si="14"/>
        <v>862874</v>
      </c>
      <c r="E117" s="115">
        <f t="shared" si="15"/>
        <v>0.11003518196904002</v>
      </c>
    </row>
    <row r="118" spans="1:5" ht="14.25">
      <c r="A118" s="87" t="s">
        <v>80</v>
      </c>
      <c r="B118" s="1"/>
      <c r="C118" s="1"/>
      <c r="D118" s="1"/>
      <c r="E118" s="1"/>
    </row>
    <row r="129" spans="1:5">
      <c r="A129" s="217" t="s">
        <v>241</v>
      </c>
      <c r="B129" s="217"/>
      <c r="C129" s="217"/>
      <c r="D129" s="217"/>
      <c r="E129" s="217"/>
    </row>
    <row r="130" spans="1:5" ht="15" customHeight="1">
      <c r="A130" s="9"/>
      <c r="B130" s="9"/>
      <c r="C130" s="9"/>
      <c r="D130" s="9"/>
      <c r="E130" s="9"/>
    </row>
    <row r="131" spans="1:5" ht="14.25">
      <c r="A131" s="27" t="s">
        <v>97</v>
      </c>
      <c r="B131" s="27">
        <v>2023</v>
      </c>
      <c r="C131" s="27">
        <v>2024</v>
      </c>
      <c r="D131" s="27" t="s">
        <v>221</v>
      </c>
      <c r="E131" s="27" t="s">
        <v>95</v>
      </c>
    </row>
    <row r="132" spans="1:5" ht="15">
      <c r="A132" s="73" t="s">
        <v>54</v>
      </c>
      <c r="B132" s="74">
        <v>5072994</v>
      </c>
      <c r="C132" s="74">
        <v>5787464</v>
      </c>
      <c r="D132" s="74">
        <f>C132-B132</f>
        <v>714470</v>
      </c>
      <c r="E132" s="75">
        <f>D132/B132</f>
        <v>0.14083793515229862</v>
      </c>
    </row>
    <row r="133" spans="1:5" ht="15">
      <c r="A133" s="73" t="s">
        <v>69</v>
      </c>
      <c r="B133" s="74">
        <v>1590208</v>
      </c>
      <c r="C133" s="74">
        <v>1357460</v>
      </c>
      <c r="D133" s="74">
        <f t="shared" ref="D133:D135" si="17">C133-B133</f>
        <v>-232748</v>
      </c>
      <c r="E133" s="75">
        <f t="shared" ref="E133:E135" si="18">D133/B133</f>
        <v>-0.14636324304745041</v>
      </c>
    </row>
    <row r="134" spans="1:5" ht="15">
      <c r="A134" s="73" t="s">
        <v>53</v>
      </c>
      <c r="B134" s="74">
        <v>1178599</v>
      </c>
      <c r="C134" s="74">
        <v>1559751</v>
      </c>
      <c r="D134" s="74">
        <f t="shared" si="17"/>
        <v>381152</v>
      </c>
      <c r="E134" s="75">
        <f t="shared" si="18"/>
        <v>0.32339413150698415</v>
      </c>
    </row>
    <row r="135" spans="1:5" ht="15">
      <c r="A135" s="76" t="s">
        <v>19</v>
      </c>
      <c r="B135" s="77">
        <f>SUM(B132:B134)</f>
        <v>7841801</v>
      </c>
      <c r="C135" s="77">
        <f>SUM(C132:C134)</f>
        <v>8704675</v>
      </c>
      <c r="D135" s="77">
        <f t="shared" si="17"/>
        <v>862874</v>
      </c>
      <c r="E135" s="78">
        <f t="shared" si="18"/>
        <v>0.11003518196904002</v>
      </c>
    </row>
    <row r="136" spans="1:5" ht="14.25">
      <c r="A136" s="87" t="s">
        <v>80</v>
      </c>
      <c r="B136" s="1"/>
      <c r="C136" s="1"/>
      <c r="D136" s="1"/>
      <c r="E136" s="1"/>
    </row>
    <row r="137" spans="1:5" ht="14.25">
      <c r="A137" s="1"/>
      <c r="B137" s="1"/>
      <c r="C137" s="1"/>
      <c r="D137" s="1"/>
      <c r="E137" s="1"/>
    </row>
  </sheetData>
  <mergeCells count="9">
    <mergeCell ref="A39:E39"/>
    <mergeCell ref="A129:E129"/>
    <mergeCell ref="A2:T2"/>
    <mergeCell ref="A38:E38"/>
    <mergeCell ref="A5:T5"/>
    <mergeCell ref="A4:T4"/>
    <mergeCell ref="A3:T3"/>
    <mergeCell ref="A99:E99"/>
    <mergeCell ref="A100:E100"/>
  </mergeCells>
  <pageMargins left="0.7" right="0.7" top="0.75" bottom="0.75" header="0.3" footer="0.3"/>
  <pageSetup scale="36" orientation="landscape" horizontalDpi="4294967293" verticalDpi="0" r:id="rId1"/>
  <rowBreaks count="1" manualBreakCount="1">
    <brk id="62" max="16383" man="1"/>
  </rowBreaks>
  <ignoredErrors>
    <ignoredError sqref="B46 B53:C53 B135:C135 C46:D46 B117:C117 B58:C58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06"/>
  <sheetViews>
    <sheetView view="pageBreakPreview" topLeftCell="A216" zoomScale="60" zoomScaleNormal="100" workbookViewId="0">
      <selection activeCell="K251" sqref="K251"/>
    </sheetView>
  </sheetViews>
  <sheetFormatPr baseColWidth="10" defaultColWidth="10.85546875" defaultRowHeight="14.25"/>
  <cols>
    <col min="1" max="1" width="10.85546875" style="1"/>
    <col min="2" max="2" width="29.42578125" style="1" customWidth="1"/>
    <col min="3" max="3" width="17.5703125" style="1" customWidth="1"/>
    <col min="4" max="4" width="17" style="1" customWidth="1"/>
    <col min="5" max="5" width="17.85546875" style="1" customWidth="1"/>
    <col min="6" max="6" width="16" style="1" customWidth="1"/>
    <col min="7" max="7" width="15.42578125" style="1" customWidth="1"/>
    <col min="8" max="8" width="14" style="1" customWidth="1"/>
    <col min="9" max="16384" width="10.85546875" style="1"/>
  </cols>
  <sheetData>
    <row r="1" spans="2:8" ht="15">
      <c r="B1"/>
      <c r="C1"/>
      <c r="D1" s="19"/>
      <c r="E1" s="109" t="s">
        <v>31</v>
      </c>
      <c r="F1" s="19"/>
      <c r="G1" s="165"/>
      <c r="H1" s="165"/>
    </row>
    <row r="2" spans="2:8" ht="15">
      <c r="B2"/>
      <c r="C2"/>
      <c r="D2" s="19"/>
      <c r="E2" s="109" t="s">
        <v>111</v>
      </c>
      <c r="F2" s="19"/>
      <c r="G2"/>
      <c r="H2"/>
    </row>
    <row r="3" spans="2:8" ht="15">
      <c r="B3"/>
      <c r="C3"/>
      <c r="D3"/>
      <c r="E3" s="166" t="s">
        <v>81</v>
      </c>
      <c r="F3"/>
      <c r="G3" s="167"/>
      <c r="H3" s="167"/>
    </row>
    <row r="4" spans="2:8" ht="15">
      <c r="B4"/>
      <c r="C4" s="168"/>
      <c r="D4"/>
      <c r="E4" s="166" t="s">
        <v>119</v>
      </c>
      <c r="F4"/>
      <c r="G4" s="167"/>
      <c r="H4" s="167"/>
    </row>
    <row r="5" spans="2:8">
      <c r="B5" s="223" t="s">
        <v>43</v>
      </c>
      <c r="C5" s="223" t="s">
        <v>7</v>
      </c>
      <c r="D5" s="223" t="s">
        <v>11</v>
      </c>
      <c r="E5" s="223" t="s">
        <v>42</v>
      </c>
      <c r="F5" s="223" t="s">
        <v>16</v>
      </c>
      <c r="G5" s="220" t="s">
        <v>18</v>
      </c>
      <c r="H5" s="220" t="s">
        <v>20</v>
      </c>
    </row>
    <row r="6" spans="2:8">
      <c r="B6" s="222"/>
      <c r="C6" s="222"/>
      <c r="D6" s="222"/>
      <c r="E6" s="222"/>
      <c r="F6" s="222"/>
      <c r="G6" s="221"/>
      <c r="H6" s="221"/>
    </row>
    <row r="7" spans="2:8" ht="15">
      <c r="B7" s="169" t="s">
        <v>44</v>
      </c>
      <c r="C7" s="170">
        <v>102017</v>
      </c>
      <c r="D7" s="45">
        <v>4</v>
      </c>
      <c r="E7" s="45">
        <v>1405.5</v>
      </c>
      <c r="F7" s="171">
        <v>51087.75</v>
      </c>
      <c r="G7" s="46">
        <v>3343</v>
      </c>
      <c r="H7" s="172">
        <f>SUM(C7:G7)</f>
        <v>157857.25</v>
      </c>
    </row>
    <row r="8" spans="2:8" ht="15">
      <c r="B8" s="173" t="s">
        <v>45</v>
      </c>
      <c r="C8" s="170">
        <v>938</v>
      </c>
      <c r="D8" s="170">
        <v>1225</v>
      </c>
      <c r="E8" s="170">
        <v>1426.5</v>
      </c>
      <c r="F8" s="174">
        <v>6443.25</v>
      </c>
      <c r="G8" s="170">
        <v>5235.75</v>
      </c>
      <c r="H8" s="172">
        <f t="shared" ref="H8:H9" si="0">SUM(C8:G8)</f>
        <v>15268.5</v>
      </c>
    </row>
    <row r="9" spans="2:8" ht="15">
      <c r="B9" s="173" t="s">
        <v>236</v>
      </c>
      <c r="C9" s="172">
        <f>SUM(C7:C8)</f>
        <v>102955</v>
      </c>
      <c r="D9" s="172">
        <f t="shared" ref="D9:G9" si="1">SUM(D7:D8)</f>
        <v>1229</v>
      </c>
      <c r="E9" s="172">
        <f t="shared" si="1"/>
        <v>2832</v>
      </c>
      <c r="F9" s="172">
        <f t="shared" si="1"/>
        <v>57531</v>
      </c>
      <c r="G9" s="172">
        <f t="shared" si="1"/>
        <v>8578.75</v>
      </c>
      <c r="H9" s="172">
        <f t="shared" si="0"/>
        <v>173125.75</v>
      </c>
    </row>
    <row r="10" spans="2:8" ht="15">
      <c r="B10" s="52"/>
      <c r="C10" s="52"/>
      <c r="D10" s="52"/>
      <c r="E10" s="52"/>
      <c r="F10" s="52"/>
      <c r="G10" s="52"/>
      <c r="H10" s="52"/>
    </row>
    <row r="11" spans="2:8">
      <c r="B11" s="222" t="s">
        <v>47</v>
      </c>
      <c r="C11" s="222" t="s">
        <v>7</v>
      </c>
      <c r="D11" s="222" t="s">
        <v>11</v>
      </c>
      <c r="E11" s="222" t="s">
        <v>42</v>
      </c>
      <c r="F11" s="222" t="s">
        <v>16</v>
      </c>
      <c r="G11" s="221" t="s">
        <v>18</v>
      </c>
      <c r="H11" s="221" t="s">
        <v>20</v>
      </c>
    </row>
    <row r="12" spans="2:8">
      <c r="B12" s="222"/>
      <c r="C12" s="222"/>
      <c r="D12" s="222"/>
      <c r="E12" s="222"/>
      <c r="F12" s="222"/>
      <c r="G12" s="221"/>
      <c r="H12" s="221"/>
    </row>
    <row r="13" spans="2:8" ht="15">
      <c r="B13" s="173" t="s">
        <v>44</v>
      </c>
      <c r="C13" s="170">
        <v>28970</v>
      </c>
      <c r="D13" s="170">
        <v>1035</v>
      </c>
      <c r="E13" s="170">
        <v>3218.25</v>
      </c>
      <c r="F13" s="174">
        <v>23373.5</v>
      </c>
      <c r="G13" s="170">
        <v>7982.75</v>
      </c>
      <c r="H13" s="172">
        <f>SUM(C13:G13)</f>
        <v>64579.5</v>
      </c>
    </row>
    <row r="14" spans="2:8" ht="15">
      <c r="B14" s="173" t="s">
        <v>45</v>
      </c>
      <c r="C14" s="170">
        <v>82076</v>
      </c>
      <c r="D14" s="170">
        <v>55</v>
      </c>
      <c r="E14" s="170">
        <v>267.75</v>
      </c>
      <c r="F14" s="174">
        <v>32093.5</v>
      </c>
      <c r="G14" s="170">
        <v>208</v>
      </c>
      <c r="H14" s="172">
        <f t="shared" ref="H14:H15" si="2">SUM(C14:G14)</f>
        <v>114700.25</v>
      </c>
    </row>
    <row r="15" spans="2:8" ht="15">
      <c r="B15" s="173" t="s">
        <v>237</v>
      </c>
      <c r="C15" s="172">
        <f>SUM(C13:C14)</f>
        <v>111046</v>
      </c>
      <c r="D15" s="172">
        <f t="shared" ref="D15:G15" si="3">SUM(D13:D14)</f>
        <v>1090</v>
      </c>
      <c r="E15" s="172">
        <f t="shared" si="3"/>
        <v>3486</v>
      </c>
      <c r="F15" s="172">
        <f t="shared" si="3"/>
        <v>55467</v>
      </c>
      <c r="G15" s="172">
        <f t="shared" si="3"/>
        <v>8190.75</v>
      </c>
      <c r="H15" s="172">
        <f t="shared" si="2"/>
        <v>179279.75</v>
      </c>
    </row>
    <row r="16" spans="2:8" ht="15">
      <c r="B16" s="52"/>
      <c r="C16" s="52"/>
      <c r="D16" s="52"/>
      <c r="E16" s="52"/>
      <c r="F16" s="52"/>
      <c r="G16" s="52"/>
      <c r="H16" s="52"/>
    </row>
    <row r="17" spans="2:9">
      <c r="B17" s="222" t="s">
        <v>49</v>
      </c>
      <c r="C17" s="222" t="s">
        <v>7</v>
      </c>
      <c r="D17" s="222" t="s">
        <v>11</v>
      </c>
      <c r="E17" s="222" t="s">
        <v>42</v>
      </c>
      <c r="F17" s="222" t="s">
        <v>16</v>
      </c>
      <c r="G17" s="221" t="s">
        <v>18</v>
      </c>
      <c r="H17" s="221" t="s">
        <v>20</v>
      </c>
    </row>
    <row r="18" spans="2:9">
      <c r="B18" s="222"/>
      <c r="C18" s="222"/>
      <c r="D18" s="222"/>
      <c r="E18" s="222"/>
      <c r="F18" s="222"/>
      <c r="G18" s="221"/>
      <c r="H18" s="221"/>
    </row>
    <row r="19" spans="2:9" ht="15">
      <c r="B19" s="173" t="s">
        <v>44</v>
      </c>
      <c r="C19" s="170">
        <v>78879</v>
      </c>
      <c r="D19" s="170">
        <v>0</v>
      </c>
      <c r="E19" s="175">
        <v>0</v>
      </c>
      <c r="F19" s="175">
        <v>5173.75</v>
      </c>
      <c r="G19" s="170">
        <v>0</v>
      </c>
      <c r="H19" s="46">
        <f>SUM(C19:G19)</f>
        <v>84052.75</v>
      </c>
      <c r="I19" s="13"/>
    </row>
    <row r="20" spans="2:9" ht="15">
      <c r="B20" s="173" t="s">
        <v>45</v>
      </c>
      <c r="C20" s="46">
        <v>19541</v>
      </c>
      <c r="D20" s="170">
        <v>0</v>
      </c>
      <c r="E20" s="176">
        <v>0</v>
      </c>
      <c r="F20" s="175">
        <v>0</v>
      </c>
      <c r="G20" s="170">
        <v>0</v>
      </c>
      <c r="H20" s="46">
        <f t="shared" ref="H20:H21" si="4">SUM(C20:G20)</f>
        <v>19541</v>
      </c>
      <c r="I20" s="13"/>
    </row>
    <row r="21" spans="2:9" ht="15">
      <c r="B21" s="177" t="s">
        <v>50</v>
      </c>
      <c r="C21" s="172">
        <f>SUM(C19:C20)</f>
        <v>98420</v>
      </c>
      <c r="D21" s="172">
        <f t="shared" ref="D21:G21" si="5">SUM(D19:D20)</f>
        <v>0</v>
      </c>
      <c r="E21" s="172">
        <f t="shared" si="5"/>
        <v>0</v>
      </c>
      <c r="F21" s="172">
        <f t="shared" si="5"/>
        <v>5173.75</v>
      </c>
      <c r="G21" s="172">
        <f t="shared" si="5"/>
        <v>0</v>
      </c>
      <c r="H21" s="172">
        <f t="shared" si="4"/>
        <v>103593.75</v>
      </c>
      <c r="I21" s="13"/>
    </row>
    <row r="22" spans="2:9" ht="15">
      <c r="B22" s="173" t="s">
        <v>44</v>
      </c>
      <c r="C22" s="170">
        <v>74576</v>
      </c>
      <c r="D22" s="170">
        <v>0</v>
      </c>
      <c r="E22" s="175">
        <v>0</v>
      </c>
      <c r="F22" s="175">
        <v>4846.5</v>
      </c>
      <c r="G22" s="170">
        <v>0</v>
      </c>
      <c r="H22" s="46">
        <f>SUM(C22:G22)</f>
        <v>79422.5</v>
      </c>
      <c r="I22" s="13"/>
    </row>
    <row r="23" spans="2:9" ht="15">
      <c r="B23" s="173" t="s">
        <v>45</v>
      </c>
      <c r="C23" s="170">
        <v>22751</v>
      </c>
      <c r="D23" s="170">
        <v>0</v>
      </c>
      <c r="E23" s="175">
        <v>0</v>
      </c>
      <c r="F23" s="175">
        <v>0</v>
      </c>
      <c r="G23" s="170">
        <v>0</v>
      </c>
      <c r="H23" s="46">
        <f t="shared" ref="H23:H24" si="6">SUM(C23:G23)</f>
        <v>22751</v>
      </c>
      <c r="I23" s="13"/>
    </row>
    <row r="24" spans="2:9" ht="15">
      <c r="B24" s="177" t="s">
        <v>51</v>
      </c>
      <c r="C24" s="172">
        <f>SUM(C22:C23)</f>
        <v>97327</v>
      </c>
      <c r="D24" s="172">
        <f t="shared" ref="D24:G24" si="7">SUM(D22:D23)</f>
        <v>0</v>
      </c>
      <c r="E24" s="172">
        <f t="shared" si="7"/>
        <v>0</v>
      </c>
      <c r="F24" s="172">
        <f t="shared" si="7"/>
        <v>4846.5</v>
      </c>
      <c r="G24" s="172">
        <f t="shared" si="7"/>
        <v>0</v>
      </c>
      <c r="H24" s="172">
        <f t="shared" si="6"/>
        <v>102173.5</v>
      </c>
      <c r="I24" s="13"/>
    </row>
    <row r="25" spans="2:9" ht="15">
      <c r="B25" s="173" t="s">
        <v>238</v>
      </c>
      <c r="C25" s="172">
        <f>C21+C24</f>
        <v>195747</v>
      </c>
      <c r="D25" s="172">
        <f t="shared" ref="D25:H25" si="8">D21+D24</f>
        <v>0</v>
      </c>
      <c r="E25" s="172">
        <f t="shared" si="8"/>
        <v>0</v>
      </c>
      <c r="F25" s="172">
        <f t="shared" si="8"/>
        <v>10020.25</v>
      </c>
      <c r="G25" s="172">
        <f t="shared" si="8"/>
        <v>0</v>
      </c>
      <c r="H25" s="172">
        <f t="shared" si="8"/>
        <v>205767.25</v>
      </c>
    </row>
    <row r="26" spans="2:9" ht="15">
      <c r="B26" s="173"/>
      <c r="C26" s="46"/>
      <c r="D26" s="46"/>
      <c r="E26" s="46"/>
      <c r="F26" s="178"/>
      <c r="G26" s="46"/>
      <c r="H26" s="52"/>
    </row>
    <row r="27" spans="2:9" ht="15">
      <c r="B27" s="179" t="s">
        <v>235</v>
      </c>
      <c r="C27" s="180">
        <f>C9+C15+C25</f>
        <v>409748</v>
      </c>
      <c r="D27" s="180">
        <f t="shared" ref="D27:G27" si="9">D9+D15+D25</f>
        <v>2319</v>
      </c>
      <c r="E27" s="180">
        <f t="shared" si="9"/>
        <v>6318</v>
      </c>
      <c r="F27" s="180">
        <f>F9+F15+F25</f>
        <v>123018.25</v>
      </c>
      <c r="G27" s="180">
        <f t="shared" si="9"/>
        <v>16769.5</v>
      </c>
      <c r="H27" s="180">
        <f>H9+H15+H25</f>
        <v>558172.75</v>
      </c>
    </row>
    <row r="28" spans="2:9">
      <c r="B28" s="87" t="s">
        <v>91</v>
      </c>
    </row>
    <row r="29" spans="2:9">
      <c r="B29" s="87" t="s">
        <v>80</v>
      </c>
    </row>
    <row r="30" spans="2:9" ht="15">
      <c r="B30"/>
    </row>
    <row r="38" spans="1:9" ht="15">
      <c r="A38" s="216" t="s">
        <v>163</v>
      </c>
      <c r="B38" s="216"/>
      <c r="C38" s="216"/>
      <c r="D38" s="216"/>
      <c r="E38" s="216"/>
      <c r="F38" s="216"/>
      <c r="G38" s="216"/>
      <c r="H38" s="216"/>
      <c r="I38" s="216"/>
    </row>
    <row r="39" spans="1:9">
      <c r="A39" s="37"/>
      <c r="B39" s="37"/>
      <c r="C39" s="37"/>
      <c r="D39" s="37"/>
      <c r="E39" s="37"/>
      <c r="F39" s="37"/>
      <c r="G39" s="37"/>
      <c r="H39" s="37"/>
    </row>
    <row r="40" spans="1:9" ht="15">
      <c r="A40" s="37"/>
      <c r="B40" s="20" t="s">
        <v>110</v>
      </c>
      <c r="C40" s="20" t="s">
        <v>7</v>
      </c>
      <c r="D40" s="20" t="s">
        <v>11</v>
      </c>
      <c r="E40" s="20" t="s">
        <v>42</v>
      </c>
      <c r="F40" s="20" t="s">
        <v>92</v>
      </c>
      <c r="G40" s="20" t="s">
        <v>18</v>
      </c>
      <c r="H40" s="20" t="s">
        <v>19</v>
      </c>
    </row>
    <row r="41" spans="1:9" ht="15">
      <c r="A41" s="37"/>
      <c r="B41" s="54" t="s">
        <v>68</v>
      </c>
      <c r="C41" s="46">
        <v>102955</v>
      </c>
      <c r="D41" s="48">
        <v>1229</v>
      </c>
      <c r="E41" s="48">
        <v>2832</v>
      </c>
      <c r="F41" s="46">
        <v>57531</v>
      </c>
      <c r="G41" s="48">
        <v>8578.75</v>
      </c>
      <c r="H41" s="49">
        <f>SUM(C41:G41)</f>
        <v>173125.75</v>
      </c>
    </row>
    <row r="42" spans="1:9" ht="15">
      <c r="A42" s="37"/>
      <c r="B42" s="54" t="s">
        <v>69</v>
      </c>
      <c r="C42" s="46">
        <v>111046</v>
      </c>
      <c r="D42" s="48">
        <v>1090</v>
      </c>
      <c r="E42" s="48">
        <v>3486</v>
      </c>
      <c r="F42" s="48">
        <v>55467</v>
      </c>
      <c r="G42" s="48">
        <v>8190.75</v>
      </c>
      <c r="H42" s="49">
        <f t="shared" ref="H42:H44" si="10">SUM(C42:G42)</f>
        <v>179279.75</v>
      </c>
    </row>
    <row r="43" spans="1:9" ht="15">
      <c r="A43" s="37"/>
      <c r="B43" s="54" t="s">
        <v>53</v>
      </c>
      <c r="C43" s="46">
        <v>195747</v>
      </c>
      <c r="D43" s="48">
        <v>0</v>
      </c>
      <c r="E43" s="48">
        <v>0</v>
      </c>
      <c r="F43" s="48">
        <v>10020.25</v>
      </c>
      <c r="G43" s="48">
        <v>0</v>
      </c>
      <c r="H43" s="49">
        <f t="shared" si="10"/>
        <v>205767.25</v>
      </c>
    </row>
    <row r="44" spans="1:9" ht="15">
      <c r="A44" s="37"/>
      <c r="B44" s="181" t="s">
        <v>235</v>
      </c>
      <c r="C44" s="182">
        <f>SUM(C41:C43)</f>
        <v>409748</v>
      </c>
      <c r="D44" s="182">
        <f t="shared" ref="D44:G44" si="11">SUM(D41:D43)</f>
        <v>2319</v>
      </c>
      <c r="E44" s="182">
        <f t="shared" si="11"/>
        <v>6318</v>
      </c>
      <c r="F44" s="182">
        <f t="shared" si="11"/>
        <v>123018.25</v>
      </c>
      <c r="G44" s="182">
        <f t="shared" si="11"/>
        <v>16769.5</v>
      </c>
      <c r="H44" s="182">
        <f t="shared" si="10"/>
        <v>558172.75</v>
      </c>
    </row>
    <row r="45" spans="1:9">
      <c r="B45" s="87" t="s">
        <v>80</v>
      </c>
      <c r="C45" s="14"/>
      <c r="D45" s="14"/>
      <c r="E45" s="14"/>
      <c r="F45" s="14"/>
      <c r="G45" s="14"/>
    </row>
    <row r="53" spans="2:2">
      <c r="B53" s="1" t="s">
        <v>66</v>
      </c>
    </row>
    <row r="74" spans="2:6">
      <c r="F74" s="25"/>
    </row>
    <row r="76" spans="2:6" ht="15">
      <c r="B76" s="216" t="s">
        <v>164</v>
      </c>
      <c r="C76" s="216"/>
      <c r="D76" s="216"/>
      <c r="E76" s="216"/>
      <c r="F76" s="216"/>
    </row>
    <row r="77" spans="2:6" ht="15">
      <c r="B77" s="224"/>
      <c r="C77" s="224"/>
      <c r="D77" s="224"/>
      <c r="E77" s="224"/>
      <c r="F77" s="224"/>
    </row>
    <row r="78" spans="2:6" ht="15">
      <c r="B78" s="34" t="s">
        <v>43</v>
      </c>
      <c r="C78" s="43">
        <v>2023</v>
      </c>
      <c r="D78" s="43">
        <v>2024</v>
      </c>
      <c r="E78" s="43" t="s">
        <v>83</v>
      </c>
      <c r="F78" s="43" t="s">
        <v>82</v>
      </c>
    </row>
    <row r="79" spans="2:6" ht="15">
      <c r="B79" s="183" t="s">
        <v>44</v>
      </c>
      <c r="C79" s="21">
        <v>140998.25</v>
      </c>
      <c r="D79" s="21">
        <v>157857.25</v>
      </c>
      <c r="E79" s="21">
        <f>D79-C79</f>
        <v>16859</v>
      </c>
      <c r="F79" s="184">
        <f>E79/C79</f>
        <v>0.1195688598971973</v>
      </c>
    </row>
    <row r="80" spans="2:6" ht="15">
      <c r="B80" s="185" t="s">
        <v>45</v>
      </c>
      <c r="C80" s="21">
        <v>18433.95</v>
      </c>
      <c r="D80" s="21">
        <v>15268.5</v>
      </c>
      <c r="E80" s="21">
        <f t="shared" ref="E80:E81" si="12">D80-C80</f>
        <v>-3165.4500000000007</v>
      </c>
      <c r="F80" s="184">
        <f t="shared" ref="F80:F81" si="13">E80/C80</f>
        <v>-0.17171848681373231</v>
      </c>
    </row>
    <row r="81" spans="2:11" ht="15">
      <c r="B81" s="185" t="s">
        <v>46</v>
      </c>
      <c r="C81" s="135">
        <f>SUM(C79:C80)</f>
        <v>159432.20000000001</v>
      </c>
      <c r="D81" s="135">
        <f>SUM(D79:D80)</f>
        <v>173125.75</v>
      </c>
      <c r="E81" s="135">
        <f t="shared" si="12"/>
        <v>13693.549999999988</v>
      </c>
      <c r="F81" s="186">
        <f t="shared" si="13"/>
        <v>8.5889487819900801E-2</v>
      </c>
    </row>
    <row r="82" spans="2:11" ht="15">
      <c r="B82" s="187"/>
      <c r="C82" s="188"/>
      <c r="D82" s="188"/>
      <c r="E82" s="21"/>
      <c r="F82" s="189"/>
    </row>
    <row r="83" spans="2:11" ht="15">
      <c r="B83" s="34" t="s">
        <v>47</v>
      </c>
      <c r="C83" s="43">
        <v>2023</v>
      </c>
      <c r="D83" s="43">
        <v>2024</v>
      </c>
      <c r="E83" s="43" t="s">
        <v>83</v>
      </c>
      <c r="F83" s="43" t="s">
        <v>82</v>
      </c>
    </row>
    <row r="84" spans="2:11" ht="15">
      <c r="B84" s="185" t="s">
        <v>44</v>
      </c>
      <c r="C84" s="21">
        <v>65126.55</v>
      </c>
      <c r="D84" s="21">
        <v>64579.5</v>
      </c>
      <c r="E84" s="21">
        <f>D84-C84</f>
        <v>-547.05000000000291</v>
      </c>
      <c r="F84" s="190">
        <f>E84/C84</f>
        <v>-8.3998000815336121E-3</v>
      </c>
    </row>
    <row r="85" spans="2:11" ht="15">
      <c r="B85" s="185" t="s">
        <v>45</v>
      </c>
      <c r="C85" s="21">
        <v>100976</v>
      </c>
      <c r="D85" s="21">
        <v>114700.25</v>
      </c>
      <c r="E85" s="21">
        <f t="shared" ref="E85:E86" si="14">D85-C85</f>
        <v>13724.25</v>
      </c>
      <c r="F85" s="190">
        <f t="shared" ref="F85:F86" si="15">E85/C85</f>
        <v>0.13591596022817304</v>
      </c>
    </row>
    <row r="86" spans="2:11" ht="15">
      <c r="B86" s="185" t="s">
        <v>48</v>
      </c>
      <c r="C86" s="135">
        <f>SUM(C84:C85)</f>
        <v>166102.54999999999</v>
      </c>
      <c r="D86" s="135">
        <f>SUM(D84:D85)</f>
        <v>179279.75</v>
      </c>
      <c r="E86" s="135">
        <f t="shared" si="14"/>
        <v>13177.200000000012</v>
      </c>
      <c r="F86" s="191">
        <f t="shared" si="15"/>
        <v>7.9331714052553751E-2</v>
      </c>
    </row>
    <row r="87" spans="2:11" ht="15">
      <c r="B87" s="187"/>
      <c r="C87" s="188"/>
      <c r="D87" s="188"/>
      <c r="E87" s="21"/>
      <c r="F87" s="189"/>
    </row>
    <row r="88" spans="2:11" ht="15">
      <c r="B88" s="34" t="s">
        <v>49</v>
      </c>
      <c r="C88" s="43">
        <v>2023</v>
      </c>
      <c r="D88" s="43">
        <v>2024</v>
      </c>
      <c r="E88" s="43" t="s">
        <v>83</v>
      </c>
      <c r="F88" s="43" t="s">
        <v>82</v>
      </c>
    </row>
    <row r="89" spans="2:11" ht="15">
      <c r="B89" s="185" t="s">
        <v>44</v>
      </c>
      <c r="C89" s="21">
        <v>51752.5</v>
      </c>
      <c r="D89" s="21">
        <v>84052.75</v>
      </c>
      <c r="E89" s="21">
        <f>D89-C89</f>
        <v>32300.25</v>
      </c>
      <c r="F89" s="190">
        <f>E89/C89</f>
        <v>0.62412926911743394</v>
      </c>
    </row>
    <row r="90" spans="2:11" ht="15">
      <c r="B90" s="185" t="s">
        <v>45</v>
      </c>
      <c r="C90" s="21">
        <v>26850.5</v>
      </c>
      <c r="D90" s="21">
        <v>19541</v>
      </c>
      <c r="E90" s="21">
        <f t="shared" ref="E90:E95" si="16">D90-C90</f>
        <v>-7309.5</v>
      </c>
      <c r="F90" s="190">
        <f t="shared" ref="F90:F95" si="17">E90/C90</f>
        <v>-0.27222956741960114</v>
      </c>
      <c r="K90" s="2"/>
    </row>
    <row r="91" spans="2:11" ht="15">
      <c r="B91" s="185" t="s">
        <v>50</v>
      </c>
      <c r="C91" s="135">
        <f>SUM(C89:C90)</f>
        <v>78603</v>
      </c>
      <c r="D91" s="135">
        <f>SUM(D89:D90)</f>
        <v>103593.75</v>
      </c>
      <c r="E91" s="135">
        <f t="shared" si="16"/>
        <v>24990.75</v>
      </c>
      <c r="F91" s="191">
        <f t="shared" si="17"/>
        <v>0.31793633830769819</v>
      </c>
    </row>
    <row r="92" spans="2:11" ht="15">
      <c r="B92" s="185" t="s">
        <v>44</v>
      </c>
      <c r="C92" s="21">
        <v>52790.5</v>
      </c>
      <c r="D92" s="21">
        <v>79422.5</v>
      </c>
      <c r="E92" s="21">
        <f t="shared" si="16"/>
        <v>26632</v>
      </c>
      <c r="F92" s="190">
        <f t="shared" si="17"/>
        <v>0.50448470842291704</v>
      </c>
    </row>
    <row r="93" spans="2:11" ht="15">
      <c r="B93" s="185" t="s">
        <v>45</v>
      </c>
      <c r="C93" s="21">
        <v>29703.5</v>
      </c>
      <c r="D93" s="21">
        <v>22751</v>
      </c>
      <c r="E93" s="21">
        <f t="shared" si="16"/>
        <v>-6952.5</v>
      </c>
      <c r="F93" s="190">
        <f t="shared" si="17"/>
        <v>-0.23406332587068865</v>
      </c>
    </row>
    <row r="94" spans="2:11" ht="15">
      <c r="B94" s="185" t="s">
        <v>51</v>
      </c>
      <c r="C94" s="135">
        <f>SUM(C92:C93)</f>
        <v>82494</v>
      </c>
      <c r="D94" s="135">
        <f>SUM(D92:D93)</f>
        <v>102173.5</v>
      </c>
      <c r="E94" s="135">
        <f t="shared" si="16"/>
        <v>19679.5</v>
      </c>
      <c r="F94" s="191">
        <f t="shared" si="17"/>
        <v>0.23855674352074091</v>
      </c>
    </row>
    <row r="95" spans="2:11" ht="15">
      <c r="B95" s="185" t="s">
        <v>49</v>
      </c>
      <c r="C95" s="135">
        <f>C91+C94</f>
        <v>161097</v>
      </c>
      <c r="D95" s="135">
        <f>D91+D94</f>
        <v>205767.25</v>
      </c>
      <c r="E95" s="135">
        <f t="shared" si="16"/>
        <v>44670.25</v>
      </c>
      <c r="F95" s="191">
        <f t="shared" si="17"/>
        <v>0.2772879072856726</v>
      </c>
    </row>
    <row r="96" spans="2:11" ht="15">
      <c r="B96" s="192"/>
      <c r="C96" s="21"/>
      <c r="D96" s="21"/>
      <c r="E96" s="21"/>
      <c r="F96" s="190"/>
    </row>
    <row r="97" spans="2:6" ht="15">
      <c r="B97" s="193" t="s">
        <v>20</v>
      </c>
      <c r="C97" s="114">
        <f>C81+C86+C95</f>
        <v>486631.75</v>
      </c>
      <c r="D97" s="114">
        <f t="shared" ref="D97:E97" si="18">D81+D86+D95</f>
        <v>558172.75</v>
      </c>
      <c r="E97" s="114">
        <f t="shared" si="18"/>
        <v>71541</v>
      </c>
      <c r="F97" s="115">
        <f>F81+F86+F95</f>
        <v>0.44250910915812713</v>
      </c>
    </row>
    <row r="98" spans="2:6">
      <c r="B98" s="87" t="s">
        <v>80</v>
      </c>
    </row>
    <row r="99" spans="2:6">
      <c r="B99" s="8"/>
    </row>
    <row r="100" spans="2:6">
      <c r="B100" s="8"/>
    </row>
    <row r="101" spans="2:6">
      <c r="B101" s="8"/>
    </row>
    <row r="102" spans="2:6">
      <c r="B102" s="8"/>
    </row>
    <row r="103" spans="2:6">
      <c r="B103" s="8"/>
    </row>
    <row r="104" spans="2:6">
      <c r="B104" s="8"/>
    </row>
    <row r="105" spans="2:6">
      <c r="B105" s="8"/>
    </row>
    <row r="106" spans="2:6">
      <c r="B106" s="8"/>
    </row>
    <row r="107" spans="2:6">
      <c r="B107" s="8"/>
    </row>
    <row r="108" spans="2:6">
      <c r="B108" s="8"/>
    </row>
    <row r="109" spans="2:6">
      <c r="B109" s="8"/>
    </row>
    <row r="110" spans="2:6">
      <c r="B110" s="8"/>
    </row>
    <row r="111" spans="2:6">
      <c r="B111" s="8"/>
    </row>
    <row r="112" spans="2:6">
      <c r="B112" s="8"/>
    </row>
    <row r="113" spans="2:2">
      <c r="B113" s="8"/>
    </row>
    <row r="114" spans="2:2">
      <c r="B114" s="8"/>
    </row>
    <row r="115" spans="2:2">
      <c r="B115" s="8"/>
    </row>
    <row r="116" spans="2:2">
      <c r="B116" s="8"/>
    </row>
    <row r="117" spans="2:2">
      <c r="B117" s="8"/>
    </row>
    <row r="118" spans="2:2">
      <c r="B118" s="8"/>
    </row>
    <row r="119" spans="2:2">
      <c r="B119" s="8"/>
    </row>
    <row r="120" spans="2:2">
      <c r="B120" s="8"/>
    </row>
    <row r="121" spans="2:2">
      <c r="B121" s="8"/>
    </row>
    <row r="122" spans="2:2">
      <c r="B122" s="8"/>
    </row>
    <row r="123" spans="2:2">
      <c r="B123" s="8"/>
    </row>
    <row r="124" spans="2:2">
      <c r="B124" s="8"/>
    </row>
    <row r="125" spans="2:2">
      <c r="B125" s="8"/>
    </row>
    <row r="126" spans="2:2">
      <c r="B126" s="8"/>
    </row>
    <row r="127" spans="2:2">
      <c r="B127" s="8"/>
    </row>
    <row r="128" spans="2:2">
      <c r="B128" s="8"/>
    </row>
    <row r="129" spans="2:4">
      <c r="B129" s="8"/>
    </row>
    <row r="130" spans="2:4">
      <c r="B130" s="8"/>
    </row>
    <row r="131" spans="2:4">
      <c r="B131" s="8"/>
    </row>
    <row r="132" spans="2:4">
      <c r="B132" s="8"/>
    </row>
    <row r="133" spans="2:4">
      <c r="B133" s="8"/>
    </row>
    <row r="134" spans="2:4">
      <c r="B134" s="8"/>
    </row>
    <row r="135" spans="2:4">
      <c r="B135" s="8"/>
    </row>
    <row r="136" spans="2:4">
      <c r="B136" s="8"/>
    </row>
    <row r="137" spans="2:4">
      <c r="B137" s="8"/>
    </row>
    <row r="138" spans="2:4">
      <c r="B138" s="8"/>
    </row>
    <row r="139" spans="2:4">
      <c r="B139" s="8"/>
    </row>
    <row r="140" spans="2:4">
      <c r="B140" s="219" t="s">
        <v>54</v>
      </c>
      <c r="C140" s="219"/>
      <c r="D140" s="219"/>
    </row>
    <row r="141" spans="2:4" ht="22.5" customHeight="1">
      <c r="B141" s="35" t="s">
        <v>117</v>
      </c>
      <c r="C141" s="34">
        <v>2023</v>
      </c>
      <c r="D141" s="34">
        <v>2024</v>
      </c>
    </row>
    <row r="142" spans="2:4" ht="15">
      <c r="B142" s="38" t="s">
        <v>44</v>
      </c>
      <c r="C142" s="39">
        <v>140998.25</v>
      </c>
      <c r="D142" s="21">
        <v>103593.75</v>
      </c>
    </row>
    <row r="143" spans="2:4" ht="15">
      <c r="B143" s="38" t="s">
        <v>45</v>
      </c>
      <c r="C143" s="39">
        <v>18433.95</v>
      </c>
      <c r="D143" s="21">
        <v>84052.75</v>
      </c>
    </row>
    <row r="144" spans="2:4">
      <c r="B144" s="8"/>
    </row>
    <row r="145" spans="2:2">
      <c r="B145" s="8"/>
    </row>
    <row r="146" spans="2:2">
      <c r="B146" s="8"/>
    </row>
    <row r="147" spans="2:2">
      <c r="B147" s="8"/>
    </row>
    <row r="148" spans="2:2">
      <c r="B148" s="8"/>
    </row>
    <row r="149" spans="2:2">
      <c r="B149" s="8"/>
    </row>
    <row r="150" spans="2:2">
      <c r="B150" s="8"/>
    </row>
    <row r="151" spans="2:2">
      <c r="B151" s="8"/>
    </row>
    <row r="152" spans="2:2">
      <c r="B152" s="8"/>
    </row>
    <row r="153" spans="2:2">
      <c r="B153" s="8"/>
    </row>
    <row r="154" spans="2:2">
      <c r="B154" s="8"/>
    </row>
    <row r="155" spans="2:2">
      <c r="B155" s="8"/>
    </row>
    <row r="156" spans="2:2">
      <c r="B156" s="8"/>
    </row>
    <row r="157" spans="2:2">
      <c r="B157" s="8"/>
    </row>
    <row r="158" spans="2:2">
      <c r="B158" s="8"/>
    </row>
    <row r="159" spans="2:2">
      <c r="B159" s="8"/>
    </row>
    <row r="160" spans="2:2">
      <c r="B160" s="8"/>
    </row>
    <row r="161" spans="2:4">
      <c r="B161" s="8"/>
    </row>
    <row r="162" spans="2:4">
      <c r="B162" s="8"/>
    </row>
    <row r="163" spans="2:4">
      <c r="B163" s="8"/>
    </row>
    <row r="164" spans="2:4">
      <c r="B164" s="8"/>
    </row>
    <row r="165" spans="2:4">
      <c r="B165" s="8"/>
    </row>
    <row r="166" spans="2:4">
      <c r="B166" s="8"/>
    </row>
    <row r="167" spans="2:4">
      <c r="B167" s="219" t="s">
        <v>52</v>
      </c>
      <c r="C167" s="219"/>
      <c r="D167" s="219"/>
    </row>
    <row r="168" spans="2:4" ht="15">
      <c r="B168" s="40" t="s">
        <v>116</v>
      </c>
      <c r="C168" s="34">
        <v>2023</v>
      </c>
      <c r="D168" s="34">
        <v>2024</v>
      </c>
    </row>
    <row r="169" spans="2:4" ht="15">
      <c r="B169" s="41" t="s">
        <v>44</v>
      </c>
      <c r="C169" s="39">
        <v>65126.55</v>
      </c>
      <c r="D169" s="21">
        <v>79422.5</v>
      </c>
    </row>
    <row r="170" spans="2:4" ht="15">
      <c r="B170" s="41" t="s">
        <v>244</v>
      </c>
      <c r="C170" s="21">
        <v>29703.5</v>
      </c>
      <c r="D170" s="21">
        <v>22751</v>
      </c>
    </row>
    <row r="171" spans="2:4">
      <c r="B171" s="8"/>
    </row>
    <row r="172" spans="2:4">
      <c r="B172" s="8"/>
    </row>
    <row r="173" spans="2:4">
      <c r="B173" s="8"/>
    </row>
    <row r="174" spans="2:4">
      <c r="B174" s="8"/>
    </row>
    <row r="175" spans="2:4">
      <c r="B175" s="8"/>
    </row>
    <row r="176" spans="2:4">
      <c r="B176" s="8"/>
    </row>
    <row r="177" spans="2:2">
      <c r="B177" s="8"/>
    </row>
    <row r="178" spans="2:2">
      <c r="B178" s="8"/>
    </row>
    <row r="179" spans="2:2">
      <c r="B179" s="8"/>
    </row>
    <row r="180" spans="2:2">
      <c r="B180" s="8"/>
    </row>
    <row r="181" spans="2:2">
      <c r="B181" s="8"/>
    </row>
    <row r="182" spans="2:2">
      <c r="B182" s="8"/>
    </row>
    <row r="183" spans="2:2">
      <c r="B183" s="8"/>
    </row>
    <row r="184" spans="2:2">
      <c r="B184" s="8"/>
    </row>
    <row r="185" spans="2:2">
      <c r="B185" s="8"/>
    </row>
    <row r="186" spans="2:2">
      <c r="B186" s="8"/>
    </row>
    <row r="187" spans="2:2">
      <c r="B187" s="8"/>
    </row>
    <row r="188" spans="2:2">
      <c r="B188" s="8"/>
    </row>
    <row r="189" spans="2:2">
      <c r="B189" s="8"/>
    </row>
    <row r="190" spans="2:2">
      <c r="B190" s="8"/>
    </row>
    <row r="191" spans="2:2">
      <c r="B191" s="8"/>
    </row>
    <row r="192" spans="2:2">
      <c r="B192" s="8"/>
    </row>
    <row r="193" spans="2:6">
      <c r="B193" s="8"/>
    </row>
    <row r="199" spans="2:6" ht="15">
      <c r="B199" s="216" t="s">
        <v>165</v>
      </c>
      <c r="C199" s="216"/>
      <c r="D199" s="216"/>
      <c r="E199" s="216"/>
      <c r="F199" s="216"/>
    </row>
    <row r="200" spans="2:6" ht="15">
      <c r="B200" s="194"/>
      <c r="C200"/>
      <c r="D200"/>
      <c r="E200"/>
      <c r="F200"/>
    </row>
    <row r="201" spans="2:6" ht="15">
      <c r="B201" s="34" t="s">
        <v>67</v>
      </c>
      <c r="C201" s="43">
        <v>2023</v>
      </c>
      <c r="D201" s="43">
        <v>2024</v>
      </c>
      <c r="E201" s="20" t="s">
        <v>96</v>
      </c>
      <c r="F201" s="20" t="s">
        <v>95</v>
      </c>
    </row>
    <row r="202" spans="2:6" ht="15">
      <c r="B202" s="195" t="s">
        <v>231</v>
      </c>
      <c r="C202" s="48">
        <v>159432.20000000001</v>
      </c>
      <c r="D202" s="21">
        <v>173125.75</v>
      </c>
      <c r="E202" s="48">
        <f>D202-C202</f>
        <v>13693.549999999988</v>
      </c>
      <c r="F202" s="112">
        <f>E202/C202</f>
        <v>8.5889487819900801E-2</v>
      </c>
    </row>
    <row r="203" spans="2:6" ht="15">
      <c r="B203" s="195" t="s">
        <v>232</v>
      </c>
      <c r="C203" s="48">
        <v>166102.54999999999</v>
      </c>
      <c r="D203" s="21">
        <v>179279.75</v>
      </c>
      <c r="E203" s="48">
        <f t="shared" ref="E203:E204" si="19">D203-C203</f>
        <v>13177.200000000012</v>
      </c>
      <c r="F203" s="112">
        <f t="shared" ref="F203:F205" si="20">E203/C203</f>
        <v>7.9331714052553751E-2</v>
      </c>
    </row>
    <row r="204" spans="2:6" ht="15">
      <c r="B204" s="195" t="s">
        <v>233</v>
      </c>
      <c r="C204" s="48">
        <v>161097</v>
      </c>
      <c r="D204" s="21">
        <v>205767.25</v>
      </c>
      <c r="E204" s="48">
        <f t="shared" si="19"/>
        <v>44670.25</v>
      </c>
      <c r="F204" s="112">
        <f t="shared" si="20"/>
        <v>0.2772879072856726</v>
      </c>
    </row>
    <row r="205" spans="2:6" ht="15">
      <c r="B205" s="196" t="s">
        <v>234</v>
      </c>
      <c r="C205" s="113">
        <f>SUM(C202:C204)</f>
        <v>486631.75</v>
      </c>
      <c r="D205" s="113">
        <f t="shared" ref="D205:E205" si="21">SUM(D202:D204)</f>
        <v>558172.75</v>
      </c>
      <c r="E205" s="113">
        <f t="shared" si="21"/>
        <v>71541</v>
      </c>
      <c r="F205" s="139">
        <f t="shared" si="20"/>
        <v>0.14701260244527817</v>
      </c>
    </row>
    <row r="206" spans="2:6" ht="15">
      <c r="B206" s="87" t="s">
        <v>80</v>
      </c>
      <c r="C206"/>
      <c r="D206"/>
      <c r="E206"/>
      <c r="F206"/>
    </row>
  </sheetData>
  <mergeCells count="27">
    <mergeCell ref="G5:G6"/>
    <mergeCell ref="B77:F77"/>
    <mergeCell ref="B76:F76"/>
    <mergeCell ref="H17:H18"/>
    <mergeCell ref="B17:B18"/>
    <mergeCell ref="C17:C18"/>
    <mergeCell ref="D17:D18"/>
    <mergeCell ref="E17:E18"/>
    <mergeCell ref="F17:F18"/>
    <mergeCell ref="G17:G18"/>
    <mergeCell ref="A38:I38"/>
    <mergeCell ref="B167:D167"/>
    <mergeCell ref="B140:D140"/>
    <mergeCell ref="B199:F199"/>
    <mergeCell ref="H5:H6"/>
    <mergeCell ref="B11:B12"/>
    <mergeCell ref="C11:C12"/>
    <mergeCell ref="D11:D12"/>
    <mergeCell ref="E11:E12"/>
    <mergeCell ref="F11:F12"/>
    <mergeCell ref="G11:G12"/>
    <mergeCell ref="H11:H12"/>
    <mergeCell ref="B5:B6"/>
    <mergeCell ref="C5:C6"/>
    <mergeCell ref="D5:D6"/>
    <mergeCell ref="E5:E6"/>
    <mergeCell ref="F5:F6"/>
  </mergeCells>
  <pageMargins left="0.7" right="0.7" top="0.75" bottom="0.75" header="0.3" footer="0.3"/>
  <pageSetup scale="46" orientation="landscape" horizontalDpi="4294967293" verticalDpi="0" r:id="rId1"/>
  <rowBreaks count="4" manualBreakCount="4">
    <brk id="31" max="8" man="1"/>
    <brk id="69" max="16383" man="1"/>
    <brk id="115" max="8" man="1"/>
    <brk id="192" max="8" man="1"/>
  </rowBreaks>
  <ignoredErrors>
    <ignoredError sqref="C86:C87 C91:D91 D86 C81:D81 C205:D205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:O76"/>
  <sheetViews>
    <sheetView view="pageBreakPreview" topLeftCell="A58" zoomScale="70" zoomScaleNormal="100" zoomScaleSheetLayoutView="70" workbookViewId="0">
      <selection activeCell="B3" sqref="B3:N3"/>
    </sheetView>
  </sheetViews>
  <sheetFormatPr baseColWidth="10" defaultRowHeight="15"/>
  <cols>
    <col min="2" max="2" width="17" customWidth="1"/>
    <col min="3" max="3" width="26.7109375" customWidth="1"/>
    <col min="4" max="4" width="24.28515625" customWidth="1"/>
    <col min="5" max="5" width="27.28515625" customWidth="1"/>
    <col min="6" max="6" width="24.85546875" customWidth="1"/>
    <col min="7" max="7" width="27.28515625" customWidth="1"/>
    <col min="8" max="8" width="28" customWidth="1"/>
    <col min="9" max="9" width="29" customWidth="1"/>
    <col min="10" max="10" width="26.140625" customWidth="1"/>
    <col min="11" max="11" width="28.28515625" customWidth="1"/>
    <col min="12" max="12" width="25.5703125" customWidth="1"/>
    <col min="13" max="13" width="35.5703125" customWidth="1"/>
    <col min="14" max="14" width="43.140625" bestFit="1" customWidth="1"/>
  </cols>
  <sheetData>
    <row r="2" spans="2:14">
      <c r="B2" s="216" t="s">
        <v>31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2:14">
      <c r="B3" s="216" t="s">
        <v>104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</row>
    <row r="4" spans="2:14">
      <c r="B4" s="216" t="s">
        <v>216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</row>
    <row r="5" spans="2:14">
      <c r="B5" s="216" t="s">
        <v>217</v>
      </c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</row>
    <row r="6" spans="2:14">
      <c r="B6" s="216" t="s">
        <v>68</v>
      </c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</row>
    <row r="8" spans="2:14">
      <c r="B8" s="105" t="s">
        <v>166</v>
      </c>
      <c r="C8" s="105" t="s">
        <v>167</v>
      </c>
      <c r="D8" s="105" t="s">
        <v>168</v>
      </c>
      <c r="E8" s="105" t="s">
        <v>169</v>
      </c>
      <c r="F8" s="105" t="s">
        <v>170</v>
      </c>
      <c r="G8" s="105" t="s">
        <v>171</v>
      </c>
      <c r="H8" s="105" t="s">
        <v>172</v>
      </c>
      <c r="I8" s="105" t="s">
        <v>173</v>
      </c>
      <c r="J8" s="105" t="s">
        <v>174</v>
      </c>
      <c r="K8" s="105" t="s">
        <v>175</v>
      </c>
      <c r="L8" s="105" t="s">
        <v>176</v>
      </c>
      <c r="M8" s="105" t="s">
        <v>177</v>
      </c>
      <c r="N8" s="105" t="s">
        <v>178</v>
      </c>
    </row>
    <row r="9" spans="2:14">
      <c r="B9" s="106" t="s">
        <v>11</v>
      </c>
      <c r="C9" s="106">
        <v>0</v>
      </c>
      <c r="D9" s="106">
        <v>0</v>
      </c>
      <c r="E9" s="106">
        <v>0</v>
      </c>
      <c r="F9" s="106">
        <v>253</v>
      </c>
      <c r="G9" s="106">
        <v>0</v>
      </c>
      <c r="H9" s="106">
        <v>0</v>
      </c>
      <c r="I9" s="106">
        <v>0</v>
      </c>
      <c r="J9" s="106">
        <v>0</v>
      </c>
      <c r="K9" s="106">
        <v>0</v>
      </c>
      <c r="L9" s="106">
        <v>0</v>
      </c>
      <c r="M9" s="106">
        <v>0</v>
      </c>
      <c r="N9" s="106">
        <v>506</v>
      </c>
    </row>
    <row r="10" spans="2:14">
      <c r="B10" s="106" t="s">
        <v>14</v>
      </c>
      <c r="C10" s="106">
        <v>9</v>
      </c>
      <c r="D10" s="106">
        <v>14</v>
      </c>
      <c r="E10" s="106">
        <v>168</v>
      </c>
      <c r="F10" s="106">
        <v>201</v>
      </c>
      <c r="G10" s="106">
        <v>50</v>
      </c>
      <c r="H10" s="106">
        <v>13</v>
      </c>
      <c r="I10" s="106">
        <v>0</v>
      </c>
      <c r="J10" s="106">
        <v>0</v>
      </c>
      <c r="K10" s="106">
        <v>0</v>
      </c>
      <c r="L10" s="106">
        <v>0</v>
      </c>
      <c r="M10" s="106">
        <v>457.5</v>
      </c>
      <c r="N10" s="106">
        <v>445.25</v>
      </c>
    </row>
    <row r="11" spans="2:14">
      <c r="B11" s="106" t="s">
        <v>179</v>
      </c>
      <c r="C11" s="106">
        <v>1315</v>
      </c>
      <c r="D11" s="106">
        <v>112</v>
      </c>
      <c r="E11" s="106">
        <v>403</v>
      </c>
      <c r="F11" s="106">
        <v>140</v>
      </c>
      <c r="G11" s="106">
        <v>5873</v>
      </c>
      <c r="H11" s="106">
        <v>646</v>
      </c>
      <c r="I11" s="106">
        <v>0</v>
      </c>
      <c r="J11" s="106">
        <v>0</v>
      </c>
      <c r="K11" s="106">
        <v>0</v>
      </c>
      <c r="L11" s="106">
        <v>0</v>
      </c>
      <c r="M11" s="106">
        <v>15335.25</v>
      </c>
      <c r="N11" s="106">
        <v>1845.5</v>
      </c>
    </row>
    <row r="12" spans="2:14">
      <c r="B12" s="106" t="s">
        <v>7</v>
      </c>
      <c r="C12" s="106">
        <v>5159</v>
      </c>
      <c r="D12" s="106">
        <v>51</v>
      </c>
      <c r="E12" s="106">
        <v>12453</v>
      </c>
      <c r="F12" s="106">
        <v>108</v>
      </c>
      <c r="G12" s="106">
        <v>52</v>
      </c>
      <c r="H12" s="106">
        <v>8</v>
      </c>
      <c r="I12" s="106">
        <v>0</v>
      </c>
      <c r="J12" s="106">
        <v>0</v>
      </c>
      <c r="K12" s="106">
        <v>0</v>
      </c>
      <c r="L12" s="106">
        <v>0</v>
      </c>
      <c r="M12" s="106">
        <v>30182</v>
      </c>
      <c r="N12" s="106">
        <v>285</v>
      </c>
    </row>
    <row r="13" spans="2:14">
      <c r="B13" s="106" t="s">
        <v>18</v>
      </c>
      <c r="C13" s="106">
        <v>0</v>
      </c>
      <c r="D13" s="106">
        <v>0</v>
      </c>
      <c r="E13" s="106">
        <v>544</v>
      </c>
      <c r="F13" s="106">
        <v>990</v>
      </c>
      <c r="G13" s="106">
        <v>0</v>
      </c>
      <c r="H13" s="106">
        <v>169</v>
      </c>
      <c r="I13" s="106">
        <v>0</v>
      </c>
      <c r="J13" s="106">
        <v>0</v>
      </c>
      <c r="K13" s="106">
        <v>0</v>
      </c>
      <c r="L13" s="106">
        <v>0</v>
      </c>
      <c r="M13" s="106">
        <v>1088</v>
      </c>
      <c r="N13" s="106">
        <v>2360.25</v>
      </c>
    </row>
    <row r="14" spans="2:14">
      <c r="B14" s="106" t="s">
        <v>14</v>
      </c>
      <c r="C14" s="106">
        <v>22</v>
      </c>
      <c r="D14" s="106">
        <v>21</v>
      </c>
      <c r="E14" s="106">
        <v>168</v>
      </c>
      <c r="F14" s="106">
        <v>231</v>
      </c>
      <c r="G14" s="106">
        <v>50</v>
      </c>
      <c r="H14" s="106">
        <v>14</v>
      </c>
      <c r="I14" s="106">
        <v>0</v>
      </c>
      <c r="J14" s="106">
        <v>0</v>
      </c>
      <c r="K14" s="106">
        <v>0</v>
      </c>
      <c r="L14" s="106">
        <v>0</v>
      </c>
      <c r="M14" s="106">
        <v>470.5</v>
      </c>
      <c r="N14" s="106">
        <v>514.5</v>
      </c>
    </row>
    <row r="15" spans="2:14">
      <c r="B15" s="106" t="s">
        <v>11</v>
      </c>
      <c r="C15" s="106">
        <v>0</v>
      </c>
      <c r="D15" s="106">
        <v>25</v>
      </c>
      <c r="E15" s="106">
        <v>1</v>
      </c>
      <c r="F15" s="106">
        <v>159</v>
      </c>
      <c r="G15" s="106">
        <v>0</v>
      </c>
      <c r="H15" s="106">
        <v>0</v>
      </c>
      <c r="I15" s="106">
        <v>0</v>
      </c>
      <c r="J15" s="106">
        <v>0</v>
      </c>
      <c r="K15" s="106">
        <v>0</v>
      </c>
      <c r="L15" s="106">
        <v>0</v>
      </c>
      <c r="M15" s="106">
        <v>2</v>
      </c>
      <c r="N15" s="106">
        <v>343</v>
      </c>
    </row>
    <row r="16" spans="2:14">
      <c r="B16" s="106" t="s">
        <v>7</v>
      </c>
      <c r="C16" s="106">
        <v>5459</v>
      </c>
      <c r="D16" s="106">
        <v>41</v>
      </c>
      <c r="E16" s="106">
        <v>14728</v>
      </c>
      <c r="F16" s="106">
        <v>36</v>
      </c>
      <c r="G16" s="106">
        <v>81</v>
      </c>
      <c r="H16" s="106">
        <v>0</v>
      </c>
      <c r="I16" s="106">
        <v>0</v>
      </c>
      <c r="J16" s="106">
        <v>0</v>
      </c>
      <c r="K16" s="106">
        <v>0</v>
      </c>
      <c r="L16" s="106">
        <v>0</v>
      </c>
      <c r="M16" s="106">
        <v>35097.25</v>
      </c>
      <c r="N16" s="106">
        <v>113</v>
      </c>
    </row>
    <row r="17" spans="2:14">
      <c r="B17" s="106" t="s">
        <v>179</v>
      </c>
      <c r="C17" s="106">
        <v>1574</v>
      </c>
      <c r="D17" s="106">
        <v>249</v>
      </c>
      <c r="E17" s="106">
        <v>279</v>
      </c>
      <c r="F17" s="106">
        <v>181</v>
      </c>
      <c r="G17" s="106">
        <v>7046</v>
      </c>
      <c r="H17" s="106">
        <v>525</v>
      </c>
      <c r="I17" s="106">
        <v>0</v>
      </c>
      <c r="J17" s="106">
        <v>0</v>
      </c>
      <c r="K17" s="106">
        <v>0</v>
      </c>
      <c r="L17" s="106">
        <v>0</v>
      </c>
      <c r="M17" s="106">
        <v>17985.5</v>
      </c>
      <c r="N17" s="106">
        <v>1792.25</v>
      </c>
    </row>
    <row r="18" spans="2:14">
      <c r="B18" s="106" t="s">
        <v>18</v>
      </c>
      <c r="C18" s="106">
        <v>0</v>
      </c>
      <c r="D18" s="106">
        <v>0</v>
      </c>
      <c r="E18" s="106">
        <v>484</v>
      </c>
      <c r="F18" s="106">
        <v>598</v>
      </c>
      <c r="G18" s="106">
        <v>72</v>
      </c>
      <c r="H18" s="106">
        <v>283</v>
      </c>
      <c r="I18" s="106">
        <v>0</v>
      </c>
      <c r="J18" s="106">
        <v>0</v>
      </c>
      <c r="K18" s="106">
        <v>0</v>
      </c>
      <c r="L18" s="106">
        <v>0</v>
      </c>
      <c r="M18" s="106">
        <v>1130</v>
      </c>
      <c r="N18" s="106">
        <v>1832.75</v>
      </c>
    </row>
    <row r="19" spans="2:14">
      <c r="B19" s="106" t="s">
        <v>11</v>
      </c>
      <c r="C19" s="106">
        <v>0</v>
      </c>
      <c r="D19" s="106">
        <v>6</v>
      </c>
      <c r="E19" s="106">
        <v>1</v>
      </c>
      <c r="F19" s="106">
        <v>185</v>
      </c>
      <c r="G19" s="106">
        <v>0</v>
      </c>
      <c r="H19" s="106">
        <v>0</v>
      </c>
      <c r="I19" s="106">
        <v>0</v>
      </c>
      <c r="J19" s="106">
        <v>0</v>
      </c>
      <c r="K19" s="106">
        <v>0</v>
      </c>
      <c r="L19" s="106">
        <v>0</v>
      </c>
      <c r="M19" s="106">
        <v>2</v>
      </c>
      <c r="N19" s="106">
        <v>376</v>
      </c>
    </row>
    <row r="20" spans="2:14">
      <c r="B20" s="106" t="s">
        <v>14</v>
      </c>
      <c r="C20" s="106">
        <v>9</v>
      </c>
      <c r="D20" s="106">
        <v>19</v>
      </c>
      <c r="E20" s="106">
        <v>178</v>
      </c>
      <c r="F20" s="106">
        <v>207</v>
      </c>
      <c r="G20" s="106">
        <v>50</v>
      </c>
      <c r="H20" s="106">
        <v>15</v>
      </c>
      <c r="I20" s="106">
        <v>0</v>
      </c>
      <c r="J20" s="106">
        <v>0</v>
      </c>
      <c r="K20" s="106">
        <v>0</v>
      </c>
      <c r="L20" s="106">
        <v>0</v>
      </c>
      <c r="M20" s="106">
        <v>477.5</v>
      </c>
      <c r="N20" s="106">
        <v>466.75</v>
      </c>
    </row>
    <row r="21" spans="2:14">
      <c r="B21" s="106" t="s">
        <v>18</v>
      </c>
      <c r="C21" s="106">
        <v>0</v>
      </c>
      <c r="D21" s="106">
        <v>0</v>
      </c>
      <c r="E21" s="106">
        <v>441</v>
      </c>
      <c r="F21" s="106">
        <v>428</v>
      </c>
      <c r="G21" s="106">
        <v>108</v>
      </c>
      <c r="H21" s="106">
        <v>83</v>
      </c>
      <c r="I21" s="106">
        <v>0</v>
      </c>
      <c r="J21" s="106">
        <v>0</v>
      </c>
      <c r="K21" s="106">
        <v>0</v>
      </c>
      <c r="L21" s="106">
        <v>0</v>
      </c>
      <c r="M21" s="106">
        <v>1125</v>
      </c>
      <c r="N21" s="106">
        <v>1042.75</v>
      </c>
    </row>
    <row r="22" spans="2:14">
      <c r="B22" s="106" t="s">
        <v>7</v>
      </c>
      <c r="C22" s="106">
        <v>5561</v>
      </c>
      <c r="D22" s="106">
        <v>33</v>
      </c>
      <c r="E22" s="106">
        <v>15524</v>
      </c>
      <c r="F22" s="106">
        <v>240</v>
      </c>
      <c r="G22" s="106">
        <v>57</v>
      </c>
      <c r="H22" s="106">
        <v>12</v>
      </c>
      <c r="I22" s="106">
        <v>0</v>
      </c>
      <c r="J22" s="106">
        <v>0</v>
      </c>
      <c r="K22" s="106">
        <v>0</v>
      </c>
      <c r="L22" s="106">
        <v>0</v>
      </c>
      <c r="M22" s="106">
        <v>36737.25</v>
      </c>
      <c r="N22" s="106">
        <v>540</v>
      </c>
    </row>
    <row r="23" spans="2:14">
      <c r="B23" s="106" t="s">
        <v>179</v>
      </c>
      <c r="C23" s="106">
        <v>1299</v>
      </c>
      <c r="D23" s="106">
        <v>435</v>
      </c>
      <c r="E23" s="106">
        <v>260</v>
      </c>
      <c r="F23" s="106">
        <v>58</v>
      </c>
      <c r="G23" s="106">
        <v>7088</v>
      </c>
      <c r="H23" s="106">
        <v>1002</v>
      </c>
      <c r="I23" s="106">
        <v>0</v>
      </c>
      <c r="J23" s="106">
        <v>0</v>
      </c>
      <c r="K23" s="106">
        <v>0</v>
      </c>
      <c r="L23" s="106">
        <v>0</v>
      </c>
      <c r="M23" s="106">
        <v>17767</v>
      </c>
      <c r="N23" s="106">
        <v>2805.5</v>
      </c>
    </row>
    <row r="24" spans="2:14" ht="48" customHeight="1">
      <c r="B24" s="201" t="s">
        <v>222</v>
      </c>
      <c r="C24" s="202">
        <f>SUM(C9:C23)</f>
        <v>20407</v>
      </c>
      <c r="D24" s="202">
        <f t="shared" ref="D24:H24" si="0">SUM(D9:D23)</f>
        <v>1006</v>
      </c>
      <c r="E24" s="202">
        <f t="shared" si="0"/>
        <v>45632</v>
      </c>
      <c r="F24" s="202">
        <f t="shared" si="0"/>
        <v>4015</v>
      </c>
      <c r="G24" s="202">
        <f t="shared" si="0"/>
        <v>20527</v>
      </c>
      <c r="H24" s="202">
        <f t="shared" si="0"/>
        <v>2770</v>
      </c>
      <c r="I24" s="103"/>
      <c r="J24" s="103"/>
      <c r="K24" s="103"/>
      <c r="L24" s="103"/>
      <c r="M24" s="104">
        <f>SUM(M9:M23)</f>
        <v>157856.75</v>
      </c>
      <c r="N24" s="104">
        <f>SUM(N9:N23)</f>
        <v>15268.5</v>
      </c>
    </row>
    <row r="26" spans="2:14">
      <c r="B26" s="216" t="s">
        <v>69</v>
      </c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</row>
    <row r="28" spans="2:14">
      <c r="B28" s="102" t="s">
        <v>166</v>
      </c>
      <c r="C28" s="102" t="s">
        <v>180</v>
      </c>
      <c r="D28" s="102" t="s">
        <v>181</v>
      </c>
      <c r="E28" s="102" t="s">
        <v>182</v>
      </c>
      <c r="F28" s="102" t="s">
        <v>183</v>
      </c>
      <c r="G28" s="102" t="s">
        <v>184</v>
      </c>
      <c r="H28" s="102" t="s">
        <v>185</v>
      </c>
      <c r="I28" s="102" t="s">
        <v>186</v>
      </c>
      <c r="J28" s="102" t="s">
        <v>187</v>
      </c>
      <c r="K28" s="102" t="s">
        <v>188</v>
      </c>
      <c r="L28" s="102" t="s">
        <v>189</v>
      </c>
      <c r="M28" s="102" t="s">
        <v>190</v>
      </c>
      <c r="N28" s="102" t="s">
        <v>191</v>
      </c>
    </row>
    <row r="29" spans="2:14">
      <c r="B29" s="106" t="s">
        <v>14</v>
      </c>
      <c r="C29" s="106">
        <v>15</v>
      </c>
      <c r="D29" s="106">
        <v>0</v>
      </c>
      <c r="E29" s="106">
        <v>421</v>
      </c>
      <c r="F29" s="106">
        <v>16</v>
      </c>
      <c r="G29" s="106">
        <v>88</v>
      </c>
      <c r="H29" s="106">
        <v>24</v>
      </c>
      <c r="I29" s="106">
        <v>0</v>
      </c>
      <c r="J29" s="106">
        <v>0</v>
      </c>
      <c r="K29" s="106">
        <v>0</v>
      </c>
      <c r="L29" s="106">
        <v>0</v>
      </c>
      <c r="M29" s="106">
        <v>1055</v>
      </c>
      <c r="N29" s="106">
        <v>86</v>
      </c>
    </row>
    <row r="30" spans="2:14">
      <c r="B30" s="106" t="s">
        <v>11</v>
      </c>
      <c r="C30" s="106">
        <v>0</v>
      </c>
      <c r="D30" s="106">
        <v>0</v>
      </c>
      <c r="E30" s="106">
        <v>173</v>
      </c>
      <c r="F30" s="106">
        <v>0</v>
      </c>
      <c r="G30" s="106">
        <v>0</v>
      </c>
      <c r="H30" s="106">
        <v>0</v>
      </c>
      <c r="I30" s="106">
        <v>0</v>
      </c>
      <c r="J30" s="106">
        <v>0</v>
      </c>
      <c r="K30" s="106">
        <v>0</v>
      </c>
      <c r="L30" s="106">
        <v>0</v>
      </c>
      <c r="M30" s="106">
        <v>346</v>
      </c>
      <c r="N30" s="106">
        <v>0</v>
      </c>
    </row>
    <row r="31" spans="2:14">
      <c r="B31" s="106" t="s">
        <v>179</v>
      </c>
      <c r="C31" s="106">
        <v>343</v>
      </c>
      <c r="D31" s="106">
        <v>1244</v>
      </c>
      <c r="E31" s="106">
        <v>20</v>
      </c>
      <c r="F31" s="106">
        <v>144</v>
      </c>
      <c r="G31" s="106">
        <v>2506</v>
      </c>
      <c r="H31" s="106">
        <v>4755</v>
      </c>
      <c r="I31" s="106">
        <v>0</v>
      </c>
      <c r="J31" s="106">
        <v>0</v>
      </c>
      <c r="K31" s="106">
        <v>0</v>
      </c>
      <c r="L31" s="106">
        <v>0</v>
      </c>
      <c r="M31" s="106">
        <v>6021.5</v>
      </c>
      <c r="N31" s="106">
        <v>12230.75</v>
      </c>
    </row>
    <row r="32" spans="2:14">
      <c r="B32" s="106" t="s">
        <v>7</v>
      </c>
      <c r="C32" s="106">
        <v>798</v>
      </c>
      <c r="D32" s="106">
        <v>4405</v>
      </c>
      <c r="E32" s="106">
        <v>3516</v>
      </c>
      <c r="F32" s="106">
        <v>13639</v>
      </c>
      <c r="G32" s="106">
        <v>45</v>
      </c>
      <c r="H32" s="106">
        <v>54</v>
      </c>
      <c r="I32" s="106">
        <v>0</v>
      </c>
      <c r="J32" s="106">
        <v>0</v>
      </c>
      <c r="K32" s="106">
        <v>0</v>
      </c>
      <c r="L32" s="106">
        <v>0</v>
      </c>
      <c r="M32" s="106">
        <v>7931.25</v>
      </c>
      <c r="N32" s="106">
        <v>31804.5</v>
      </c>
    </row>
    <row r="33" spans="2:14">
      <c r="B33" s="106" t="s">
        <v>14</v>
      </c>
      <c r="C33" s="106">
        <v>16</v>
      </c>
      <c r="D33" s="106">
        <v>0</v>
      </c>
      <c r="E33" s="106">
        <v>432</v>
      </c>
      <c r="F33" s="106">
        <v>19</v>
      </c>
      <c r="G33" s="106">
        <v>89</v>
      </c>
      <c r="H33" s="106">
        <v>23</v>
      </c>
      <c r="I33" s="106">
        <v>0</v>
      </c>
      <c r="J33" s="106">
        <v>0</v>
      </c>
      <c r="K33" s="106">
        <v>0</v>
      </c>
      <c r="L33" s="106">
        <v>0</v>
      </c>
      <c r="M33" s="106">
        <v>1080.25</v>
      </c>
      <c r="N33" s="106">
        <v>89.75</v>
      </c>
    </row>
    <row r="34" spans="2:14">
      <c r="B34" s="106" t="s">
        <v>11</v>
      </c>
      <c r="C34" s="106">
        <v>28</v>
      </c>
      <c r="D34" s="106">
        <v>5</v>
      </c>
      <c r="E34" s="106">
        <v>146</v>
      </c>
      <c r="F34" s="106">
        <v>25</v>
      </c>
      <c r="G34" s="106">
        <v>0</v>
      </c>
      <c r="H34" s="106">
        <v>0</v>
      </c>
      <c r="I34" s="106">
        <v>0</v>
      </c>
      <c r="J34" s="106">
        <v>0</v>
      </c>
      <c r="K34" s="106">
        <v>0</v>
      </c>
      <c r="L34" s="106">
        <v>0</v>
      </c>
      <c r="M34" s="106">
        <v>320</v>
      </c>
      <c r="N34" s="106">
        <v>55</v>
      </c>
    </row>
    <row r="35" spans="2:14">
      <c r="B35" s="106" t="s">
        <v>7</v>
      </c>
      <c r="C35" s="106">
        <v>1111</v>
      </c>
      <c r="D35" s="106">
        <v>5884</v>
      </c>
      <c r="E35" s="106">
        <v>4804</v>
      </c>
      <c r="F35" s="106">
        <v>8190</v>
      </c>
      <c r="G35" s="106">
        <v>97</v>
      </c>
      <c r="H35" s="106">
        <v>65</v>
      </c>
      <c r="I35" s="106">
        <v>0</v>
      </c>
      <c r="J35" s="106">
        <v>0</v>
      </c>
      <c r="K35" s="106">
        <v>0</v>
      </c>
      <c r="L35" s="106">
        <v>0</v>
      </c>
      <c r="M35" s="106">
        <v>10937.25</v>
      </c>
      <c r="N35" s="106">
        <v>22410.25</v>
      </c>
    </row>
    <row r="36" spans="2:14">
      <c r="B36" s="106" t="s">
        <v>18</v>
      </c>
      <c r="C36" s="106">
        <v>0</v>
      </c>
      <c r="D36" s="106">
        <v>0</v>
      </c>
      <c r="E36" s="106">
        <v>845</v>
      </c>
      <c r="F36" s="106">
        <v>0</v>
      </c>
      <c r="G36" s="106">
        <v>607</v>
      </c>
      <c r="H36" s="106">
        <v>0</v>
      </c>
      <c r="I36" s="106">
        <v>0</v>
      </c>
      <c r="J36" s="106">
        <v>0</v>
      </c>
      <c r="K36" s="106">
        <v>0</v>
      </c>
      <c r="L36" s="106">
        <v>0</v>
      </c>
      <c r="M36" s="106">
        <v>3055.75</v>
      </c>
      <c r="N36" s="106">
        <v>0</v>
      </c>
    </row>
    <row r="37" spans="2:14">
      <c r="B37" s="106" t="s">
        <v>179</v>
      </c>
      <c r="C37" s="106">
        <v>566</v>
      </c>
      <c r="D37" s="106">
        <v>1135</v>
      </c>
      <c r="E37" s="106">
        <v>27</v>
      </c>
      <c r="F37" s="106">
        <v>193</v>
      </c>
      <c r="G37" s="106">
        <v>3184</v>
      </c>
      <c r="H37" s="106">
        <v>3996</v>
      </c>
      <c r="I37" s="106">
        <v>0</v>
      </c>
      <c r="J37" s="106">
        <v>0</v>
      </c>
      <c r="K37" s="106">
        <v>0</v>
      </c>
      <c r="L37" s="106">
        <v>0</v>
      </c>
      <c r="M37" s="106">
        <v>7784</v>
      </c>
      <c r="N37" s="106">
        <v>10512</v>
      </c>
    </row>
    <row r="38" spans="2:14">
      <c r="B38" s="106" t="s">
        <v>11</v>
      </c>
      <c r="C38" s="106">
        <v>9</v>
      </c>
      <c r="D38" s="106">
        <v>0</v>
      </c>
      <c r="E38" s="106">
        <v>180</v>
      </c>
      <c r="F38" s="106">
        <v>0</v>
      </c>
      <c r="G38" s="106">
        <v>0</v>
      </c>
      <c r="H38" s="106">
        <v>0</v>
      </c>
      <c r="I38" s="106">
        <v>0</v>
      </c>
      <c r="J38" s="106">
        <v>0</v>
      </c>
      <c r="K38" s="106">
        <v>0</v>
      </c>
      <c r="L38" s="106">
        <v>0</v>
      </c>
      <c r="M38" s="106">
        <v>369</v>
      </c>
      <c r="N38" s="106">
        <v>0</v>
      </c>
    </row>
    <row r="39" spans="2:14">
      <c r="B39" s="106" t="s">
        <v>14</v>
      </c>
      <c r="C39" s="106">
        <v>21</v>
      </c>
      <c r="D39" s="106">
        <v>0</v>
      </c>
      <c r="E39" s="106">
        <v>432</v>
      </c>
      <c r="F39" s="106">
        <v>19</v>
      </c>
      <c r="G39" s="106">
        <v>88</v>
      </c>
      <c r="H39" s="106">
        <v>24</v>
      </c>
      <c r="I39" s="106">
        <v>0</v>
      </c>
      <c r="J39" s="106">
        <v>0</v>
      </c>
      <c r="K39" s="106">
        <v>0</v>
      </c>
      <c r="L39" s="106">
        <v>0</v>
      </c>
      <c r="M39" s="106">
        <v>1083</v>
      </c>
      <c r="N39" s="106">
        <v>92</v>
      </c>
    </row>
    <row r="40" spans="2:14">
      <c r="B40" s="106" t="s">
        <v>18</v>
      </c>
      <c r="C40" s="106">
        <v>0</v>
      </c>
      <c r="D40" s="106">
        <v>0</v>
      </c>
      <c r="E40" s="106">
        <v>600</v>
      </c>
      <c r="F40" s="106">
        <v>2</v>
      </c>
      <c r="G40" s="106">
        <v>279</v>
      </c>
      <c r="H40" s="106">
        <v>0</v>
      </c>
      <c r="I40" s="106">
        <v>0</v>
      </c>
      <c r="J40" s="106">
        <v>0</v>
      </c>
      <c r="K40" s="106">
        <v>0</v>
      </c>
      <c r="L40" s="106">
        <v>0</v>
      </c>
      <c r="M40" s="106">
        <v>1827.75</v>
      </c>
      <c r="N40" s="106">
        <v>4</v>
      </c>
    </row>
    <row r="41" spans="2:14">
      <c r="B41" s="106" t="s">
        <v>7</v>
      </c>
      <c r="C41" s="106">
        <v>1153</v>
      </c>
      <c r="D41" s="106">
        <v>2989</v>
      </c>
      <c r="E41" s="106">
        <v>4465</v>
      </c>
      <c r="F41" s="106">
        <v>12372</v>
      </c>
      <c r="G41" s="106">
        <v>8</v>
      </c>
      <c r="H41" s="106">
        <v>57</v>
      </c>
      <c r="I41" s="106">
        <v>0</v>
      </c>
      <c r="J41" s="106">
        <v>0</v>
      </c>
      <c r="K41" s="106">
        <v>0</v>
      </c>
      <c r="L41" s="106">
        <v>0</v>
      </c>
      <c r="M41" s="106">
        <v>10101</v>
      </c>
      <c r="N41" s="106">
        <v>27861.25</v>
      </c>
    </row>
    <row r="42" spans="2:14">
      <c r="B42" s="106" t="s">
        <v>179</v>
      </c>
      <c r="C42" s="106">
        <v>674</v>
      </c>
      <c r="D42" s="106">
        <v>995</v>
      </c>
      <c r="E42" s="106">
        <v>19</v>
      </c>
      <c r="F42" s="106">
        <v>210</v>
      </c>
      <c r="G42" s="106">
        <v>3936</v>
      </c>
      <c r="H42" s="106">
        <v>3527</v>
      </c>
      <c r="I42" s="106">
        <v>0</v>
      </c>
      <c r="J42" s="106">
        <v>0</v>
      </c>
      <c r="K42" s="106">
        <v>0</v>
      </c>
      <c r="L42" s="106">
        <v>0</v>
      </c>
      <c r="M42" s="106">
        <v>9568</v>
      </c>
      <c r="N42" s="106">
        <v>9350.75</v>
      </c>
    </row>
    <row r="43" spans="2:14">
      <c r="B43" s="106" t="s">
        <v>18</v>
      </c>
      <c r="C43" s="106">
        <v>0</v>
      </c>
      <c r="D43" s="106">
        <v>0</v>
      </c>
      <c r="E43" s="106">
        <v>1130</v>
      </c>
      <c r="F43" s="106">
        <v>102</v>
      </c>
      <c r="G43" s="106">
        <v>373</v>
      </c>
      <c r="H43" s="106">
        <v>0</v>
      </c>
      <c r="I43" s="106">
        <v>0</v>
      </c>
      <c r="J43" s="106">
        <v>0</v>
      </c>
      <c r="K43" s="106">
        <v>0</v>
      </c>
      <c r="L43" s="106">
        <v>0</v>
      </c>
      <c r="M43" s="106">
        <v>3099.25</v>
      </c>
      <c r="N43" s="106">
        <v>204</v>
      </c>
    </row>
    <row r="44" spans="2:14" ht="45">
      <c r="B44" s="201" t="s">
        <v>223</v>
      </c>
      <c r="C44" s="202">
        <f>SUM(C29:C43)</f>
        <v>4734</v>
      </c>
      <c r="D44" s="202">
        <f t="shared" ref="D44" si="1">SUM(D29:D43)</f>
        <v>16657</v>
      </c>
      <c r="E44" s="202">
        <f t="shared" ref="E44" si="2">SUM(E29:E43)</f>
        <v>17210</v>
      </c>
      <c r="F44" s="202">
        <f t="shared" ref="F44" si="3">SUM(F29:F43)</f>
        <v>34931</v>
      </c>
      <c r="G44" s="202">
        <f t="shared" ref="G44" si="4">SUM(G29:G43)</f>
        <v>11300</v>
      </c>
      <c r="H44" s="202">
        <f t="shared" ref="H44" si="5">SUM(H29:H43)</f>
        <v>12525</v>
      </c>
      <c r="I44" s="106"/>
      <c r="J44" s="106"/>
      <c r="K44" s="106"/>
      <c r="L44" s="107"/>
      <c r="M44" s="108">
        <f>SUM(M29:M43)</f>
        <v>64579</v>
      </c>
      <c r="N44" s="108">
        <f>SUM(N29:N43)</f>
        <v>114700.25</v>
      </c>
    </row>
    <row r="45" spans="2:14">
      <c r="M45" s="225" t="s">
        <v>91</v>
      </c>
      <c r="N45" s="225"/>
    </row>
    <row r="47" spans="2:14">
      <c r="B47" s="216" t="s">
        <v>218</v>
      </c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</row>
    <row r="50" spans="2:15">
      <c r="B50" s="102" t="s">
        <v>166</v>
      </c>
      <c r="C50" s="102" t="s">
        <v>192</v>
      </c>
      <c r="D50" s="102" t="s">
        <v>193</v>
      </c>
      <c r="E50" s="102" t="s">
        <v>194</v>
      </c>
      <c r="F50" s="102" t="s">
        <v>195</v>
      </c>
      <c r="G50" s="102" t="s">
        <v>196</v>
      </c>
      <c r="H50" s="102" t="s">
        <v>197</v>
      </c>
      <c r="I50" s="102" t="s">
        <v>198</v>
      </c>
      <c r="J50" s="102" t="s">
        <v>199</v>
      </c>
      <c r="K50" s="102" t="s">
        <v>200</v>
      </c>
      <c r="L50" s="102" t="s">
        <v>201</v>
      </c>
      <c r="M50" s="102" t="s">
        <v>202</v>
      </c>
      <c r="N50" s="102" t="s">
        <v>203</v>
      </c>
    </row>
    <row r="51" spans="2:15">
      <c r="B51" s="106" t="s">
        <v>179</v>
      </c>
      <c r="C51" s="106">
        <v>85</v>
      </c>
      <c r="D51" s="106">
        <v>0</v>
      </c>
      <c r="E51" s="106">
        <v>1</v>
      </c>
      <c r="F51" s="106">
        <v>0</v>
      </c>
      <c r="G51" s="106">
        <v>434</v>
      </c>
      <c r="H51" s="106">
        <v>0</v>
      </c>
      <c r="I51" s="106">
        <v>0</v>
      </c>
      <c r="J51" s="106">
        <v>0</v>
      </c>
      <c r="K51" s="106">
        <v>0</v>
      </c>
      <c r="L51" s="106">
        <v>0</v>
      </c>
      <c r="M51" s="106">
        <v>1063.5</v>
      </c>
      <c r="N51" s="106">
        <v>0</v>
      </c>
    </row>
    <row r="52" spans="2:15">
      <c r="B52" s="106" t="s">
        <v>179</v>
      </c>
      <c r="C52" s="106">
        <v>161</v>
      </c>
      <c r="D52" s="106">
        <v>0</v>
      </c>
      <c r="E52" s="106">
        <v>1</v>
      </c>
      <c r="F52" s="106">
        <v>0</v>
      </c>
      <c r="G52" s="106">
        <v>1044</v>
      </c>
      <c r="H52" s="106">
        <v>0</v>
      </c>
      <c r="I52" s="106">
        <v>0</v>
      </c>
      <c r="J52" s="106">
        <v>0</v>
      </c>
      <c r="K52" s="106">
        <v>0</v>
      </c>
      <c r="L52" s="106">
        <v>0</v>
      </c>
      <c r="M52" s="106">
        <v>2512</v>
      </c>
      <c r="N52" s="106">
        <v>0</v>
      </c>
    </row>
    <row r="53" spans="2:15">
      <c r="B53" s="106" t="s">
        <v>7</v>
      </c>
      <c r="C53" s="106">
        <v>3701</v>
      </c>
      <c r="D53" s="106">
        <v>1830</v>
      </c>
      <c r="E53" s="106">
        <v>9663</v>
      </c>
      <c r="F53" s="106">
        <v>3194</v>
      </c>
      <c r="G53" s="106">
        <v>2</v>
      </c>
      <c r="H53" s="106">
        <v>17</v>
      </c>
      <c r="I53" s="106">
        <v>0</v>
      </c>
      <c r="J53" s="106">
        <v>0</v>
      </c>
      <c r="K53" s="106">
        <v>0</v>
      </c>
      <c r="L53" s="106">
        <v>0</v>
      </c>
      <c r="M53" s="106">
        <v>23031.5</v>
      </c>
      <c r="N53" s="106">
        <v>8256.25</v>
      </c>
    </row>
    <row r="54" spans="2:15">
      <c r="B54" s="106" t="s">
        <v>7</v>
      </c>
      <c r="C54" s="106">
        <v>3721</v>
      </c>
      <c r="D54" s="106">
        <v>1272</v>
      </c>
      <c r="E54" s="106">
        <v>11197</v>
      </c>
      <c r="F54" s="106">
        <v>2377</v>
      </c>
      <c r="G54" s="106">
        <v>0</v>
      </c>
      <c r="H54" s="106">
        <v>10</v>
      </c>
      <c r="I54" s="106">
        <v>0</v>
      </c>
      <c r="J54" s="106">
        <v>0</v>
      </c>
      <c r="K54" s="106">
        <v>0</v>
      </c>
      <c r="L54" s="106">
        <v>0</v>
      </c>
      <c r="M54" s="106">
        <v>26115</v>
      </c>
      <c r="N54" s="106">
        <v>6048.5</v>
      </c>
    </row>
    <row r="55" spans="2:15">
      <c r="B55" s="106" t="s">
        <v>179</v>
      </c>
      <c r="C55" s="106">
        <v>133</v>
      </c>
      <c r="D55" s="106">
        <v>0</v>
      </c>
      <c r="E55" s="106">
        <v>7</v>
      </c>
      <c r="F55" s="106">
        <v>0</v>
      </c>
      <c r="G55" s="106">
        <v>645</v>
      </c>
      <c r="H55" s="106">
        <v>0</v>
      </c>
      <c r="I55" s="106">
        <v>0</v>
      </c>
      <c r="J55" s="106">
        <v>0</v>
      </c>
      <c r="K55" s="106">
        <v>0</v>
      </c>
      <c r="L55" s="106">
        <v>0</v>
      </c>
      <c r="M55" s="106">
        <v>1598.25</v>
      </c>
      <c r="N55" s="106">
        <v>0</v>
      </c>
    </row>
    <row r="56" spans="2:15">
      <c r="B56" s="106" t="s">
        <v>7</v>
      </c>
      <c r="C56" s="106">
        <v>3875</v>
      </c>
      <c r="D56" s="106">
        <v>1028</v>
      </c>
      <c r="E56" s="106">
        <v>12886</v>
      </c>
      <c r="F56" s="106">
        <v>2057</v>
      </c>
      <c r="G56" s="106">
        <v>38</v>
      </c>
      <c r="H56" s="106">
        <v>42</v>
      </c>
      <c r="I56" s="106">
        <v>0</v>
      </c>
      <c r="J56" s="106">
        <v>0</v>
      </c>
      <c r="K56" s="106">
        <v>0</v>
      </c>
      <c r="L56" s="106">
        <v>0</v>
      </c>
      <c r="M56" s="106">
        <v>29732.5</v>
      </c>
      <c r="N56" s="106">
        <v>5236.5</v>
      </c>
    </row>
    <row r="57" spans="2:15" ht="60">
      <c r="B57" s="201" t="s">
        <v>224</v>
      </c>
      <c r="C57" s="202">
        <f>SUM(C51:C56)</f>
        <v>11676</v>
      </c>
      <c r="D57" s="202">
        <f t="shared" ref="D57:H57" si="6">SUM(D51:D56)</f>
        <v>4130</v>
      </c>
      <c r="E57" s="202">
        <f t="shared" si="6"/>
        <v>33755</v>
      </c>
      <c r="F57" s="202">
        <f t="shared" si="6"/>
        <v>7628</v>
      </c>
      <c r="G57" s="202">
        <f t="shared" si="6"/>
        <v>2163</v>
      </c>
      <c r="H57" s="202">
        <f t="shared" si="6"/>
        <v>69</v>
      </c>
      <c r="I57" s="107"/>
      <c r="J57" s="107"/>
      <c r="K57" s="107"/>
      <c r="L57" s="107"/>
      <c r="M57" s="108">
        <f>SUM(M51:M56)</f>
        <v>84052.75</v>
      </c>
      <c r="N57" s="108">
        <f>SUM(N51:N56)</f>
        <v>19541.25</v>
      </c>
    </row>
    <row r="58" spans="2:15">
      <c r="M58" s="225" t="s">
        <v>91</v>
      </c>
      <c r="N58" s="225"/>
    </row>
    <row r="60" spans="2:15">
      <c r="B60" s="216" t="s">
        <v>219</v>
      </c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</row>
    <row r="62" spans="2:15">
      <c r="B62" s="102" t="s">
        <v>166</v>
      </c>
      <c r="C62" s="102" t="s">
        <v>204</v>
      </c>
      <c r="D62" s="102" t="s">
        <v>205</v>
      </c>
      <c r="E62" s="102" t="s">
        <v>206</v>
      </c>
      <c r="F62" s="102" t="s">
        <v>207</v>
      </c>
      <c r="G62" s="102" t="s">
        <v>208</v>
      </c>
      <c r="H62" s="102" t="s">
        <v>209</v>
      </c>
      <c r="I62" s="102" t="s">
        <v>210</v>
      </c>
      <c r="J62" s="102" t="s">
        <v>211</v>
      </c>
      <c r="K62" s="102" t="s">
        <v>212</v>
      </c>
      <c r="L62" s="102" t="s">
        <v>213</v>
      </c>
      <c r="M62" s="102" t="s">
        <v>214</v>
      </c>
      <c r="N62" s="102" t="s">
        <v>215</v>
      </c>
    </row>
    <row r="63" spans="2:15">
      <c r="B63" s="106" t="s">
        <v>179</v>
      </c>
      <c r="C63" s="106">
        <v>75</v>
      </c>
      <c r="D63" s="106">
        <v>0</v>
      </c>
      <c r="E63" s="106">
        <v>1</v>
      </c>
      <c r="F63" s="106">
        <v>0</v>
      </c>
      <c r="G63" s="106">
        <v>344</v>
      </c>
      <c r="H63" s="106">
        <v>0</v>
      </c>
      <c r="I63" s="106">
        <v>0</v>
      </c>
      <c r="J63" s="106">
        <v>0</v>
      </c>
      <c r="K63" s="106">
        <v>0</v>
      </c>
      <c r="L63" s="106">
        <v>0</v>
      </c>
      <c r="M63" s="106">
        <v>851</v>
      </c>
      <c r="N63" s="106">
        <v>0</v>
      </c>
      <c r="O63" s="101"/>
    </row>
    <row r="64" spans="2:15">
      <c r="B64" s="106" t="s">
        <v>179</v>
      </c>
      <c r="C64" s="106">
        <v>157</v>
      </c>
      <c r="D64" s="106">
        <v>0</v>
      </c>
      <c r="E64" s="106">
        <v>7</v>
      </c>
      <c r="F64" s="106">
        <v>0</v>
      </c>
      <c r="G64" s="106">
        <v>1078</v>
      </c>
      <c r="H64" s="106">
        <v>0</v>
      </c>
      <c r="I64" s="106">
        <v>0</v>
      </c>
      <c r="J64" s="106">
        <v>0</v>
      </c>
      <c r="K64" s="106">
        <v>0</v>
      </c>
      <c r="L64" s="106">
        <v>0</v>
      </c>
      <c r="M64" s="106">
        <v>2596.5</v>
      </c>
      <c r="N64" s="106">
        <v>0</v>
      </c>
      <c r="O64" s="101"/>
    </row>
    <row r="65" spans="2:15">
      <c r="B65" s="106" t="s">
        <v>7</v>
      </c>
      <c r="C65" s="106">
        <v>3513</v>
      </c>
      <c r="D65" s="106">
        <v>1034</v>
      </c>
      <c r="E65" s="106">
        <v>9908</v>
      </c>
      <c r="F65" s="106">
        <v>4488</v>
      </c>
      <c r="G65" s="106">
        <v>2</v>
      </c>
      <c r="H65" s="106">
        <v>24</v>
      </c>
      <c r="I65" s="106">
        <v>0</v>
      </c>
      <c r="J65" s="106">
        <v>0</v>
      </c>
      <c r="K65" s="106">
        <v>0</v>
      </c>
      <c r="L65" s="106">
        <v>0</v>
      </c>
      <c r="M65" s="106">
        <v>23333.5</v>
      </c>
      <c r="N65" s="106">
        <v>10064</v>
      </c>
      <c r="O65" s="101"/>
    </row>
    <row r="66" spans="2:15">
      <c r="B66" s="106" t="s">
        <v>7</v>
      </c>
      <c r="C66" s="106">
        <v>3650</v>
      </c>
      <c r="D66" s="106">
        <v>2141</v>
      </c>
      <c r="E66" s="106">
        <v>10376</v>
      </c>
      <c r="F66" s="106">
        <v>1875</v>
      </c>
      <c r="G66" s="106">
        <v>1</v>
      </c>
      <c r="H66" s="106">
        <v>14</v>
      </c>
      <c r="I66" s="106">
        <v>0</v>
      </c>
      <c r="J66" s="106">
        <v>0</v>
      </c>
      <c r="K66" s="106">
        <v>0</v>
      </c>
      <c r="L66" s="106">
        <v>0</v>
      </c>
      <c r="M66" s="106">
        <v>24404.25</v>
      </c>
      <c r="N66" s="106">
        <v>5922.5</v>
      </c>
      <c r="O66" s="101"/>
    </row>
    <row r="67" spans="2:15">
      <c r="B67" s="106" t="s">
        <v>179</v>
      </c>
      <c r="C67" s="106">
        <v>118</v>
      </c>
      <c r="D67" s="106">
        <v>0</v>
      </c>
      <c r="E67" s="106">
        <v>6</v>
      </c>
      <c r="F67" s="106">
        <v>0</v>
      </c>
      <c r="G67" s="106">
        <v>564</v>
      </c>
      <c r="H67" s="106">
        <v>0</v>
      </c>
      <c r="I67" s="106">
        <v>0</v>
      </c>
      <c r="J67" s="106">
        <v>0</v>
      </c>
      <c r="K67" s="106">
        <v>0</v>
      </c>
      <c r="L67" s="106">
        <v>0</v>
      </c>
      <c r="M67" s="106">
        <v>1399</v>
      </c>
      <c r="N67" s="106">
        <v>0</v>
      </c>
      <c r="O67" s="101"/>
    </row>
    <row r="68" spans="2:15">
      <c r="B68" s="106" t="s">
        <v>7</v>
      </c>
      <c r="C68" s="106">
        <v>3440</v>
      </c>
      <c r="D68" s="106">
        <v>514</v>
      </c>
      <c r="E68" s="106">
        <v>11655</v>
      </c>
      <c r="F68" s="106">
        <v>3098</v>
      </c>
      <c r="G68" s="106">
        <v>39</v>
      </c>
      <c r="H68" s="106">
        <v>24</v>
      </c>
      <c r="I68" s="106">
        <v>0</v>
      </c>
      <c r="J68" s="106">
        <v>0</v>
      </c>
      <c r="K68" s="106">
        <v>0</v>
      </c>
      <c r="L68" s="106">
        <v>0</v>
      </c>
      <c r="M68" s="106">
        <v>26837.75</v>
      </c>
      <c r="N68" s="106">
        <v>6764</v>
      </c>
      <c r="O68" s="101"/>
    </row>
    <row r="69" spans="2:15" ht="60">
      <c r="B69" s="201" t="s">
        <v>225</v>
      </c>
      <c r="C69" s="202">
        <f>SUM(C63:C68)</f>
        <v>10953</v>
      </c>
      <c r="D69" s="202">
        <f t="shared" ref="D69" si="7">SUM(D63:D68)</f>
        <v>3689</v>
      </c>
      <c r="E69" s="202">
        <f t="shared" ref="E69" si="8">SUM(E63:E68)</f>
        <v>31953</v>
      </c>
      <c r="F69" s="202">
        <f t="shared" ref="F69" si="9">SUM(F63:F68)</f>
        <v>9461</v>
      </c>
      <c r="G69" s="202">
        <f t="shared" ref="G69" si="10">SUM(G63:G68)</f>
        <v>2028</v>
      </c>
      <c r="H69" s="202">
        <f t="shared" ref="H69" si="11">SUM(H63:H68)</f>
        <v>62</v>
      </c>
      <c r="I69" s="107"/>
      <c r="J69" s="107"/>
      <c r="K69" s="107"/>
      <c r="L69" s="107"/>
      <c r="M69" s="108">
        <f>SUM(M63:M68)</f>
        <v>79422</v>
      </c>
      <c r="N69" s="108">
        <f>SUM(N63:N68)</f>
        <v>22750.5</v>
      </c>
    </row>
    <row r="70" spans="2:15">
      <c r="M70" s="225" t="s">
        <v>91</v>
      </c>
      <c r="N70" s="225"/>
    </row>
    <row r="71" spans="2:15">
      <c r="B71" s="216" t="s">
        <v>226</v>
      </c>
      <c r="C71" s="216"/>
    </row>
    <row r="72" spans="2:15">
      <c r="B72" s="224"/>
      <c r="C72" s="224"/>
    </row>
    <row r="73" spans="2:15" ht="30">
      <c r="B73" s="203" t="s">
        <v>227</v>
      </c>
      <c r="C73" s="48">
        <f>+SUM(C24:H24)</f>
        <v>94357</v>
      </c>
    </row>
    <row r="74" spans="2:15" ht="30">
      <c r="B74" s="203" t="s">
        <v>228</v>
      </c>
      <c r="C74" s="48">
        <f>+SUM(C44:H44)</f>
        <v>97357</v>
      </c>
    </row>
    <row r="75" spans="2:15" ht="45">
      <c r="B75" s="203" t="s">
        <v>229</v>
      </c>
      <c r="C75" s="48">
        <f>+SUM(C57:H57)</f>
        <v>59421</v>
      </c>
    </row>
    <row r="76" spans="2:15" ht="45">
      <c r="B76" s="203" t="s">
        <v>230</v>
      </c>
      <c r="C76" s="48">
        <f>+SUM(C69:H69)</f>
        <v>58146</v>
      </c>
    </row>
  </sheetData>
  <mergeCells count="12">
    <mergeCell ref="B5:N5"/>
    <mergeCell ref="B3:N3"/>
    <mergeCell ref="B2:N2"/>
    <mergeCell ref="B6:N6"/>
    <mergeCell ref="B26:N26"/>
    <mergeCell ref="B4:N4"/>
    <mergeCell ref="B71:C72"/>
    <mergeCell ref="B60:N60"/>
    <mergeCell ref="M45:N45"/>
    <mergeCell ref="M58:N58"/>
    <mergeCell ref="M70:N70"/>
    <mergeCell ref="B47:N47"/>
  </mergeCells>
  <pageMargins left="0.7" right="0.7" top="0.75" bottom="0.75" header="0.3" footer="0.3"/>
  <pageSetup scale="23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4:K226"/>
  <sheetViews>
    <sheetView view="pageBreakPreview" topLeftCell="A219" zoomScale="60" zoomScaleNormal="100" workbookViewId="0">
      <selection activeCell="N234" sqref="N234"/>
    </sheetView>
  </sheetViews>
  <sheetFormatPr baseColWidth="10" defaultRowHeight="15"/>
  <cols>
    <col min="2" max="2" width="31.28515625" customWidth="1"/>
    <col min="3" max="3" width="14.140625" customWidth="1"/>
    <col min="4" max="4" width="15.5703125" customWidth="1"/>
    <col min="5" max="5" width="15.7109375" customWidth="1"/>
    <col min="6" max="6" width="17.85546875" customWidth="1"/>
    <col min="7" max="7" width="18.7109375" customWidth="1"/>
    <col min="9" max="9" width="12" customWidth="1"/>
  </cols>
  <sheetData>
    <row r="4" spans="2:11">
      <c r="B4" s="215" t="s">
        <v>31</v>
      </c>
      <c r="C4" s="215"/>
      <c r="D4" s="215"/>
      <c r="E4" s="215"/>
      <c r="F4" s="215"/>
      <c r="G4" s="215"/>
      <c r="H4" s="1"/>
      <c r="I4" s="1"/>
      <c r="J4" s="1"/>
      <c r="K4" s="1"/>
    </row>
    <row r="5" spans="2:11">
      <c r="B5" s="215" t="s">
        <v>104</v>
      </c>
      <c r="C5" s="215"/>
      <c r="D5" s="215"/>
      <c r="E5" s="215"/>
      <c r="F5" s="215"/>
      <c r="G5" s="215"/>
      <c r="H5" s="1"/>
      <c r="I5" s="1"/>
      <c r="J5" s="1"/>
      <c r="K5" s="1"/>
    </row>
    <row r="6" spans="2:11">
      <c r="B6" s="215" t="s">
        <v>120</v>
      </c>
      <c r="C6" s="215"/>
      <c r="D6" s="215"/>
      <c r="E6" s="215"/>
      <c r="F6" s="215"/>
      <c r="G6" s="215"/>
      <c r="H6" s="1"/>
      <c r="I6" s="1"/>
      <c r="J6" s="1"/>
      <c r="K6" s="1"/>
    </row>
    <row r="7" spans="2:11">
      <c r="B7" s="215" t="s">
        <v>119</v>
      </c>
      <c r="C7" s="215"/>
      <c r="D7" s="215"/>
      <c r="E7" s="215"/>
      <c r="F7" s="215"/>
      <c r="G7" s="215"/>
      <c r="H7" s="1"/>
      <c r="I7" s="1"/>
      <c r="J7" s="1"/>
      <c r="K7" s="1"/>
    </row>
    <row r="8" spans="2:11" ht="28.9" customHeight="1">
      <c r="B8" s="116"/>
      <c r="C8" s="229" t="s">
        <v>245</v>
      </c>
      <c r="D8" s="230"/>
      <c r="E8" s="230"/>
      <c r="F8" s="230"/>
      <c r="G8" s="231"/>
      <c r="H8" s="1"/>
      <c r="I8" s="1"/>
      <c r="J8" s="1"/>
      <c r="K8" s="1"/>
    </row>
    <row r="9" spans="2:11" ht="30">
      <c r="B9" s="105" t="s">
        <v>40</v>
      </c>
      <c r="C9" s="142" t="s">
        <v>121</v>
      </c>
      <c r="D9" s="142" t="s">
        <v>122</v>
      </c>
      <c r="E9" s="142" t="s">
        <v>123</v>
      </c>
      <c r="F9" s="105" t="s">
        <v>124</v>
      </c>
      <c r="G9" s="142" t="s">
        <v>125</v>
      </c>
      <c r="H9" s="1"/>
      <c r="I9" s="1"/>
      <c r="J9" s="1"/>
      <c r="K9" s="1"/>
    </row>
    <row r="10" spans="2:11">
      <c r="B10" s="143" t="s">
        <v>41</v>
      </c>
      <c r="C10" s="144">
        <v>61517</v>
      </c>
      <c r="D10" s="74">
        <v>256177</v>
      </c>
      <c r="E10" s="145">
        <f>SUM(C10:D10)</f>
        <v>317694</v>
      </c>
      <c r="F10" s="144">
        <v>101865</v>
      </c>
      <c r="G10" s="144">
        <v>326</v>
      </c>
      <c r="H10" s="1"/>
      <c r="I10" s="1"/>
      <c r="J10" s="1"/>
      <c r="K10" s="1"/>
    </row>
    <row r="11" spans="2:11">
      <c r="B11" s="143" t="s">
        <v>10</v>
      </c>
      <c r="C11" s="144">
        <v>126267</v>
      </c>
      <c r="D11" s="144">
        <v>205790</v>
      </c>
      <c r="E11" s="145">
        <f t="shared" ref="E11:E17" si="0">SUM(C11:D11)</f>
        <v>332057</v>
      </c>
      <c r="F11" s="144">
        <v>124028</v>
      </c>
      <c r="G11" s="144">
        <v>288</v>
      </c>
      <c r="H11" s="1"/>
      <c r="I11" s="1"/>
      <c r="J11" s="1"/>
      <c r="K11" s="1"/>
    </row>
    <row r="12" spans="2:11">
      <c r="B12" s="143" t="s">
        <v>9</v>
      </c>
      <c r="C12" s="144">
        <v>69250</v>
      </c>
      <c r="D12" s="144">
        <v>88829</v>
      </c>
      <c r="E12" s="145">
        <f t="shared" si="0"/>
        <v>158079</v>
      </c>
      <c r="F12" s="144">
        <v>52953</v>
      </c>
      <c r="G12" s="144">
        <v>56390</v>
      </c>
      <c r="H12" s="1"/>
      <c r="I12" s="1"/>
      <c r="J12" s="1"/>
      <c r="K12" s="1"/>
    </row>
    <row r="13" spans="2:11">
      <c r="B13" s="143" t="s">
        <v>126</v>
      </c>
      <c r="C13" s="144">
        <v>500</v>
      </c>
      <c r="D13" s="144">
        <v>31834</v>
      </c>
      <c r="E13" s="145">
        <f t="shared" si="0"/>
        <v>32334</v>
      </c>
      <c r="F13" s="144">
        <v>11854</v>
      </c>
      <c r="G13" s="144">
        <v>625</v>
      </c>
      <c r="H13" s="1"/>
      <c r="I13" s="1"/>
      <c r="J13" s="1"/>
      <c r="K13" s="1"/>
    </row>
    <row r="14" spans="2:11">
      <c r="B14" s="146" t="s">
        <v>127</v>
      </c>
      <c r="C14" s="147">
        <v>42</v>
      </c>
      <c r="D14" s="147">
        <v>3955</v>
      </c>
      <c r="E14" s="145">
        <f>SUM(C14:D14)</f>
        <v>3997</v>
      </c>
      <c r="F14" s="147">
        <v>706</v>
      </c>
      <c r="G14" s="147">
        <v>95</v>
      </c>
      <c r="H14" s="1"/>
      <c r="I14" s="1"/>
      <c r="J14" s="1"/>
      <c r="K14" s="1"/>
    </row>
    <row r="15" spans="2:11">
      <c r="B15" s="143" t="s">
        <v>128</v>
      </c>
      <c r="C15" s="144">
        <v>4725</v>
      </c>
      <c r="D15" s="144">
        <v>0</v>
      </c>
      <c r="E15" s="145">
        <f t="shared" si="0"/>
        <v>4725</v>
      </c>
      <c r="F15" s="144">
        <v>1951</v>
      </c>
      <c r="G15" s="144">
        <v>8816</v>
      </c>
      <c r="H15" s="1"/>
      <c r="I15" s="1"/>
      <c r="J15" s="1"/>
      <c r="K15" s="1"/>
    </row>
    <row r="16" spans="2:11">
      <c r="B16" s="146" t="s">
        <v>35</v>
      </c>
      <c r="C16" s="144">
        <v>4331</v>
      </c>
      <c r="D16" s="144">
        <v>13612</v>
      </c>
      <c r="E16" s="145">
        <f t="shared" si="0"/>
        <v>17943</v>
      </c>
      <c r="F16" s="144">
        <v>6554</v>
      </c>
      <c r="G16" s="144">
        <v>2454</v>
      </c>
      <c r="H16" s="1"/>
      <c r="I16" s="1"/>
      <c r="J16" s="1"/>
      <c r="K16" s="1"/>
    </row>
    <row r="17" spans="2:11">
      <c r="B17" s="143" t="s">
        <v>129</v>
      </c>
      <c r="C17" s="144">
        <v>0</v>
      </c>
      <c r="D17" s="74">
        <v>0</v>
      </c>
      <c r="E17" s="145">
        <f t="shared" si="0"/>
        <v>0</v>
      </c>
      <c r="F17" s="144">
        <v>0</v>
      </c>
      <c r="G17" s="144">
        <v>0</v>
      </c>
      <c r="H17" s="1"/>
      <c r="I17" s="1"/>
      <c r="J17" s="1"/>
      <c r="K17" s="1"/>
    </row>
    <row r="18" spans="2:11">
      <c r="B18" s="148" t="s">
        <v>123</v>
      </c>
      <c r="C18" s="77">
        <f>SUM(C10:C17)</f>
        <v>266632</v>
      </c>
      <c r="D18" s="77">
        <f t="shared" ref="D18:G18" si="1">SUM(D10:D17)</f>
        <v>600197</v>
      </c>
      <c r="E18" s="77">
        <f>SUM(E10:E17)</f>
        <v>866829</v>
      </c>
      <c r="F18" s="77">
        <f t="shared" si="1"/>
        <v>299911</v>
      </c>
      <c r="G18" s="77">
        <f t="shared" si="1"/>
        <v>68994</v>
      </c>
      <c r="H18" s="1"/>
      <c r="I18" s="1"/>
      <c r="J18" s="1"/>
      <c r="K18" s="1"/>
    </row>
    <row r="19" spans="2:11">
      <c r="B19" s="198" t="s">
        <v>80</v>
      </c>
      <c r="C19" s="1"/>
      <c r="D19" s="1"/>
      <c r="E19" s="1"/>
      <c r="F19" s="1"/>
      <c r="G19" s="1"/>
      <c r="H19" s="1"/>
      <c r="I19" s="1"/>
      <c r="J19" s="1"/>
      <c r="K19" s="1"/>
    </row>
    <row r="20" spans="2:11">
      <c r="B20" s="8"/>
      <c r="C20" s="1"/>
      <c r="D20" s="1"/>
      <c r="E20" s="1"/>
      <c r="F20" s="1"/>
      <c r="G20" s="1"/>
      <c r="H20" s="1"/>
      <c r="I20" s="1"/>
      <c r="J20" s="1"/>
      <c r="K20" s="1"/>
    </row>
    <row r="21" spans="2:11"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2:11"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2:11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2:11"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2:11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2:11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2:11"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2:11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2:11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2:11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2:11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2:11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1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1">
      <c r="B40" s="226" t="s">
        <v>130</v>
      </c>
      <c r="C40" s="226"/>
      <c r="D40" s="1"/>
      <c r="E40" s="1"/>
      <c r="F40" s="1"/>
      <c r="G40" s="1"/>
      <c r="H40" s="1"/>
      <c r="I40" s="1"/>
      <c r="J40" s="1"/>
      <c r="K40" s="1"/>
    </row>
    <row r="41" spans="2:11">
      <c r="B41" s="150" t="s">
        <v>40</v>
      </c>
      <c r="C41" s="150">
        <v>2024</v>
      </c>
      <c r="D41" s="1"/>
      <c r="E41" s="1"/>
      <c r="F41" s="1"/>
      <c r="G41" s="1"/>
      <c r="H41" s="1"/>
      <c r="I41" s="1"/>
      <c r="J41" s="1"/>
      <c r="K41" s="1"/>
    </row>
    <row r="42" spans="2:11">
      <c r="B42" s="151" t="s">
        <v>131</v>
      </c>
      <c r="C42" s="152">
        <v>73</v>
      </c>
      <c r="D42" s="1"/>
      <c r="E42" s="1"/>
      <c r="F42" s="1"/>
      <c r="G42" s="1"/>
      <c r="H42" s="1"/>
      <c r="I42" s="1"/>
      <c r="J42" s="1"/>
      <c r="K42" s="1"/>
    </row>
    <row r="43" spans="2:11">
      <c r="B43" s="151" t="s">
        <v>132</v>
      </c>
      <c r="C43" s="152">
        <v>101</v>
      </c>
      <c r="D43" s="1"/>
      <c r="E43" s="1"/>
      <c r="F43" s="1"/>
      <c r="G43" s="1"/>
      <c r="H43" s="1"/>
      <c r="I43" s="1"/>
      <c r="J43" s="1"/>
      <c r="K43" s="1"/>
    </row>
    <row r="44" spans="2:11">
      <c r="B44" s="151" t="s">
        <v>9</v>
      </c>
      <c r="C44" s="152">
        <v>52</v>
      </c>
      <c r="D44" s="1"/>
      <c r="E44" s="1"/>
      <c r="F44" s="1"/>
      <c r="G44" s="1"/>
      <c r="H44" s="1"/>
      <c r="I44" s="1"/>
      <c r="J44" s="1"/>
      <c r="K44" s="1"/>
    </row>
    <row r="45" spans="2:11">
      <c r="B45" s="151" t="s">
        <v>133</v>
      </c>
      <c r="C45" s="152">
        <v>18</v>
      </c>
      <c r="D45" s="1"/>
      <c r="E45" s="1"/>
      <c r="F45" s="1"/>
      <c r="G45" s="1"/>
      <c r="H45" s="1"/>
      <c r="I45" s="1"/>
      <c r="J45" s="1"/>
      <c r="K45" s="1"/>
    </row>
    <row r="46" spans="2:11">
      <c r="B46" s="151" t="s">
        <v>134</v>
      </c>
      <c r="C46" s="152">
        <v>3</v>
      </c>
      <c r="D46" s="1"/>
      <c r="E46" s="1"/>
      <c r="F46" s="1"/>
      <c r="G46" s="1"/>
      <c r="H46" s="1"/>
      <c r="I46" s="1"/>
      <c r="J46" s="1"/>
      <c r="K46" s="1"/>
    </row>
    <row r="47" spans="2:11">
      <c r="B47" s="151" t="s">
        <v>135</v>
      </c>
      <c r="C47" s="152">
        <v>18</v>
      </c>
      <c r="D47" s="1"/>
      <c r="E47" s="1"/>
      <c r="F47" s="1"/>
      <c r="G47" s="1"/>
      <c r="H47" s="1"/>
      <c r="I47" s="1"/>
      <c r="J47" s="1"/>
      <c r="K47" s="1"/>
    </row>
    <row r="48" spans="2:11">
      <c r="B48" s="151" t="s">
        <v>35</v>
      </c>
      <c r="C48" s="152">
        <v>9</v>
      </c>
      <c r="D48" s="1"/>
      <c r="E48" s="1"/>
      <c r="F48" s="1"/>
      <c r="G48" s="1"/>
      <c r="H48" s="1"/>
      <c r="I48" s="1"/>
      <c r="J48" s="1"/>
      <c r="K48" s="1"/>
    </row>
    <row r="49" spans="2:11">
      <c r="B49" s="151" t="s">
        <v>136</v>
      </c>
      <c r="C49" s="152">
        <v>1</v>
      </c>
      <c r="D49" s="1"/>
      <c r="E49" s="1"/>
      <c r="F49" s="1"/>
      <c r="G49" s="1"/>
      <c r="H49" s="1"/>
      <c r="I49" s="1"/>
      <c r="J49" s="1"/>
      <c r="K49" s="1"/>
    </row>
    <row r="50" spans="2:11">
      <c r="B50" s="153" t="s">
        <v>20</v>
      </c>
      <c r="C50" s="153">
        <f>SUM(C42:C49)</f>
        <v>275</v>
      </c>
      <c r="D50" s="1"/>
      <c r="E50" s="1"/>
      <c r="F50" s="1"/>
      <c r="G50" s="1"/>
      <c r="H50" s="1"/>
      <c r="I50" s="1"/>
      <c r="J50" s="1"/>
      <c r="K50" s="1"/>
    </row>
    <row r="51" spans="2:11">
      <c r="B51" s="199" t="s">
        <v>80</v>
      </c>
      <c r="C51" s="1"/>
      <c r="D51" s="1"/>
      <c r="E51" s="1"/>
      <c r="F51" s="1"/>
      <c r="G51" s="1"/>
      <c r="H51" s="1"/>
      <c r="I51" s="1"/>
      <c r="J51" s="1"/>
      <c r="K51" s="1"/>
    </row>
    <row r="52" spans="2:11">
      <c r="B52" s="7"/>
      <c r="C52" s="1"/>
      <c r="D52" s="1"/>
      <c r="E52" s="1"/>
      <c r="F52" s="1"/>
      <c r="G52" s="1"/>
      <c r="H52" s="1"/>
      <c r="I52" s="1"/>
      <c r="J52" s="1"/>
      <c r="K52" s="1"/>
    </row>
    <row r="53" spans="2:11">
      <c r="B53" s="7"/>
      <c r="C53" s="1"/>
      <c r="D53" s="1"/>
      <c r="E53" s="1"/>
      <c r="F53" s="1"/>
      <c r="G53" s="1"/>
      <c r="H53" s="1"/>
      <c r="I53" s="1"/>
      <c r="J53" s="1"/>
      <c r="K53" s="1"/>
    </row>
    <row r="54" spans="2:11">
      <c r="B54" s="7"/>
      <c r="C54" s="1"/>
      <c r="D54" s="1"/>
      <c r="E54" s="1"/>
      <c r="F54" s="1"/>
      <c r="G54" s="1"/>
      <c r="H54" s="1"/>
      <c r="I54" s="1"/>
      <c r="J54" s="1"/>
      <c r="K54" s="1"/>
    </row>
    <row r="55" spans="2:11">
      <c r="B55" s="7"/>
      <c r="C55" s="1"/>
      <c r="D55" s="1"/>
      <c r="E55" s="1"/>
      <c r="F55" s="1"/>
      <c r="G55" s="1"/>
      <c r="H55" s="1"/>
      <c r="I55" s="1"/>
      <c r="J55" s="1"/>
      <c r="K55" s="1"/>
    </row>
    <row r="56" spans="2:11">
      <c r="B56" s="7"/>
      <c r="C56" s="1"/>
      <c r="D56" s="1"/>
      <c r="E56" s="1"/>
      <c r="F56" s="1"/>
      <c r="G56" s="1"/>
      <c r="H56" s="1"/>
      <c r="I56" s="1"/>
      <c r="J56" s="1"/>
      <c r="K56" s="1"/>
    </row>
    <row r="57" spans="2:11">
      <c r="B57" s="7"/>
      <c r="C57" s="1"/>
      <c r="D57" s="1"/>
      <c r="E57" s="1"/>
      <c r="F57" s="1"/>
      <c r="G57" s="1"/>
      <c r="H57" s="1"/>
      <c r="I57" s="1"/>
      <c r="J57" s="1"/>
      <c r="K57" s="1"/>
    </row>
    <row r="58" spans="2:11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>
      <c r="B59" s="215" t="s">
        <v>31</v>
      </c>
      <c r="C59" s="215"/>
      <c r="D59" s="215"/>
      <c r="E59" s="215"/>
      <c r="F59" s="215"/>
      <c r="G59" s="1"/>
      <c r="H59" s="1"/>
      <c r="I59" s="1"/>
      <c r="J59" s="1"/>
      <c r="K59" s="1"/>
    </row>
    <row r="60" spans="2:11">
      <c r="B60" s="215" t="s">
        <v>104</v>
      </c>
      <c r="C60" s="215"/>
      <c r="D60" s="215"/>
      <c r="E60" s="215"/>
      <c r="F60" s="215"/>
      <c r="G60" s="1"/>
      <c r="H60" s="1"/>
      <c r="I60" s="1"/>
      <c r="J60" s="1"/>
      <c r="K60" s="1"/>
    </row>
    <row r="61" spans="2:11">
      <c r="B61" s="215" t="s">
        <v>120</v>
      </c>
      <c r="C61" s="215"/>
      <c r="D61" s="215"/>
      <c r="E61" s="215"/>
      <c r="F61" s="215"/>
      <c r="G61" s="1"/>
      <c r="H61" s="1"/>
      <c r="I61" s="1"/>
      <c r="J61" s="1"/>
      <c r="K61" s="1"/>
    </row>
    <row r="62" spans="2:11">
      <c r="B62" s="215" t="s">
        <v>137</v>
      </c>
      <c r="C62" s="215"/>
      <c r="D62" s="215"/>
      <c r="E62" s="215"/>
      <c r="F62" s="215"/>
      <c r="G62" s="1"/>
      <c r="H62" s="1"/>
      <c r="I62" s="1"/>
      <c r="J62" s="1"/>
      <c r="K62" s="1"/>
    </row>
    <row r="63" spans="2:11">
      <c r="B63" s="117"/>
      <c r="C63" s="117"/>
      <c r="D63" s="131" t="s">
        <v>138</v>
      </c>
      <c r="E63" s="117"/>
      <c r="F63" s="117"/>
      <c r="G63" s="1"/>
      <c r="H63" s="1"/>
      <c r="I63" s="1"/>
      <c r="J63" s="1"/>
      <c r="K63" s="1"/>
    </row>
    <row r="64" spans="2:11" ht="30">
      <c r="B64" s="105" t="s">
        <v>139</v>
      </c>
      <c r="C64" s="154">
        <v>2023</v>
      </c>
      <c r="D64" s="154">
        <v>2024</v>
      </c>
      <c r="E64" s="154" t="s">
        <v>37</v>
      </c>
      <c r="F64" s="154" t="s">
        <v>38</v>
      </c>
      <c r="G64" s="1"/>
      <c r="H64" s="1"/>
      <c r="I64" s="1"/>
      <c r="J64" s="1"/>
      <c r="K64" s="1"/>
    </row>
    <row r="65" spans="2:11">
      <c r="B65" s="155" t="s">
        <v>41</v>
      </c>
      <c r="C65" s="156">
        <v>357330</v>
      </c>
      <c r="D65" s="74">
        <v>317694</v>
      </c>
      <c r="E65" s="157">
        <f>D65-C65</f>
        <v>-39636</v>
      </c>
      <c r="F65" s="158">
        <f>E65/C65</f>
        <v>-0.11092267651750483</v>
      </c>
      <c r="G65" s="1"/>
      <c r="H65" s="1"/>
      <c r="I65" s="1"/>
      <c r="J65" s="1"/>
      <c r="K65" s="1"/>
    </row>
    <row r="66" spans="2:11">
      <c r="B66" s="155" t="s">
        <v>9</v>
      </c>
      <c r="C66" s="144">
        <v>150336</v>
      </c>
      <c r="D66" s="74">
        <v>158079</v>
      </c>
      <c r="E66" s="157">
        <f t="shared" ref="E66:E73" si="2">D66-C66</f>
        <v>7743</v>
      </c>
      <c r="F66" s="158">
        <f t="shared" ref="F66:F73" si="3">E66/C66</f>
        <v>5.1504629629629629E-2</v>
      </c>
      <c r="G66" s="1"/>
      <c r="H66" s="1"/>
      <c r="I66" s="1"/>
      <c r="J66" s="1"/>
      <c r="K66" s="1"/>
    </row>
    <row r="67" spans="2:11">
      <c r="B67" s="155" t="s">
        <v>17</v>
      </c>
      <c r="C67" s="156">
        <v>26412</v>
      </c>
      <c r="D67" s="74">
        <v>32334</v>
      </c>
      <c r="E67" s="157">
        <f t="shared" si="2"/>
        <v>5922</v>
      </c>
      <c r="F67" s="158">
        <f t="shared" si="3"/>
        <v>0.22421626533393912</v>
      </c>
      <c r="G67" s="1"/>
      <c r="H67" s="1"/>
      <c r="I67" s="1"/>
      <c r="J67" s="1"/>
      <c r="K67" s="1"/>
    </row>
    <row r="68" spans="2:11">
      <c r="B68" s="155" t="s">
        <v>100</v>
      </c>
      <c r="C68" s="159">
        <v>240927</v>
      </c>
      <c r="D68" s="74">
        <v>332057</v>
      </c>
      <c r="E68" s="157">
        <f t="shared" si="2"/>
        <v>91130</v>
      </c>
      <c r="F68" s="158">
        <f t="shared" si="3"/>
        <v>0.37824735293263106</v>
      </c>
      <c r="G68" s="1"/>
      <c r="H68" s="1"/>
      <c r="I68" s="1"/>
      <c r="J68" s="1"/>
      <c r="K68" s="1"/>
    </row>
    <row r="69" spans="2:11">
      <c r="B69" s="155" t="s">
        <v>140</v>
      </c>
      <c r="C69" s="156">
        <v>12945</v>
      </c>
      <c r="D69" s="74">
        <v>17943</v>
      </c>
      <c r="E69" s="157">
        <f t="shared" si="2"/>
        <v>4998</v>
      </c>
      <c r="F69" s="158">
        <f t="shared" si="3"/>
        <v>0.38609501738122826</v>
      </c>
      <c r="G69" s="1"/>
      <c r="H69" s="1"/>
      <c r="I69" s="1"/>
      <c r="J69" s="1"/>
      <c r="K69" s="1"/>
    </row>
    <row r="70" spans="2:11">
      <c r="B70" s="155" t="s">
        <v>141</v>
      </c>
      <c r="C70" s="156">
        <v>6661</v>
      </c>
      <c r="D70" s="74">
        <v>3997</v>
      </c>
      <c r="E70" s="157">
        <f t="shared" si="2"/>
        <v>-2664</v>
      </c>
      <c r="F70" s="158">
        <f t="shared" si="3"/>
        <v>-0.39993994895661311</v>
      </c>
      <c r="G70" s="1"/>
      <c r="H70" s="1"/>
      <c r="I70" s="1"/>
      <c r="J70" s="1"/>
      <c r="K70" s="1"/>
    </row>
    <row r="71" spans="2:11">
      <c r="B71" s="155" t="s">
        <v>135</v>
      </c>
      <c r="C71" s="156">
        <v>7267</v>
      </c>
      <c r="D71" s="74">
        <v>4725</v>
      </c>
      <c r="E71" s="157">
        <f t="shared" si="2"/>
        <v>-2542</v>
      </c>
      <c r="F71" s="158">
        <f t="shared" si="3"/>
        <v>-0.34980046786844637</v>
      </c>
      <c r="G71" s="1"/>
      <c r="H71" s="1"/>
      <c r="I71" s="1"/>
      <c r="J71" s="1"/>
      <c r="K71" s="1"/>
    </row>
    <row r="72" spans="2:11">
      <c r="B72" s="155" t="s">
        <v>136</v>
      </c>
      <c r="C72" s="156">
        <v>0</v>
      </c>
      <c r="D72" s="156">
        <v>0</v>
      </c>
      <c r="E72" s="157">
        <f t="shared" si="2"/>
        <v>0</v>
      </c>
      <c r="F72" s="158">
        <v>0</v>
      </c>
      <c r="G72" s="1"/>
      <c r="H72" s="1"/>
      <c r="I72" s="1"/>
      <c r="J72" s="1"/>
      <c r="K72" s="1"/>
    </row>
    <row r="73" spans="2:11">
      <c r="B73" s="160" t="s">
        <v>20</v>
      </c>
      <c r="C73" s="161">
        <f>SUM(C65:C72)</f>
        <v>801878</v>
      </c>
      <c r="D73" s="161">
        <f>SUM(D65:D72)</f>
        <v>866829</v>
      </c>
      <c r="E73" s="161">
        <f t="shared" si="2"/>
        <v>64951</v>
      </c>
      <c r="F73" s="162">
        <f t="shared" si="3"/>
        <v>8.0998605772947999E-2</v>
      </c>
      <c r="G73" s="1"/>
      <c r="H73" s="1"/>
      <c r="I73" s="1"/>
      <c r="J73" s="1"/>
      <c r="K73" s="1"/>
    </row>
    <row r="74" spans="2:11">
      <c r="B74" s="199" t="s">
        <v>80</v>
      </c>
      <c r="C74" s="1"/>
      <c r="D74" s="1"/>
      <c r="E74" s="1"/>
      <c r="F74" s="1"/>
      <c r="G74" s="1"/>
      <c r="H74" s="1"/>
      <c r="I74" s="1"/>
      <c r="J74" s="1"/>
      <c r="K74" s="1"/>
    </row>
    <row r="75" spans="2:11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>
      <c r="B101" s="215" t="s">
        <v>31</v>
      </c>
      <c r="C101" s="215"/>
      <c r="D101" s="215"/>
      <c r="E101" s="215"/>
      <c r="F101" s="215"/>
      <c r="G101" s="215"/>
      <c r="H101" s="215"/>
      <c r="I101" s="215"/>
      <c r="J101" s="215"/>
      <c r="K101" s="215"/>
    </row>
    <row r="102" spans="2:11">
      <c r="B102" s="215" t="s">
        <v>104</v>
      </c>
      <c r="C102" s="215"/>
      <c r="D102" s="215"/>
      <c r="E102" s="215"/>
      <c r="F102" s="215"/>
      <c r="G102" s="215"/>
      <c r="H102" s="215"/>
      <c r="I102" s="215"/>
      <c r="J102" s="215"/>
      <c r="K102" s="215"/>
    </row>
    <row r="103" spans="2:11">
      <c r="B103" s="215" t="s">
        <v>142</v>
      </c>
      <c r="C103" s="215"/>
      <c r="D103" s="215"/>
      <c r="E103" s="215"/>
      <c r="F103" s="215"/>
      <c r="G103" s="215"/>
      <c r="H103" s="215"/>
      <c r="I103" s="215"/>
      <c r="J103" s="215"/>
      <c r="K103" s="215"/>
    </row>
    <row r="104" spans="2:11">
      <c r="B104" s="215" t="s">
        <v>118</v>
      </c>
      <c r="C104" s="215"/>
      <c r="D104" s="215"/>
      <c r="E104" s="215"/>
      <c r="F104" s="215"/>
      <c r="G104" s="215"/>
      <c r="H104" s="215"/>
      <c r="I104" s="215"/>
      <c r="J104" s="215"/>
      <c r="K104" s="215"/>
    </row>
    <row r="105" spans="2:11" ht="45">
      <c r="B105" s="105" t="s">
        <v>143</v>
      </c>
      <c r="C105" s="105" t="s">
        <v>41</v>
      </c>
      <c r="D105" s="105" t="s">
        <v>6</v>
      </c>
      <c r="E105" s="105" t="s">
        <v>9</v>
      </c>
      <c r="F105" s="105" t="s">
        <v>103</v>
      </c>
      <c r="G105" s="142" t="s">
        <v>144</v>
      </c>
      <c r="H105" s="142" t="s">
        <v>128</v>
      </c>
      <c r="I105" s="105" t="s">
        <v>100</v>
      </c>
      <c r="J105" s="142" t="s">
        <v>145</v>
      </c>
      <c r="K105" s="105" t="s">
        <v>19</v>
      </c>
    </row>
    <row r="106" spans="2:11">
      <c r="B106" s="153" t="s">
        <v>146</v>
      </c>
      <c r="C106" s="89">
        <v>120599</v>
      </c>
      <c r="D106" s="74">
        <v>0</v>
      </c>
      <c r="E106" s="163">
        <v>54151</v>
      </c>
      <c r="F106" s="74">
        <v>11990</v>
      </c>
      <c r="G106" s="74">
        <v>28</v>
      </c>
      <c r="H106" s="74">
        <v>2588</v>
      </c>
      <c r="I106" s="147">
        <v>121458</v>
      </c>
      <c r="J106" s="147">
        <v>8596</v>
      </c>
      <c r="K106" s="145">
        <f>SUM(C106:J106)</f>
        <v>319410</v>
      </c>
    </row>
    <row r="107" spans="2:11">
      <c r="B107" s="153" t="s">
        <v>147</v>
      </c>
      <c r="C107" s="89">
        <v>90153</v>
      </c>
      <c r="D107" s="74">
        <v>0</v>
      </c>
      <c r="E107" s="74">
        <v>61066</v>
      </c>
      <c r="F107" s="74">
        <v>14213</v>
      </c>
      <c r="G107" s="74">
        <v>2016</v>
      </c>
      <c r="H107" s="74">
        <v>0</v>
      </c>
      <c r="I107" s="74">
        <v>109986</v>
      </c>
      <c r="J107" s="74">
        <v>6141</v>
      </c>
      <c r="K107" s="145">
        <f t="shared" ref="K107:K108" si="4">SUM(C107:J107)</f>
        <v>283575</v>
      </c>
    </row>
    <row r="108" spans="2:11">
      <c r="B108" s="153" t="s">
        <v>148</v>
      </c>
      <c r="C108" s="89">
        <v>106942</v>
      </c>
      <c r="D108" s="74">
        <v>0</v>
      </c>
      <c r="E108" s="74">
        <v>42862</v>
      </c>
      <c r="F108" s="74">
        <v>6131</v>
      </c>
      <c r="G108" s="74">
        <v>1953</v>
      </c>
      <c r="H108" s="74">
        <v>2137</v>
      </c>
      <c r="I108" s="74">
        <v>100613</v>
      </c>
      <c r="J108" s="74">
        <v>3206</v>
      </c>
      <c r="K108" s="145">
        <f t="shared" si="4"/>
        <v>263844</v>
      </c>
    </row>
    <row r="109" spans="2:11">
      <c r="B109" s="148" t="s">
        <v>19</v>
      </c>
      <c r="C109" s="77">
        <f>SUM(C106:C108)</f>
        <v>317694</v>
      </c>
      <c r="D109" s="77">
        <f t="shared" ref="D109:K109" si="5">SUM(D106:D108)</f>
        <v>0</v>
      </c>
      <c r="E109" s="77">
        <f t="shared" si="5"/>
        <v>158079</v>
      </c>
      <c r="F109" s="77">
        <f t="shared" si="5"/>
        <v>32334</v>
      </c>
      <c r="G109" s="77">
        <f t="shared" si="5"/>
        <v>3997</v>
      </c>
      <c r="H109" s="77">
        <f t="shared" si="5"/>
        <v>4725</v>
      </c>
      <c r="I109" s="77">
        <f t="shared" si="5"/>
        <v>332057</v>
      </c>
      <c r="J109" s="77">
        <f t="shared" si="5"/>
        <v>17943</v>
      </c>
      <c r="K109" s="77">
        <f t="shared" si="5"/>
        <v>866829</v>
      </c>
    </row>
    <row r="110" spans="2:11">
      <c r="B110" s="199" t="s">
        <v>80</v>
      </c>
      <c r="C110" s="2"/>
      <c r="D110" s="2"/>
      <c r="E110" s="2"/>
      <c r="F110" s="2"/>
      <c r="G110" s="2"/>
      <c r="H110" s="2"/>
      <c r="I110" s="2"/>
      <c r="J110" s="2"/>
      <c r="K110" s="2"/>
    </row>
    <row r="111" spans="2:11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2:11"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2:11"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2:11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2:11"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2:11"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2:11"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2:11"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2:11">
      <c r="B145" s="215" t="s">
        <v>31</v>
      </c>
      <c r="C145" s="215"/>
      <c r="D145" s="215"/>
      <c r="E145" s="215"/>
      <c r="F145" s="215"/>
      <c r="G145" s="1"/>
      <c r="H145" s="1"/>
      <c r="I145" s="1"/>
      <c r="J145" s="1"/>
      <c r="K145" s="1"/>
    </row>
    <row r="146" spans="2:11">
      <c r="B146" s="215" t="s">
        <v>115</v>
      </c>
      <c r="C146" s="215"/>
      <c r="D146" s="215"/>
      <c r="E146" s="215"/>
      <c r="F146" s="215"/>
      <c r="G146" s="1"/>
      <c r="H146" s="1"/>
      <c r="I146" s="1"/>
      <c r="J146" s="1"/>
      <c r="K146" s="1"/>
    </row>
    <row r="147" spans="2:11">
      <c r="B147" s="215" t="s">
        <v>120</v>
      </c>
      <c r="C147" s="215"/>
      <c r="D147" s="215"/>
      <c r="E147" s="215"/>
      <c r="F147" s="215"/>
      <c r="G147" s="1"/>
      <c r="H147" s="1"/>
      <c r="I147" s="1"/>
      <c r="J147" s="1"/>
      <c r="K147" s="1"/>
    </row>
    <row r="148" spans="2:11">
      <c r="B148" s="215" t="s">
        <v>119</v>
      </c>
      <c r="C148" s="215"/>
      <c r="D148" s="215"/>
      <c r="E148" s="215"/>
      <c r="F148" s="215"/>
      <c r="G148" s="1"/>
      <c r="H148" s="1"/>
      <c r="I148" s="1"/>
      <c r="J148" s="1"/>
      <c r="K148" s="1"/>
    </row>
    <row r="149" spans="2:11">
      <c r="B149" s="117"/>
      <c r="C149" s="117"/>
      <c r="D149" s="117"/>
      <c r="E149" s="117"/>
      <c r="F149" s="117"/>
      <c r="G149" s="1"/>
      <c r="H149" s="1"/>
      <c r="I149" s="1"/>
      <c r="J149" s="1"/>
      <c r="K149" s="1"/>
    </row>
    <row r="150" spans="2:11">
      <c r="B150" s="105"/>
      <c r="C150" s="105" t="s">
        <v>146</v>
      </c>
      <c r="D150" s="105" t="s">
        <v>147</v>
      </c>
      <c r="E150" s="105" t="s">
        <v>148</v>
      </c>
      <c r="F150" s="105" t="s">
        <v>19</v>
      </c>
      <c r="G150" s="1"/>
      <c r="H150" s="1"/>
      <c r="I150" s="1"/>
      <c r="J150" s="1"/>
      <c r="K150" s="1"/>
    </row>
    <row r="151" spans="2:11">
      <c r="B151" s="151" t="s">
        <v>131</v>
      </c>
      <c r="C151" s="74">
        <v>28</v>
      </c>
      <c r="D151" s="152">
        <v>22</v>
      </c>
      <c r="E151" s="152">
        <v>23</v>
      </c>
      <c r="F151" s="74">
        <f>SUM(C151:E151)</f>
        <v>73</v>
      </c>
      <c r="G151" s="1"/>
      <c r="H151" s="1"/>
      <c r="I151" s="1"/>
      <c r="J151" s="1"/>
      <c r="K151" s="1"/>
    </row>
    <row r="152" spans="2:11">
      <c r="B152" s="151" t="s">
        <v>132</v>
      </c>
      <c r="C152" s="74">
        <v>35</v>
      </c>
      <c r="D152" s="152">
        <v>35</v>
      </c>
      <c r="E152" s="152">
        <v>31</v>
      </c>
      <c r="F152" s="74">
        <f t="shared" ref="F152:F158" si="6">SUM(C152:E152)</f>
        <v>101</v>
      </c>
      <c r="G152" s="1"/>
      <c r="H152" s="1"/>
      <c r="I152" s="1"/>
      <c r="J152" s="1"/>
      <c r="K152" s="1"/>
    </row>
    <row r="153" spans="2:11">
      <c r="B153" s="151" t="s">
        <v>9</v>
      </c>
      <c r="C153" s="74">
        <v>18</v>
      </c>
      <c r="D153" s="152">
        <v>20</v>
      </c>
      <c r="E153" s="152">
        <v>14</v>
      </c>
      <c r="F153" s="74">
        <f t="shared" si="6"/>
        <v>52</v>
      </c>
      <c r="G153" s="1"/>
      <c r="H153" s="1"/>
      <c r="I153" s="1"/>
      <c r="J153" s="1"/>
      <c r="K153" s="1"/>
    </row>
    <row r="154" spans="2:11">
      <c r="B154" s="151" t="s">
        <v>103</v>
      </c>
      <c r="C154" s="74">
        <v>5</v>
      </c>
      <c r="D154" s="152">
        <v>7</v>
      </c>
      <c r="E154" s="152">
        <v>6</v>
      </c>
      <c r="F154" s="74">
        <f t="shared" si="6"/>
        <v>18</v>
      </c>
      <c r="G154" s="1"/>
      <c r="H154" s="1"/>
      <c r="I154" s="1"/>
      <c r="J154" s="1"/>
      <c r="K154" s="1"/>
    </row>
    <row r="155" spans="2:11">
      <c r="B155" s="151" t="s">
        <v>149</v>
      </c>
      <c r="C155" s="74">
        <v>1</v>
      </c>
      <c r="D155" s="152">
        <v>1</v>
      </c>
      <c r="E155" s="152">
        <v>1</v>
      </c>
      <c r="F155" s="74">
        <f t="shared" si="6"/>
        <v>3</v>
      </c>
      <c r="G155" s="1"/>
      <c r="H155" s="1"/>
      <c r="I155" s="1"/>
      <c r="J155" s="1"/>
      <c r="K155" s="1"/>
    </row>
    <row r="156" spans="2:11">
      <c r="B156" s="151" t="s">
        <v>135</v>
      </c>
      <c r="C156" s="74">
        <v>12</v>
      </c>
      <c r="D156" s="152">
        <v>0</v>
      </c>
      <c r="E156" s="152">
        <v>6</v>
      </c>
      <c r="F156" s="74">
        <f t="shared" si="6"/>
        <v>18</v>
      </c>
      <c r="G156" s="1"/>
      <c r="H156" s="1"/>
      <c r="I156" s="1"/>
      <c r="J156" s="1"/>
      <c r="K156" s="1"/>
    </row>
    <row r="157" spans="2:11">
      <c r="B157" s="151" t="s">
        <v>145</v>
      </c>
      <c r="C157" s="74">
        <v>3</v>
      </c>
      <c r="D157" s="152">
        <v>3</v>
      </c>
      <c r="E157" s="152">
        <v>3</v>
      </c>
      <c r="F157" s="74">
        <f t="shared" si="6"/>
        <v>9</v>
      </c>
      <c r="G157" s="1"/>
      <c r="H157" s="1"/>
      <c r="I157" s="1"/>
      <c r="J157" s="1"/>
      <c r="K157" s="1"/>
    </row>
    <row r="158" spans="2:11">
      <c r="B158" s="151" t="s">
        <v>150</v>
      </c>
      <c r="C158" s="74">
        <v>1</v>
      </c>
      <c r="D158" s="152">
        <v>0</v>
      </c>
      <c r="E158" s="152">
        <v>0</v>
      </c>
      <c r="F158" s="74">
        <f t="shared" si="6"/>
        <v>1</v>
      </c>
      <c r="G158" s="1"/>
      <c r="H158" s="1"/>
      <c r="I158" s="1"/>
      <c r="J158" s="1"/>
      <c r="K158" s="1"/>
    </row>
    <row r="159" spans="2:11">
      <c r="B159" s="160" t="s">
        <v>20</v>
      </c>
      <c r="C159" s="161">
        <f>SUM(C151:C158)</f>
        <v>103</v>
      </c>
      <c r="D159" s="161">
        <f t="shared" ref="D159:F159" si="7">SUM(D151:D158)</f>
        <v>88</v>
      </c>
      <c r="E159" s="161">
        <f t="shared" si="7"/>
        <v>84</v>
      </c>
      <c r="F159" s="161">
        <f t="shared" si="7"/>
        <v>275</v>
      </c>
      <c r="G159" s="1"/>
      <c r="H159" s="1"/>
      <c r="I159" s="1"/>
      <c r="J159" s="1"/>
      <c r="K159" s="1"/>
    </row>
    <row r="160" spans="2:11">
      <c r="B160" s="200" t="s">
        <v>80</v>
      </c>
      <c r="C160" s="117"/>
      <c r="D160" s="117"/>
      <c r="E160" s="117"/>
      <c r="F160" s="117"/>
      <c r="G160" s="1"/>
      <c r="H160" s="1"/>
      <c r="I160" s="1"/>
      <c r="J160" s="1"/>
      <c r="K160" s="1"/>
    </row>
    <row r="161" spans="2:11">
      <c r="B161" s="228" t="s">
        <v>151</v>
      </c>
      <c r="C161" s="228"/>
      <c r="D161" s="228"/>
      <c r="E161" s="228"/>
      <c r="F161" s="228"/>
      <c r="G161" s="1"/>
      <c r="H161" s="1"/>
      <c r="I161" s="1"/>
      <c r="J161" s="1"/>
      <c r="K161" s="1"/>
    </row>
    <row r="162" spans="2:11">
      <c r="B162" s="90"/>
      <c r="C162" s="90"/>
      <c r="D162" s="90"/>
      <c r="E162" s="90"/>
      <c r="F162" s="90"/>
      <c r="G162" s="1"/>
      <c r="H162" s="1"/>
      <c r="I162" s="1"/>
      <c r="J162" s="1"/>
      <c r="K162" s="1"/>
    </row>
    <row r="163" spans="2:11"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2:11"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2:11"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2:11"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2:11"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2:11"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2:11"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2:11"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2:11"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2:11"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2:11"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2:11"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2:11"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2:11"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2:11"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2:11"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2:11"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2:11"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2:11"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2:11"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2:11">
      <c r="B183" s="117"/>
      <c r="C183" s="117"/>
      <c r="D183" s="117"/>
      <c r="E183" s="117"/>
      <c r="F183" s="117"/>
      <c r="G183" s="1"/>
      <c r="H183" s="1"/>
      <c r="I183" s="1"/>
      <c r="J183" s="1"/>
      <c r="K183" s="1"/>
    </row>
    <row r="184" spans="2:11">
      <c r="B184" s="215" t="s">
        <v>31</v>
      </c>
      <c r="C184" s="215"/>
      <c r="D184" s="215"/>
      <c r="E184" s="215"/>
      <c r="F184" s="215"/>
      <c r="G184" s="1"/>
      <c r="H184" s="1"/>
      <c r="I184" s="1"/>
      <c r="J184" s="1"/>
      <c r="K184" s="1"/>
    </row>
    <row r="185" spans="2:11">
      <c r="B185" s="215" t="s">
        <v>115</v>
      </c>
      <c r="C185" s="215"/>
      <c r="D185" s="215"/>
      <c r="E185" s="215"/>
      <c r="F185" s="215"/>
      <c r="G185" s="1"/>
      <c r="H185" s="1"/>
      <c r="I185" s="1"/>
      <c r="J185" s="1"/>
      <c r="K185" s="1"/>
    </row>
    <row r="186" spans="2:11">
      <c r="B186" s="215" t="s">
        <v>120</v>
      </c>
      <c r="C186" s="215"/>
      <c r="D186" s="215"/>
      <c r="E186" s="215"/>
      <c r="F186" s="215"/>
      <c r="G186" s="1"/>
      <c r="H186" s="1"/>
      <c r="I186" s="1"/>
      <c r="J186" s="1"/>
      <c r="K186" s="1"/>
    </row>
    <row r="187" spans="2:11">
      <c r="B187" s="226" t="s">
        <v>152</v>
      </c>
      <c r="C187" s="226"/>
      <c r="D187" s="226"/>
      <c r="E187" s="226"/>
      <c r="F187" s="226"/>
      <c r="G187" s="1"/>
      <c r="H187" s="1"/>
      <c r="I187" s="1"/>
      <c r="J187" s="1"/>
      <c r="K187" s="1"/>
    </row>
    <row r="188" spans="2:11">
      <c r="B188" s="149"/>
      <c r="C188" s="149"/>
      <c r="D188" s="149"/>
      <c r="E188" s="149"/>
      <c r="F188" s="149"/>
      <c r="G188" s="1"/>
      <c r="H188" s="1"/>
      <c r="I188" s="1"/>
      <c r="J188" s="1"/>
      <c r="K188" s="1"/>
    </row>
    <row r="189" spans="2:11">
      <c r="B189" s="150" t="s">
        <v>94</v>
      </c>
      <c r="C189" s="150">
        <v>2023</v>
      </c>
      <c r="D189" s="150">
        <v>2024</v>
      </c>
      <c r="E189" s="150" t="s">
        <v>153</v>
      </c>
      <c r="F189" s="150" t="s">
        <v>154</v>
      </c>
      <c r="G189" s="1"/>
      <c r="H189" s="1"/>
      <c r="I189" s="1"/>
      <c r="J189" s="1"/>
      <c r="K189" s="1"/>
    </row>
    <row r="190" spans="2:11">
      <c r="B190" s="151" t="s">
        <v>131</v>
      </c>
      <c r="C190" s="152">
        <v>93</v>
      </c>
      <c r="D190" s="152">
        <v>73</v>
      </c>
      <c r="E190" s="152">
        <f>D190-C190</f>
        <v>-20</v>
      </c>
      <c r="F190" s="75">
        <f>E190/C190</f>
        <v>-0.21505376344086022</v>
      </c>
      <c r="G190" s="1"/>
      <c r="H190" s="1"/>
      <c r="I190" s="1"/>
      <c r="J190" s="1"/>
      <c r="K190" s="1"/>
    </row>
    <row r="191" spans="2:11">
      <c r="B191" s="151" t="s">
        <v>132</v>
      </c>
      <c r="C191" s="152">
        <v>86</v>
      </c>
      <c r="D191" s="152">
        <v>101</v>
      </c>
      <c r="E191" s="152">
        <f t="shared" ref="E191:E198" si="8">D191-C191</f>
        <v>15</v>
      </c>
      <c r="F191" s="75">
        <f t="shared" ref="F191:F198" si="9">E191/C191</f>
        <v>0.1744186046511628</v>
      </c>
      <c r="G191" s="1"/>
      <c r="H191" s="1"/>
      <c r="I191" s="1"/>
      <c r="J191" s="1"/>
      <c r="K191" s="1"/>
    </row>
    <row r="192" spans="2:11">
      <c r="B192" s="151" t="s">
        <v>9</v>
      </c>
      <c r="C192" s="152">
        <v>56</v>
      </c>
      <c r="D192" s="152">
        <v>52</v>
      </c>
      <c r="E192" s="152">
        <f t="shared" si="8"/>
        <v>-4</v>
      </c>
      <c r="F192" s="75">
        <f t="shared" si="9"/>
        <v>-7.1428571428571425E-2</v>
      </c>
      <c r="G192" s="1"/>
      <c r="H192" s="1"/>
      <c r="I192" s="1"/>
      <c r="J192" s="1"/>
      <c r="K192" s="1"/>
    </row>
    <row r="193" spans="2:11">
      <c r="B193" s="151" t="s">
        <v>155</v>
      </c>
      <c r="C193" s="152">
        <v>19</v>
      </c>
      <c r="D193" s="152">
        <v>18</v>
      </c>
      <c r="E193" s="152">
        <f t="shared" si="8"/>
        <v>-1</v>
      </c>
      <c r="F193" s="75">
        <f t="shared" si="9"/>
        <v>-5.2631578947368418E-2</v>
      </c>
      <c r="G193" s="1"/>
      <c r="H193" s="1"/>
      <c r="I193" s="1"/>
      <c r="J193" s="1"/>
      <c r="K193" s="1"/>
    </row>
    <row r="194" spans="2:11">
      <c r="B194" s="151" t="s">
        <v>134</v>
      </c>
      <c r="C194" s="152">
        <v>9</v>
      </c>
      <c r="D194" s="152">
        <v>3</v>
      </c>
      <c r="E194" s="152">
        <f t="shared" si="8"/>
        <v>-6</v>
      </c>
      <c r="F194" s="75">
        <f t="shared" si="9"/>
        <v>-0.66666666666666663</v>
      </c>
      <c r="G194" s="1"/>
      <c r="H194" s="1"/>
      <c r="I194" s="1"/>
      <c r="J194" s="1"/>
      <c r="K194" s="1"/>
    </row>
    <row r="195" spans="2:11">
      <c r="B195" s="151" t="s">
        <v>135</v>
      </c>
      <c r="C195" s="152">
        <v>38</v>
      </c>
      <c r="D195" s="152">
        <v>18</v>
      </c>
      <c r="E195" s="152">
        <f t="shared" si="8"/>
        <v>-20</v>
      </c>
      <c r="F195" s="75">
        <f t="shared" si="9"/>
        <v>-0.52631578947368418</v>
      </c>
      <c r="G195" s="1"/>
      <c r="H195" s="1"/>
      <c r="I195" s="1"/>
      <c r="J195" s="1"/>
      <c r="K195" s="1"/>
    </row>
    <row r="196" spans="2:11">
      <c r="B196" s="151" t="s">
        <v>35</v>
      </c>
      <c r="C196" s="152">
        <v>12</v>
      </c>
      <c r="D196" s="152">
        <v>9</v>
      </c>
      <c r="E196" s="152">
        <f t="shared" si="8"/>
        <v>-3</v>
      </c>
      <c r="F196" s="75">
        <f t="shared" si="9"/>
        <v>-0.25</v>
      </c>
      <c r="G196" s="1"/>
      <c r="H196" s="1"/>
      <c r="I196" s="1"/>
      <c r="J196" s="1"/>
      <c r="K196" s="1"/>
    </row>
    <row r="197" spans="2:11">
      <c r="B197" s="151" t="s">
        <v>156</v>
      </c>
      <c r="C197" s="152">
        <v>0</v>
      </c>
      <c r="D197" s="152">
        <v>1</v>
      </c>
      <c r="E197" s="152">
        <f t="shared" si="8"/>
        <v>1</v>
      </c>
      <c r="F197" s="75">
        <v>1</v>
      </c>
      <c r="G197" s="204" t="s">
        <v>157</v>
      </c>
      <c r="H197" s="1"/>
      <c r="I197" s="1"/>
      <c r="J197" s="1"/>
      <c r="K197" s="1"/>
    </row>
    <row r="198" spans="2:11">
      <c r="B198" s="153" t="s">
        <v>20</v>
      </c>
      <c r="C198" s="153">
        <f>SUM(C190:C197)</f>
        <v>313</v>
      </c>
      <c r="D198" s="153">
        <f>SUM(D190:D197)</f>
        <v>275</v>
      </c>
      <c r="E198" s="153">
        <f t="shared" si="8"/>
        <v>-38</v>
      </c>
      <c r="F198" s="164">
        <f t="shared" si="9"/>
        <v>-0.12140575079872204</v>
      </c>
      <c r="G198" s="1"/>
      <c r="H198" s="1"/>
      <c r="I198" s="1"/>
      <c r="J198" s="1"/>
      <c r="K198" s="1"/>
    </row>
    <row r="199" spans="2:11">
      <c r="B199" s="7" t="s">
        <v>80</v>
      </c>
      <c r="C199" s="1"/>
      <c r="D199" s="1"/>
      <c r="E199" s="1"/>
      <c r="F199" s="1"/>
      <c r="G199" s="1"/>
      <c r="H199" s="1"/>
      <c r="I199" s="1"/>
      <c r="J199" s="1"/>
      <c r="K199" s="1"/>
    </row>
    <row r="200" spans="2:11">
      <c r="B200" s="7"/>
      <c r="C200" s="1"/>
      <c r="D200" s="1"/>
      <c r="E200" s="1"/>
      <c r="F200" s="1"/>
      <c r="G200" s="1"/>
      <c r="H200" s="1"/>
      <c r="I200" s="1"/>
      <c r="J200" s="1"/>
      <c r="K200" s="1"/>
    </row>
    <row r="201" spans="2:11">
      <c r="B201" s="227" t="s">
        <v>158</v>
      </c>
      <c r="C201" s="227"/>
      <c r="D201" s="227"/>
      <c r="E201" s="227"/>
      <c r="F201" s="227"/>
      <c r="G201" s="1"/>
      <c r="H201" s="1"/>
      <c r="I201" s="1"/>
      <c r="J201" s="1"/>
      <c r="K201" s="1"/>
    </row>
    <row r="202" spans="2:11">
      <c r="B202" s="91"/>
      <c r="C202" s="91"/>
      <c r="D202" s="91"/>
      <c r="E202" s="91"/>
      <c r="F202" s="91"/>
      <c r="G202" s="1"/>
      <c r="H202" s="1"/>
      <c r="I202" s="1"/>
      <c r="J202" s="1"/>
      <c r="K202" s="1"/>
    </row>
    <row r="203" spans="2:11">
      <c r="B203" s="91"/>
      <c r="C203" s="91"/>
      <c r="D203" s="91"/>
      <c r="E203" s="91"/>
      <c r="F203" s="91"/>
      <c r="G203" s="1"/>
      <c r="H203" s="1"/>
      <c r="I203" s="1"/>
      <c r="J203" s="1"/>
      <c r="K203" s="1"/>
    </row>
    <row r="204" spans="2:11"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2:11"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2:11"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2:11"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2:11"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2:11"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2:11"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2:11"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2:11"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2:11"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2:11"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2:11"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2:11"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2:11"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2:11"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2:11"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2:11"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2:11"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2:11"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2:11"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2:11"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2:11"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2:11">
      <c r="B226" s="1"/>
      <c r="C226" s="1"/>
      <c r="D226" s="1"/>
      <c r="E226" s="1"/>
      <c r="F226" s="1"/>
      <c r="G226" s="1"/>
      <c r="H226" s="1"/>
      <c r="I226" s="1"/>
      <c r="J226" s="1"/>
      <c r="K226" s="1"/>
    </row>
  </sheetData>
  <mergeCells count="24">
    <mergeCell ref="B59:F59"/>
    <mergeCell ref="B4:G4"/>
    <mergeCell ref="B5:G5"/>
    <mergeCell ref="B6:G6"/>
    <mergeCell ref="B7:G7"/>
    <mergeCell ref="B40:C40"/>
    <mergeCell ref="C8:G8"/>
    <mergeCell ref="B161:F161"/>
    <mergeCell ref="B60:F60"/>
    <mergeCell ref="B61:F61"/>
    <mergeCell ref="B62:F62"/>
    <mergeCell ref="B101:K101"/>
    <mergeCell ref="B102:K102"/>
    <mergeCell ref="B103:K103"/>
    <mergeCell ref="B104:K104"/>
    <mergeCell ref="B145:F145"/>
    <mergeCell ref="B146:F146"/>
    <mergeCell ref="B147:F147"/>
    <mergeCell ref="B148:F148"/>
    <mergeCell ref="B184:F184"/>
    <mergeCell ref="B185:F185"/>
    <mergeCell ref="B186:F186"/>
    <mergeCell ref="B187:F187"/>
    <mergeCell ref="B201:F201"/>
  </mergeCells>
  <pageMargins left="0.7" right="0.7" top="0.75" bottom="0.75" header="0.3" footer="0.3"/>
  <pageSetup scale="30" orientation="portrait" r:id="rId1"/>
  <rowBreaks count="1" manualBreakCount="1">
    <brk id="95" max="10" man="1"/>
  </rowBreaks>
  <ignoredErrors>
    <ignoredError sqref="C73:D73 C50 C198:E19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COMPARATIVO EMB.</vt:lpstr>
      <vt:lpstr>EMBARCACIONES </vt:lpstr>
      <vt:lpstr>Representacion porct.</vt:lpstr>
      <vt:lpstr>CARGAS</vt:lpstr>
      <vt:lpstr>CONTENEDORES</vt:lpstr>
      <vt:lpstr>Contenedores por Unidad</vt:lpstr>
      <vt:lpstr>CRUCEROS </vt:lpstr>
      <vt:lpstr>CARGAS!Área_de_impresión</vt:lpstr>
      <vt:lpstr>'COMPARATIVO EMB.'!Área_de_impresión</vt:lpstr>
      <vt:lpstr>CONTENEDORES!Área_de_impresión</vt:lpstr>
      <vt:lpstr>'CRUCEROS '!Área_de_impresión</vt:lpstr>
      <vt:lpstr>'EMBARCACIONES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CELERKY BENITEZ MEDRANO</dc:creator>
  <cp:lastModifiedBy>Lenovo</cp:lastModifiedBy>
  <cp:lastPrinted>2024-04-24T01:56:47Z</cp:lastPrinted>
  <dcterms:created xsi:type="dcterms:W3CDTF">2023-01-12T15:54:36Z</dcterms:created>
  <dcterms:modified xsi:type="dcterms:W3CDTF">2024-04-24T01:57:24Z</dcterms:modified>
</cp:coreProperties>
</file>