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2024\"/>
    </mc:Choice>
  </mc:AlternateContent>
  <xr:revisionPtr revIDLastSave="0" documentId="13_ncr:1_{EC510644-9394-47FA-89EA-732DF215EEF1}" xr6:coauthVersionLast="47" xr6:coauthVersionMax="47" xr10:uidLastSave="{00000000-0000-0000-0000-000000000000}"/>
  <bookViews>
    <workbookView xWindow="14295" yWindow="3225" windowWidth="13920" windowHeight="10080" firstSheet="1" activeTab="2" xr2:uid="{00000000-000D-0000-FFFF-FFFF00000000}"/>
  </bookViews>
  <sheets>
    <sheet name=" INGRESOS Y EGRESOS" sheetId="1" r:id="rId1"/>
    <sheet name="Ejecución OAI 2023" sheetId="2" r:id="rId2"/>
    <sheet name="Presup. Aprobado-Ejec OAI (2)" sheetId="3" r:id="rId3"/>
  </sheets>
  <externalReferences>
    <externalReference r:id="rId4"/>
  </externalReferences>
  <definedNames>
    <definedName name="_xlnm._FilterDatabase" localSheetId="1" hidden="1">'Ejecución OAI 2023'!$A$2:$A$98</definedName>
    <definedName name="_xlnm.Print_Area" localSheetId="0">' INGRESOS Y EGRESOS'!$A$1:$F$516</definedName>
    <definedName name="_xlnm.Print_Area" localSheetId="1">'Ejecución OAI 2023'!$A$2:$N$98</definedName>
    <definedName name="_xlnm.Print_Area" localSheetId="2">'Presup. Aprobado-Ejec OAI (2)'!$A$1:$S$85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E10" i="3"/>
  <c r="F10" i="3"/>
  <c r="G10" i="3"/>
  <c r="H10" i="3"/>
  <c r="H80" i="3" s="1"/>
  <c r="I10" i="3"/>
  <c r="I80" i="3" s="1"/>
  <c r="J10" i="3"/>
  <c r="K10" i="3"/>
  <c r="L10" i="3"/>
  <c r="L80" i="3" s="1"/>
  <c r="M10" i="3"/>
  <c r="M80" i="3" s="1"/>
  <c r="N10" i="3"/>
  <c r="N80" i="3" s="1"/>
  <c r="O10" i="3"/>
  <c r="P10" i="3"/>
  <c r="Q10" i="3"/>
  <c r="R11" i="3"/>
  <c r="R12" i="3"/>
  <c r="R13" i="3"/>
  <c r="R14" i="3"/>
  <c r="R15" i="3"/>
  <c r="D16" i="3"/>
  <c r="D80" i="3" s="1"/>
  <c r="E16" i="3"/>
  <c r="F16" i="3"/>
  <c r="R16" i="3" s="1"/>
  <c r="G16" i="3"/>
  <c r="H16" i="3"/>
  <c r="I16" i="3"/>
  <c r="J16" i="3"/>
  <c r="K16" i="3"/>
  <c r="L16" i="3"/>
  <c r="M16" i="3"/>
  <c r="N16" i="3"/>
  <c r="O16" i="3"/>
  <c r="P16" i="3"/>
  <c r="Q16" i="3"/>
  <c r="R17" i="3"/>
  <c r="R18" i="3"/>
  <c r="R19" i="3"/>
  <c r="R20" i="3"/>
  <c r="R21" i="3"/>
  <c r="R22" i="3"/>
  <c r="R23" i="3"/>
  <c r="R24" i="3"/>
  <c r="R25" i="3"/>
  <c r="D26" i="3"/>
  <c r="E26" i="3"/>
  <c r="F26" i="3"/>
  <c r="R26" i="3" s="1"/>
  <c r="G26" i="3"/>
  <c r="G80" i="3" s="1"/>
  <c r="H26" i="3"/>
  <c r="I26" i="3"/>
  <c r="J26" i="3"/>
  <c r="K26" i="3"/>
  <c r="L26" i="3"/>
  <c r="M26" i="3"/>
  <c r="N26" i="3"/>
  <c r="O26" i="3"/>
  <c r="P26" i="3"/>
  <c r="Q26" i="3"/>
  <c r="R27" i="3"/>
  <c r="R28" i="3"/>
  <c r="R29" i="3"/>
  <c r="R30" i="3"/>
  <c r="R31" i="3"/>
  <c r="R32" i="3"/>
  <c r="R33" i="3"/>
  <c r="R34" i="3"/>
  <c r="R35" i="3"/>
  <c r="D36" i="3"/>
  <c r="E36" i="3"/>
  <c r="F36" i="3"/>
  <c r="R36" i="3" s="1"/>
  <c r="G36" i="3"/>
  <c r="H36" i="3"/>
  <c r="I36" i="3"/>
  <c r="J36" i="3"/>
  <c r="K36" i="3"/>
  <c r="L36" i="3"/>
  <c r="M36" i="3"/>
  <c r="N36" i="3"/>
  <c r="O36" i="3"/>
  <c r="P36" i="3"/>
  <c r="Q36" i="3"/>
  <c r="R37" i="3"/>
  <c r="R38" i="3"/>
  <c r="R39" i="3"/>
  <c r="R43" i="3"/>
  <c r="R44" i="3"/>
  <c r="R45" i="3"/>
  <c r="R46" i="3"/>
  <c r="R47" i="3"/>
  <c r="R48" i="3"/>
  <c r="R51" i="3"/>
  <c r="D52" i="3"/>
  <c r="E52" i="3"/>
  <c r="F52" i="3"/>
  <c r="R52" i="3" s="1"/>
  <c r="G52" i="3"/>
  <c r="H52" i="3"/>
  <c r="I52" i="3"/>
  <c r="J52" i="3"/>
  <c r="K52" i="3"/>
  <c r="L52" i="3"/>
  <c r="M52" i="3"/>
  <c r="N52" i="3"/>
  <c r="O52" i="3"/>
  <c r="P52" i="3"/>
  <c r="Q52" i="3"/>
  <c r="R53" i="3"/>
  <c r="R54" i="3"/>
  <c r="R55" i="3"/>
  <c r="R56" i="3"/>
  <c r="R57" i="3"/>
  <c r="R58" i="3"/>
  <c r="R59" i="3"/>
  <c r="R60" i="3"/>
  <c r="R61" i="3"/>
  <c r="D62" i="3"/>
  <c r="E62" i="3"/>
  <c r="F62" i="3"/>
  <c r="G62" i="3"/>
  <c r="H62" i="3"/>
  <c r="I62" i="3"/>
  <c r="J62" i="3"/>
  <c r="N62" i="3"/>
  <c r="O62" i="3"/>
  <c r="O80" i="3" s="1"/>
  <c r="P62" i="3"/>
  <c r="P80" i="3" s="1"/>
  <c r="Q62" i="3"/>
  <c r="Q80" i="3" s="1"/>
  <c r="R62" i="3"/>
  <c r="R63" i="3"/>
  <c r="R64" i="3"/>
  <c r="R65" i="3"/>
  <c r="R66" i="3"/>
  <c r="R67" i="3"/>
  <c r="R68" i="3"/>
  <c r="R69" i="3"/>
  <c r="R70" i="3"/>
  <c r="D71" i="3"/>
  <c r="E71" i="3"/>
  <c r="R71" i="3"/>
  <c r="R72" i="3"/>
  <c r="R73" i="3"/>
  <c r="R74" i="3"/>
  <c r="D75" i="3"/>
  <c r="E75" i="3"/>
  <c r="E80" i="3" s="1"/>
  <c r="F75" i="3"/>
  <c r="R75" i="3" s="1"/>
  <c r="G75" i="3"/>
  <c r="H75" i="3"/>
  <c r="I75" i="3"/>
  <c r="J75" i="3"/>
  <c r="J80" i="3"/>
  <c r="K80" i="3"/>
  <c r="R80" i="3" l="1"/>
  <c r="R10" i="3"/>
  <c r="F80" i="3"/>
  <c r="C10" i="2"/>
  <c r="D10" i="2"/>
  <c r="E10" i="2"/>
  <c r="F10" i="2"/>
  <c r="F74" i="2" s="1"/>
  <c r="F87" i="2" s="1"/>
  <c r="G10" i="2"/>
  <c r="H10" i="2"/>
  <c r="H74" i="2" s="1"/>
  <c r="H87" i="2" s="1"/>
  <c r="I10" i="2"/>
  <c r="J10" i="2"/>
  <c r="K10" i="2"/>
  <c r="L10" i="2"/>
  <c r="M10" i="2"/>
  <c r="N10" i="2"/>
  <c r="N74" i="2" s="1"/>
  <c r="N87" i="2" s="1"/>
  <c r="B11" i="2"/>
  <c r="B10" i="2" s="1"/>
  <c r="B12" i="2"/>
  <c r="B13" i="2"/>
  <c r="B14" i="2"/>
  <c r="B15" i="2"/>
  <c r="C16" i="2"/>
  <c r="B16" i="2" s="1"/>
  <c r="D16" i="2"/>
  <c r="D74" i="2" s="1"/>
  <c r="D87" i="2" s="1"/>
  <c r="E16" i="2"/>
  <c r="E74" i="2" s="1"/>
  <c r="E87" i="2" s="1"/>
  <c r="F16" i="2"/>
  <c r="G16" i="2"/>
  <c r="H16" i="2"/>
  <c r="I16" i="2"/>
  <c r="J16" i="2"/>
  <c r="K16" i="2"/>
  <c r="L16" i="2"/>
  <c r="L74" i="2" s="1"/>
  <c r="L87" i="2" s="1"/>
  <c r="M16" i="2"/>
  <c r="M74" i="2" s="1"/>
  <c r="M87" i="2" s="1"/>
  <c r="N16" i="2"/>
  <c r="B17" i="2"/>
  <c r="B18" i="2"/>
  <c r="B19" i="2"/>
  <c r="B20" i="2"/>
  <c r="B21" i="2"/>
  <c r="B22" i="2"/>
  <c r="B23" i="2"/>
  <c r="B24" i="2"/>
  <c r="B25" i="2"/>
  <c r="C26" i="2"/>
  <c r="B26" i="2" s="1"/>
  <c r="D26" i="2"/>
  <c r="E26" i="2"/>
  <c r="F26" i="2"/>
  <c r="G26" i="2"/>
  <c r="H26" i="2"/>
  <c r="I26" i="2"/>
  <c r="I74" i="2" s="1"/>
  <c r="I87" i="2" s="1"/>
  <c r="J26" i="2"/>
  <c r="J74" i="2" s="1"/>
  <c r="J87" i="2" s="1"/>
  <c r="K26" i="2"/>
  <c r="L26" i="2"/>
  <c r="M26" i="2"/>
  <c r="N26" i="2"/>
  <c r="B27" i="2"/>
  <c r="B28" i="2"/>
  <c r="B29" i="2"/>
  <c r="B30" i="2"/>
  <c r="B31" i="2"/>
  <c r="B32" i="2"/>
  <c r="B33" i="2"/>
  <c r="B34" i="2"/>
  <c r="B35" i="2"/>
  <c r="C36" i="2"/>
  <c r="C74" i="2" s="1"/>
  <c r="D36" i="2"/>
  <c r="E36" i="2"/>
  <c r="F36" i="2"/>
  <c r="G36" i="2"/>
  <c r="H36" i="2"/>
  <c r="I36" i="2"/>
  <c r="J36" i="2"/>
  <c r="K36" i="2"/>
  <c r="L36" i="2"/>
  <c r="M36" i="2"/>
  <c r="N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C52" i="2"/>
  <c r="D52" i="2"/>
  <c r="B52" i="2" s="1"/>
  <c r="E52" i="2"/>
  <c r="F52" i="2"/>
  <c r="G52" i="2"/>
  <c r="H52" i="2"/>
  <c r="I52" i="2"/>
  <c r="J52" i="2"/>
  <c r="K52" i="2"/>
  <c r="L52" i="2"/>
  <c r="M52" i="2"/>
  <c r="N52" i="2"/>
  <c r="B53" i="2"/>
  <c r="B54" i="2"/>
  <c r="B55" i="2"/>
  <c r="B56" i="2"/>
  <c r="B57" i="2"/>
  <c r="B58" i="2"/>
  <c r="B59" i="2"/>
  <c r="B60" i="2"/>
  <c r="B61" i="2"/>
  <c r="B62" i="2"/>
  <c r="C62" i="2"/>
  <c r="D62" i="2"/>
  <c r="E62" i="2"/>
  <c r="M62" i="2"/>
  <c r="N62" i="2"/>
  <c r="B63" i="2"/>
  <c r="B64" i="2"/>
  <c r="B65" i="2"/>
  <c r="B66" i="2"/>
  <c r="B67" i="2"/>
  <c r="B68" i="2"/>
  <c r="B69" i="2"/>
  <c r="B70" i="2"/>
  <c r="B71" i="2"/>
  <c r="B72" i="2"/>
  <c r="B73" i="2"/>
  <c r="G74" i="2"/>
  <c r="G87" i="2" s="1"/>
  <c r="K74" i="2"/>
  <c r="B76" i="2"/>
  <c r="B77" i="2"/>
  <c r="B78" i="2"/>
  <c r="C79" i="2"/>
  <c r="B79" i="2" s="1"/>
  <c r="D79" i="2"/>
  <c r="B80" i="2"/>
  <c r="B81" i="2"/>
  <c r="B82" i="2"/>
  <c r="B83" i="2"/>
  <c r="B84" i="2"/>
  <c r="C85" i="2"/>
  <c r="B85" i="2" s="1"/>
  <c r="D85" i="2"/>
  <c r="K87" i="2"/>
  <c r="B74" i="2" l="1"/>
  <c r="C87" i="2"/>
  <c r="B87" i="2" s="1"/>
  <c r="B36" i="2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</calcChain>
</file>

<file path=xl/sharedStrings.xml><?xml version="1.0" encoding="utf-8"?>
<sst xmlns="http://schemas.openxmlformats.org/spreadsheetml/2006/main" count="1019" uniqueCount="493">
  <si>
    <t>REFERENCIA</t>
  </si>
  <si>
    <t>VALOR RD$</t>
  </si>
  <si>
    <t>TOTAL RD$</t>
  </si>
  <si>
    <t>DEP. EN RD$</t>
  </si>
  <si>
    <t>DEP. EN US</t>
  </si>
  <si>
    <t>TOTAL GENERAL</t>
  </si>
  <si>
    <t>VALOR US$</t>
  </si>
  <si>
    <t>FECHA</t>
  </si>
  <si>
    <t>PUERTO</t>
  </si>
  <si>
    <t>CONCEPTO</t>
  </si>
  <si>
    <t>REF.</t>
  </si>
  <si>
    <t>CUENTA NOMINA No. 010-500126-0</t>
  </si>
  <si>
    <t>DEPOSITOS BANCARIOS</t>
  </si>
  <si>
    <t>CUENTA OPERACIONES No. 010-500107-4</t>
  </si>
  <si>
    <t>OFIC.CENT.</t>
  </si>
  <si>
    <t>ACH</t>
  </si>
  <si>
    <t>HAINA OCCIDENTAL</t>
  </si>
  <si>
    <t>MANZANILLO</t>
  </si>
  <si>
    <t>FECHA INGRESO</t>
  </si>
  <si>
    <t>DESCRIPCION</t>
  </si>
  <si>
    <t>VALOR</t>
  </si>
  <si>
    <t xml:space="preserve">TASA </t>
  </si>
  <si>
    <t>AZUA</t>
  </si>
  <si>
    <t>CUENTA OPERACIONES</t>
  </si>
  <si>
    <t xml:space="preserve">     Cta # 010-500107-4</t>
  </si>
  <si>
    <t>TOTAL</t>
  </si>
  <si>
    <t>Cta # 010-500107-4</t>
  </si>
  <si>
    <t>DEPOSITO</t>
  </si>
  <si>
    <t>820010048-2</t>
  </si>
  <si>
    <t>820010051-2</t>
  </si>
  <si>
    <t>310060126-5</t>
  </si>
  <si>
    <t>CREDITO CUENTA CORRIENTE</t>
  </si>
  <si>
    <t>CR CTA.CTE</t>
  </si>
  <si>
    <t>RELACION DE PAGOS ACH</t>
  </si>
  <si>
    <t>CONCILIACION DE CUENTA NOMINA</t>
  </si>
  <si>
    <t>Cta # 010-500126-0</t>
  </si>
  <si>
    <t>DEPOSITOS EN TRANSITOS</t>
  </si>
  <si>
    <t>PUERTO PLATA</t>
  </si>
  <si>
    <t xml:space="preserve"> TOTAL </t>
  </si>
  <si>
    <t xml:space="preserve">SANTA BARBARA </t>
  </si>
  <si>
    <t>Número</t>
  </si>
  <si>
    <t>Fecha</t>
  </si>
  <si>
    <t>Beneficiario</t>
  </si>
  <si>
    <t>Concepto</t>
  </si>
  <si>
    <t>Cuenta</t>
  </si>
  <si>
    <t>Monto</t>
  </si>
  <si>
    <t>INSTITUTO DE AUXILIOS Y VIVIENDA (INAVI)</t>
  </si>
  <si>
    <t>SIND. NAC. TRABAJADORES Y EMPLEADOS DE APORDOM</t>
  </si>
  <si>
    <t>CAROLAY CARABALLO AMPARO</t>
  </si>
  <si>
    <t>MAYRA CAIRO LEBRON</t>
  </si>
  <si>
    <t>MINISTERIO DE MEDIO AMBIENTE Y RECURSOS NATURALES</t>
  </si>
  <si>
    <t>JOHANNY MARIA CARREÑO PIMENTEL</t>
  </si>
  <si>
    <t>ANYARLENE BERGES PEÑA</t>
  </si>
  <si>
    <t>FELIX ERNESTO CEDEÑO GUERRERO</t>
  </si>
  <si>
    <t>ASISTENCIA ECONOMICA</t>
  </si>
  <si>
    <t>NOMINA</t>
  </si>
  <si>
    <t>PRESTACIONES LABORALES</t>
  </si>
  <si>
    <t>PAGO RETENCION A EMPLEADOS</t>
  </si>
  <si>
    <t>REPOSICION DE CAJA CHICA</t>
  </si>
  <si>
    <t>DIETA CONSEJO ADM.</t>
  </si>
  <si>
    <t>820010689-3</t>
  </si>
  <si>
    <t>820010696-3</t>
  </si>
  <si>
    <t>810040405-3</t>
  </si>
  <si>
    <t>810040408-3</t>
  </si>
  <si>
    <t>810040411-3</t>
  </si>
  <si>
    <t>820020206-3</t>
  </si>
  <si>
    <t>820010233-</t>
  </si>
  <si>
    <t>260363723-13</t>
  </si>
  <si>
    <t>820070349-3</t>
  </si>
  <si>
    <t>820070352-3</t>
  </si>
  <si>
    <t>820070111-3</t>
  </si>
  <si>
    <t>820010147-3</t>
  </si>
  <si>
    <t>820070179-3</t>
  </si>
  <si>
    <t>820070192-3</t>
  </si>
  <si>
    <t>030050258-13</t>
  </si>
  <si>
    <t>030050261-13</t>
  </si>
  <si>
    <t>030050264-13</t>
  </si>
  <si>
    <t>030050267-13</t>
  </si>
  <si>
    <t>820010458-3</t>
  </si>
  <si>
    <t>820020161-3</t>
  </si>
  <si>
    <t>820070173-3</t>
  </si>
  <si>
    <t>820010139-3</t>
  </si>
  <si>
    <t>820020562-3</t>
  </si>
  <si>
    <t>820020566-3</t>
  </si>
  <si>
    <t>820020569-3</t>
  </si>
  <si>
    <t>030010004-13</t>
  </si>
  <si>
    <t>26/23/2024</t>
  </si>
  <si>
    <t>030010007-13</t>
  </si>
  <si>
    <t>030010010-13</t>
  </si>
  <si>
    <t>030010013-13</t>
  </si>
  <si>
    <t>820020217-3</t>
  </si>
  <si>
    <t>80020086-3</t>
  </si>
  <si>
    <t xml:space="preserve">       MARZO 2024</t>
  </si>
  <si>
    <t xml:space="preserve">      PAGOS ACH</t>
  </si>
  <si>
    <t>DEPOSITOS EN TRANSITO</t>
  </si>
  <si>
    <t>030060277-13</t>
  </si>
  <si>
    <t>400010500-3</t>
  </si>
  <si>
    <t>SUBCIDIO DE MATERNIDAD</t>
  </si>
  <si>
    <t xml:space="preserve">FECHA </t>
  </si>
  <si>
    <t xml:space="preserve">VALOR </t>
  </si>
  <si>
    <t xml:space="preserve">-   </t>
  </si>
  <si>
    <t>140607805-21</t>
  </si>
  <si>
    <t>CALDERA BANI</t>
  </si>
  <si>
    <t>150057535-6</t>
  </si>
  <si>
    <t>890050044-6</t>
  </si>
  <si>
    <t>597490992-6</t>
  </si>
  <si>
    <t>130030061-8</t>
  </si>
  <si>
    <t>SAN PEDRO DE MACORIS</t>
  </si>
  <si>
    <t>130030064-26</t>
  </si>
  <si>
    <t>LA CANA</t>
  </si>
  <si>
    <t>605371880-6</t>
  </si>
  <si>
    <t>70010549-17</t>
  </si>
  <si>
    <t>LUPERON</t>
  </si>
  <si>
    <t>22734642-2</t>
  </si>
  <si>
    <t>HAINA ORIENTAL</t>
  </si>
  <si>
    <t>820010437-2</t>
  </si>
  <si>
    <t>820010440-2</t>
  </si>
  <si>
    <t>310010551-5</t>
  </si>
  <si>
    <t>BOCA CHICA</t>
  </si>
  <si>
    <t>510020982-20</t>
  </si>
  <si>
    <t>SANTA BARBARA</t>
  </si>
  <si>
    <t>510060556-20</t>
  </si>
  <si>
    <t>510020985-20</t>
  </si>
  <si>
    <t>130040938-8</t>
  </si>
  <si>
    <t>310010004-5</t>
  </si>
  <si>
    <t>310010007-5</t>
  </si>
  <si>
    <t>70010086-17</t>
  </si>
  <si>
    <t>70020104-6</t>
  </si>
  <si>
    <t>605368770-6</t>
  </si>
  <si>
    <t>820010093-2</t>
  </si>
  <si>
    <t>820010096-2</t>
  </si>
  <si>
    <t>820010099-2</t>
  </si>
  <si>
    <t>605368771-6</t>
  </si>
  <si>
    <t>820010102-2</t>
  </si>
  <si>
    <t>820010105-2</t>
  </si>
  <si>
    <t>130090505-8</t>
  </si>
  <si>
    <t>130090508-8</t>
  </si>
  <si>
    <t>820010055-2</t>
  </si>
  <si>
    <t>820010058-2</t>
  </si>
  <si>
    <t>605388097-6</t>
  </si>
  <si>
    <t>310010131-5</t>
  </si>
  <si>
    <t>860010267-10</t>
  </si>
  <si>
    <t>310060242-5</t>
  </si>
  <si>
    <t>130020239-8</t>
  </si>
  <si>
    <t>310120396-5</t>
  </si>
  <si>
    <t>246532440-6</t>
  </si>
  <si>
    <t>246545100-6</t>
  </si>
  <si>
    <t>246555537-6</t>
  </si>
  <si>
    <t>820070048-2</t>
  </si>
  <si>
    <t>820070051-2</t>
  </si>
  <si>
    <t>252390740-17</t>
  </si>
  <si>
    <t>605391813-6</t>
  </si>
  <si>
    <t>310020138-5</t>
  </si>
  <si>
    <t>310020142-5</t>
  </si>
  <si>
    <t>400090234-9</t>
  </si>
  <si>
    <t>BARAHONA</t>
  </si>
  <si>
    <t>130030302-26</t>
  </si>
  <si>
    <t>130030305-8</t>
  </si>
  <si>
    <t>605390681-6</t>
  </si>
  <si>
    <t>605316393-6</t>
  </si>
  <si>
    <t>70060259-17</t>
  </si>
  <si>
    <t>22734604-2</t>
  </si>
  <si>
    <t>22734595-2</t>
  </si>
  <si>
    <t>22734594-2</t>
  </si>
  <si>
    <t>820010127-2</t>
  </si>
  <si>
    <t>820010130-2</t>
  </si>
  <si>
    <t>310060428-5</t>
  </si>
  <si>
    <t>310060431-5</t>
  </si>
  <si>
    <t>260010496-10</t>
  </si>
  <si>
    <t>260010499-10</t>
  </si>
  <si>
    <t>130040633-8</t>
  </si>
  <si>
    <t>130040637-26</t>
  </si>
  <si>
    <t>820020025-2</t>
  </si>
  <si>
    <t>820020028-2</t>
  </si>
  <si>
    <t>820020031-2</t>
  </si>
  <si>
    <t>605390828-6</t>
  </si>
  <si>
    <t>310070077-5</t>
  </si>
  <si>
    <t>13009042-8</t>
  </si>
  <si>
    <t>605319509-6</t>
  </si>
  <si>
    <t>820020016-2</t>
  </si>
  <si>
    <t>820020019-2</t>
  </si>
  <si>
    <t>310120063-5</t>
  </si>
  <si>
    <t>070060224-17</t>
  </si>
  <si>
    <t>130090445-8</t>
  </si>
  <si>
    <t>22301986-6</t>
  </si>
  <si>
    <t>605316999-6</t>
  </si>
  <si>
    <t>070010097-17</t>
  </si>
  <si>
    <t>22734608-2</t>
  </si>
  <si>
    <t>820010042-2</t>
  </si>
  <si>
    <t>820010045-2</t>
  </si>
  <si>
    <t>130070036-26</t>
  </si>
  <si>
    <t>10020140-20</t>
  </si>
  <si>
    <t>310120120-5</t>
  </si>
  <si>
    <t>300050117-12</t>
  </si>
  <si>
    <t>LA ROMANA</t>
  </si>
  <si>
    <t>400010304-9</t>
  </si>
  <si>
    <t>400010307-9</t>
  </si>
  <si>
    <t>130070326-26</t>
  </si>
  <si>
    <t>130070329-8</t>
  </si>
  <si>
    <t>605391998-6</t>
  </si>
  <si>
    <t>310030062-5</t>
  </si>
  <si>
    <t>070010150-17</t>
  </si>
  <si>
    <t>400060136-9</t>
  </si>
  <si>
    <t>320010255-21</t>
  </si>
  <si>
    <t>130030281-8</t>
  </si>
  <si>
    <t>130030284-26</t>
  </si>
  <si>
    <t>605319343-6</t>
  </si>
  <si>
    <t>310070069-5</t>
  </si>
  <si>
    <t>070050080-17</t>
  </si>
  <si>
    <t>22734589-2</t>
  </si>
  <si>
    <t>820070399-2</t>
  </si>
  <si>
    <t>820070402-2</t>
  </si>
  <si>
    <t>310070422-5</t>
  </si>
  <si>
    <t>510020648-20</t>
  </si>
  <si>
    <t>510020651-20</t>
  </si>
  <si>
    <t>OFICINA CENTRAL</t>
  </si>
  <si>
    <t>390196648-1</t>
  </si>
  <si>
    <t>130010706-26</t>
  </si>
  <si>
    <t>130010709-8</t>
  </si>
  <si>
    <t>300050863-12</t>
  </si>
  <si>
    <t>605318652-6</t>
  </si>
  <si>
    <t>070010148-17</t>
  </si>
  <si>
    <t>22850769-1</t>
  </si>
  <si>
    <t>22734590-1</t>
  </si>
  <si>
    <t>22734591-1</t>
  </si>
  <si>
    <t>820070118-2</t>
  </si>
  <si>
    <t>820070121-2</t>
  </si>
  <si>
    <t>820070124-2</t>
  </si>
  <si>
    <t>310060218-5</t>
  </si>
  <si>
    <t>130030537-8</t>
  </si>
  <si>
    <t>820070059-2</t>
  </si>
  <si>
    <t>820070062-2</t>
  </si>
  <si>
    <t>605318152-6</t>
  </si>
  <si>
    <t>22850770-2</t>
  </si>
  <si>
    <t>22850772-2</t>
  </si>
  <si>
    <t>310010183-5</t>
  </si>
  <si>
    <t>510020305-20</t>
  </si>
  <si>
    <t>130090327-26</t>
  </si>
  <si>
    <t>130090330-8</t>
  </si>
  <si>
    <t>605866292-6</t>
  </si>
  <si>
    <t>20538114-6</t>
  </si>
  <si>
    <t>070050069-17</t>
  </si>
  <si>
    <t>820070054-2</t>
  </si>
  <si>
    <t>310070117-5</t>
  </si>
  <si>
    <t>442381000-1</t>
  </si>
  <si>
    <t>444433017-26</t>
  </si>
  <si>
    <t>130110558-8</t>
  </si>
  <si>
    <t>130110561-26</t>
  </si>
  <si>
    <t>820070053-2</t>
  </si>
  <si>
    <t>820070056-2</t>
  </si>
  <si>
    <t>605864913-6</t>
  </si>
  <si>
    <t>300090098-12</t>
  </si>
  <si>
    <t>760080185-5</t>
  </si>
  <si>
    <t>400100451-9</t>
  </si>
  <si>
    <t>400100455-9</t>
  </si>
  <si>
    <t>400100458-9</t>
  </si>
  <si>
    <t>400600378-9</t>
  </si>
  <si>
    <t>20538115-6</t>
  </si>
  <si>
    <t>605307626-6</t>
  </si>
  <si>
    <t>760070410-21</t>
  </si>
  <si>
    <t>760070413-21</t>
  </si>
  <si>
    <t>20538117-6</t>
  </si>
  <si>
    <t>20538116-6</t>
  </si>
  <si>
    <t>605304727-6</t>
  </si>
  <si>
    <t>130110457-8</t>
  </si>
  <si>
    <t>130110460-26</t>
  </si>
  <si>
    <t>400010497-9</t>
  </si>
  <si>
    <t>400010500-9</t>
  </si>
  <si>
    <t>400010503-9</t>
  </si>
  <si>
    <t>22850778-2</t>
  </si>
  <si>
    <t>820070129-2</t>
  </si>
  <si>
    <t>820070132-2</t>
  </si>
  <si>
    <t>070050862-17</t>
  </si>
  <si>
    <t>22850702-2</t>
  </si>
  <si>
    <t>510020853-20</t>
  </si>
  <si>
    <t>310060686-5</t>
  </si>
  <si>
    <t>310060689-5</t>
  </si>
  <si>
    <t>310060692-5</t>
  </si>
  <si>
    <t>130070886-8</t>
  </si>
  <si>
    <t>130070889-26</t>
  </si>
  <si>
    <t>053306011-6</t>
  </si>
  <si>
    <t>22850703-2</t>
  </si>
  <si>
    <t>820070194-2</t>
  </si>
  <si>
    <t>820070197-2</t>
  </si>
  <si>
    <t>820070100-2</t>
  </si>
  <si>
    <t>310060182-5</t>
  </si>
  <si>
    <t>310060685-5</t>
  </si>
  <si>
    <t>310060188-5</t>
  </si>
  <si>
    <t>820070314-2</t>
  </si>
  <si>
    <t>820070317-2</t>
  </si>
  <si>
    <t>53213143-1</t>
  </si>
  <si>
    <t>130070591-8</t>
  </si>
  <si>
    <t>20538118-6</t>
  </si>
  <si>
    <t>605304388-6</t>
  </si>
  <si>
    <t>510020227-20</t>
  </si>
  <si>
    <t>070010270-17</t>
  </si>
  <si>
    <t>310060267-5</t>
  </si>
  <si>
    <t>310060270-5</t>
  </si>
  <si>
    <t>130090257-26</t>
  </si>
  <si>
    <t>130090260-8</t>
  </si>
  <si>
    <t>20538119-6</t>
  </si>
  <si>
    <t>605322260-6</t>
  </si>
  <si>
    <t>566227052-1</t>
  </si>
  <si>
    <t>566267794-1</t>
  </si>
  <si>
    <t>PAGO ACH</t>
  </si>
  <si>
    <t>MARZO DEL 2024</t>
  </si>
  <si>
    <t>22850704-1</t>
  </si>
  <si>
    <t>510020299-20</t>
  </si>
  <si>
    <t>053306366-6</t>
  </si>
  <si>
    <t>PUERTA PLATA</t>
  </si>
  <si>
    <t>310110238-5</t>
  </si>
  <si>
    <t>310110235-5</t>
  </si>
  <si>
    <t>CUENTA NOMINA</t>
  </si>
  <si>
    <t xml:space="preserve">OTROS INGRESOS </t>
  </si>
  <si>
    <t xml:space="preserve">                                             MARZO  2024</t>
  </si>
  <si>
    <t>CIERRE PROCESO AUT.PORT</t>
  </si>
  <si>
    <t>CUENTA DOLAR No. 010-238720-6</t>
  </si>
  <si>
    <t>US/RD$</t>
  </si>
  <si>
    <t>PUERTO LA ROMANA</t>
  </si>
  <si>
    <t>SUB TOTAL</t>
  </si>
  <si>
    <t>PUERTO LUPERON</t>
  </si>
  <si>
    <t xml:space="preserve">      </t>
  </si>
  <si>
    <t>Relación de  Egresos al 31 de Marzo 2024</t>
  </si>
  <si>
    <t>4/3/2024</t>
  </si>
  <si>
    <t>7/3/2024</t>
  </si>
  <si>
    <t>8/3/2024</t>
  </si>
  <si>
    <t>12/3/2024</t>
  </si>
  <si>
    <t>13/3/2024</t>
  </si>
  <si>
    <t>14/3/2024</t>
  </si>
  <si>
    <t>15/3/2024</t>
  </si>
  <si>
    <t>18/3/2024</t>
  </si>
  <si>
    <t>20/3/2024</t>
  </si>
  <si>
    <t>21/3/2024</t>
  </si>
  <si>
    <t>25/3/2024</t>
  </si>
  <si>
    <t>WANDA MARIBEL BELLO GARCIA</t>
  </si>
  <si>
    <t>FACELI DIPRE VALDEZ</t>
  </si>
  <si>
    <t>MONICA CRISTINA CARBONELL LOPEZ</t>
  </si>
  <si>
    <t>JULIO CESAR ALMONTE TAVERAS</t>
  </si>
  <si>
    <t>ANA GRISELLE MARCELINO MATOS DE CRUZ</t>
  </si>
  <si>
    <t>JUSTA ALBANIA FLORENTINO ROMERO</t>
  </si>
  <si>
    <t>SANTA MATILDE GUERRERO BREMON</t>
  </si>
  <si>
    <t>JUAN DEIVYS PUNTIER DURAN</t>
  </si>
  <si>
    <t>JESUS ALCANTARA</t>
  </si>
  <si>
    <t>ANA LEIDA MEDRANO</t>
  </si>
  <si>
    <t>JOSE AUGUSTO DE LA CRUZ GUILLEN</t>
  </si>
  <si>
    <t>CAMILA JIMENEZ ARIAS</t>
  </si>
  <si>
    <t>MARIA ALTAGRACIA ROSARIO PEREZ</t>
  </si>
  <si>
    <t>YANELY MEDRANO CABRERA</t>
  </si>
  <si>
    <t>CARLOS RIVERA MOTA</t>
  </si>
  <si>
    <t>SEBASTIAN PEÑA MENDEZ</t>
  </si>
  <si>
    <t>FRANCISCO VILLAR MOTA</t>
  </si>
  <si>
    <t>JOSE ENRIQUE TEJEDA SANTOS</t>
  </si>
  <si>
    <t>GREGORIO FIGUEREO PEREZ</t>
  </si>
  <si>
    <t>CARLOS MANUEL SERRANO JAQUEZ</t>
  </si>
  <si>
    <t>JOSE GERTRUDIS GARABITOS GARABITOS</t>
  </si>
  <si>
    <t>EDWARD ANGOMAS GREGORIO</t>
  </si>
  <si>
    <t>EDUARDO LUIS BRITO DE LOS SANTOS</t>
  </si>
  <si>
    <t>FRANCISCO GUZMAN</t>
  </si>
  <si>
    <t>CARLOS MANUEL MEDINA POLANCO</t>
  </si>
  <si>
    <t>LASSUNSKY DESSYRE GARCIA VALDEZ</t>
  </si>
  <si>
    <t>COLEGIO DOM. DE ING., ARQ. Y AGRIMENSORES (CODIA)</t>
  </si>
  <si>
    <t>JOSE SILVERIO ALMONTE</t>
  </si>
  <si>
    <t>MARIA MALTA SANTANA VALLEJO</t>
  </si>
  <si>
    <t>EVANGELISTA GOMEZ MALDONADO</t>
  </si>
  <si>
    <t>AMBIORIX PEÑA ARACHE</t>
  </si>
  <si>
    <t>DOMINGO GARCIA</t>
  </si>
  <si>
    <t>VICTOR GOMEZ PEÑA</t>
  </si>
  <si>
    <t>VINANYEL LIZ MONTERO ENCARNACION</t>
  </si>
  <si>
    <t>DECRETO No. 319/98 (1X1,000)</t>
  </si>
  <si>
    <t>GASTOS DE INVESTIGACION  Y DESARROLLO</t>
  </si>
  <si>
    <t>5. Fecha de registro: el día 10 del mes siguiente al mes analizado</t>
  </si>
  <si>
    <t>4. Fecha de imputación: último día del mes analizado</t>
  </si>
  <si>
    <t xml:space="preserve">3. Se presenta la clasificación objetar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</si>
  <si>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</si>
  <si>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</si>
  <si>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</si>
  <si>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Fecha de imputación: hasta el [día] de [mes] del [año]</t>
  </si>
  <si>
    <t>Fecha de registro: hasta el [día] de [mes] del [año]</t>
  </si>
  <si>
    <t>Fuente: [fuente]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</si>
  <si>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</si>
  <si>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</si>
  <si>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</si>
  <si>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</si>
  <si>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4.2.3 - DISMINUCIÓN DE PRESTAMO INTERNO A CORTO PLAZO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</si>
  <si>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</si>
  <si>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</si>
  <si>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</si>
  <si>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</si>
  <si>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</si>
  <si>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</si>
  <si>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</si>
  <si>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</si>
  <si>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</si>
  <si>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</si>
  <si>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</si>
  <si>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</si>
  <si>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</si>
  <si>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</si>
  <si>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</si>
  <si>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</si>
  <si>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</si>
  <si>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</si>
  <si>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</si>
  <si>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</si>
  <si>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</si>
  <si>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</si>
  <si>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</si>
  <si>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</si>
  <si>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</si>
  <si>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</si>
  <si>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</si>
  <si>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</si>
  <si>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</si>
  <si>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</si>
  <si>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</si>
  <si>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</si>
  <si>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</si>
  <si>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</si>
  <si>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</si>
  <si>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</si>
  <si>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</si>
  <si>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</si>
  <si>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</si>
  <si>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</si>
  <si>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</si>
  <si>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</si>
  <si>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</si>
  <si>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</si>
  <si>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</si>
  <si>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</si>
  <si>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</si>
  <si>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</si>
  <si>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</si>
  <si>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</si>
  <si>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</si>
  <si>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</si>
  <si>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</si>
  <si>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</si>
  <si>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</si>
  <si>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</si>
  <si>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</si>
  <si>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</si>
  <si>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</si>
  <si>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</si>
  <si>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</si>
  <si>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</si>
  <si>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</si>
  <si>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</si>
  <si>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</si>
  <si>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</si>
  <si>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</si>
  <si>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</si>
  <si>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</si>
  <si>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</si>
  <si>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</si>
  <si>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</si>
  <si>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 xml:space="preserve"> </t>
  </si>
  <si>
    <t>2 - GASTOS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</si>
  <si>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</si>
  <si>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</si>
  <si>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</si>
  <si>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</si>
  <si>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</si>
  <si>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</si>
  <si>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</si>
  <si>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</si>
  <si>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</si>
  <si>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</si>
  <si>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</si>
  <si>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</si>
  <si>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</si>
  <si>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</si>
  <si>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</si>
  <si>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 xml:space="preserve">Ejecución de Gastos y Aplicaciones Financieras </t>
  </si>
  <si>
    <t>Año 2024</t>
  </si>
  <si>
    <t xml:space="preserve">Autoridad Portuaria Dominicana </t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</si>
  <si>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</si>
  <si>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</si>
  <si>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</si>
  <si>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</si>
  <si>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2.6.7 - ACTIVOS BIOLÓGICOS</t>
  </si>
  <si>
    <t>2.6.2 - MOBILIARIO Y EQUIPO AUDIOVISUAL, RECREATIVO Y EDUCACIONAL</t>
  </si>
  <si>
    <t>2.4.6 - SUBVENCIONES</t>
  </si>
  <si>
    <t xml:space="preserve">Noviembre </t>
  </si>
  <si>
    <t>Octubre</t>
  </si>
  <si>
    <t xml:space="preserve">Agosto </t>
  </si>
  <si>
    <t>Febrero</t>
  </si>
  <si>
    <t xml:space="preserve">Gasto devengado </t>
  </si>
  <si>
    <t>Presupuesto Modificado</t>
  </si>
  <si>
    <t>Presupuesto Aprobado</t>
  </si>
  <si>
    <t>DETALLE</t>
  </si>
  <si>
    <t xml:space="preserve">AUTORIDAD PORTUARIA DOMINICANA 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</si>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</sst>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_);_(* \(#,##0.0\);_(* &quot;-&quot;??_);_(@_)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1"/>
      <color rgb="FF0000FF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"/>
      <color rgb="FF000000"/>
      <name val="Arial"/>
      <family val="2"/>
    </font>
    <font>
      <sz val="11"/>
      <color rgb="FF000000"/>
      <name val="Arial"/>
      <family val="2"/>
    </font>
    <font>
      <b/>
      <i/>
      <sz val="10"/>
      <color rgb="FF000080"/>
      <name val="Arial"/>
      <family val="2"/>
    </font>
    <font>
      <i/>
      <sz val="14"/>
      <color rgb="FFFFFFFF"/>
      <name val="Arial"/>
      <family val="2"/>
    </font>
    <font>
      <b/>
      <i/>
      <sz val="9"/>
      <color rgb="FF0000FF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3"/>
      <name val="Arial"/>
      <family val="2"/>
    </font>
    <font>
      <b/>
      <i/>
      <sz val="18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sz val="11"/>
      <color rgb="FF333333"/>
      <name val="Arial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7" fillId="3" borderId="0">
      <alignment horizontal="left" vertical="top"/>
    </xf>
    <xf numFmtId="0" fontId="7" fillId="3" borderId="0">
      <alignment horizontal="left" vertical="top"/>
    </xf>
    <xf numFmtId="0" fontId="8" fillId="3" borderId="0">
      <alignment horizontal="left" vertical="top"/>
    </xf>
    <xf numFmtId="0" fontId="9" fillId="3" borderId="0">
      <alignment horizontal="left" vertical="top"/>
    </xf>
    <xf numFmtId="0" fontId="9" fillId="3" borderId="0">
      <alignment horizontal="right" vertical="top"/>
    </xf>
    <xf numFmtId="0" fontId="10" fillId="3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left" vertical="top"/>
    </xf>
    <xf numFmtId="0" fontId="12" fillId="3" borderId="0">
      <alignment horizontal="left" vertical="top"/>
    </xf>
    <xf numFmtId="0" fontId="13" fillId="3" borderId="0">
      <alignment horizontal="center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5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7" fillId="3" borderId="0">
      <alignment horizontal="left" vertical="top"/>
    </xf>
    <xf numFmtId="0" fontId="14" fillId="3" borderId="0">
      <alignment horizontal="left" vertical="top"/>
    </xf>
    <xf numFmtId="0" fontId="12" fillId="4" borderId="0">
      <alignment horizontal="left" vertical="top"/>
    </xf>
    <xf numFmtId="0" fontId="8" fillId="3" borderId="0">
      <alignment horizontal="center" vertical="top"/>
    </xf>
    <xf numFmtId="0" fontId="16" fillId="3" borderId="0">
      <alignment horizontal="center" vertical="top"/>
    </xf>
    <xf numFmtId="0" fontId="9" fillId="3" borderId="0">
      <alignment horizontal="right" vertical="top"/>
    </xf>
    <xf numFmtId="0" fontId="17" fillId="3" borderId="0">
      <alignment horizontal="left" vertical="top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3">
    <xf numFmtId="0" fontId="0" fillId="0" borderId="0" xfId="0"/>
    <xf numFmtId="0" fontId="0" fillId="2" borderId="0" xfId="0" applyFill="1"/>
    <xf numFmtId="0" fontId="18" fillId="0" borderId="0" xfId="0" applyFont="1"/>
    <xf numFmtId="0" fontId="19" fillId="5" borderId="0" xfId="0" applyFont="1" applyFill="1"/>
    <xf numFmtId="0" fontId="6" fillId="0" borderId="0" xfId="0" applyFont="1"/>
    <xf numFmtId="0" fontId="18" fillId="5" borderId="0" xfId="0" applyFont="1" applyFill="1"/>
    <xf numFmtId="0" fontId="2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3" fillId="5" borderId="0" xfId="0" applyFont="1" applyFill="1"/>
    <xf numFmtId="0" fontId="3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0" xfId="0" applyFont="1" applyFill="1"/>
    <xf numFmtId="0" fontId="27" fillId="6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14" fontId="28" fillId="5" borderId="2" xfId="0" applyNumberFormat="1" applyFont="1" applyFill="1" applyBorder="1" applyAlignment="1">
      <alignment horizontal="center" wrapText="1"/>
    </xf>
    <xf numFmtId="0" fontId="28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4" fontId="28" fillId="5" borderId="3" xfId="0" applyNumberFormat="1" applyFont="1" applyFill="1" applyBorder="1"/>
    <xf numFmtId="14" fontId="28" fillId="5" borderId="3" xfId="0" applyNumberFormat="1" applyFont="1" applyFill="1" applyBorder="1" applyAlignment="1">
      <alignment horizontal="center"/>
    </xf>
    <xf numFmtId="0" fontId="28" fillId="5" borderId="3" xfId="0" applyFont="1" applyFill="1" applyBorder="1"/>
    <xf numFmtId="0" fontId="28" fillId="5" borderId="2" xfId="0" applyFont="1" applyFill="1" applyBorder="1" applyAlignment="1">
      <alignment horizontal="center" wrapText="1"/>
    </xf>
    <xf numFmtId="4" fontId="30" fillId="0" borderId="12" xfId="0" applyNumberFormat="1" applyFont="1" applyBorder="1" applyAlignment="1">
      <alignment horizontal="center" wrapText="1"/>
    </xf>
    <xf numFmtId="0" fontId="28" fillId="0" borderId="0" xfId="0" applyFont="1"/>
    <xf numFmtId="0" fontId="28" fillId="5" borderId="0" xfId="0" applyFont="1" applyFill="1" applyAlignment="1">
      <alignment horizontal="center" wrapText="1"/>
    </xf>
    <xf numFmtId="0" fontId="7" fillId="5" borderId="0" xfId="0" applyFont="1" applyFill="1" applyAlignment="1">
      <alignment vertical="center" wrapText="1"/>
    </xf>
    <xf numFmtId="0" fontId="28" fillId="5" borderId="0" xfId="0" applyFont="1" applyFill="1" applyAlignment="1">
      <alignment vertical="center" wrapText="1"/>
    </xf>
    <xf numFmtId="0" fontId="28" fillId="5" borderId="0" xfId="0" applyFont="1" applyFill="1"/>
    <xf numFmtId="0" fontId="7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7" fillId="5" borderId="0" xfId="0" applyFont="1" applyFill="1" applyAlignment="1">
      <alignment horizontal="left" wrapText="1"/>
    </xf>
    <xf numFmtId="0" fontId="7" fillId="5" borderId="0" xfId="0" applyFont="1" applyFill="1" applyAlignment="1">
      <alignment wrapText="1"/>
    </xf>
    <xf numFmtId="0" fontId="28" fillId="5" borderId="0" xfId="0" applyFont="1" applyFill="1" applyAlignment="1">
      <alignment wrapText="1"/>
    </xf>
    <xf numFmtId="14" fontId="28" fillId="5" borderId="3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4" fontId="28" fillId="5" borderId="3" xfId="0" applyNumberFormat="1" applyFont="1" applyFill="1" applyBorder="1" applyAlignment="1">
      <alignment horizontal="center" wrapText="1"/>
    </xf>
    <xf numFmtId="4" fontId="29" fillId="0" borderId="3" xfId="0" applyNumberFormat="1" applyFont="1" applyBorder="1"/>
    <xf numFmtId="0" fontId="7" fillId="5" borderId="0" xfId="0" applyFont="1" applyFill="1" applyAlignment="1">
      <alignment horizontal="center" wrapText="1"/>
    </xf>
    <xf numFmtId="0" fontId="28" fillId="5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" fillId="5" borderId="0" xfId="0" applyFont="1" applyFill="1" applyAlignment="1">
      <alignment horizontal="left" vertical="top"/>
    </xf>
    <xf numFmtId="0" fontId="20" fillId="5" borderId="0" xfId="0" applyFont="1" applyFill="1" applyAlignment="1">
      <alignment horizontal="left" vertical="top"/>
    </xf>
    <xf numFmtId="0" fontId="19" fillId="5" borderId="0" xfId="0" applyFont="1" applyFill="1" applyAlignment="1">
      <alignment horizontal="left" vertical="top" wrapText="1"/>
    </xf>
    <xf numFmtId="0" fontId="34" fillId="0" borderId="0" xfId="0" applyFont="1"/>
    <xf numFmtId="0" fontId="34" fillId="5" borderId="0" xfId="0" applyFont="1" applyFill="1" applyAlignment="1">
      <alignment horizontal="left" vertical="top" wrapText="1"/>
    </xf>
    <xf numFmtId="17" fontId="20" fillId="5" borderId="0" xfId="0" applyNumberFormat="1" applyFont="1" applyFill="1" applyAlignment="1">
      <alignment horizontal="left" vertical="top"/>
    </xf>
    <xf numFmtId="0" fontId="20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 vertical="center" wrapText="1"/>
    </xf>
    <xf numFmtId="0" fontId="20" fillId="5" borderId="0" xfId="0" applyFont="1" applyFill="1"/>
    <xf numFmtId="14" fontId="28" fillId="5" borderId="3" xfId="0" applyNumberFormat="1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4" fontId="28" fillId="5" borderId="3" xfId="0" applyNumberFormat="1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4" fontId="29" fillId="5" borderId="12" xfId="0" applyNumberFormat="1" applyFont="1" applyFill="1" applyBorder="1" applyAlignment="1">
      <alignment horizontal="center" vertical="center" wrapText="1"/>
    </xf>
    <xf numFmtId="0" fontId="35" fillId="5" borderId="0" xfId="0" applyFont="1" applyFill="1" applyAlignment="1">
      <alignment vertical="center"/>
    </xf>
    <xf numFmtId="0" fontId="36" fillId="5" borderId="0" xfId="0" applyFont="1" applyFill="1" applyAlignment="1">
      <alignment vertical="center" wrapText="1"/>
    </xf>
    <xf numFmtId="0" fontId="35" fillId="5" borderId="0" xfId="0" applyFont="1" applyFill="1"/>
    <xf numFmtId="0" fontId="28" fillId="5" borderId="0" xfId="0" applyFont="1" applyFill="1" applyAlignment="1">
      <alignment horizontal="left"/>
    </xf>
    <xf numFmtId="0" fontId="36" fillId="5" borderId="0" xfId="0" applyFont="1" applyFill="1" applyAlignment="1">
      <alignment vertical="center"/>
    </xf>
    <xf numFmtId="0" fontId="38" fillId="5" borderId="3" xfId="0" applyFont="1" applyFill="1" applyBorder="1" applyAlignment="1">
      <alignment horizontal="center" wrapText="1"/>
    </xf>
    <xf numFmtId="0" fontId="39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center"/>
    </xf>
    <xf numFmtId="0" fontId="38" fillId="5" borderId="0" xfId="0" applyFont="1" applyFill="1" applyAlignment="1">
      <alignment horizontal="right" wrapText="1"/>
    </xf>
    <xf numFmtId="0" fontId="38" fillId="5" borderId="0" xfId="0" applyFont="1" applyFill="1" applyAlignment="1">
      <alignment horizontal="center" wrapText="1"/>
    </xf>
    <xf numFmtId="0" fontId="32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horizontal="center" wrapText="1"/>
    </xf>
    <xf numFmtId="0" fontId="34" fillId="5" borderId="0" xfId="0" applyFont="1" applyFill="1" applyAlignment="1">
      <alignment horizontal="center"/>
    </xf>
    <xf numFmtId="0" fontId="20" fillId="5" borderId="0" xfId="0" applyFont="1" applyFill="1" applyAlignment="1">
      <alignment vertical="top"/>
    </xf>
    <xf numFmtId="4" fontId="40" fillId="7" borderId="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1" fillId="5" borderId="0" xfId="0" applyFont="1" applyFill="1" applyAlignment="1">
      <alignment horizontal="center" wrapText="1"/>
    </xf>
    <xf numFmtId="0" fontId="25" fillId="8" borderId="1" xfId="0" applyFont="1" applyFill="1" applyBorder="1" applyAlignment="1">
      <alignment horizontal="center" wrapText="1"/>
    </xf>
    <xf numFmtId="0" fontId="42" fillId="8" borderId="1" xfId="0" applyFont="1" applyFill="1" applyBorder="1" applyAlignment="1">
      <alignment horizontal="center" wrapText="1"/>
    </xf>
    <xf numFmtId="0" fontId="25" fillId="6" borderId="1" xfId="0" applyFont="1" applyFill="1" applyBorder="1" applyAlignment="1">
      <alignment horizontal="center" wrapText="1"/>
    </xf>
    <xf numFmtId="0" fontId="32" fillId="8" borderId="1" xfId="0" applyFont="1" applyFill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center" vertical="center" wrapText="1"/>
    </xf>
    <xf numFmtId="0" fontId="32" fillId="6" borderId="18" xfId="0" applyFont="1" applyFill="1" applyBorder="1" applyAlignment="1">
      <alignment horizontal="center" vertical="center" wrapText="1"/>
    </xf>
    <xf numFmtId="0" fontId="32" fillId="8" borderId="3" xfId="0" applyFont="1" applyFill="1" applyBorder="1" applyAlignment="1">
      <alignment horizontal="center" vertical="center" wrapText="1"/>
    </xf>
    <xf numFmtId="0" fontId="32" fillId="8" borderId="6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14" fontId="43" fillId="5" borderId="3" xfId="0" applyNumberFormat="1" applyFont="1" applyFill="1" applyBorder="1" applyAlignment="1">
      <alignment horizontal="right" wrapText="1"/>
    </xf>
    <xf numFmtId="0" fontId="43" fillId="5" borderId="3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4" fontId="43" fillId="5" borderId="3" xfId="0" applyNumberFormat="1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14" fontId="44" fillId="5" borderId="3" xfId="0" applyNumberFormat="1" applyFont="1" applyFill="1" applyBorder="1" applyAlignment="1">
      <alignment horizontal="right"/>
    </xf>
    <xf numFmtId="0" fontId="43" fillId="5" borderId="3" xfId="0" applyFont="1" applyFill="1" applyBorder="1" applyAlignment="1">
      <alignment horizontal="center"/>
    </xf>
    <xf numFmtId="0" fontId="43" fillId="5" borderId="6" xfId="0" applyFont="1" applyFill="1" applyBorder="1" applyAlignment="1">
      <alignment horizontal="center" wrapText="1"/>
    </xf>
    <xf numFmtId="4" fontId="44" fillId="5" borderId="3" xfId="0" applyNumberFormat="1" applyFont="1" applyFill="1" applyBorder="1" applyAlignment="1">
      <alignment horizontal="right"/>
    </xf>
    <xf numFmtId="14" fontId="44" fillId="0" borderId="3" xfId="0" applyNumberFormat="1" applyFont="1" applyBorder="1" applyAlignment="1">
      <alignment horizontal="right"/>
    </xf>
    <xf numFmtId="4" fontId="44" fillId="0" borderId="3" xfId="0" applyNumberFormat="1" applyFont="1" applyBorder="1" applyAlignment="1">
      <alignment horizontal="right"/>
    </xf>
    <xf numFmtId="0" fontId="43" fillId="5" borderId="6" xfId="0" applyFont="1" applyFill="1" applyBorder="1" applyAlignment="1">
      <alignment horizontal="center"/>
    </xf>
    <xf numFmtId="0" fontId="44" fillId="0" borderId="3" xfId="0" applyFont="1" applyBorder="1" applyAlignment="1">
      <alignment horizontal="right"/>
    </xf>
    <xf numFmtId="4" fontId="44" fillId="5" borderId="3" xfId="0" applyNumberFormat="1" applyFont="1" applyFill="1" applyBorder="1"/>
    <xf numFmtId="4" fontId="13" fillId="5" borderId="3" xfId="0" applyNumberFormat="1" applyFont="1" applyFill="1" applyBorder="1" applyAlignment="1">
      <alignment horizontal="right"/>
    </xf>
    <xf numFmtId="14" fontId="43" fillId="5" borderId="3" xfId="0" applyNumberFormat="1" applyFont="1" applyFill="1" applyBorder="1" applyAlignment="1">
      <alignment horizontal="right"/>
    </xf>
    <xf numFmtId="4" fontId="43" fillId="5" borderId="3" xfId="0" applyNumberFormat="1" applyFont="1" applyFill="1" applyBorder="1" applyAlignment="1">
      <alignment horizontal="right"/>
    </xf>
    <xf numFmtId="0" fontId="43" fillId="5" borderId="3" xfId="0" applyFont="1" applyFill="1" applyBorder="1" applyAlignment="1">
      <alignment horizontal="right"/>
    </xf>
    <xf numFmtId="0" fontId="28" fillId="5" borderId="2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right" wrapText="1"/>
    </xf>
    <xf numFmtId="4" fontId="29" fillId="5" borderId="3" xfId="0" applyNumberFormat="1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3" fillId="5" borderId="0" xfId="0" applyFont="1" applyFill="1"/>
    <xf numFmtId="0" fontId="29" fillId="5" borderId="0" xfId="0" applyFont="1" applyFill="1" applyAlignment="1">
      <alignment horizontal="center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5" borderId="0" xfId="0" applyFont="1" applyFill="1" applyAlignment="1">
      <alignment horizontal="right"/>
    </xf>
    <xf numFmtId="14" fontId="43" fillId="5" borderId="3" xfId="0" applyNumberFormat="1" applyFont="1" applyFill="1" applyBorder="1" applyAlignment="1">
      <alignment horizontal="center"/>
    </xf>
    <xf numFmtId="4" fontId="43" fillId="5" borderId="3" xfId="0" applyNumberFormat="1" applyFont="1" applyFill="1" applyBorder="1"/>
    <xf numFmtId="0" fontId="43" fillId="5" borderId="3" xfId="0" applyFont="1" applyFill="1" applyBorder="1"/>
    <xf numFmtId="0" fontId="2" fillId="5" borderId="0" xfId="0" applyFont="1" applyFill="1" applyAlignment="1">
      <alignment horizontal="right" vertical="center" wrapText="1"/>
    </xf>
    <xf numFmtId="4" fontId="45" fillId="0" borderId="12" xfId="0" applyNumberFormat="1" applyFont="1" applyBorder="1"/>
    <xf numFmtId="14" fontId="44" fillId="0" borderId="3" xfId="0" applyNumberFormat="1" applyFont="1" applyBorder="1"/>
    <xf numFmtId="0" fontId="44" fillId="0" borderId="3" xfId="0" applyFont="1" applyBorder="1" applyAlignment="1">
      <alignment wrapText="1"/>
    </xf>
    <xf numFmtId="0" fontId="47" fillId="0" borderId="3" xfId="0" applyFont="1" applyBorder="1" applyAlignment="1">
      <alignment horizontal="center" wrapText="1"/>
    </xf>
    <xf numFmtId="14" fontId="44" fillId="5" borderId="3" xfId="0" applyNumberFormat="1" applyFont="1" applyFill="1" applyBorder="1"/>
    <xf numFmtId="0" fontId="44" fillId="5" borderId="3" xfId="0" applyFont="1" applyFill="1" applyBorder="1" applyAlignment="1">
      <alignment wrapText="1"/>
    </xf>
    <xf numFmtId="14" fontId="43" fillId="5" borderId="3" xfId="0" applyNumberFormat="1" applyFont="1" applyFill="1" applyBorder="1"/>
    <xf numFmtId="0" fontId="43" fillId="5" borderId="3" xfId="0" applyFont="1" applyFill="1" applyBorder="1" applyAlignment="1">
      <alignment horizontal="right" wrapText="1"/>
    </xf>
    <xf numFmtId="0" fontId="43" fillId="5" borderId="3" xfId="0" applyFont="1" applyFill="1" applyBorder="1" applyAlignment="1">
      <alignment wrapText="1"/>
    </xf>
    <xf numFmtId="4" fontId="13" fillId="5" borderId="3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5" fillId="5" borderId="0" xfId="0" applyFont="1" applyFill="1"/>
    <xf numFmtId="0" fontId="30" fillId="5" borderId="0" xfId="0" applyFont="1" applyFill="1" applyAlignment="1">
      <alignment horizontal="center"/>
    </xf>
    <xf numFmtId="14" fontId="43" fillId="5" borderId="3" xfId="0" applyNumberFormat="1" applyFont="1" applyFill="1" applyBorder="1" applyAlignment="1">
      <alignment horizontal="center" wrapText="1"/>
    </xf>
    <xf numFmtId="0" fontId="32" fillId="5" borderId="0" xfId="0" applyFont="1" applyFill="1" applyAlignment="1">
      <alignment horizontal="right"/>
    </xf>
    <xf numFmtId="4" fontId="6" fillId="5" borderId="3" xfId="0" applyNumberFormat="1" applyFont="1" applyFill="1" applyBorder="1"/>
    <xf numFmtId="0" fontId="48" fillId="5" borderId="0" xfId="0" applyFont="1" applyFill="1"/>
    <xf numFmtId="0" fontId="6" fillId="5" borderId="0" xfId="0" applyFont="1" applyFill="1"/>
    <xf numFmtId="0" fontId="31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left" vertical="center"/>
    </xf>
    <xf numFmtId="0" fontId="49" fillId="5" borderId="0" xfId="0" applyFont="1" applyFill="1" applyAlignment="1">
      <alignment horizontal="center"/>
    </xf>
    <xf numFmtId="0" fontId="50" fillId="5" borderId="0" xfId="0" applyFont="1" applyFill="1" applyAlignment="1">
      <alignment horizontal="center"/>
    </xf>
    <xf numFmtId="14" fontId="34" fillId="5" borderId="2" xfId="0" applyNumberFormat="1" applyFont="1" applyFill="1" applyBorder="1" applyAlignment="1">
      <alignment horizontal="center" wrapText="1"/>
    </xf>
    <xf numFmtId="0" fontId="34" fillId="5" borderId="2" xfId="0" applyFont="1" applyFill="1" applyBorder="1" applyAlignment="1">
      <alignment horizontal="center" wrapText="1"/>
    </xf>
    <xf numFmtId="0" fontId="32" fillId="5" borderId="2" xfId="0" applyFont="1" applyFill="1" applyBorder="1" applyAlignment="1">
      <alignment horizontal="center" wrapText="1"/>
    </xf>
    <xf numFmtId="4" fontId="34" fillId="5" borderId="2" xfId="0" applyNumberFormat="1" applyFont="1" applyFill="1" applyBorder="1" applyAlignment="1">
      <alignment horizontal="center" wrapText="1"/>
    </xf>
    <xf numFmtId="4" fontId="3" fillId="5" borderId="3" xfId="0" applyNumberFormat="1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 wrapText="1"/>
    </xf>
    <xf numFmtId="0" fontId="38" fillId="8" borderId="16" xfId="0" applyFont="1" applyFill="1" applyBorder="1" applyAlignment="1">
      <alignment horizontal="center" wrapText="1"/>
    </xf>
    <xf numFmtId="0" fontId="21" fillId="8" borderId="7" xfId="0" applyFont="1" applyFill="1" applyBorder="1" applyAlignment="1">
      <alignment horizontal="center" wrapText="1"/>
    </xf>
    <xf numFmtId="0" fontId="32" fillId="8" borderId="11" xfId="0" applyFont="1" applyFill="1" applyBorder="1" applyAlignment="1">
      <alignment horizontal="center" wrapText="1"/>
    </xf>
    <xf numFmtId="0" fontId="32" fillId="8" borderId="7" xfId="0" applyFont="1" applyFill="1" applyBorder="1" applyAlignment="1">
      <alignment horizontal="center" wrapText="1"/>
    </xf>
    <xf numFmtId="0" fontId="32" fillId="8" borderId="22" xfId="0" applyFont="1" applyFill="1" applyBorder="1" applyAlignment="1">
      <alignment horizontal="center" wrapText="1"/>
    </xf>
    <xf numFmtId="0" fontId="32" fillId="8" borderId="9" xfId="0" applyFont="1" applyFill="1" applyBorder="1" applyAlignment="1">
      <alignment horizontal="center" wrapText="1"/>
    </xf>
    <xf numFmtId="0" fontId="32" fillId="8" borderId="3" xfId="0" applyFont="1" applyFill="1" applyBorder="1" applyAlignment="1">
      <alignment horizontal="center" wrapText="1"/>
    </xf>
    <xf numFmtId="0" fontId="33" fillId="8" borderId="3" xfId="0" applyFont="1" applyFill="1" applyBorder="1" applyAlignment="1">
      <alignment horizontal="center" wrapText="1"/>
    </xf>
    <xf numFmtId="0" fontId="29" fillId="8" borderId="20" xfId="0" applyFont="1" applyFill="1" applyBorder="1" applyAlignment="1">
      <alignment horizontal="center" wrapText="1"/>
    </xf>
    <xf numFmtId="0" fontId="29" fillId="8" borderId="16" xfId="0" applyFont="1" applyFill="1" applyBorder="1" applyAlignment="1">
      <alignment horizontal="center" wrapText="1"/>
    </xf>
    <xf numFmtId="0" fontId="29" fillId="8" borderId="15" xfId="0" applyFont="1" applyFill="1" applyBorder="1" applyAlignment="1">
      <alignment horizontal="center" wrapText="1"/>
    </xf>
    <xf numFmtId="0" fontId="2" fillId="5" borderId="0" xfId="0" applyFont="1" applyFill="1"/>
    <xf numFmtId="0" fontId="5" fillId="0" borderId="3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4" fontId="45" fillId="5" borderId="12" xfId="0" applyNumberFormat="1" applyFont="1" applyFill="1" applyBorder="1"/>
    <xf numFmtId="0" fontId="51" fillId="5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" fontId="5" fillId="5" borderId="2" xfId="0" applyNumberFormat="1" applyFont="1" applyFill="1" applyBorder="1" applyAlignment="1">
      <alignment horizontal="center"/>
    </xf>
    <xf numFmtId="0" fontId="5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/>
    <xf numFmtId="0" fontId="5" fillId="0" borderId="14" xfId="0" applyFont="1" applyBorder="1" applyAlignment="1">
      <alignment horizontal="right"/>
    </xf>
    <xf numFmtId="4" fontId="5" fillId="0" borderId="3" xfId="0" applyNumberFormat="1" applyFont="1" applyBorder="1" applyAlignment="1">
      <alignment horizontal="center"/>
    </xf>
    <xf numFmtId="4" fontId="2" fillId="5" borderId="10" xfId="0" applyNumberFormat="1" applyFont="1" applyFill="1" applyBorder="1" applyAlignment="1">
      <alignment horizontal="center" vertical="center" wrapText="1"/>
    </xf>
    <xf numFmtId="0" fontId="45" fillId="5" borderId="0" xfId="0" applyFont="1" applyFill="1"/>
    <xf numFmtId="0" fontId="53" fillId="5" borderId="0" xfId="0" applyFont="1" applyFill="1" applyAlignment="1">
      <alignment horizontal="center"/>
    </xf>
    <xf numFmtId="0" fontId="2" fillId="5" borderId="3" xfId="0" applyFont="1" applyFill="1" applyBorder="1" applyAlignment="1">
      <alignment horizontal="right"/>
    </xf>
    <xf numFmtId="4" fontId="2" fillId="5" borderId="2" xfId="0" applyNumberFormat="1" applyFont="1" applyFill="1" applyBorder="1"/>
    <xf numFmtId="0" fontId="51" fillId="5" borderId="0" xfId="0" applyFont="1" applyFill="1"/>
    <xf numFmtId="0" fontId="3" fillId="8" borderId="20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wrapText="1"/>
    </xf>
    <xf numFmtId="0" fontId="48" fillId="6" borderId="1" xfId="0" applyFont="1" applyFill="1" applyBorder="1" applyAlignment="1">
      <alignment horizontal="center"/>
    </xf>
    <xf numFmtId="0" fontId="48" fillId="6" borderId="7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right"/>
    </xf>
    <xf numFmtId="0" fontId="55" fillId="0" borderId="0" xfId="0" applyFont="1"/>
    <xf numFmtId="0" fontId="56" fillId="0" borderId="3" xfId="0" applyFont="1" applyBorder="1" applyAlignment="1">
      <alignment horizontal="center"/>
    </xf>
    <xf numFmtId="0" fontId="56" fillId="0" borderId="3" xfId="0" applyFont="1" applyBorder="1" applyAlignment="1">
      <alignment horizontal="center" vertical="center"/>
    </xf>
    <xf numFmtId="43" fontId="56" fillId="0" borderId="3" xfId="0" applyNumberFormat="1" applyFont="1" applyBorder="1" applyAlignment="1">
      <alignment horizontal="center" vertical="center"/>
    </xf>
    <xf numFmtId="43" fontId="56" fillId="0" borderId="3" xfId="0" applyNumberFormat="1" applyFont="1" applyBorder="1" applyAlignment="1">
      <alignment horizontal="right" vertical="center"/>
    </xf>
    <xf numFmtId="0" fontId="56" fillId="0" borderId="3" xfId="0" applyFont="1" applyBorder="1" applyAlignment="1">
      <alignment wrapText="1"/>
    </xf>
    <xf numFmtId="0" fontId="56" fillId="0" borderId="2" xfId="0" applyFont="1" applyBorder="1" applyAlignment="1">
      <alignment horizontal="center"/>
    </xf>
    <xf numFmtId="0" fontId="56" fillId="0" borderId="2" xfId="0" applyFont="1" applyBorder="1" applyAlignment="1">
      <alignment horizontal="center" vertical="center"/>
    </xf>
    <xf numFmtId="43" fontId="56" fillId="0" borderId="2" xfId="0" applyNumberFormat="1" applyFont="1" applyBorder="1" applyAlignment="1">
      <alignment horizontal="center" vertical="center"/>
    </xf>
    <xf numFmtId="43" fontId="56" fillId="0" borderId="2" xfId="0" applyNumberFormat="1" applyFont="1" applyBorder="1" applyAlignment="1">
      <alignment horizontal="right" vertical="center"/>
    </xf>
    <xf numFmtId="0" fontId="56" fillId="0" borderId="2" xfId="0" applyFont="1" applyBorder="1" applyAlignment="1">
      <alignment wrapText="1"/>
    </xf>
    <xf numFmtId="0" fontId="57" fillId="0" borderId="0" xfId="0" applyFont="1"/>
    <xf numFmtId="0" fontId="57" fillId="0" borderId="0" xfId="0" applyFont="1" applyAlignment="1">
      <alignment vertical="top" wrapText="1"/>
    </xf>
    <xf numFmtId="0" fontId="57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/>
    </xf>
    <xf numFmtId="0" fontId="59" fillId="0" borderId="0" xfId="0" applyFont="1"/>
    <xf numFmtId="0" fontId="59" fillId="0" borderId="0" xfId="0" applyFont="1" applyAlignment="1">
      <alignment horizontal="center"/>
    </xf>
    <xf numFmtId="43" fontId="59" fillId="0" borderId="0" xfId="0" applyNumberFormat="1" applyFont="1" applyAlignment="1">
      <alignment horizontal="center" vertical="center"/>
    </xf>
    <xf numFmtId="43" fontId="59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43" fontId="58" fillId="0" borderId="0" xfId="0" applyNumberFormat="1" applyFont="1" applyAlignment="1">
      <alignment horizontal="right" vertical="center"/>
    </xf>
    <xf numFmtId="165" fontId="59" fillId="0" borderId="0" xfId="0" applyNumberFormat="1" applyFont="1" applyAlignment="1">
      <alignment horizontal="center" vertical="center"/>
    </xf>
    <xf numFmtId="0" fontId="60" fillId="0" borderId="0" xfId="0" applyFont="1"/>
    <xf numFmtId="43" fontId="59" fillId="0" borderId="0" xfId="28" applyFont="1" applyBorder="1" applyAlignment="1">
      <alignment horizontal="center"/>
    </xf>
    <xf numFmtId="165" fontId="59" fillId="0" borderId="0" xfId="0" applyNumberFormat="1" applyFont="1" applyAlignment="1">
      <alignment horizontal="center"/>
    </xf>
    <xf numFmtId="43" fontId="59" fillId="0" borderId="0" xfId="28" applyFont="1" applyBorder="1" applyAlignment="1">
      <alignment horizontal="center" vertical="center"/>
    </xf>
    <xf numFmtId="43" fontId="59" fillId="0" borderId="0" xfId="28" applyFont="1" applyBorder="1" applyAlignment="1">
      <alignment horizontal="right" vertical="center"/>
    </xf>
    <xf numFmtId="43" fontId="59" fillId="0" borderId="0" xfId="28" applyFont="1" applyFill="1" applyBorder="1" applyAlignment="1">
      <alignment horizontal="center" vertical="center"/>
    </xf>
    <xf numFmtId="165" fontId="59" fillId="0" borderId="0" xfId="27" applyNumberFormat="1" applyFont="1" applyBorder="1" applyAlignment="1">
      <alignment horizontal="center" vertical="center"/>
    </xf>
    <xf numFmtId="165" fontId="59" fillId="0" borderId="0" xfId="0" applyNumberFormat="1" applyFont="1" applyAlignment="1">
      <alignment horizontal="right" vertical="center"/>
    </xf>
    <xf numFmtId="165" fontId="59" fillId="0" borderId="0" xfId="28" applyNumberFormat="1" applyFont="1" applyFill="1" applyBorder="1" applyAlignment="1">
      <alignment horizontal="center" vertical="center"/>
    </xf>
    <xf numFmtId="165" fontId="27" fillId="9" borderId="0" xfId="27" applyNumberFormat="1" applyFont="1" applyFill="1" applyBorder="1" applyAlignment="1">
      <alignment horizontal="center" vertical="center" wrapText="1"/>
    </xf>
    <xf numFmtId="165" fontId="27" fillId="6" borderId="0" xfId="28" applyNumberFormat="1" applyFont="1" applyFill="1" applyBorder="1" applyAlignment="1">
      <alignment horizontal="left" vertical="center"/>
    </xf>
    <xf numFmtId="0" fontId="27" fillId="9" borderId="24" xfId="0" applyFont="1" applyFill="1" applyBorder="1" applyAlignment="1">
      <alignment horizontal="left" vertical="center" wrapText="1"/>
    </xf>
    <xf numFmtId="43" fontId="56" fillId="0" borderId="0" xfId="28" applyFont="1" applyBorder="1" applyAlignment="1">
      <alignment horizontal="center"/>
    </xf>
    <xf numFmtId="165" fontId="56" fillId="0" borderId="0" xfId="0" applyNumberFormat="1" applyFont="1" applyAlignment="1">
      <alignment horizontal="center" vertical="center"/>
    </xf>
    <xf numFmtId="165" fontId="56" fillId="0" borderId="0" xfId="28" applyNumberFormat="1" applyFont="1" applyBorder="1" applyAlignment="1">
      <alignment horizontal="center" vertical="center"/>
    </xf>
    <xf numFmtId="165" fontId="56" fillId="0" borderId="0" xfId="0" applyNumberFormat="1" applyFont="1" applyAlignment="1">
      <alignment horizontal="right" vertical="center"/>
    </xf>
    <xf numFmtId="165" fontId="56" fillId="0" borderId="0" xfId="0" applyNumberFormat="1" applyFont="1" applyAlignment="1">
      <alignment horizontal="center" vertical="top"/>
    </xf>
    <xf numFmtId="165" fontId="56" fillId="0" borderId="0" xfId="28" applyNumberFormat="1" applyFont="1" applyFill="1" applyBorder="1" applyAlignment="1">
      <alignment horizontal="center" vertical="top"/>
    </xf>
    <xf numFmtId="165" fontId="56" fillId="0" borderId="0" xfId="28" applyNumberFormat="1" applyFont="1" applyFill="1" applyBorder="1" applyAlignment="1">
      <alignment horizontal="center" vertical="top" wrapText="1"/>
    </xf>
    <xf numFmtId="165" fontId="56" fillId="0" borderId="0" xfId="28" applyNumberFormat="1" applyFont="1" applyBorder="1" applyAlignment="1">
      <alignment horizontal="left" vertical="center"/>
    </xf>
    <xf numFmtId="0" fontId="56" fillId="0" borderId="0" xfId="0" applyFont="1" applyAlignment="1">
      <alignment wrapText="1"/>
    </xf>
    <xf numFmtId="0" fontId="55" fillId="0" borderId="0" xfId="0" applyFont="1" applyAlignment="1">
      <alignment horizontal="left" vertical="center"/>
    </xf>
    <xf numFmtId="165" fontId="27" fillId="10" borderId="0" xfId="0" applyNumberFormat="1" applyFont="1" applyFill="1" applyAlignment="1">
      <alignment horizontal="left" vertical="center" wrapText="1"/>
    </xf>
    <xf numFmtId="165" fontId="27" fillId="10" borderId="0" xfId="0" applyNumberFormat="1" applyFont="1" applyFill="1" applyAlignment="1">
      <alignment horizontal="left" vertical="center"/>
    </xf>
    <xf numFmtId="165" fontId="27" fillId="11" borderId="0" xfId="28" applyNumberFormat="1" applyFont="1" applyFill="1" applyBorder="1" applyAlignment="1">
      <alignment horizontal="left" vertical="center"/>
    </xf>
    <xf numFmtId="0" fontId="27" fillId="10" borderId="0" xfId="0" applyFont="1" applyFill="1" applyAlignment="1">
      <alignment horizontal="left" vertical="center" wrapText="1"/>
    </xf>
    <xf numFmtId="43" fontId="56" fillId="0" borderId="0" xfId="28" applyFont="1" applyBorder="1" applyAlignment="1">
      <alignment horizontal="left" vertical="center"/>
    </xf>
    <xf numFmtId="165" fontId="56" fillId="0" borderId="0" xfId="28" applyNumberFormat="1" applyFont="1" applyFill="1" applyBorder="1" applyAlignment="1">
      <alignment horizontal="left" vertical="center" wrapText="1"/>
    </xf>
    <xf numFmtId="165" fontId="56" fillId="0" borderId="0" xfId="28" applyNumberFormat="1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165" fontId="27" fillId="0" borderId="0" xfId="28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65" fontId="27" fillId="0" borderId="0" xfId="28" applyNumberFormat="1" applyFont="1"/>
    <xf numFmtId="165" fontId="56" fillId="0" borderId="0" xfId="0" applyNumberFormat="1" applyFont="1"/>
    <xf numFmtId="165" fontId="56" fillId="0" borderId="0" xfId="0" applyNumberFormat="1" applyFont="1" applyAlignment="1">
      <alignment horizontal="left" vertical="center"/>
    </xf>
    <xf numFmtId="165" fontId="27" fillId="0" borderId="0" xfId="28" applyNumberFormat="1" applyFont="1" applyBorder="1" applyAlignment="1">
      <alignment horizontal="center" readingOrder="1"/>
    </xf>
    <xf numFmtId="165" fontId="27" fillId="10" borderId="0" xfId="28" applyNumberFormat="1" applyFont="1" applyFill="1" applyBorder="1" applyAlignment="1">
      <alignment horizontal="left" vertical="center" wrapText="1"/>
    </xf>
    <xf numFmtId="165" fontId="56" fillId="0" borderId="0" xfId="28" applyNumberFormat="1" applyFont="1" applyBorder="1"/>
    <xf numFmtId="165" fontId="27" fillId="0" borderId="0" xfId="28" applyNumberFormat="1" applyFont="1" applyBorder="1"/>
    <xf numFmtId="0" fontId="61" fillId="0" borderId="0" xfId="0" applyFont="1" applyAlignment="1">
      <alignment horizontal="left" vertical="center"/>
    </xf>
    <xf numFmtId="43" fontId="27" fillId="0" borderId="0" xfId="28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65" fontId="27" fillId="0" borderId="0" xfId="28" applyNumberFormat="1" applyFont="1" applyFill="1" applyBorder="1" applyAlignment="1">
      <alignment horizontal="left" vertical="center" wrapText="1"/>
    </xf>
    <xf numFmtId="43" fontId="27" fillId="0" borderId="0" xfId="0" applyNumberFormat="1" applyFont="1" applyAlignment="1">
      <alignment horizontal="left" vertical="center"/>
    </xf>
    <xf numFmtId="165" fontId="27" fillId="0" borderId="0" xfId="28" applyNumberFormat="1" applyFont="1" applyFill="1" applyBorder="1" applyAlignment="1">
      <alignment vertical="center" wrapText="1"/>
    </xf>
    <xf numFmtId="43" fontId="55" fillId="0" borderId="0" xfId="28" applyFont="1" applyAlignment="1">
      <alignment horizontal="left" vertical="center"/>
    </xf>
    <xf numFmtId="43" fontId="27" fillId="0" borderId="0" xfId="28" applyFont="1" applyBorder="1" applyAlignment="1">
      <alignment horizontal="left" vertical="center" wrapText="1"/>
    </xf>
    <xf numFmtId="165" fontId="27" fillId="0" borderId="0" xfId="28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43" fontId="55" fillId="0" borderId="0" xfId="0" applyNumberFormat="1" applyFont="1" applyAlignment="1">
      <alignment horizontal="center" vertical="center"/>
    </xf>
    <xf numFmtId="0" fontId="61" fillId="9" borderId="14" xfId="0" applyFont="1" applyFill="1" applyBorder="1" applyAlignment="1">
      <alignment horizontal="center" vertical="center"/>
    </xf>
    <xf numFmtId="43" fontId="61" fillId="9" borderId="14" xfId="0" applyNumberFormat="1" applyFont="1" applyFill="1" applyBorder="1" applyAlignment="1">
      <alignment horizontal="center" vertical="center"/>
    </xf>
    <xf numFmtId="0" fontId="61" fillId="9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3" fontId="56" fillId="0" borderId="0" xfId="0" applyNumberFormat="1" applyFont="1" applyAlignment="1">
      <alignment horizontal="center" vertical="center"/>
    </xf>
    <xf numFmtId="43" fontId="56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9" fillId="5" borderId="17" xfId="0" applyFont="1" applyFill="1" applyBorder="1" applyAlignment="1">
      <alignment horizontal="right"/>
    </xf>
    <xf numFmtId="0" fontId="20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3" fillId="5" borderId="6" xfId="0" applyFont="1" applyFill="1" applyBorder="1" applyAlignment="1">
      <alignment horizontal="right"/>
    </xf>
    <xf numFmtId="0" fontId="33" fillId="5" borderId="13" xfId="0" applyFont="1" applyFill="1" applyBorder="1" applyAlignment="1">
      <alignment horizontal="right"/>
    </xf>
    <xf numFmtId="0" fontId="33" fillId="5" borderId="5" xfId="0" applyFont="1" applyFill="1" applyBorder="1" applyAlignment="1">
      <alignment horizontal="right"/>
    </xf>
    <xf numFmtId="0" fontId="35" fillId="5" borderId="0" xfId="0" applyFont="1" applyFill="1"/>
    <xf numFmtId="0" fontId="32" fillId="5" borderId="6" xfId="0" applyFont="1" applyFill="1" applyBorder="1" applyAlignment="1">
      <alignment horizontal="right"/>
    </xf>
    <xf numFmtId="0" fontId="32" fillId="5" borderId="13" xfId="0" applyFont="1" applyFill="1" applyBorder="1" applyAlignment="1">
      <alignment horizontal="right"/>
    </xf>
    <xf numFmtId="0" fontId="32" fillId="5" borderId="5" xfId="0" applyFont="1" applyFill="1" applyBorder="1" applyAlignment="1">
      <alignment horizontal="right"/>
    </xf>
    <xf numFmtId="0" fontId="31" fillId="5" borderId="0" xfId="0" applyFont="1" applyFill="1" applyAlignment="1">
      <alignment horizontal="center" vertical="center"/>
    </xf>
    <xf numFmtId="0" fontId="37" fillId="5" borderId="0" xfId="0" applyFont="1" applyFill="1"/>
    <xf numFmtId="17" fontId="35" fillId="5" borderId="0" xfId="0" applyNumberFormat="1" applyFont="1" applyFill="1"/>
    <xf numFmtId="0" fontId="38" fillId="5" borderId="6" xfId="0" applyFont="1" applyFill="1" applyBorder="1" applyAlignment="1">
      <alignment horizontal="right" wrapText="1"/>
    </xf>
    <xf numFmtId="0" fontId="38" fillId="5" borderId="13" xfId="0" applyFont="1" applyFill="1" applyBorder="1" applyAlignment="1">
      <alignment horizontal="right" wrapText="1"/>
    </xf>
    <xf numFmtId="0" fontId="38" fillId="5" borderId="5" xfId="0" applyFont="1" applyFill="1" applyBorder="1" applyAlignment="1">
      <alignment horizontal="right" wrapText="1"/>
    </xf>
    <xf numFmtId="0" fontId="40" fillId="7" borderId="11" xfId="0" applyFont="1" applyFill="1" applyBorder="1" applyAlignment="1">
      <alignment horizontal="right" vertical="center"/>
    </xf>
    <xf numFmtId="0" fontId="40" fillId="7" borderId="22" xfId="0" applyFont="1" applyFill="1" applyBorder="1" applyAlignment="1">
      <alignment horizontal="right" vertical="center"/>
    </xf>
    <xf numFmtId="17" fontId="46" fillId="5" borderId="19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46" fillId="5" borderId="0" xfId="0" applyFont="1" applyFill="1" applyAlignment="1">
      <alignment horizontal="center"/>
    </xf>
    <xf numFmtId="0" fontId="32" fillId="5" borderId="17" xfId="0" applyFont="1" applyFill="1" applyBorder="1" applyAlignment="1">
      <alignment horizontal="right"/>
    </xf>
    <xf numFmtId="0" fontId="32" fillId="5" borderId="23" xfId="0" applyFont="1" applyFill="1" applyBorder="1" applyAlignment="1">
      <alignment horizontal="right"/>
    </xf>
    <xf numFmtId="0" fontId="52" fillId="5" borderId="17" xfId="0" applyFont="1" applyFill="1" applyBorder="1" applyAlignment="1">
      <alignment horizontal="right"/>
    </xf>
    <xf numFmtId="0" fontId="54" fillId="7" borderId="6" xfId="0" applyFont="1" applyFill="1" applyBorder="1" applyAlignment="1">
      <alignment horizontal="center"/>
    </xf>
    <xf numFmtId="0" fontId="54" fillId="7" borderId="13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right"/>
    </xf>
    <xf numFmtId="0" fontId="62" fillId="0" borderId="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center" wrapText="1"/>
    </xf>
    <xf numFmtId="0" fontId="56" fillId="0" borderId="0" xfId="0" applyFont="1"/>
    <xf numFmtId="0" fontId="56" fillId="0" borderId="0" xfId="0" applyFont="1" applyAlignment="1">
      <alignment horizontal="center" readingOrder="1"/>
    </xf>
    <xf numFmtId="0" fontId="63" fillId="0" borderId="0" xfId="0" applyFont="1" applyAlignment="1">
      <alignment horizontal="center"/>
    </xf>
    <xf numFmtId="165" fontId="64" fillId="0" borderId="0" xfId="0" applyNumberFormat="1" applyFont="1"/>
    <xf numFmtId="0" fontId="56" fillId="0" borderId="9" xfId="0" applyFont="1" applyBorder="1" applyAlignment="1">
      <alignment vertical="center" wrapText="1"/>
    </xf>
    <xf numFmtId="43" fontId="56" fillId="0" borderId="0" xfId="0" applyNumberFormat="1" applyFont="1"/>
    <xf numFmtId="43" fontId="56" fillId="0" borderId="0" xfId="0" applyNumberFormat="1" applyFont="1" applyAlignment="1">
      <alignment horizontal="center" readingOrder="1"/>
    </xf>
    <xf numFmtId="0" fontId="27" fillId="0" borderId="9" xfId="0" applyFont="1" applyBorder="1" applyAlignment="1">
      <alignment wrapText="1"/>
    </xf>
    <xf numFmtId="165" fontId="57" fillId="0" borderId="0" xfId="0" applyNumberFormat="1" applyFont="1"/>
    <xf numFmtId="43" fontId="56" fillId="0" borderId="0" xfId="28" applyFont="1"/>
    <xf numFmtId="165" fontId="0" fillId="0" borderId="0" xfId="0" applyNumberFormat="1"/>
    <xf numFmtId="165" fontId="65" fillId="12" borderId="0" xfId="28" applyNumberFormat="1" applyFont="1" applyFill="1" applyBorder="1" applyAlignment="1">
      <alignment horizontal="center" readingOrder="1"/>
    </xf>
    <xf numFmtId="165" fontId="65" fillId="12" borderId="25" xfId="28" applyNumberFormat="1" applyFont="1" applyFill="1" applyBorder="1" applyAlignment="1">
      <alignment horizontal="center" readingOrder="1"/>
    </xf>
    <xf numFmtId="0" fontId="22" fillId="12" borderId="25" xfId="0" applyFont="1" applyFill="1" applyBorder="1" applyAlignment="1">
      <alignment vertical="center" wrapText="1"/>
    </xf>
    <xf numFmtId="165" fontId="56" fillId="0" borderId="0" xfId="28" applyNumberFormat="1" applyFont="1"/>
    <xf numFmtId="165" fontId="56" fillId="0" borderId="0" xfId="28" applyNumberFormat="1" applyFont="1" applyAlignment="1">
      <alignment horizontal="center" readingOrder="1"/>
    </xf>
    <xf numFmtId="0" fontId="56" fillId="0" borderId="0" xfId="0" applyFont="1" applyAlignment="1">
      <alignment horizontal="left" wrapText="1"/>
    </xf>
    <xf numFmtId="165" fontId="27" fillId="0" borderId="0" xfId="28" applyNumberFormat="1" applyFont="1" applyAlignment="1">
      <alignment horizontal="center" readingOrder="1"/>
    </xf>
    <xf numFmtId="0" fontId="27" fillId="0" borderId="0" xfId="0" applyFont="1" applyAlignment="1">
      <alignment horizontal="left" wrapText="1"/>
    </xf>
    <xf numFmtId="165" fontId="56" fillId="0" borderId="0" xfId="28" applyNumberFormat="1" applyFont="1" applyBorder="1" applyAlignment="1">
      <alignment horizontal="center" readingOrder="1"/>
    </xf>
    <xf numFmtId="0" fontId="27" fillId="0" borderId="26" xfId="0" applyFont="1" applyBorder="1" applyAlignment="1">
      <alignment horizontal="left" wrapText="1"/>
    </xf>
    <xf numFmtId="165" fontId="56" fillId="0" borderId="0" xfId="0" applyNumberFormat="1" applyFont="1" applyAlignment="1">
      <alignment horizontal="center" readingOrder="1"/>
    </xf>
    <xf numFmtId="165" fontId="27" fillId="0" borderId="0" xfId="0" applyNumberFormat="1" applyFont="1" applyAlignment="1">
      <alignment horizontal="center" readingOrder="1"/>
    </xf>
    <xf numFmtId="165" fontId="27" fillId="0" borderId="0" xfId="0" applyNumberFormat="1" applyFont="1"/>
    <xf numFmtId="43" fontId="56" fillId="0" borderId="0" xfId="28" applyFont="1" applyBorder="1"/>
    <xf numFmtId="43" fontId="27" fillId="0" borderId="0" xfId="28" applyFont="1" applyBorder="1"/>
    <xf numFmtId="166" fontId="26" fillId="0" borderId="0" xfId="0" applyNumberFormat="1" applyFont="1"/>
    <xf numFmtId="166" fontId="27" fillId="0" borderId="0" xfId="0" applyNumberFormat="1" applyFont="1"/>
    <xf numFmtId="166" fontId="27" fillId="0" borderId="0" xfId="0" applyNumberFormat="1" applyFont="1" applyAlignment="1">
      <alignment horizontal="center" readingOrder="1"/>
    </xf>
    <xf numFmtId="0" fontId="63" fillId="0" borderId="0" xfId="0" applyFont="1"/>
    <xf numFmtId="0" fontId="66" fillId="13" borderId="0" xfId="0" applyFont="1" applyFill="1" applyAlignment="1">
      <alignment horizontal="center"/>
    </xf>
    <xf numFmtId="0" fontId="66" fillId="13" borderId="27" xfId="0" applyFont="1" applyFill="1" applyBorder="1" applyAlignment="1">
      <alignment horizontal="center"/>
    </xf>
    <xf numFmtId="0" fontId="65" fillId="13" borderId="28" xfId="0" applyFont="1" applyFill="1" applyBorder="1" applyAlignment="1">
      <alignment horizontal="center"/>
    </xf>
    <xf numFmtId="0" fontId="65" fillId="13" borderId="27" xfId="0" applyFont="1" applyFill="1" applyBorder="1" applyAlignment="1">
      <alignment horizontal="center"/>
    </xf>
    <xf numFmtId="165" fontId="65" fillId="13" borderId="28" xfId="0" applyNumberFormat="1" applyFont="1" applyFill="1" applyBorder="1" applyAlignment="1">
      <alignment horizontal="center"/>
    </xf>
    <xf numFmtId="43" fontId="65" fillId="14" borderId="29" xfId="28" applyFont="1" applyFill="1" applyBorder="1" applyAlignment="1">
      <alignment horizontal="center" vertical="center" wrapText="1"/>
    </xf>
    <xf numFmtId="43" fontId="65" fillId="14" borderId="29" xfId="28" applyFont="1" applyFill="1" applyBorder="1" applyAlignment="1">
      <alignment horizontal="center" vertical="center" wrapText="1" readingOrder="1"/>
    </xf>
    <xf numFmtId="0" fontId="65" fillId="14" borderId="30" xfId="0" applyFont="1" applyFill="1" applyBorder="1" applyAlignment="1">
      <alignment horizontal="center" vertical="center" wrapText="1"/>
    </xf>
    <xf numFmtId="0" fontId="66" fillId="13" borderId="0" xfId="0" applyFont="1" applyFill="1" applyAlignment="1">
      <alignment horizontal="center" vertical="center"/>
    </xf>
    <xf numFmtId="0" fontId="66" fillId="13" borderId="31" xfId="0" applyFont="1" applyFill="1" applyBorder="1" applyAlignment="1">
      <alignment horizontal="center" vertical="center"/>
    </xf>
    <xf numFmtId="0" fontId="66" fillId="13" borderId="32" xfId="0" applyFont="1" applyFill="1" applyBorder="1" applyAlignment="1">
      <alignment horizontal="center" vertical="center"/>
    </xf>
    <xf numFmtId="0" fontId="66" fillId="13" borderId="33" xfId="0" applyFont="1" applyFill="1" applyBorder="1" applyAlignment="1">
      <alignment horizontal="center" vertical="center"/>
    </xf>
    <xf numFmtId="43" fontId="65" fillId="14" borderId="30" xfId="28" applyFont="1" applyFill="1" applyBorder="1" applyAlignment="1">
      <alignment horizontal="center" vertical="center" wrapText="1"/>
    </xf>
    <xf numFmtId="43" fontId="65" fillId="14" borderId="30" xfId="28" applyFont="1" applyFill="1" applyBorder="1" applyAlignment="1">
      <alignment horizontal="center" vertical="center" wrapText="1" readingOrder="1"/>
    </xf>
    <xf numFmtId="0" fontId="67" fillId="0" borderId="0" xfId="0" applyFont="1" applyAlignment="1">
      <alignment horizontal="center" vertical="top" wrapText="1" readingOrder="1"/>
    </xf>
    <xf numFmtId="0" fontId="68" fillId="0" borderId="0" xfId="0" applyFont="1" applyAlignment="1">
      <alignment horizontal="center" vertical="top" wrapText="1" readingOrder="1"/>
    </xf>
    <xf numFmtId="0" fontId="68" fillId="0" borderId="34" xfId="0" applyFont="1" applyBorder="1" applyAlignment="1">
      <alignment horizontal="center" vertical="top" wrapText="1" readingOrder="1"/>
    </xf>
    <xf numFmtId="0" fontId="5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wrapText="1" readingOrder="1"/>
    </xf>
    <xf numFmtId="0" fontId="67" fillId="0" borderId="0" xfId="0" applyFont="1" applyAlignment="1">
      <alignment horizontal="center" vertical="center" wrapText="1" readingOrder="1"/>
    </xf>
    <xf numFmtId="0" fontId="67" fillId="0" borderId="34" xfId="0" applyFont="1" applyBorder="1" applyAlignment="1">
      <alignment horizontal="center" vertical="center" wrapText="1" readingOrder="1"/>
    </xf>
  </cellXfs>
  <cellStyles count="29">
    <cellStyle name="Millares" xfId="28" builtinId="3"/>
    <cellStyle name="Millares 2" xfId="1" xr:uid="{00000000-0005-0000-0000-000000000000}"/>
    <cellStyle name="Moneda 2" xfId="27" xr:uid="{00000000-0005-0000-0000-000001000000}"/>
    <cellStyle name="Normal" xfId="0" builtinId="0"/>
    <cellStyle name="S0" xfId="2" xr:uid="{00000000-0005-0000-0000-000003000000}"/>
    <cellStyle name="S1" xfId="3" xr:uid="{00000000-0005-0000-0000-000004000000}"/>
    <cellStyle name="S10" xfId="4" xr:uid="{00000000-0005-0000-0000-000005000000}"/>
    <cellStyle name="S11" xfId="5" xr:uid="{00000000-0005-0000-0000-000006000000}"/>
    <cellStyle name="S12" xfId="6" xr:uid="{00000000-0005-0000-0000-000007000000}"/>
    <cellStyle name="S13" xfId="7" xr:uid="{00000000-0005-0000-0000-000008000000}"/>
    <cellStyle name="S14" xfId="8" xr:uid="{00000000-0005-0000-0000-000009000000}"/>
    <cellStyle name="S15" xfId="9" xr:uid="{00000000-0005-0000-0000-00000A000000}"/>
    <cellStyle name="S16" xfId="10" xr:uid="{00000000-0005-0000-0000-00000B000000}"/>
    <cellStyle name="S17" xfId="11" xr:uid="{00000000-0005-0000-0000-00000C000000}"/>
    <cellStyle name="S18" xfId="12" xr:uid="{00000000-0005-0000-0000-00000D000000}"/>
    <cellStyle name="S19" xfId="13" xr:uid="{00000000-0005-0000-0000-00000E000000}"/>
    <cellStyle name="S2" xfId="14" xr:uid="{00000000-0005-0000-0000-00000F000000}"/>
    <cellStyle name="S20" xfId="15" xr:uid="{00000000-0005-0000-0000-000010000000}"/>
    <cellStyle name="S21" xfId="16" xr:uid="{00000000-0005-0000-0000-000011000000}"/>
    <cellStyle name="S22" xfId="17" xr:uid="{00000000-0005-0000-0000-000012000000}"/>
    <cellStyle name="S23" xfId="18" xr:uid="{00000000-0005-0000-0000-000013000000}"/>
    <cellStyle name="S24" xfId="19" xr:uid="{00000000-0005-0000-0000-000014000000}"/>
    <cellStyle name="S3" xfId="20" xr:uid="{00000000-0005-0000-0000-000015000000}"/>
    <cellStyle name="S4" xfId="21" xr:uid="{00000000-0005-0000-0000-000016000000}"/>
    <cellStyle name="S5" xfId="22" xr:uid="{00000000-0005-0000-0000-000017000000}"/>
    <cellStyle name="S6" xfId="23" xr:uid="{00000000-0005-0000-0000-000018000000}"/>
    <cellStyle name="S7" xfId="24" xr:uid="{00000000-0005-0000-0000-000019000000}"/>
    <cellStyle name="S8" xfId="25" xr:uid="{00000000-0005-0000-0000-00001A000000}"/>
    <cellStyle name="S9" xfId="2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575583</xdr:colOff>
      <xdr:row>8</xdr:row>
      <xdr:rowOff>145596</xdr:rowOff>
    </xdr:from>
    <xdr:to>
      <xdr:col>3</xdr:col>
      <xdr:colOff>1782536</xdr:colOff>
      <xdr:row>13</xdr:row>
      <xdr:rowOff>164646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CD340BBE-F3B5-45C3-A4F5-37F1E3A3901D}"/>
            </a:ext>
          </a:extLst>
        </xdr:cNvPr>
        <xdr:cNvSpPr/>
      </xdr:nvSpPr>
      <xdr:spPr>
        <a:xfrm>
          <a:off x="575583" y="907596"/>
          <a:ext cx="8758917" cy="1012371"/>
        </a:xfrm>
        <a:prstGeom prst="roundRect">
          <a:avLst/>
        </a:prstGeom>
        <a:solidFill>
          <a:schemeClr val="accent1">
            <a:lumMod val="5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DO" sz="1600" b="1" i="1">
              <a:solidFill>
                <a:schemeClr val="bg2"/>
              </a:solidFill>
            </a:rPr>
            <a:t>Autoridad</a:t>
          </a:r>
          <a:r>
            <a:rPr lang="es-DO" sz="1600" b="1" i="1" baseline="0">
              <a:solidFill>
                <a:schemeClr val="bg2"/>
              </a:solidFill>
            </a:rPr>
            <a:t> Portuaria Dominicana </a:t>
          </a:r>
        </a:p>
        <a:p>
          <a:pPr algn="ctr"/>
          <a:r>
            <a:rPr lang="es-DO" sz="1600" b="1" i="1" baseline="0">
              <a:solidFill>
                <a:schemeClr val="bg2"/>
              </a:solidFill>
            </a:rPr>
            <a:t>Relacion Depositos Por Cuentas Bancarias</a:t>
          </a:r>
        </a:p>
        <a:p>
          <a:pPr algn="ctr"/>
          <a:r>
            <a:rPr lang="es-DO" sz="1600" b="1" i="1" baseline="0">
              <a:solidFill>
                <a:schemeClr val="bg2"/>
              </a:solidFill>
            </a:rPr>
            <a:t>Al 31 de MARZO 2024</a:t>
          </a:r>
          <a:endParaRPr lang="es-DO" sz="1600" b="1" i="1">
            <a:solidFill>
              <a:schemeClr val="bg2"/>
            </a:solidFill>
          </a:endParaRPr>
        </a:p>
      </xdr:txBody>
    </xdr:sp>
    <xdr:clientData/>
  </xdr:twoCellAnchor>
  <xdr:twoCellAnchor>
    <xdr:from>
      <xdr:col>1</xdr:col>
      <xdr:colOff>598717</xdr:colOff>
      <xdr:row>492</xdr:row>
      <xdr:rowOff>130629</xdr:rowOff>
    </xdr:from>
    <xdr:to>
      <xdr:col>3</xdr:col>
      <xdr:colOff>1836964</xdr:colOff>
      <xdr:row>500</xdr:row>
      <xdr:rowOff>175532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58AD2B4A-57A2-DC90-F28C-07F467FFD2E7}"/>
            </a:ext>
          </a:extLst>
        </xdr:cNvPr>
        <xdr:cNvGrpSpPr/>
      </xdr:nvGrpSpPr>
      <xdr:grpSpPr>
        <a:xfrm>
          <a:off x="2329092" y="96841129"/>
          <a:ext cx="7048497" cy="1568903"/>
          <a:chOff x="0" y="0"/>
          <a:chExt cx="6051550" cy="1419225"/>
        </a:xfrm>
      </xdr:grpSpPr>
      <xdr:pic>
        <xdr:nvPicPr>
          <xdr:cNvPr id="15" name="Imagen 14" descr="Imagen que contiene Círculo&#10;&#10;Descripción generada automáticamente">
            <a:extLst>
              <a:ext uri="{FF2B5EF4-FFF2-40B4-BE49-F238E27FC236}">
                <a16:creationId xmlns:a16="http://schemas.microsoft.com/office/drawing/2014/main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733675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C556F377-A88C-73ED-7908-73D9825105A6}"/>
              </a:ext>
            </a:extLst>
          </xdr:cNvPr>
          <xdr:cNvGrpSpPr/>
        </xdr:nvGrpSpPr>
        <xdr:grpSpPr>
          <a:xfrm>
            <a:off x="3019425" y="0"/>
            <a:ext cx="3032125" cy="1390650"/>
            <a:chOff x="0" y="0"/>
            <a:chExt cx="3032125" cy="1390650"/>
          </a:xfrm>
        </xdr:grpSpPr>
        <xdr:pic>
          <xdr:nvPicPr>
            <xdr:cNvPr id="17" name="Imagen 16">
              <a:extLst>
                <a:ext uri="{FF2B5EF4-FFF2-40B4-BE49-F238E27FC236}">
                  <a16:creationId xmlns:a16="http://schemas.microsoft.com/office/drawing/2014/main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18" name="Imagen 1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2</xdr:col>
      <xdr:colOff>1547131</xdr:colOff>
      <xdr:row>436</xdr:row>
      <xdr:rowOff>160565</xdr:rowOff>
    </xdr:from>
    <xdr:to>
      <xdr:col>3</xdr:col>
      <xdr:colOff>244927</xdr:colOff>
      <xdr:row>443</xdr:row>
      <xdr:rowOff>40821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57774" y="89749994"/>
          <a:ext cx="2739117" cy="1213756"/>
        </a:xfrm>
        <a:prstGeom prst="rect">
          <a:avLst/>
        </a:prstGeom>
      </xdr:spPr>
    </xdr:pic>
    <xdr:clientData/>
  </xdr:twoCellAnchor>
  <xdr:twoCellAnchor editAs="oneCell">
    <xdr:from>
      <xdr:col>2</xdr:col>
      <xdr:colOff>446314</xdr:colOff>
      <xdr:row>0</xdr:row>
      <xdr:rowOff>137431</xdr:rowOff>
    </xdr:from>
    <xdr:to>
      <xdr:col>2</xdr:col>
      <xdr:colOff>2707821</xdr:colOff>
      <xdr:row>7</xdr:row>
      <xdr:rowOff>136071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782947-8645-4E19-A6FC-2608ECB610A5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56957" y="137431"/>
          <a:ext cx="2261507" cy="1332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766764</xdr:colOff>
      <xdr:row>2</xdr:row>
      <xdr:rowOff>8021</xdr:rowOff>
    </xdr:from>
    <xdr:ext cx="2709861" cy="1305899"/>
    <xdr:pic>
      <xdr:nvPicPr>
        <xdr:cNvPr id="2" name="3 Imagen">
          <a:extLst>
            <a:ext uri="{FF2B5EF4-FFF2-40B4-BE49-F238E27FC236}">
              <a16:creationId xmlns:a16="http://schemas.microsoft.com/office/drawing/2014/main" id="{6644FF64-F3A4-4303-923F-D4D953F496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9" y="389021"/>
          <a:ext cx="2709861" cy="13058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809625</xdr:colOff>
      <xdr:row>2</xdr:row>
      <xdr:rowOff>172740</xdr:rowOff>
    </xdr:from>
    <xdr:ext cx="1486043" cy="1093555"/>
    <xdr:pic>
      <xdr:nvPicPr>
        <xdr:cNvPr id="3" name="4 Imagen">
          <a:extLst>
            <a:ext uri="{FF2B5EF4-FFF2-40B4-BE49-F238E27FC236}">
              <a16:creationId xmlns:a16="http://schemas.microsoft.com/office/drawing/2014/main" id="{26D04F98-6194-43DB-AC05-FABA2BD6631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315200" y="553740"/>
          <a:ext cx="1486043" cy="109355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3</xdr:col>
      <xdr:colOff>539749</xdr:colOff>
      <xdr:row>88</xdr:row>
      <xdr:rowOff>127000</xdr:rowOff>
    </xdr:from>
    <xdr:to>
      <xdr:col>11</xdr:col>
      <xdr:colOff>521378</xdr:colOff>
      <xdr:row>97</xdr:row>
      <xdr:rowOff>125497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6707579-8086-4E51-A3CB-38562101ED66}"/>
            </a:ext>
          </a:extLst>
        </xdr:cNvPr>
        <xdr:cNvGrpSpPr/>
      </xdr:nvGrpSpPr>
      <xdr:grpSpPr>
        <a:xfrm>
          <a:off x="7228416" y="17557750"/>
          <a:ext cx="8173129" cy="2760747"/>
          <a:chOff x="0" y="0"/>
          <a:chExt cx="5762625" cy="2028190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F78C039F-CB69-532C-C775-3F7BF57916D8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FEC4F211-B3BA-D20A-9DC2-5D2F726EDEB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8" name="Imagen 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5784BC6D-0902-4B33-4302-787E8B4D066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6" name="Imagen 5" descr="Texto&#10;&#10;Descripción generada automáticamente con confianza media">
            <a:extLst>
              <a:ext uri="{FF2B5EF4-FFF2-40B4-BE49-F238E27FC236}">
                <a16:creationId xmlns:a16="http://schemas.microsoft.com/office/drawing/2014/main" id="{D6FB607D-FBDD-D34E-2ADD-3A6CCBEE4BD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1240118</xdr:colOff>
      <xdr:row>1</xdr:row>
      <xdr:rowOff>123825</xdr:rowOff>
    </xdr:from>
    <xdr:ext cx="2187204" cy="1021937"/>
    <xdr:pic>
      <xdr:nvPicPr>
        <xdr:cNvPr id="2" name="3 Imagen">
          <a:extLst>
            <a:ext uri="{FF2B5EF4-FFF2-40B4-BE49-F238E27FC236}">
              <a16:creationId xmlns:a16="http://schemas.microsoft.com/office/drawing/2014/main" id="{2304C3A6-62DF-4F5B-9F62-08B69FFE63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7868" y="314325"/>
          <a:ext cx="2187204" cy="1021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289578</xdr:colOff>
      <xdr:row>1</xdr:row>
      <xdr:rowOff>225044</xdr:rowOff>
    </xdr:from>
    <xdr:ext cx="1247375" cy="841198"/>
    <xdr:pic>
      <xdr:nvPicPr>
        <xdr:cNvPr id="3" name="4 Imagen">
          <a:extLst>
            <a:ext uri="{FF2B5EF4-FFF2-40B4-BE49-F238E27FC236}">
              <a16:creationId xmlns:a16="http://schemas.microsoft.com/office/drawing/2014/main" id="{1CE68CDD-9CCA-44A3-9E51-09B4A354FCE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1719578" y="377444"/>
          <a:ext cx="1247375" cy="84119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3</xdr:col>
      <xdr:colOff>1638112</xdr:colOff>
      <xdr:row>80</xdr:row>
      <xdr:rowOff>583266</xdr:rowOff>
    </xdr:from>
    <xdr:to>
      <xdr:col>9</xdr:col>
      <xdr:colOff>190499</xdr:colOff>
      <xdr:row>83</xdr:row>
      <xdr:rowOff>57150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50DFA30-3231-4592-8783-31468970F35E}"/>
            </a:ext>
          </a:extLst>
        </xdr:cNvPr>
        <xdr:cNvGrpSpPr/>
      </xdr:nvGrpSpPr>
      <xdr:grpSpPr>
        <a:xfrm>
          <a:off x="6019612" y="21062016"/>
          <a:ext cx="8972737" cy="2579034"/>
          <a:chOff x="0" y="0"/>
          <a:chExt cx="5762625" cy="2028190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3F11FB28-9391-5BC4-72CD-E22BF1B2C8FC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CA3D4CC7-2FD3-CF37-3DDB-C5FAEB748D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8" name="Imagen 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0AD90045-48BB-B8C5-05C3-D9AFB513202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6" name="Imagen 5" descr="Texto&#10;&#10;Descripción generada automáticamente con confianza media">
            <a:extLst>
              <a:ext uri="{FF2B5EF4-FFF2-40B4-BE49-F238E27FC236}">
                <a16:creationId xmlns:a16="http://schemas.microsoft.com/office/drawing/2014/main" id="{9727E010-2DD8-296F-0167-DF06E4CBF67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70103\Downloads\Cheques%20emitido%20marz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21">
          <cell r="H21" t="str">
            <v>266258</v>
          </cell>
        </row>
        <row r="22">
          <cell r="H22" t="str">
            <v>266259</v>
          </cell>
        </row>
        <row r="23">
          <cell r="H23" t="str">
            <v>266260</v>
          </cell>
        </row>
        <row r="24">
          <cell r="H24" t="str">
            <v>266261</v>
          </cell>
        </row>
        <row r="25">
          <cell r="H25" t="str">
            <v>266262</v>
          </cell>
        </row>
        <row r="26">
          <cell r="H26" t="str">
            <v>266263</v>
          </cell>
        </row>
        <row r="27">
          <cell r="H27" t="str">
            <v>266264</v>
          </cell>
        </row>
        <row r="28">
          <cell r="H28" t="str">
            <v>266265</v>
          </cell>
        </row>
        <row r="29">
          <cell r="H29" t="str">
            <v>266266</v>
          </cell>
        </row>
        <row r="30">
          <cell r="H30" t="str">
            <v>266267</v>
          </cell>
        </row>
        <row r="31">
          <cell r="H31" t="str">
            <v>266268</v>
          </cell>
        </row>
        <row r="32">
          <cell r="H32" t="str">
            <v>266269</v>
          </cell>
        </row>
        <row r="33">
          <cell r="H33" t="str">
            <v>266270</v>
          </cell>
        </row>
        <row r="34">
          <cell r="H34" t="str">
            <v>266271</v>
          </cell>
        </row>
        <row r="35">
          <cell r="H35" t="str">
            <v>266272</v>
          </cell>
        </row>
        <row r="36">
          <cell r="H36" t="str">
            <v>266273</v>
          </cell>
        </row>
        <row r="37">
          <cell r="H37" t="str">
            <v>266274</v>
          </cell>
        </row>
        <row r="38">
          <cell r="H38" t="str">
            <v>266275</v>
          </cell>
        </row>
        <row r="39">
          <cell r="H39" t="str">
            <v>266276</v>
          </cell>
        </row>
        <row r="40">
          <cell r="H40" t="str">
            <v>266277</v>
          </cell>
        </row>
        <row r="41">
          <cell r="H41" t="str">
            <v>266278</v>
          </cell>
        </row>
        <row r="42">
          <cell r="H42" t="str">
            <v>266279</v>
          </cell>
        </row>
        <row r="43">
          <cell r="H43" t="str">
            <v>266280</v>
          </cell>
        </row>
        <row r="44">
          <cell r="H44" t="str">
            <v>266281</v>
          </cell>
        </row>
        <row r="45">
          <cell r="H45" t="str">
            <v>266282</v>
          </cell>
        </row>
        <row r="46">
          <cell r="H46" t="str">
            <v>266283</v>
          </cell>
        </row>
        <row r="47">
          <cell r="H47" t="str">
            <v>266284</v>
          </cell>
        </row>
        <row r="48">
          <cell r="H48" t="str">
            <v>266285</v>
          </cell>
        </row>
        <row r="49">
          <cell r="H49" t="str">
            <v>266286</v>
          </cell>
        </row>
        <row r="50">
          <cell r="H50" t="str">
            <v>266287</v>
          </cell>
        </row>
        <row r="51">
          <cell r="H51" t="str">
            <v>266288</v>
          </cell>
        </row>
        <row r="52">
          <cell r="H52" t="str">
            <v>266289</v>
          </cell>
        </row>
        <row r="53">
          <cell r="H53" t="str">
            <v>266290</v>
          </cell>
        </row>
        <row r="54">
          <cell r="H54" t="str">
            <v>266291</v>
          </cell>
        </row>
        <row r="55">
          <cell r="H55" t="str">
            <v>266292</v>
          </cell>
        </row>
        <row r="56">
          <cell r="H56" t="str">
            <v>266293</v>
          </cell>
        </row>
        <row r="57">
          <cell r="H57" t="str">
            <v>266294</v>
          </cell>
        </row>
        <row r="58">
          <cell r="H58" t="str">
            <v>266295</v>
          </cell>
        </row>
        <row r="59">
          <cell r="H59" t="str">
            <v>266296</v>
          </cell>
        </row>
        <row r="60">
          <cell r="H60" t="str">
            <v>266297</v>
          </cell>
        </row>
        <row r="61">
          <cell r="H61" t="str">
            <v>266298</v>
          </cell>
        </row>
        <row r="62">
          <cell r="H62" t="str">
            <v>266299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O500"/>
  <sheetViews>
    <sheetView showGridLines="0" view="pageBreakPreview" topLeftCell="A453" zoomScale="60" zoomScaleNormal="100" workbookViewId="0">
      <selection activeCell="E503" sqref="E503"/>
    </sheetView>
  </sheetViews>
  <sheetFormatPr baseColWidth="10" defaultColWidth="11.42578125" defaultRowHeight="15" x14ac:dyDescent="0.25"/>
  <cols>
    <col min="1" max="1" width="25.85546875" style="1" customWidth="1"/>
    <col min="2" max="2" width="26.7109375" style="1" customWidth="1"/>
    <col min="3" max="3" width="60.5703125" style="1" bestFit="1" customWidth="1"/>
    <col min="4" max="4" width="31.85546875" style="1" customWidth="1"/>
    <col min="5" max="5" width="33" style="1" bestFit="1" customWidth="1"/>
    <col min="6" max="6" width="11.5703125" style="1" bestFit="1" customWidth="1"/>
    <col min="7" max="16384" width="11.42578125" style="1"/>
  </cols>
  <sheetData>
    <row r="8" spans="1:6" x14ac:dyDescent="0.25">
      <c r="A8" s="3"/>
      <c r="B8" s="3"/>
      <c r="C8" s="3"/>
      <c r="D8" s="4"/>
      <c r="E8" s="5"/>
      <c r="F8" s="2"/>
    </row>
    <row r="9" spans="1:6" x14ac:dyDescent="0.25">
      <c r="A9" s="3"/>
      <c r="B9" s="3"/>
      <c r="C9" s="3"/>
      <c r="D9" s="4"/>
      <c r="E9" s="5"/>
      <c r="F9" s="2"/>
    </row>
    <row r="10" spans="1:6" x14ac:dyDescent="0.25">
      <c r="A10" s="3"/>
      <c r="B10" s="3"/>
      <c r="C10" s="3"/>
      <c r="D10" s="4"/>
      <c r="E10" s="5"/>
      <c r="F10" s="2"/>
    </row>
    <row r="11" spans="1:6" ht="16.5" x14ac:dyDescent="0.25">
      <c r="A11" s="275"/>
      <c r="B11" s="275"/>
      <c r="C11" s="275"/>
      <c r="D11" s="275"/>
      <c r="E11" s="5"/>
      <c r="F11" s="2"/>
    </row>
    <row r="12" spans="1:6" ht="16.5" x14ac:dyDescent="0.25">
      <c r="A12" s="6"/>
      <c r="B12" s="6"/>
      <c r="C12" s="6"/>
      <c r="D12" s="6"/>
      <c r="E12" s="5"/>
      <c r="F12" s="2"/>
    </row>
    <row r="13" spans="1:6" ht="16.5" x14ac:dyDescent="0.25">
      <c r="A13" s="6"/>
      <c r="B13" s="6"/>
      <c r="C13" s="6"/>
      <c r="D13" s="6"/>
      <c r="E13" s="5"/>
      <c r="F13" s="2"/>
    </row>
    <row r="14" spans="1:6" ht="16.5" x14ac:dyDescent="0.25">
      <c r="A14" s="6"/>
      <c r="B14" s="6"/>
      <c r="C14" s="6"/>
      <c r="D14" s="6"/>
      <c r="E14" s="5"/>
      <c r="F14" s="2"/>
    </row>
    <row r="15" spans="1:6" ht="21" x14ac:dyDescent="0.35">
      <c r="A15" s="276" t="s">
        <v>13</v>
      </c>
      <c r="B15" s="276"/>
      <c r="C15" s="276"/>
      <c r="D15" s="276"/>
      <c r="E15" s="5"/>
      <c r="F15" s="2"/>
    </row>
    <row r="16" spans="1:6" ht="21.75" thickBot="1" x14ac:dyDescent="0.4">
      <c r="A16" s="277" t="s">
        <v>12</v>
      </c>
      <c r="B16" s="277"/>
      <c r="C16" s="277"/>
      <c r="D16" s="277"/>
      <c r="E16" s="5"/>
      <c r="F16" s="2"/>
    </row>
    <row r="17" spans="1:6" ht="15.75" thickBot="1" x14ac:dyDescent="0.3">
      <c r="A17" s="76" t="s">
        <v>18</v>
      </c>
      <c r="B17" s="76" t="s">
        <v>0</v>
      </c>
      <c r="C17" s="77" t="s">
        <v>19</v>
      </c>
      <c r="D17" s="78" t="s">
        <v>1</v>
      </c>
      <c r="E17" s="5"/>
      <c r="F17" s="2"/>
    </row>
    <row r="18" spans="1:6" x14ac:dyDescent="0.25">
      <c r="A18" s="17">
        <v>45355</v>
      </c>
      <c r="B18" s="18" t="s">
        <v>60</v>
      </c>
      <c r="C18" s="19" t="s">
        <v>16</v>
      </c>
      <c r="D18" s="20">
        <v>1065</v>
      </c>
      <c r="E18" s="5"/>
      <c r="F18" s="2"/>
    </row>
    <row r="19" spans="1:6" x14ac:dyDescent="0.25">
      <c r="A19" s="21">
        <v>45355</v>
      </c>
      <c r="B19" s="18" t="s">
        <v>61</v>
      </c>
      <c r="C19" s="19" t="s">
        <v>16</v>
      </c>
      <c r="D19" s="22">
        <v>175</v>
      </c>
      <c r="E19" s="5"/>
      <c r="F19" s="2"/>
    </row>
    <row r="20" spans="1:6" x14ac:dyDescent="0.25">
      <c r="A20" s="21">
        <v>45357</v>
      </c>
      <c r="B20" s="18" t="s">
        <v>62</v>
      </c>
      <c r="C20" s="19" t="s">
        <v>16</v>
      </c>
      <c r="D20" s="20">
        <v>13000</v>
      </c>
      <c r="E20" s="5"/>
      <c r="F20" s="2"/>
    </row>
    <row r="21" spans="1:6" x14ac:dyDescent="0.25">
      <c r="A21" s="21">
        <v>45357</v>
      </c>
      <c r="B21" s="18" t="s">
        <v>63</v>
      </c>
      <c r="C21" s="19" t="s">
        <v>16</v>
      </c>
      <c r="D21" s="22">
        <v>715</v>
      </c>
      <c r="E21" s="5"/>
      <c r="F21" s="2"/>
    </row>
    <row r="22" spans="1:6" x14ac:dyDescent="0.25">
      <c r="A22" s="21">
        <v>45357</v>
      </c>
      <c r="B22" s="18" t="s">
        <v>64</v>
      </c>
      <c r="C22" s="19" t="s">
        <v>16</v>
      </c>
      <c r="D22" s="22">
        <v>445</v>
      </c>
      <c r="E22" s="5"/>
      <c r="F22" s="2"/>
    </row>
    <row r="23" spans="1:6" x14ac:dyDescent="0.25">
      <c r="A23" s="21">
        <v>45358</v>
      </c>
      <c r="B23" s="18" t="s">
        <v>65</v>
      </c>
      <c r="C23" s="19" t="s">
        <v>16</v>
      </c>
      <c r="D23" s="22">
        <v>620</v>
      </c>
      <c r="E23" s="5"/>
      <c r="F23" s="2"/>
    </row>
    <row r="24" spans="1:6" x14ac:dyDescent="0.25">
      <c r="A24" s="17">
        <v>45359</v>
      </c>
      <c r="B24" s="18" t="s">
        <v>66</v>
      </c>
      <c r="C24" s="19" t="s">
        <v>16</v>
      </c>
      <c r="D24" s="22">
        <v>900</v>
      </c>
      <c r="E24" s="5"/>
      <c r="F24" s="2"/>
    </row>
    <row r="25" spans="1:6" x14ac:dyDescent="0.25">
      <c r="A25" s="17">
        <v>45359</v>
      </c>
      <c r="B25" s="18" t="s">
        <v>67</v>
      </c>
      <c r="C25" s="19" t="s">
        <v>17</v>
      </c>
      <c r="D25" s="20">
        <v>33240</v>
      </c>
      <c r="E25" s="5"/>
      <c r="F25" s="2"/>
    </row>
    <row r="26" spans="1:6" x14ac:dyDescent="0.25">
      <c r="A26" s="17">
        <v>45362</v>
      </c>
      <c r="B26" s="18" t="s">
        <v>68</v>
      </c>
      <c r="C26" s="19" t="s">
        <v>16</v>
      </c>
      <c r="D26" s="22">
        <v>90</v>
      </c>
      <c r="E26" s="5"/>
      <c r="F26" s="2"/>
    </row>
    <row r="27" spans="1:6" x14ac:dyDescent="0.25">
      <c r="A27" s="17">
        <v>45362</v>
      </c>
      <c r="B27" s="18" t="s">
        <v>69</v>
      </c>
      <c r="C27" s="19" t="s">
        <v>16</v>
      </c>
      <c r="D27" s="22">
        <v>755</v>
      </c>
      <c r="E27" s="5"/>
      <c r="F27" s="2"/>
    </row>
    <row r="28" spans="1:6" x14ac:dyDescent="0.25">
      <c r="A28" s="17">
        <v>45363</v>
      </c>
      <c r="B28" s="18" t="s">
        <v>70</v>
      </c>
      <c r="C28" s="19" t="s">
        <v>16</v>
      </c>
      <c r="D28" s="22">
        <v>725</v>
      </c>
      <c r="E28" s="5"/>
      <c r="F28" s="2"/>
    </row>
    <row r="29" spans="1:6" x14ac:dyDescent="0.25">
      <c r="A29" s="17">
        <v>45364</v>
      </c>
      <c r="B29" s="18" t="s">
        <v>71</v>
      </c>
      <c r="C29" s="19" t="s">
        <v>16</v>
      </c>
      <c r="D29" s="22">
        <v>425</v>
      </c>
      <c r="E29" s="5"/>
      <c r="F29" s="2"/>
    </row>
    <row r="30" spans="1:6" x14ac:dyDescent="0.25">
      <c r="A30" s="17">
        <v>45365</v>
      </c>
      <c r="B30" s="18" t="s">
        <v>72</v>
      </c>
      <c r="C30" s="19" t="s">
        <v>16</v>
      </c>
      <c r="D30" s="22">
        <v>360</v>
      </c>
      <c r="E30" s="5"/>
      <c r="F30" s="2"/>
    </row>
    <row r="31" spans="1:6" x14ac:dyDescent="0.25">
      <c r="A31" s="17">
        <v>45366</v>
      </c>
      <c r="B31" s="18" t="s">
        <v>73</v>
      </c>
      <c r="C31" s="19" t="s">
        <v>16</v>
      </c>
      <c r="D31" s="22">
        <v>870</v>
      </c>
      <c r="E31" s="5"/>
      <c r="F31" s="2"/>
    </row>
    <row r="32" spans="1:6" x14ac:dyDescent="0.25">
      <c r="A32" s="17">
        <v>45369</v>
      </c>
      <c r="B32" s="18" t="s">
        <v>74</v>
      </c>
      <c r="C32" s="19" t="s">
        <v>17</v>
      </c>
      <c r="D32" s="22">
        <v>975</v>
      </c>
      <c r="E32" s="5"/>
      <c r="F32" s="2"/>
    </row>
    <row r="33" spans="1:6" x14ac:dyDescent="0.25">
      <c r="A33" s="17">
        <v>45369</v>
      </c>
      <c r="B33" s="18" t="s">
        <v>75</v>
      </c>
      <c r="C33" s="19" t="s">
        <v>17</v>
      </c>
      <c r="D33" s="20">
        <v>4938.72</v>
      </c>
      <c r="E33" s="5"/>
      <c r="F33" s="2"/>
    </row>
    <row r="34" spans="1:6" x14ac:dyDescent="0.25">
      <c r="A34" s="17">
        <v>45369</v>
      </c>
      <c r="B34" s="18" t="s">
        <v>76</v>
      </c>
      <c r="C34" s="19" t="s">
        <v>17</v>
      </c>
      <c r="D34" s="20">
        <v>3009</v>
      </c>
      <c r="E34" s="5"/>
      <c r="F34" s="2"/>
    </row>
    <row r="35" spans="1:6" x14ac:dyDescent="0.25">
      <c r="A35" s="17">
        <v>45369</v>
      </c>
      <c r="B35" s="18" t="s">
        <v>77</v>
      </c>
      <c r="C35" s="19" t="s">
        <v>17</v>
      </c>
      <c r="D35" s="20">
        <v>6827.48</v>
      </c>
      <c r="E35" s="5"/>
      <c r="F35" s="2"/>
    </row>
    <row r="36" spans="1:6" x14ac:dyDescent="0.25">
      <c r="A36" s="17">
        <v>45369</v>
      </c>
      <c r="B36" s="18" t="s">
        <v>78</v>
      </c>
      <c r="C36" s="19" t="s">
        <v>16</v>
      </c>
      <c r="D36" s="22">
        <v>370</v>
      </c>
      <c r="E36" s="5"/>
      <c r="F36" s="2"/>
    </row>
    <row r="37" spans="1:6" x14ac:dyDescent="0.25">
      <c r="A37" s="17">
        <v>45370</v>
      </c>
      <c r="B37" s="18" t="s">
        <v>79</v>
      </c>
      <c r="C37" s="19" t="s">
        <v>16</v>
      </c>
      <c r="D37" s="22">
        <v>460</v>
      </c>
      <c r="E37" s="5"/>
      <c r="F37" s="2"/>
    </row>
    <row r="38" spans="1:6" x14ac:dyDescent="0.25">
      <c r="A38" s="17">
        <v>45371</v>
      </c>
      <c r="B38" s="18" t="s">
        <v>80</v>
      </c>
      <c r="C38" s="19" t="s">
        <v>16</v>
      </c>
      <c r="D38" s="22">
        <v>485</v>
      </c>
      <c r="E38" s="5"/>
      <c r="F38" s="2"/>
    </row>
    <row r="39" spans="1:6" x14ac:dyDescent="0.25">
      <c r="A39" s="17">
        <v>45372</v>
      </c>
      <c r="B39" s="18" t="s">
        <v>81</v>
      </c>
      <c r="C39" s="19" t="s">
        <v>16</v>
      </c>
      <c r="D39" s="22">
        <v>430</v>
      </c>
      <c r="E39" s="5"/>
      <c r="F39" s="2"/>
    </row>
    <row r="40" spans="1:6" x14ac:dyDescent="0.25">
      <c r="A40" s="17">
        <v>45376</v>
      </c>
      <c r="B40" s="18" t="s">
        <v>82</v>
      </c>
      <c r="C40" s="19" t="s">
        <v>16</v>
      </c>
      <c r="D40" s="22">
        <v>705</v>
      </c>
      <c r="E40" s="5"/>
      <c r="F40" s="2"/>
    </row>
    <row r="41" spans="1:6" x14ac:dyDescent="0.25">
      <c r="A41" s="17">
        <v>45376</v>
      </c>
      <c r="B41" s="18" t="s">
        <v>83</v>
      </c>
      <c r="C41" s="19" t="s">
        <v>16</v>
      </c>
      <c r="D41" s="22">
        <v>605</v>
      </c>
      <c r="E41" s="5"/>
      <c r="F41" s="2"/>
    </row>
    <row r="42" spans="1:6" x14ac:dyDescent="0.25">
      <c r="A42" s="17">
        <v>45376</v>
      </c>
      <c r="B42" s="18" t="s">
        <v>84</v>
      </c>
      <c r="C42" s="19" t="s">
        <v>16</v>
      </c>
      <c r="D42" s="22">
        <v>255</v>
      </c>
      <c r="E42" s="5"/>
      <c r="F42" s="2"/>
    </row>
    <row r="43" spans="1:6" x14ac:dyDescent="0.25">
      <c r="A43" s="17">
        <v>45377</v>
      </c>
      <c r="B43" s="18" t="s">
        <v>85</v>
      </c>
      <c r="C43" s="19" t="s">
        <v>17</v>
      </c>
      <c r="D43" s="20">
        <v>7703.48</v>
      </c>
      <c r="E43" s="5"/>
      <c r="F43" s="2"/>
    </row>
    <row r="44" spans="1:6" x14ac:dyDescent="0.25">
      <c r="A44" s="23" t="s">
        <v>86</v>
      </c>
      <c r="B44" s="18" t="s">
        <v>87</v>
      </c>
      <c r="C44" s="19" t="s">
        <v>17</v>
      </c>
      <c r="D44" s="20">
        <v>3691</v>
      </c>
      <c r="E44" s="5"/>
      <c r="F44" s="2"/>
    </row>
    <row r="45" spans="1:6" x14ac:dyDescent="0.25">
      <c r="A45" s="17">
        <v>45377</v>
      </c>
      <c r="B45" s="18" t="s">
        <v>88</v>
      </c>
      <c r="C45" s="19" t="s">
        <v>17</v>
      </c>
      <c r="D45" s="20">
        <v>4059</v>
      </c>
      <c r="E45" s="5"/>
      <c r="F45" s="2"/>
    </row>
    <row r="46" spans="1:6" x14ac:dyDescent="0.25">
      <c r="A46" s="17">
        <v>45377</v>
      </c>
      <c r="B46" s="18" t="s">
        <v>89</v>
      </c>
      <c r="C46" s="19" t="s">
        <v>17</v>
      </c>
      <c r="D46" s="20">
        <v>7100</v>
      </c>
      <c r="E46" s="5"/>
      <c r="F46" s="2"/>
    </row>
    <row r="47" spans="1:6" x14ac:dyDescent="0.25">
      <c r="A47" s="17">
        <v>45377</v>
      </c>
      <c r="B47" s="18" t="s">
        <v>90</v>
      </c>
      <c r="C47" s="19" t="s">
        <v>16</v>
      </c>
      <c r="D47" s="22">
        <v>550</v>
      </c>
      <c r="E47" s="5"/>
      <c r="F47" s="2"/>
    </row>
    <row r="48" spans="1:6" x14ac:dyDescent="0.25">
      <c r="A48" s="17">
        <v>45378</v>
      </c>
      <c r="B48" s="18" t="s">
        <v>91</v>
      </c>
      <c r="C48" s="19" t="s">
        <v>16</v>
      </c>
      <c r="D48" s="22">
        <v>780</v>
      </c>
      <c r="E48" s="5"/>
      <c r="F48" s="2"/>
    </row>
    <row r="49" spans="1:6" ht="18.75" thickBot="1" x14ac:dyDescent="0.3">
      <c r="A49" s="278" t="s">
        <v>2</v>
      </c>
      <c r="B49" s="278"/>
      <c r="C49" s="278"/>
      <c r="D49" s="24">
        <v>96328.68</v>
      </c>
      <c r="E49" s="2"/>
      <c r="F49" s="2"/>
    </row>
    <row r="50" spans="1:6" ht="15.75" thickTop="1" x14ac:dyDescent="0.25">
      <c r="A50" s="26"/>
      <c r="B50" s="27"/>
      <c r="C50" s="27"/>
      <c r="D50" s="28"/>
      <c r="E50" s="8"/>
      <c r="F50" s="8"/>
    </row>
    <row r="51" spans="1:6" ht="16.5" x14ac:dyDescent="0.25">
      <c r="A51" s="29"/>
      <c r="B51" s="30"/>
      <c r="C51" s="279" t="s">
        <v>23</v>
      </c>
      <c r="D51" s="279"/>
      <c r="E51" s="279"/>
      <c r="F51" s="279"/>
    </row>
    <row r="52" spans="1:6" ht="16.5" x14ac:dyDescent="0.25">
      <c r="A52" s="26"/>
      <c r="B52" s="27"/>
      <c r="C52" s="280" t="s">
        <v>24</v>
      </c>
      <c r="D52" s="280"/>
      <c r="E52" s="280"/>
      <c r="F52" s="280"/>
    </row>
    <row r="53" spans="1:6" ht="16.5" x14ac:dyDescent="0.25">
      <c r="A53" s="26"/>
      <c r="B53" s="27"/>
      <c r="C53" s="279" t="s">
        <v>92</v>
      </c>
      <c r="D53" s="279"/>
      <c r="E53" s="279"/>
      <c r="F53" s="279"/>
    </row>
    <row r="54" spans="1:6" ht="16.5" x14ac:dyDescent="0.25">
      <c r="A54" s="26"/>
      <c r="B54" s="27"/>
      <c r="C54" s="280" t="s">
        <v>93</v>
      </c>
      <c r="D54" s="280"/>
      <c r="E54" s="280"/>
      <c r="F54" s="280"/>
    </row>
    <row r="55" spans="1:6" ht="15.75" customHeight="1" thickBot="1" x14ac:dyDescent="0.3">
      <c r="A55" s="26"/>
      <c r="B55" s="32"/>
      <c r="C55" s="33"/>
      <c r="D55" s="34"/>
      <c r="E55" s="2"/>
      <c r="F55" s="2"/>
    </row>
    <row r="56" spans="1:6" ht="15.75" thickBot="1" x14ac:dyDescent="0.3">
      <c r="A56" s="79" t="s">
        <v>7</v>
      </c>
      <c r="B56" s="80" t="s">
        <v>0</v>
      </c>
      <c r="C56" s="79" t="s">
        <v>9</v>
      </c>
      <c r="D56" s="81" t="s">
        <v>20</v>
      </c>
      <c r="E56" s="2"/>
      <c r="F56" s="2"/>
    </row>
    <row r="57" spans="1:6" x14ac:dyDescent="0.25">
      <c r="A57" s="35">
        <v>45356</v>
      </c>
      <c r="B57" s="36">
        <v>4524000012827</v>
      </c>
      <c r="C57" s="36" t="s">
        <v>15</v>
      </c>
      <c r="D57" s="37">
        <v>118000</v>
      </c>
      <c r="E57" s="2"/>
      <c r="F57" s="2"/>
    </row>
    <row r="58" spans="1:6" x14ac:dyDescent="0.25">
      <c r="A58" s="35">
        <v>45363</v>
      </c>
      <c r="B58" s="36">
        <v>4524000030393</v>
      </c>
      <c r="C58" s="36" t="s">
        <v>15</v>
      </c>
      <c r="D58" s="37">
        <v>31586</v>
      </c>
      <c r="E58" s="2"/>
      <c r="F58" s="2"/>
    </row>
    <row r="59" spans="1:6" ht="16.5" customHeight="1" x14ac:dyDescent="0.25">
      <c r="A59" s="35">
        <v>45370</v>
      </c>
      <c r="B59" s="36">
        <v>4524000010492</v>
      </c>
      <c r="C59" s="36" t="s">
        <v>15</v>
      </c>
      <c r="D59" s="37">
        <v>202260.16</v>
      </c>
      <c r="E59" s="2"/>
      <c r="F59" s="2"/>
    </row>
    <row r="60" spans="1:6" ht="16.5" customHeight="1" x14ac:dyDescent="0.25">
      <c r="A60" s="35">
        <v>45372</v>
      </c>
      <c r="B60" s="36">
        <v>4524000011921</v>
      </c>
      <c r="C60" s="36" t="s">
        <v>15</v>
      </c>
      <c r="D60" s="37">
        <v>467259.82</v>
      </c>
      <c r="E60" s="2"/>
      <c r="F60" s="2"/>
    </row>
    <row r="61" spans="1:6" ht="16.5" customHeight="1" x14ac:dyDescent="0.25">
      <c r="A61" s="35">
        <v>45378</v>
      </c>
      <c r="B61" s="36">
        <v>4524000019918</v>
      </c>
      <c r="C61" s="36" t="s">
        <v>15</v>
      </c>
      <c r="D61" s="37">
        <v>859128</v>
      </c>
      <c r="E61" s="2"/>
      <c r="F61" s="2"/>
    </row>
    <row r="62" spans="1:6" ht="16.5" customHeight="1" x14ac:dyDescent="0.25">
      <c r="A62" s="281" t="s">
        <v>25</v>
      </c>
      <c r="B62" s="282"/>
      <c r="C62" s="283"/>
      <c r="D62" s="38">
        <v>1678233.98</v>
      </c>
      <c r="E62" s="2"/>
      <c r="F62" s="2"/>
    </row>
    <row r="63" spans="1:6" x14ac:dyDescent="0.25">
      <c r="A63" s="26"/>
      <c r="B63" s="39"/>
      <c r="C63" s="39"/>
      <c r="D63" s="26"/>
      <c r="E63" s="2"/>
      <c r="F63" s="2"/>
    </row>
    <row r="64" spans="1:6" ht="18.75" x14ac:dyDescent="0.3">
      <c r="A64" s="7"/>
      <c r="B64" s="40"/>
      <c r="C64" s="40"/>
      <c r="D64" s="40"/>
      <c r="E64" s="41"/>
      <c r="F64" s="2"/>
    </row>
    <row r="65" spans="1:6" ht="18.75" x14ac:dyDescent="0.25">
      <c r="A65" s="42"/>
      <c r="B65" s="43" t="s">
        <v>23</v>
      </c>
      <c r="C65" s="43"/>
      <c r="D65" s="43"/>
      <c r="E65" s="43"/>
      <c r="F65" s="2"/>
    </row>
    <row r="66" spans="1:6" ht="16.5" x14ac:dyDescent="0.25">
      <c r="A66" s="44"/>
      <c r="B66" s="43" t="s">
        <v>26</v>
      </c>
      <c r="C66" s="43"/>
      <c r="D66" s="43"/>
      <c r="E66" s="43"/>
      <c r="F66" s="2"/>
    </row>
    <row r="67" spans="1:6" ht="16.5" x14ac:dyDescent="0.25">
      <c r="A67" s="46"/>
      <c r="B67" s="47">
        <v>45352</v>
      </c>
      <c r="C67" s="43"/>
      <c r="D67" s="43"/>
      <c r="E67" s="43"/>
      <c r="F67" s="2"/>
    </row>
    <row r="68" spans="1:6" ht="16.5" x14ac:dyDescent="0.25">
      <c r="A68" s="43"/>
      <c r="B68" s="43" t="s">
        <v>94</v>
      </c>
      <c r="C68" s="43"/>
      <c r="D68" s="43"/>
      <c r="E68" s="43"/>
      <c r="F68" s="2"/>
    </row>
    <row r="69" spans="1:6" ht="16.5" x14ac:dyDescent="0.25">
      <c r="A69" s="48"/>
      <c r="B69" s="48"/>
      <c r="C69" s="49"/>
      <c r="D69" s="49"/>
      <c r="E69" s="50"/>
      <c r="F69" s="2"/>
    </row>
    <row r="70" spans="1:6" ht="16.5" x14ac:dyDescent="0.25">
      <c r="A70" s="82" t="s">
        <v>7</v>
      </c>
      <c r="B70" s="82" t="s">
        <v>0</v>
      </c>
      <c r="C70" s="83" t="s">
        <v>9</v>
      </c>
      <c r="D70" s="84" t="s">
        <v>20</v>
      </c>
      <c r="E70" s="50"/>
      <c r="F70" s="2"/>
    </row>
    <row r="71" spans="1:6" ht="16.5" x14ac:dyDescent="0.25">
      <c r="A71" s="51">
        <v>45376</v>
      </c>
      <c r="B71" s="52" t="s">
        <v>95</v>
      </c>
      <c r="C71" s="53" t="s">
        <v>27</v>
      </c>
      <c r="D71" s="54">
        <v>4572.34</v>
      </c>
      <c r="E71" s="50"/>
      <c r="F71" s="2"/>
    </row>
    <row r="72" spans="1:6" ht="16.5" x14ac:dyDescent="0.25">
      <c r="A72" s="51">
        <v>45378</v>
      </c>
      <c r="B72" s="52" t="s">
        <v>96</v>
      </c>
      <c r="C72" s="53" t="s">
        <v>27</v>
      </c>
      <c r="D72" s="52">
        <v>480</v>
      </c>
      <c r="E72" s="50"/>
      <c r="F72" s="2"/>
    </row>
    <row r="73" spans="1:6" ht="17.25" thickBot="1" x14ac:dyDescent="0.3">
      <c r="A73" s="48"/>
      <c r="B73" s="48"/>
      <c r="C73" s="55" t="s">
        <v>2</v>
      </c>
      <c r="D73" s="56">
        <v>5052.34</v>
      </c>
      <c r="E73" s="50"/>
      <c r="F73" s="2"/>
    </row>
    <row r="74" spans="1:6" ht="17.25" thickTop="1" x14ac:dyDescent="0.25">
      <c r="A74" s="48"/>
      <c r="B74" s="57"/>
      <c r="C74" s="58"/>
      <c r="D74" s="58"/>
      <c r="E74" s="59"/>
      <c r="F74" s="2"/>
    </row>
    <row r="75" spans="1:6" ht="15.75" x14ac:dyDescent="0.25">
      <c r="A75" s="60"/>
      <c r="B75" s="284" t="s">
        <v>23</v>
      </c>
      <c r="C75" s="284"/>
      <c r="D75" s="284"/>
      <c r="E75" s="284"/>
      <c r="F75" s="2"/>
    </row>
    <row r="76" spans="1:6" ht="15.75" x14ac:dyDescent="0.25">
      <c r="A76" s="60"/>
      <c r="B76" s="289" t="s">
        <v>26</v>
      </c>
      <c r="C76" s="289"/>
      <c r="D76" s="289"/>
      <c r="E76" s="289"/>
      <c r="F76" s="2"/>
    </row>
    <row r="77" spans="1:6" ht="15.75" x14ac:dyDescent="0.25">
      <c r="A77" s="60"/>
      <c r="B77" s="290"/>
      <c r="C77" s="290"/>
      <c r="D77" s="290"/>
      <c r="E77" s="290"/>
      <c r="F77" s="2"/>
    </row>
    <row r="78" spans="1:6" ht="15.75" x14ac:dyDescent="0.25">
      <c r="A78" s="40"/>
      <c r="B78" s="59" t="s">
        <v>97</v>
      </c>
      <c r="C78" s="10"/>
      <c r="D78" s="10"/>
      <c r="E78" s="61"/>
      <c r="F78" s="2"/>
    </row>
    <row r="79" spans="1:6" ht="16.5" x14ac:dyDescent="0.25">
      <c r="A79" s="147" t="s">
        <v>98</v>
      </c>
      <c r="B79" s="147" t="s">
        <v>0</v>
      </c>
      <c r="C79" s="147" t="s">
        <v>9</v>
      </c>
      <c r="D79" s="147" t="s">
        <v>99</v>
      </c>
      <c r="E79" s="63"/>
      <c r="F79" s="2"/>
    </row>
    <row r="80" spans="1:6" ht="16.5" x14ac:dyDescent="0.25">
      <c r="A80" s="64"/>
      <c r="B80" s="65"/>
      <c r="C80" s="66"/>
      <c r="D80" s="64"/>
      <c r="E80" s="63"/>
      <c r="F80" s="2"/>
    </row>
    <row r="81" spans="1:6" ht="16.5" x14ac:dyDescent="0.25">
      <c r="A81" s="291" t="s">
        <v>25</v>
      </c>
      <c r="B81" s="292"/>
      <c r="C81" s="293"/>
      <c r="D81" s="62" t="s">
        <v>100</v>
      </c>
      <c r="E81" s="63"/>
      <c r="F81" s="2"/>
    </row>
    <row r="82" spans="1:6" ht="16.5" x14ac:dyDescent="0.25">
      <c r="A82" s="67"/>
      <c r="B82" s="67"/>
      <c r="C82" s="67"/>
      <c r="D82" s="68"/>
      <c r="E82" s="63"/>
      <c r="F82" s="2"/>
    </row>
    <row r="83" spans="1:6" ht="16.5" x14ac:dyDescent="0.25">
      <c r="A83" s="67"/>
      <c r="B83" s="67"/>
      <c r="C83" s="67"/>
      <c r="D83" s="68"/>
      <c r="E83" s="63"/>
      <c r="F83" s="2"/>
    </row>
    <row r="84" spans="1:6" ht="16.5" x14ac:dyDescent="0.25">
      <c r="A84" s="67"/>
      <c r="B84" s="67"/>
      <c r="C84" s="67"/>
      <c r="D84" s="68"/>
      <c r="E84" s="63"/>
      <c r="F84" s="2"/>
    </row>
    <row r="85" spans="1:6" ht="16.5" x14ac:dyDescent="0.25">
      <c r="A85" s="69"/>
      <c r="B85" s="69"/>
      <c r="C85" s="48"/>
      <c r="D85" s="48"/>
      <c r="E85" s="63"/>
      <c r="F85" s="2"/>
    </row>
    <row r="86" spans="1:6" ht="17.25" thickBot="1" x14ac:dyDescent="0.3">
      <c r="A86" s="70"/>
      <c r="B86" s="71"/>
      <c r="C86" s="72"/>
      <c r="D86" s="72"/>
      <c r="E86" s="72"/>
      <c r="F86" s="2"/>
    </row>
    <row r="87" spans="1:6" ht="24" thickBot="1" x14ac:dyDescent="0.3">
      <c r="A87" s="70"/>
      <c r="B87" s="71"/>
      <c r="C87" s="294" t="s">
        <v>5</v>
      </c>
      <c r="D87" s="295"/>
      <c r="E87" s="73">
        <v>1779615</v>
      </c>
      <c r="F87" s="2"/>
    </row>
    <row r="88" spans="1:6" x14ac:dyDescent="0.25">
      <c r="A88" s="40"/>
      <c r="B88" s="40"/>
      <c r="C88" s="40"/>
      <c r="D88" s="25"/>
      <c r="E88" s="29"/>
      <c r="F88" s="2"/>
    </row>
    <row r="89" spans="1:6" x14ac:dyDescent="0.25">
      <c r="A89" s="5"/>
      <c r="B89" s="5"/>
      <c r="C89" s="69"/>
      <c r="D89" s="74"/>
      <c r="E89" s="29"/>
      <c r="F89" s="2"/>
    </row>
    <row r="90" spans="1:6" ht="16.5" x14ac:dyDescent="0.25">
      <c r="A90" s="6"/>
      <c r="B90" s="6"/>
      <c r="C90" s="75"/>
      <c r="D90" s="45"/>
      <c r="E90" s="45"/>
      <c r="F90" s="2"/>
    </row>
    <row r="91" spans="1:6" ht="18.75" x14ac:dyDescent="0.3">
      <c r="A91" s="297" t="s">
        <v>11</v>
      </c>
      <c r="B91" s="297"/>
      <c r="C91" s="297"/>
      <c r="D91" s="297"/>
      <c r="E91" s="5"/>
      <c r="F91" s="2"/>
    </row>
    <row r="92" spans="1:6" ht="19.5" thickBot="1" x14ac:dyDescent="0.35">
      <c r="A92" s="298" t="s">
        <v>12</v>
      </c>
      <c r="B92" s="298"/>
      <c r="C92" s="298"/>
      <c r="D92" s="298"/>
      <c r="E92" s="5"/>
      <c r="F92" s="2"/>
    </row>
    <row r="93" spans="1:6" x14ac:dyDescent="0.25">
      <c r="A93" s="148" t="s">
        <v>7</v>
      </c>
      <c r="B93" s="148" t="s">
        <v>0</v>
      </c>
      <c r="C93" s="149" t="s">
        <v>8</v>
      </c>
      <c r="D93" s="148" t="s">
        <v>20</v>
      </c>
      <c r="E93" s="5"/>
      <c r="F93" s="2"/>
    </row>
    <row r="94" spans="1:6" x14ac:dyDescent="0.25">
      <c r="A94" s="85">
        <v>45352</v>
      </c>
      <c r="B94" s="86" t="s">
        <v>101</v>
      </c>
      <c r="C94" s="87" t="s">
        <v>102</v>
      </c>
      <c r="D94" s="88">
        <v>6648</v>
      </c>
      <c r="E94" s="5"/>
      <c r="F94"/>
    </row>
    <row r="95" spans="1:6" x14ac:dyDescent="0.25">
      <c r="A95" s="85">
        <v>45352</v>
      </c>
      <c r="B95" s="86" t="s">
        <v>103</v>
      </c>
      <c r="C95" s="89" t="s">
        <v>37</v>
      </c>
      <c r="D95" s="88">
        <v>16034.75</v>
      </c>
      <c r="E95" s="5"/>
      <c r="F95" s="2"/>
    </row>
    <row r="96" spans="1:6" x14ac:dyDescent="0.25">
      <c r="A96" s="85">
        <v>45355</v>
      </c>
      <c r="B96" s="86" t="s">
        <v>104</v>
      </c>
      <c r="C96" s="89" t="s">
        <v>37</v>
      </c>
      <c r="D96" s="88">
        <v>14028</v>
      </c>
      <c r="E96" s="5"/>
      <c r="F96" s="2"/>
    </row>
    <row r="97" spans="1:6" x14ac:dyDescent="0.25">
      <c r="A97" s="90">
        <v>45355</v>
      </c>
      <c r="B97" s="91" t="s">
        <v>105</v>
      </c>
      <c r="C97" s="92" t="s">
        <v>37</v>
      </c>
      <c r="D97" s="93">
        <v>113065</v>
      </c>
      <c r="E97" s="5"/>
      <c r="F97" s="2"/>
    </row>
    <row r="98" spans="1:6" x14ac:dyDescent="0.25">
      <c r="A98" s="94">
        <v>45355</v>
      </c>
      <c r="B98" s="91" t="s">
        <v>106</v>
      </c>
      <c r="C98" s="92" t="s">
        <v>107</v>
      </c>
      <c r="D98" s="95">
        <v>3820</v>
      </c>
      <c r="E98" s="5"/>
      <c r="F98" s="2"/>
    </row>
    <row r="99" spans="1:6" x14ac:dyDescent="0.25">
      <c r="A99" s="94">
        <v>45355</v>
      </c>
      <c r="B99" s="91" t="s">
        <v>108</v>
      </c>
      <c r="C99" s="92" t="s">
        <v>109</v>
      </c>
      <c r="D99" s="95">
        <v>8275</v>
      </c>
      <c r="E99" s="5"/>
      <c r="F99" s="2"/>
    </row>
    <row r="100" spans="1:6" x14ac:dyDescent="0.25">
      <c r="A100" s="94">
        <v>45355</v>
      </c>
      <c r="B100" s="91" t="s">
        <v>110</v>
      </c>
      <c r="C100" s="92" t="s">
        <v>37</v>
      </c>
      <c r="D100" s="95">
        <v>18545</v>
      </c>
      <c r="E100" s="5"/>
      <c r="F100" s="2"/>
    </row>
    <row r="101" spans="1:6" x14ac:dyDescent="0.25">
      <c r="A101" s="94">
        <v>45355</v>
      </c>
      <c r="B101" s="91" t="s">
        <v>111</v>
      </c>
      <c r="C101" s="92" t="s">
        <v>112</v>
      </c>
      <c r="D101" s="95">
        <v>2713</v>
      </c>
      <c r="E101" s="5"/>
      <c r="F101" s="2"/>
    </row>
    <row r="102" spans="1:6" x14ac:dyDescent="0.25">
      <c r="A102" s="94">
        <v>45355</v>
      </c>
      <c r="B102" s="91" t="s">
        <v>113</v>
      </c>
      <c r="C102" s="92" t="s">
        <v>114</v>
      </c>
      <c r="D102" s="95">
        <v>6631633.4000000004</v>
      </c>
      <c r="E102" s="5"/>
      <c r="F102" s="2"/>
    </row>
    <row r="103" spans="1:6" x14ac:dyDescent="0.25">
      <c r="A103" s="94">
        <v>45355</v>
      </c>
      <c r="B103" s="91" t="s">
        <v>113</v>
      </c>
      <c r="C103" s="92" t="s">
        <v>114</v>
      </c>
      <c r="D103" s="95">
        <v>1774620.13</v>
      </c>
      <c r="E103" s="5"/>
      <c r="F103" s="2"/>
    </row>
    <row r="104" spans="1:6" x14ac:dyDescent="0.25">
      <c r="A104" s="94">
        <v>45355</v>
      </c>
      <c r="B104" s="91" t="s">
        <v>115</v>
      </c>
      <c r="C104" s="96" t="s">
        <v>114</v>
      </c>
      <c r="D104" s="95">
        <v>14347</v>
      </c>
      <c r="E104" s="5"/>
      <c r="F104" s="2"/>
    </row>
    <row r="105" spans="1:6" x14ac:dyDescent="0.25">
      <c r="A105" s="94">
        <v>45355</v>
      </c>
      <c r="B105" s="91" t="s">
        <v>116</v>
      </c>
      <c r="C105" s="92" t="s">
        <v>114</v>
      </c>
      <c r="D105" s="95">
        <v>8169</v>
      </c>
      <c r="E105" s="5"/>
      <c r="F105" s="2"/>
    </row>
    <row r="106" spans="1:6" x14ac:dyDescent="0.25">
      <c r="A106" s="94">
        <v>45355</v>
      </c>
      <c r="B106" s="91" t="s">
        <v>117</v>
      </c>
      <c r="C106" s="92" t="s">
        <v>118</v>
      </c>
      <c r="D106" s="95">
        <v>1885</v>
      </c>
      <c r="E106" s="5"/>
      <c r="F106" s="2"/>
    </row>
    <row r="107" spans="1:6" x14ac:dyDescent="0.25">
      <c r="A107" s="94">
        <v>45355</v>
      </c>
      <c r="B107" s="91" t="s">
        <v>119</v>
      </c>
      <c r="C107" s="92" t="s">
        <v>120</v>
      </c>
      <c r="D107" s="95">
        <v>1600</v>
      </c>
      <c r="E107" s="5"/>
      <c r="F107" s="2"/>
    </row>
    <row r="108" spans="1:6" x14ac:dyDescent="0.25">
      <c r="A108" s="94">
        <v>45355</v>
      </c>
      <c r="B108" s="91" t="s">
        <v>121</v>
      </c>
      <c r="C108" s="92" t="s">
        <v>120</v>
      </c>
      <c r="D108" s="95">
        <v>1600</v>
      </c>
      <c r="E108" s="5"/>
      <c r="F108" s="2"/>
    </row>
    <row r="109" spans="1:6" x14ac:dyDescent="0.25">
      <c r="A109" s="94">
        <v>45355</v>
      </c>
      <c r="B109" s="91" t="s">
        <v>122</v>
      </c>
      <c r="C109" s="92" t="s">
        <v>120</v>
      </c>
      <c r="D109" s="95">
        <v>1642</v>
      </c>
      <c r="E109" s="5"/>
      <c r="F109" s="2"/>
    </row>
    <row r="110" spans="1:6" x14ac:dyDescent="0.25">
      <c r="A110" s="94">
        <v>45355</v>
      </c>
      <c r="B110" s="91" t="s">
        <v>123</v>
      </c>
      <c r="C110" s="92" t="s">
        <v>107</v>
      </c>
      <c r="D110" s="95">
        <v>27452</v>
      </c>
      <c r="E110" s="5"/>
      <c r="F110" s="2"/>
    </row>
    <row r="111" spans="1:6" x14ac:dyDescent="0.25">
      <c r="A111" s="94">
        <v>45356</v>
      </c>
      <c r="B111" s="91" t="s">
        <v>124</v>
      </c>
      <c r="C111" s="92" t="s">
        <v>118</v>
      </c>
      <c r="D111" s="95">
        <v>1000</v>
      </c>
      <c r="E111" s="5"/>
      <c r="F111" s="2"/>
    </row>
    <row r="112" spans="1:6" x14ac:dyDescent="0.25">
      <c r="A112" s="94">
        <v>45356</v>
      </c>
      <c r="B112" s="91" t="s">
        <v>125</v>
      </c>
      <c r="C112" s="92" t="s">
        <v>118</v>
      </c>
      <c r="D112" s="95">
        <v>4503</v>
      </c>
      <c r="E112" s="5"/>
      <c r="F112" s="2"/>
    </row>
    <row r="113" spans="1:6" x14ac:dyDescent="0.25">
      <c r="A113" s="90">
        <v>45357</v>
      </c>
      <c r="B113" s="91" t="s">
        <v>126</v>
      </c>
      <c r="C113" s="96" t="s">
        <v>112</v>
      </c>
      <c r="D113" s="93">
        <v>48704</v>
      </c>
      <c r="E113" s="5"/>
      <c r="F113" s="2"/>
    </row>
    <row r="114" spans="1:6" x14ac:dyDescent="0.25">
      <c r="A114" s="90">
        <v>45357</v>
      </c>
      <c r="B114" s="91" t="s">
        <v>127</v>
      </c>
      <c r="C114" s="96" t="s">
        <v>37</v>
      </c>
      <c r="D114" s="93">
        <v>682654.34</v>
      </c>
      <c r="E114" s="5"/>
      <c r="F114" s="2"/>
    </row>
    <row r="115" spans="1:6" x14ac:dyDescent="0.25">
      <c r="A115" s="94">
        <v>45357</v>
      </c>
      <c r="B115" s="91" t="s">
        <v>128</v>
      </c>
      <c r="C115" s="92" t="s">
        <v>37</v>
      </c>
      <c r="D115" s="95">
        <v>152567</v>
      </c>
      <c r="E115" s="5"/>
      <c r="F115" s="2"/>
    </row>
    <row r="116" spans="1:6" x14ac:dyDescent="0.25">
      <c r="A116" s="94">
        <v>45357</v>
      </c>
      <c r="B116" s="91" t="s">
        <v>129</v>
      </c>
      <c r="C116" s="92" t="s">
        <v>114</v>
      </c>
      <c r="D116" s="95">
        <v>12207</v>
      </c>
      <c r="E116" s="5"/>
      <c r="F116" s="2"/>
    </row>
    <row r="117" spans="1:6" ht="14.25" customHeight="1" x14ac:dyDescent="0.25">
      <c r="A117" s="94">
        <v>45357</v>
      </c>
      <c r="B117" s="91" t="s">
        <v>130</v>
      </c>
      <c r="C117" s="92" t="s">
        <v>114</v>
      </c>
      <c r="D117" s="95">
        <v>7873</v>
      </c>
      <c r="E117" s="5"/>
      <c r="F117" s="2"/>
    </row>
    <row r="118" spans="1:6" x14ac:dyDescent="0.25">
      <c r="A118" s="94">
        <v>45357</v>
      </c>
      <c r="B118" s="91" t="s">
        <v>131</v>
      </c>
      <c r="C118" s="92" t="s">
        <v>114</v>
      </c>
      <c r="D118" s="95">
        <v>11402</v>
      </c>
      <c r="E118" s="5"/>
      <c r="F118" s="2"/>
    </row>
    <row r="119" spans="1:6" x14ac:dyDescent="0.25">
      <c r="A119" s="94">
        <v>45357</v>
      </c>
      <c r="B119" s="91" t="s">
        <v>132</v>
      </c>
      <c r="C119" s="92" t="s">
        <v>37</v>
      </c>
      <c r="D119" s="95">
        <v>94422</v>
      </c>
      <c r="E119" s="5"/>
      <c r="F119" s="2"/>
    </row>
    <row r="120" spans="1:6" x14ac:dyDescent="0.25">
      <c r="A120" s="94">
        <v>45357</v>
      </c>
      <c r="B120" s="91" t="s">
        <v>133</v>
      </c>
      <c r="C120" s="92" t="s">
        <v>114</v>
      </c>
      <c r="D120" s="95">
        <v>7960</v>
      </c>
      <c r="E120" s="5"/>
      <c r="F120" s="2"/>
    </row>
    <row r="121" spans="1:6" x14ac:dyDescent="0.25">
      <c r="A121" s="94">
        <v>45357</v>
      </c>
      <c r="B121" s="91" t="s">
        <v>134</v>
      </c>
      <c r="C121" s="92" t="s">
        <v>114</v>
      </c>
      <c r="D121" s="95">
        <v>12345</v>
      </c>
      <c r="E121" s="5"/>
      <c r="F121" s="2"/>
    </row>
    <row r="122" spans="1:6" x14ac:dyDescent="0.25">
      <c r="A122" s="94">
        <v>45357</v>
      </c>
      <c r="B122" s="91" t="s">
        <v>135</v>
      </c>
      <c r="C122" s="92" t="s">
        <v>107</v>
      </c>
      <c r="D122" s="95">
        <v>6215</v>
      </c>
      <c r="E122" s="5"/>
      <c r="F122" s="2"/>
    </row>
    <row r="123" spans="1:6" x14ac:dyDescent="0.25">
      <c r="A123" s="94">
        <v>45357</v>
      </c>
      <c r="B123" s="91" t="s">
        <v>136</v>
      </c>
      <c r="C123" s="92" t="s">
        <v>107</v>
      </c>
      <c r="D123" s="97">
        <v>940</v>
      </c>
      <c r="E123" s="5"/>
      <c r="F123" s="2"/>
    </row>
    <row r="124" spans="1:6" x14ac:dyDescent="0.25">
      <c r="A124" s="94">
        <v>45358</v>
      </c>
      <c r="B124" s="91" t="s">
        <v>137</v>
      </c>
      <c r="C124" s="92" t="s">
        <v>114</v>
      </c>
      <c r="D124" s="95">
        <v>13695</v>
      </c>
      <c r="E124" s="5"/>
      <c r="F124" s="2"/>
    </row>
    <row r="125" spans="1:6" x14ac:dyDescent="0.25">
      <c r="A125" s="94">
        <v>45358</v>
      </c>
      <c r="B125" s="91" t="s">
        <v>138</v>
      </c>
      <c r="C125" s="92" t="s">
        <v>114</v>
      </c>
      <c r="D125" s="95">
        <v>8844</v>
      </c>
      <c r="E125" s="5"/>
      <c r="F125" s="2"/>
    </row>
    <row r="126" spans="1:6" x14ac:dyDescent="0.25">
      <c r="A126" s="94">
        <v>45358</v>
      </c>
      <c r="B126" s="91" t="s">
        <v>139</v>
      </c>
      <c r="C126" s="96" t="s">
        <v>37</v>
      </c>
      <c r="D126" s="95">
        <v>48723</v>
      </c>
      <c r="E126" s="5"/>
      <c r="F126" s="2"/>
    </row>
    <row r="127" spans="1:6" x14ac:dyDescent="0.25">
      <c r="A127" s="94">
        <v>45358</v>
      </c>
      <c r="B127" s="91" t="s">
        <v>140</v>
      </c>
      <c r="C127" s="96" t="s">
        <v>118</v>
      </c>
      <c r="D127" s="97">
        <v>200</v>
      </c>
      <c r="E127" s="5"/>
      <c r="F127" s="2"/>
    </row>
    <row r="128" spans="1:6" x14ac:dyDescent="0.25">
      <c r="A128" s="94">
        <v>45358</v>
      </c>
      <c r="B128" s="91" t="s">
        <v>141</v>
      </c>
      <c r="C128" s="96" t="s">
        <v>22</v>
      </c>
      <c r="D128" s="95">
        <v>3600</v>
      </c>
      <c r="E128" s="5"/>
      <c r="F128" s="2"/>
    </row>
    <row r="129" spans="1:6" x14ac:dyDescent="0.25">
      <c r="A129" s="94">
        <v>45358</v>
      </c>
      <c r="B129" s="91" t="s">
        <v>142</v>
      </c>
      <c r="C129" s="96" t="s">
        <v>118</v>
      </c>
      <c r="D129" s="95">
        <v>99423.73</v>
      </c>
      <c r="E129" s="5"/>
      <c r="F129" s="2"/>
    </row>
    <row r="130" spans="1:6" x14ac:dyDescent="0.25">
      <c r="A130" s="94">
        <v>45358</v>
      </c>
      <c r="B130" s="91" t="s">
        <v>143</v>
      </c>
      <c r="C130" s="96" t="s">
        <v>107</v>
      </c>
      <c r="D130" s="95">
        <v>2847</v>
      </c>
      <c r="E130" s="5"/>
      <c r="F130" s="2"/>
    </row>
    <row r="131" spans="1:6" x14ac:dyDescent="0.25">
      <c r="A131" s="94">
        <v>45358</v>
      </c>
      <c r="B131" s="86" t="s">
        <v>144</v>
      </c>
      <c r="C131" s="92" t="s">
        <v>118</v>
      </c>
      <c r="D131" s="97">
        <v>5.6</v>
      </c>
      <c r="E131" s="5"/>
      <c r="F131" s="2"/>
    </row>
    <row r="132" spans="1:6" x14ac:dyDescent="0.25">
      <c r="A132" s="94">
        <v>45358</v>
      </c>
      <c r="B132" s="86" t="s">
        <v>145</v>
      </c>
      <c r="C132" s="92" t="s">
        <v>37</v>
      </c>
      <c r="D132" s="95">
        <v>22707.15</v>
      </c>
      <c r="E132" s="5"/>
      <c r="F132" s="2"/>
    </row>
    <row r="133" spans="1:6" x14ac:dyDescent="0.25">
      <c r="A133" s="94">
        <v>45358</v>
      </c>
      <c r="B133" s="86" t="s">
        <v>146</v>
      </c>
      <c r="C133" s="92" t="s">
        <v>37</v>
      </c>
      <c r="D133" s="95">
        <v>133186.31</v>
      </c>
      <c r="E133" s="5"/>
      <c r="F133" s="2"/>
    </row>
    <row r="134" spans="1:6" x14ac:dyDescent="0.25">
      <c r="A134" s="94">
        <v>45358</v>
      </c>
      <c r="B134" s="86" t="s">
        <v>147</v>
      </c>
      <c r="C134" s="92" t="s">
        <v>37</v>
      </c>
      <c r="D134" s="95">
        <v>47331.77</v>
      </c>
      <c r="E134" s="5"/>
      <c r="F134" s="2"/>
    </row>
    <row r="135" spans="1:6" x14ac:dyDescent="0.25">
      <c r="A135" s="94">
        <v>45359</v>
      </c>
      <c r="B135" s="86" t="s">
        <v>148</v>
      </c>
      <c r="C135" s="92" t="s">
        <v>114</v>
      </c>
      <c r="D135" s="95">
        <v>1000</v>
      </c>
      <c r="E135" s="5"/>
      <c r="F135" s="2"/>
    </row>
    <row r="136" spans="1:6" x14ac:dyDescent="0.25">
      <c r="A136" s="94">
        <v>45359</v>
      </c>
      <c r="B136" s="86" t="s">
        <v>148</v>
      </c>
      <c r="C136" s="92" t="s">
        <v>114</v>
      </c>
      <c r="D136" s="95">
        <v>8325</v>
      </c>
      <c r="E136" s="5"/>
      <c r="F136" s="2"/>
    </row>
    <row r="137" spans="1:6" x14ac:dyDescent="0.25">
      <c r="A137" s="94">
        <v>45359</v>
      </c>
      <c r="B137" s="86" t="s">
        <v>149</v>
      </c>
      <c r="C137" s="92" t="s">
        <v>114</v>
      </c>
      <c r="D137" s="95">
        <v>12916</v>
      </c>
      <c r="E137" s="5"/>
      <c r="F137" s="2"/>
    </row>
    <row r="138" spans="1:6" ht="15.75" customHeight="1" x14ac:dyDescent="0.25">
      <c r="A138" s="94">
        <v>45359</v>
      </c>
      <c r="B138" s="86" t="s">
        <v>150</v>
      </c>
      <c r="C138" s="92" t="s">
        <v>112</v>
      </c>
      <c r="D138" s="95">
        <v>2035</v>
      </c>
      <c r="E138" s="5"/>
      <c r="F138" s="2"/>
    </row>
    <row r="139" spans="1:6" x14ac:dyDescent="0.25">
      <c r="A139" s="94">
        <v>45359</v>
      </c>
      <c r="B139" s="86" t="s">
        <v>151</v>
      </c>
      <c r="C139" s="92" t="s">
        <v>37</v>
      </c>
      <c r="D139" s="95">
        <v>121985</v>
      </c>
      <c r="E139" s="5"/>
      <c r="F139" s="2"/>
    </row>
    <row r="140" spans="1:6" x14ac:dyDescent="0.25">
      <c r="A140" s="94">
        <v>45359</v>
      </c>
      <c r="B140" s="86" t="s">
        <v>152</v>
      </c>
      <c r="C140" s="92" t="s">
        <v>118</v>
      </c>
      <c r="D140" s="97">
        <v>0.5</v>
      </c>
      <c r="E140" s="5"/>
      <c r="F140" s="2"/>
    </row>
    <row r="141" spans="1:6" x14ac:dyDescent="0.25">
      <c r="A141" s="90">
        <v>45359</v>
      </c>
      <c r="B141" s="86" t="s">
        <v>153</v>
      </c>
      <c r="C141" s="92" t="s">
        <v>118</v>
      </c>
      <c r="D141" s="98">
        <v>4051</v>
      </c>
      <c r="E141" s="5"/>
      <c r="F141" s="2"/>
    </row>
    <row r="142" spans="1:6" x14ac:dyDescent="0.25">
      <c r="A142" s="94">
        <v>45359</v>
      </c>
      <c r="B142" s="86" t="s">
        <v>154</v>
      </c>
      <c r="C142" s="92" t="s">
        <v>155</v>
      </c>
      <c r="D142" s="97">
        <v>640</v>
      </c>
      <c r="E142" s="5"/>
      <c r="F142" s="2"/>
    </row>
    <row r="143" spans="1:6" x14ac:dyDescent="0.25">
      <c r="A143" s="94">
        <v>45359</v>
      </c>
      <c r="B143" s="86" t="s">
        <v>156</v>
      </c>
      <c r="C143" s="92" t="s">
        <v>109</v>
      </c>
      <c r="D143" s="95">
        <v>4921</v>
      </c>
      <c r="E143" s="5"/>
      <c r="F143" s="2"/>
    </row>
    <row r="144" spans="1:6" x14ac:dyDescent="0.25">
      <c r="A144" s="94">
        <v>45359</v>
      </c>
      <c r="B144" s="86" t="s">
        <v>157</v>
      </c>
      <c r="C144" s="92" t="s">
        <v>107</v>
      </c>
      <c r="D144" s="95">
        <v>1944</v>
      </c>
      <c r="E144" s="5"/>
      <c r="F144" s="2"/>
    </row>
    <row r="145" spans="1:6" x14ac:dyDescent="0.25">
      <c r="A145" s="94">
        <v>45362</v>
      </c>
      <c r="B145" s="86" t="s">
        <v>158</v>
      </c>
      <c r="C145" s="92" t="s">
        <v>37</v>
      </c>
      <c r="D145" s="95">
        <v>239440</v>
      </c>
      <c r="E145" s="5"/>
      <c r="F145" s="2"/>
    </row>
    <row r="146" spans="1:6" x14ac:dyDescent="0.25">
      <c r="A146" s="94">
        <v>45362</v>
      </c>
      <c r="B146" s="86" t="s">
        <v>159</v>
      </c>
      <c r="C146" s="92" t="s">
        <v>37</v>
      </c>
      <c r="D146" s="95">
        <v>62210</v>
      </c>
      <c r="E146" s="5"/>
      <c r="F146" s="2"/>
    </row>
    <row r="147" spans="1:6" x14ac:dyDescent="0.25">
      <c r="A147" s="94">
        <v>45362</v>
      </c>
      <c r="B147" s="86" t="s">
        <v>160</v>
      </c>
      <c r="C147" s="92" t="s">
        <v>112</v>
      </c>
      <c r="D147" s="97">
        <v>638</v>
      </c>
      <c r="E147" s="5"/>
      <c r="F147" s="2"/>
    </row>
    <row r="148" spans="1:6" x14ac:dyDescent="0.25">
      <c r="A148" s="94">
        <v>45362</v>
      </c>
      <c r="B148" s="86" t="s">
        <v>161</v>
      </c>
      <c r="C148" s="92" t="s">
        <v>114</v>
      </c>
      <c r="D148" s="95">
        <v>11858048.58</v>
      </c>
      <c r="E148" s="5"/>
      <c r="F148" s="2"/>
    </row>
    <row r="149" spans="1:6" x14ac:dyDescent="0.25">
      <c r="A149" s="94">
        <v>45362</v>
      </c>
      <c r="B149" s="86" t="s">
        <v>162</v>
      </c>
      <c r="C149" s="92" t="s">
        <v>114</v>
      </c>
      <c r="D149" s="95">
        <v>79885.5</v>
      </c>
      <c r="E149" s="5"/>
      <c r="F149" s="2"/>
    </row>
    <row r="150" spans="1:6" x14ac:dyDescent="0.25">
      <c r="A150" s="94">
        <v>45362</v>
      </c>
      <c r="B150" s="86" t="s">
        <v>163</v>
      </c>
      <c r="C150" s="92" t="s">
        <v>114</v>
      </c>
      <c r="D150" s="95">
        <v>893731.8</v>
      </c>
      <c r="E150" s="5"/>
      <c r="F150" s="2"/>
    </row>
    <row r="151" spans="1:6" x14ac:dyDescent="0.25">
      <c r="A151" s="94">
        <v>45362</v>
      </c>
      <c r="B151" s="86" t="s">
        <v>164</v>
      </c>
      <c r="C151" s="92" t="s">
        <v>114</v>
      </c>
      <c r="D151" s="93">
        <v>12697</v>
      </c>
      <c r="E151" s="5"/>
      <c r="F151" s="2"/>
    </row>
    <row r="152" spans="1:6" x14ac:dyDescent="0.25">
      <c r="A152" s="85">
        <v>45362</v>
      </c>
      <c r="B152" s="86" t="s">
        <v>165</v>
      </c>
      <c r="C152" s="92" t="s">
        <v>114</v>
      </c>
      <c r="D152" s="99">
        <v>8133</v>
      </c>
      <c r="E152" s="5"/>
      <c r="F152" s="2"/>
    </row>
    <row r="153" spans="1:6" x14ac:dyDescent="0.25">
      <c r="A153" s="85">
        <v>45362</v>
      </c>
      <c r="B153" s="86" t="s">
        <v>166</v>
      </c>
      <c r="C153" s="92" t="s">
        <v>118</v>
      </c>
      <c r="D153" s="99">
        <v>4322</v>
      </c>
      <c r="E153" s="5"/>
      <c r="F153" s="2"/>
    </row>
    <row r="154" spans="1:6" x14ac:dyDescent="0.25">
      <c r="A154" s="85">
        <v>45362</v>
      </c>
      <c r="B154" s="86" t="s">
        <v>167</v>
      </c>
      <c r="C154" s="92" t="s">
        <v>118</v>
      </c>
      <c r="D154" s="99">
        <v>41156</v>
      </c>
      <c r="E154" s="5"/>
      <c r="F154" s="2"/>
    </row>
    <row r="155" spans="1:6" x14ac:dyDescent="0.25">
      <c r="A155" s="85">
        <v>45362</v>
      </c>
      <c r="B155" s="86" t="s">
        <v>168</v>
      </c>
      <c r="C155" s="92" t="s">
        <v>22</v>
      </c>
      <c r="D155" s="99">
        <v>9273</v>
      </c>
      <c r="E155" s="5"/>
      <c r="F155" s="2"/>
    </row>
    <row r="156" spans="1:6" x14ac:dyDescent="0.25">
      <c r="A156" s="85">
        <v>45362</v>
      </c>
      <c r="B156" s="86" t="s">
        <v>169</v>
      </c>
      <c r="C156" s="92" t="s">
        <v>22</v>
      </c>
      <c r="D156" s="99">
        <v>9923</v>
      </c>
      <c r="E156" s="5"/>
      <c r="F156" s="2"/>
    </row>
    <row r="157" spans="1:6" x14ac:dyDescent="0.25">
      <c r="A157" s="85">
        <v>45362</v>
      </c>
      <c r="B157" s="86" t="s">
        <v>170</v>
      </c>
      <c r="C157" s="92" t="s">
        <v>107</v>
      </c>
      <c r="D157" s="99">
        <v>13561</v>
      </c>
      <c r="E157" s="5"/>
      <c r="F157" s="2"/>
    </row>
    <row r="158" spans="1:6" x14ac:dyDescent="0.25">
      <c r="A158" s="85">
        <v>45362</v>
      </c>
      <c r="B158" s="86" t="s">
        <v>171</v>
      </c>
      <c r="C158" s="92" t="s">
        <v>109</v>
      </c>
      <c r="D158" s="99">
        <v>12414</v>
      </c>
      <c r="E158" s="5"/>
      <c r="F158" s="2"/>
    </row>
    <row r="159" spans="1:6" x14ac:dyDescent="0.25">
      <c r="A159" s="100">
        <v>45363</v>
      </c>
      <c r="B159" s="86" t="s">
        <v>172</v>
      </c>
      <c r="C159" s="92" t="s">
        <v>114</v>
      </c>
      <c r="D159" s="99">
        <v>6980</v>
      </c>
      <c r="E159" s="5"/>
      <c r="F159" s="2"/>
    </row>
    <row r="160" spans="1:6" x14ac:dyDescent="0.25">
      <c r="A160" s="100">
        <v>45363</v>
      </c>
      <c r="B160" s="86" t="s">
        <v>173</v>
      </c>
      <c r="C160" s="92" t="s">
        <v>114</v>
      </c>
      <c r="D160" s="99">
        <v>7800</v>
      </c>
      <c r="E160" s="5"/>
      <c r="F160" s="2"/>
    </row>
    <row r="161" spans="1:6" x14ac:dyDescent="0.25">
      <c r="A161" s="100">
        <v>45363</v>
      </c>
      <c r="B161" s="86" t="s">
        <v>174</v>
      </c>
      <c r="C161" s="92" t="s">
        <v>114</v>
      </c>
      <c r="D161" s="99">
        <v>10150</v>
      </c>
      <c r="E161" s="5"/>
      <c r="F161" s="2"/>
    </row>
    <row r="162" spans="1:6" x14ac:dyDescent="0.25">
      <c r="A162" s="100">
        <v>45363</v>
      </c>
      <c r="B162" s="86" t="s">
        <v>175</v>
      </c>
      <c r="C162" s="92" t="s">
        <v>37</v>
      </c>
      <c r="D162" s="99">
        <v>54153</v>
      </c>
      <c r="E162" s="5"/>
      <c r="F162" s="2"/>
    </row>
    <row r="163" spans="1:6" x14ac:dyDescent="0.25">
      <c r="A163" s="100">
        <v>45363</v>
      </c>
      <c r="B163" s="86" t="s">
        <v>176</v>
      </c>
      <c r="C163" s="92" t="s">
        <v>118</v>
      </c>
      <c r="D163" s="99">
        <v>1550</v>
      </c>
      <c r="E163" s="5"/>
      <c r="F163" s="2"/>
    </row>
    <row r="164" spans="1:6" x14ac:dyDescent="0.25">
      <c r="A164" s="100">
        <v>45363</v>
      </c>
      <c r="B164" s="91" t="s">
        <v>177</v>
      </c>
      <c r="C164" s="91" t="s">
        <v>107</v>
      </c>
      <c r="D164" s="101">
        <v>1320</v>
      </c>
      <c r="E164" s="5"/>
      <c r="F164" s="2"/>
    </row>
    <row r="165" spans="1:6" x14ac:dyDescent="0.25">
      <c r="A165" s="100">
        <v>45364</v>
      </c>
      <c r="B165" s="91" t="s">
        <v>178</v>
      </c>
      <c r="C165" s="91" t="s">
        <v>37</v>
      </c>
      <c r="D165" s="101">
        <v>79192</v>
      </c>
      <c r="E165" s="5"/>
      <c r="F165" s="2"/>
    </row>
    <row r="166" spans="1:6" x14ac:dyDescent="0.25">
      <c r="A166" s="100">
        <v>45364</v>
      </c>
      <c r="B166" s="91" t="s">
        <v>179</v>
      </c>
      <c r="C166" s="91" t="s">
        <v>114</v>
      </c>
      <c r="D166" s="101">
        <v>7505</v>
      </c>
      <c r="E166" s="5"/>
      <c r="F166" s="2"/>
    </row>
    <row r="167" spans="1:6" x14ac:dyDescent="0.25">
      <c r="A167" s="100">
        <v>45364</v>
      </c>
      <c r="B167" s="91" t="s">
        <v>180</v>
      </c>
      <c r="C167" s="91" t="s">
        <v>114</v>
      </c>
      <c r="D167" s="101">
        <v>13185</v>
      </c>
      <c r="E167" s="5"/>
      <c r="F167" s="2"/>
    </row>
    <row r="168" spans="1:6" x14ac:dyDescent="0.25">
      <c r="A168" s="100">
        <v>45364</v>
      </c>
      <c r="B168" s="91" t="s">
        <v>181</v>
      </c>
      <c r="C168" s="91" t="s">
        <v>118</v>
      </c>
      <c r="D168" s="101">
        <v>2450</v>
      </c>
      <c r="E168" s="5"/>
      <c r="F168" s="2"/>
    </row>
    <row r="169" spans="1:6" x14ac:dyDescent="0.25">
      <c r="A169" s="100">
        <v>45364</v>
      </c>
      <c r="B169" s="91" t="s">
        <v>182</v>
      </c>
      <c r="C169" s="91" t="s">
        <v>112</v>
      </c>
      <c r="D169" s="101">
        <v>1989</v>
      </c>
      <c r="E169" s="5"/>
      <c r="F169" s="2"/>
    </row>
    <row r="170" spans="1:6" x14ac:dyDescent="0.25">
      <c r="A170" s="100">
        <v>45364</v>
      </c>
      <c r="B170" s="91" t="s">
        <v>183</v>
      </c>
      <c r="C170" s="91" t="s">
        <v>107</v>
      </c>
      <c r="D170" s="101">
        <v>1740</v>
      </c>
      <c r="E170" s="5"/>
      <c r="F170" s="2"/>
    </row>
    <row r="171" spans="1:6" x14ac:dyDescent="0.25">
      <c r="A171" s="100">
        <v>45365</v>
      </c>
      <c r="B171" s="91" t="s">
        <v>184</v>
      </c>
      <c r="C171" s="91" t="s">
        <v>37</v>
      </c>
      <c r="D171" s="101">
        <v>160285.43</v>
      </c>
      <c r="E171" s="5"/>
      <c r="F171" s="2"/>
    </row>
    <row r="172" spans="1:6" x14ac:dyDescent="0.25">
      <c r="A172" s="100">
        <v>45365</v>
      </c>
      <c r="B172" s="91" t="s">
        <v>185</v>
      </c>
      <c r="C172" s="91" t="s">
        <v>37</v>
      </c>
      <c r="D172" s="101">
        <v>51532</v>
      </c>
      <c r="E172" s="5"/>
      <c r="F172" s="2"/>
    </row>
    <row r="173" spans="1:6" x14ac:dyDescent="0.25">
      <c r="A173" s="100">
        <v>45365</v>
      </c>
      <c r="B173" s="91" t="s">
        <v>186</v>
      </c>
      <c r="C173" s="91" t="s">
        <v>112</v>
      </c>
      <c r="D173" s="101">
        <v>1473</v>
      </c>
      <c r="E173" s="5"/>
      <c r="F173" s="2"/>
    </row>
    <row r="174" spans="1:6" x14ac:dyDescent="0.25">
      <c r="A174" s="100">
        <v>45365</v>
      </c>
      <c r="B174" s="91" t="s">
        <v>187</v>
      </c>
      <c r="C174" s="91" t="s">
        <v>114</v>
      </c>
      <c r="D174" s="101">
        <v>120748.5</v>
      </c>
      <c r="E174" s="5"/>
      <c r="F174" s="2"/>
    </row>
    <row r="175" spans="1:6" x14ac:dyDescent="0.25">
      <c r="A175" s="100">
        <v>45365</v>
      </c>
      <c r="B175" s="91" t="s">
        <v>188</v>
      </c>
      <c r="C175" s="91" t="s">
        <v>114</v>
      </c>
      <c r="D175" s="101">
        <v>14021</v>
      </c>
      <c r="E175" s="5"/>
      <c r="F175" s="2"/>
    </row>
    <row r="176" spans="1:6" x14ac:dyDescent="0.25">
      <c r="A176" s="100">
        <v>45365</v>
      </c>
      <c r="B176" s="91" t="s">
        <v>189</v>
      </c>
      <c r="C176" s="91" t="s">
        <v>114</v>
      </c>
      <c r="D176" s="101">
        <v>8594</v>
      </c>
      <c r="E176" s="5"/>
      <c r="F176" s="2"/>
    </row>
    <row r="177" spans="1:6" x14ac:dyDescent="0.25">
      <c r="A177" s="100">
        <v>45365</v>
      </c>
      <c r="B177" s="91" t="s">
        <v>190</v>
      </c>
      <c r="C177" s="91" t="s">
        <v>109</v>
      </c>
      <c r="D177" s="101">
        <v>5891</v>
      </c>
      <c r="E177" s="5"/>
      <c r="F177" s="2"/>
    </row>
    <row r="178" spans="1:6" x14ac:dyDescent="0.25">
      <c r="A178" s="100">
        <v>45365</v>
      </c>
      <c r="B178" s="91" t="s">
        <v>191</v>
      </c>
      <c r="C178" s="91" t="s">
        <v>120</v>
      </c>
      <c r="D178" s="101">
        <v>1945</v>
      </c>
      <c r="E178" s="5"/>
      <c r="F178" s="2"/>
    </row>
    <row r="179" spans="1:6" x14ac:dyDescent="0.25">
      <c r="A179" s="100">
        <v>45365</v>
      </c>
      <c r="B179" s="91" t="s">
        <v>192</v>
      </c>
      <c r="C179" s="91" t="s">
        <v>118</v>
      </c>
      <c r="D179" s="101">
        <v>33883.660000000003</v>
      </c>
      <c r="E179" s="5"/>
      <c r="F179" s="2"/>
    </row>
    <row r="180" spans="1:6" x14ac:dyDescent="0.25">
      <c r="A180" s="100">
        <v>45365</v>
      </c>
      <c r="B180" s="91" t="s">
        <v>193</v>
      </c>
      <c r="C180" s="91" t="s">
        <v>194</v>
      </c>
      <c r="D180" s="101">
        <v>3707.56</v>
      </c>
      <c r="E180" s="5"/>
      <c r="F180" s="2"/>
    </row>
    <row r="181" spans="1:6" ht="15.75" customHeight="1" x14ac:dyDescent="0.25">
      <c r="A181" s="100">
        <v>45365</v>
      </c>
      <c r="B181" s="91" t="s">
        <v>195</v>
      </c>
      <c r="C181" s="91" t="s">
        <v>155</v>
      </c>
      <c r="D181" s="102">
        <v>950</v>
      </c>
      <c r="E181" s="5"/>
      <c r="F181" s="2"/>
    </row>
    <row r="182" spans="1:6" x14ac:dyDescent="0.25">
      <c r="A182" s="100">
        <v>45365</v>
      </c>
      <c r="B182" s="91" t="s">
        <v>196</v>
      </c>
      <c r="C182" s="91" t="s">
        <v>155</v>
      </c>
      <c r="D182" s="101">
        <v>1100</v>
      </c>
      <c r="E182" s="5"/>
      <c r="F182" s="2"/>
    </row>
    <row r="183" spans="1:6" x14ac:dyDescent="0.25">
      <c r="A183" s="100">
        <v>45365</v>
      </c>
      <c r="B183" s="91" t="s">
        <v>197</v>
      </c>
      <c r="C183" s="91" t="s">
        <v>109</v>
      </c>
      <c r="D183" s="101">
        <v>32677</v>
      </c>
      <c r="E183" s="5"/>
      <c r="F183" s="2"/>
    </row>
    <row r="184" spans="1:6" x14ac:dyDescent="0.25">
      <c r="A184" s="100">
        <v>45365</v>
      </c>
      <c r="B184" s="91" t="s">
        <v>198</v>
      </c>
      <c r="C184" s="91" t="s">
        <v>107</v>
      </c>
      <c r="D184" s="101">
        <v>1715</v>
      </c>
      <c r="E184" s="5"/>
      <c r="F184" s="2"/>
    </row>
    <row r="185" spans="1:6" x14ac:dyDescent="0.25">
      <c r="A185" s="100">
        <v>45366</v>
      </c>
      <c r="B185" s="91" t="s">
        <v>199</v>
      </c>
      <c r="C185" s="91" t="s">
        <v>37</v>
      </c>
      <c r="D185" s="101">
        <v>54620</v>
      </c>
      <c r="E185" s="5"/>
      <c r="F185" s="2"/>
    </row>
    <row r="186" spans="1:6" x14ac:dyDescent="0.25">
      <c r="A186" s="100">
        <v>45366</v>
      </c>
      <c r="B186" s="91" t="s">
        <v>189</v>
      </c>
      <c r="C186" s="91" t="s">
        <v>114</v>
      </c>
      <c r="D186" s="101">
        <v>1000</v>
      </c>
      <c r="E186" s="5"/>
      <c r="F186" s="2"/>
    </row>
    <row r="187" spans="1:6" x14ac:dyDescent="0.25">
      <c r="A187" s="100">
        <v>45366</v>
      </c>
      <c r="B187" s="91" t="s">
        <v>28</v>
      </c>
      <c r="C187" s="91" t="s">
        <v>114</v>
      </c>
      <c r="D187" s="101">
        <v>15091</v>
      </c>
      <c r="E187" s="5"/>
      <c r="F187" s="2"/>
    </row>
    <row r="188" spans="1:6" ht="15" customHeight="1" x14ac:dyDescent="0.25">
      <c r="A188" s="100">
        <v>45366</v>
      </c>
      <c r="B188" s="91" t="s">
        <v>29</v>
      </c>
      <c r="C188" s="91" t="s">
        <v>114</v>
      </c>
      <c r="D188" s="101">
        <v>8660</v>
      </c>
      <c r="E188" s="5"/>
      <c r="F188" s="2"/>
    </row>
    <row r="189" spans="1:6" x14ac:dyDescent="0.25">
      <c r="A189" s="100">
        <v>45366</v>
      </c>
      <c r="B189" s="91" t="s">
        <v>200</v>
      </c>
      <c r="C189" s="91" t="s">
        <v>118</v>
      </c>
      <c r="D189" s="102">
        <v>200</v>
      </c>
      <c r="E189" s="5"/>
      <c r="F189" s="2"/>
    </row>
    <row r="190" spans="1:6" x14ac:dyDescent="0.25">
      <c r="A190" s="100">
        <v>45366</v>
      </c>
      <c r="B190" s="91" t="s">
        <v>201</v>
      </c>
      <c r="C190" s="91" t="s">
        <v>112</v>
      </c>
      <c r="D190" s="102">
        <v>250</v>
      </c>
      <c r="E190" s="5"/>
      <c r="F190" s="2"/>
    </row>
    <row r="191" spans="1:6" x14ac:dyDescent="0.25">
      <c r="A191" s="100">
        <v>45369</v>
      </c>
      <c r="B191" s="91" t="s">
        <v>202</v>
      </c>
      <c r="C191" s="91" t="s">
        <v>155</v>
      </c>
      <c r="D191" s="102">
        <v>600</v>
      </c>
      <c r="E191" s="5"/>
      <c r="F191" s="2"/>
    </row>
    <row r="192" spans="1:6" x14ac:dyDescent="0.25">
      <c r="A192" s="100">
        <v>45369</v>
      </c>
      <c r="B192" s="91" t="s">
        <v>203</v>
      </c>
      <c r="C192" s="91" t="s">
        <v>102</v>
      </c>
      <c r="D192" s="101">
        <v>33240</v>
      </c>
      <c r="E192" s="5"/>
      <c r="F192" s="2"/>
    </row>
    <row r="193" spans="1:6" x14ac:dyDescent="0.25">
      <c r="A193" s="100">
        <v>45369</v>
      </c>
      <c r="B193" s="91" t="s">
        <v>204</v>
      </c>
      <c r="C193" s="91" t="s">
        <v>107</v>
      </c>
      <c r="D193" s="102">
        <v>870</v>
      </c>
      <c r="E193" s="5"/>
      <c r="F193" s="2"/>
    </row>
    <row r="194" spans="1:6" ht="13.5" customHeight="1" x14ac:dyDescent="0.25">
      <c r="A194" s="100">
        <v>45369</v>
      </c>
      <c r="B194" s="91" t="s">
        <v>205</v>
      </c>
      <c r="C194" s="91" t="s">
        <v>109</v>
      </c>
      <c r="D194" s="102">
        <v>825</v>
      </c>
      <c r="E194" s="5"/>
      <c r="F194" s="2"/>
    </row>
    <row r="195" spans="1:6" x14ac:dyDescent="0.25">
      <c r="A195" s="100">
        <v>45366</v>
      </c>
      <c r="B195" s="91" t="s">
        <v>206</v>
      </c>
      <c r="C195" s="91" t="s">
        <v>37</v>
      </c>
      <c r="D195" s="101">
        <v>100620</v>
      </c>
      <c r="E195" s="5"/>
      <c r="F195" s="2"/>
    </row>
    <row r="196" spans="1:6" x14ac:dyDescent="0.25">
      <c r="A196" s="100">
        <v>45366</v>
      </c>
      <c r="B196" s="91" t="s">
        <v>207</v>
      </c>
      <c r="C196" s="91" t="s">
        <v>118</v>
      </c>
      <c r="D196" s="101">
        <v>1079</v>
      </c>
      <c r="E196" s="5"/>
      <c r="F196" s="2"/>
    </row>
    <row r="197" spans="1:6" x14ac:dyDescent="0.25">
      <c r="A197" s="100">
        <v>45366</v>
      </c>
      <c r="B197" s="91" t="s">
        <v>206</v>
      </c>
      <c r="C197" s="91" t="s">
        <v>37</v>
      </c>
      <c r="D197" s="101">
        <v>39926</v>
      </c>
      <c r="E197" s="5"/>
      <c r="F197" s="2"/>
    </row>
    <row r="198" spans="1:6" x14ac:dyDescent="0.25">
      <c r="A198" s="100">
        <v>45366</v>
      </c>
      <c r="B198" s="91" t="s">
        <v>208</v>
      </c>
      <c r="C198" s="91" t="s">
        <v>112</v>
      </c>
      <c r="D198" s="101">
        <v>2532</v>
      </c>
      <c r="E198" s="5"/>
      <c r="F198" s="2"/>
    </row>
    <row r="199" spans="1:6" x14ac:dyDescent="0.25">
      <c r="A199" s="100">
        <v>45366</v>
      </c>
      <c r="B199" s="91" t="s">
        <v>209</v>
      </c>
      <c r="C199" s="91" t="s">
        <v>114</v>
      </c>
      <c r="D199" s="101">
        <v>7189657.2000000002</v>
      </c>
      <c r="E199" s="5"/>
      <c r="F199" s="2"/>
    </row>
    <row r="200" spans="1:6" x14ac:dyDescent="0.25">
      <c r="A200" s="100">
        <v>45369</v>
      </c>
      <c r="B200" s="91" t="s">
        <v>210</v>
      </c>
      <c r="C200" s="86" t="s">
        <v>114</v>
      </c>
      <c r="D200" s="101">
        <v>8270</v>
      </c>
      <c r="E200" s="5"/>
      <c r="F200" s="2"/>
    </row>
    <row r="201" spans="1:6" x14ac:dyDescent="0.25">
      <c r="A201" s="100">
        <v>45369</v>
      </c>
      <c r="B201" s="91" t="s">
        <v>211</v>
      </c>
      <c r="C201" s="86" t="s">
        <v>114</v>
      </c>
      <c r="D201" s="101">
        <v>14086</v>
      </c>
      <c r="E201" s="5"/>
      <c r="F201" s="2"/>
    </row>
    <row r="202" spans="1:6" x14ac:dyDescent="0.25">
      <c r="A202" s="100">
        <v>45369</v>
      </c>
      <c r="B202" s="91" t="s">
        <v>212</v>
      </c>
      <c r="C202" s="86" t="s">
        <v>118</v>
      </c>
      <c r="D202" s="102">
        <v>150</v>
      </c>
      <c r="E202" s="5"/>
      <c r="F202" s="2"/>
    </row>
    <row r="203" spans="1:6" x14ac:dyDescent="0.25">
      <c r="A203" s="100">
        <v>45369</v>
      </c>
      <c r="B203" s="91" t="s">
        <v>213</v>
      </c>
      <c r="C203" s="86" t="s">
        <v>120</v>
      </c>
      <c r="D203" s="101">
        <v>1530</v>
      </c>
      <c r="E203" s="5"/>
      <c r="F203" s="2"/>
    </row>
    <row r="204" spans="1:6" x14ac:dyDescent="0.25">
      <c r="A204" s="100">
        <v>45369</v>
      </c>
      <c r="B204" s="91" t="s">
        <v>214</v>
      </c>
      <c r="C204" s="86" t="s">
        <v>120</v>
      </c>
      <c r="D204" s="101">
        <v>1775</v>
      </c>
      <c r="E204" s="5"/>
      <c r="F204" s="2"/>
    </row>
    <row r="205" spans="1:6" ht="16.5" customHeight="1" x14ac:dyDescent="0.25">
      <c r="A205" s="100">
        <v>45369</v>
      </c>
      <c r="B205" s="91">
        <v>22734582</v>
      </c>
      <c r="C205" s="86" t="s">
        <v>215</v>
      </c>
      <c r="D205" s="101">
        <v>30000</v>
      </c>
      <c r="E205" s="5"/>
      <c r="F205" s="2"/>
    </row>
    <row r="206" spans="1:6" x14ac:dyDescent="0.25">
      <c r="A206" s="100">
        <v>45369</v>
      </c>
      <c r="B206" s="91" t="s">
        <v>216</v>
      </c>
      <c r="C206" s="86" t="s">
        <v>215</v>
      </c>
      <c r="D206" s="101">
        <v>5185374.25</v>
      </c>
      <c r="E206" s="5"/>
      <c r="F206" s="2"/>
    </row>
    <row r="207" spans="1:6" x14ac:dyDescent="0.25">
      <c r="A207" s="100">
        <v>45369</v>
      </c>
      <c r="B207" s="91" t="s">
        <v>217</v>
      </c>
      <c r="C207" s="86" t="s">
        <v>109</v>
      </c>
      <c r="D207" s="101">
        <v>24837</v>
      </c>
      <c r="E207" s="5"/>
      <c r="F207" s="2"/>
    </row>
    <row r="208" spans="1:6" x14ac:dyDescent="0.25">
      <c r="A208" s="100">
        <v>45369</v>
      </c>
      <c r="B208" s="91" t="s">
        <v>218</v>
      </c>
      <c r="C208" s="86" t="s">
        <v>107</v>
      </c>
      <c r="D208" s="102">
        <v>968</v>
      </c>
      <c r="E208" s="5"/>
      <c r="F208" s="2"/>
    </row>
    <row r="209" spans="1:6" x14ac:dyDescent="0.25">
      <c r="A209" s="100">
        <v>45369</v>
      </c>
      <c r="B209" s="91" t="s">
        <v>219</v>
      </c>
      <c r="C209" s="86" t="s">
        <v>194</v>
      </c>
      <c r="D209" s="101">
        <v>11853</v>
      </c>
      <c r="E209" s="5"/>
      <c r="F209" s="2"/>
    </row>
    <row r="210" spans="1:6" x14ac:dyDescent="0.25">
      <c r="A210" s="100">
        <v>45370</v>
      </c>
      <c r="B210" s="91" t="s">
        <v>220</v>
      </c>
      <c r="C210" s="86" t="s">
        <v>37</v>
      </c>
      <c r="D210" s="101">
        <v>150130</v>
      </c>
      <c r="E210" s="5"/>
      <c r="F210" s="2"/>
    </row>
    <row r="211" spans="1:6" x14ac:dyDescent="0.25">
      <c r="A211" s="100">
        <v>45370</v>
      </c>
      <c r="B211" s="91" t="s">
        <v>221</v>
      </c>
      <c r="C211" s="86" t="s">
        <v>112</v>
      </c>
      <c r="D211" s="101">
        <v>1768</v>
      </c>
      <c r="E211" s="5"/>
      <c r="F211" s="2"/>
    </row>
    <row r="212" spans="1:6" x14ac:dyDescent="0.25">
      <c r="A212" s="100">
        <v>45370</v>
      </c>
      <c r="B212" s="91" t="s">
        <v>222</v>
      </c>
      <c r="C212" s="86" t="s">
        <v>215</v>
      </c>
      <c r="D212" s="101">
        <v>91723.62</v>
      </c>
      <c r="E212" s="5"/>
      <c r="F212" s="2"/>
    </row>
    <row r="213" spans="1:6" x14ac:dyDescent="0.25">
      <c r="A213" s="100">
        <v>45370</v>
      </c>
      <c r="B213" s="91" t="s">
        <v>223</v>
      </c>
      <c r="C213" s="86" t="s">
        <v>215</v>
      </c>
      <c r="D213" s="101">
        <v>91723.62</v>
      </c>
      <c r="E213" s="5"/>
      <c r="F213" s="2"/>
    </row>
    <row r="214" spans="1:6" x14ac:dyDescent="0.25">
      <c r="A214" s="100">
        <v>45370</v>
      </c>
      <c r="B214" s="91" t="s">
        <v>224</v>
      </c>
      <c r="C214" s="86" t="s">
        <v>215</v>
      </c>
      <c r="D214" s="101">
        <v>68821.13</v>
      </c>
      <c r="E214" s="5"/>
      <c r="F214" s="2"/>
    </row>
    <row r="215" spans="1:6" x14ac:dyDescent="0.25">
      <c r="A215" s="100">
        <v>45370</v>
      </c>
      <c r="B215" s="91" t="s">
        <v>225</v>
      </c>
      <c r="C215" s="86" t="s">
        <v>114</v>
      </c>
      <c r="D215" s="101">
        <v>10297</v>
      </c>
      <c r="E215" s="5"/>
      <c r="F215" s="2"/>
    </row>
    <row r="216" spans="1:6" x14ac:dyDescent="0.25">
      <c r="A216" s="100">
        <v>45370</v>
      </c>
      <c r="B216" s="91" t="s">
        <v>226</v>
      </c>
      <c r="C216" s="86" t="s">
        <v>114</v>
      </c>
      <c r="D216" s="101">
        <v>10735</v>
      </c>
      <c r="E216" s="5"/>
      <c r="F216" s="2"/>
    </row>
    <row r="217" spans="1:6" x14ac:dyDescent="0.25">
      <c r="A217" s="100">
        <v>45370</v>
      </c>
      <c r="B217" s="91" t="s">
        <v>227</v>
      </c>
      <c r="C217" s="86" t="s">
        <v>114</v>
      </c>
      <c r="D217" s="101">
        <v>7985</v>
      </c>
      <c r="E217" s="5"/>
      <c r="F217" s="2"/>
    </row>
    <row r="218" spans="1:6" x14ac:dyDescent="0.25">
      <c r="A218" s="100">
        <v>45370</v>
      </c>
      <c r="B218" s="91" t="s">
        <v>228</v>
      </c>
      <c r="C218" s="86" t="s">
        <v>118</v>
      </c>
      <c r="D218" s="102">
        <v>650</v>
      </c>
      <c r="E218" s="5"/>
      <c r="F218" s="2"/>
    </row>
    <row r="219" spans="1:6" x14ac:dyDescent="0.25">
      <c r="A219" s="100">
        <v>45370</v>
      </c>
      <c r="B219" s="91" t="s">
        <v>229</v>
      </c>
      <c r="C219" s="86" t="s">
        <v>107</v>
      </c>
      <c r="D219" s="101">
        <v>1525</v>
      </c>
      <c r="E219" s="5"/>
      <c r="F219" s="2"/>
    </row>
    <row r="220" spans="1:6" x14ac:dyDescent="0.25">
      <c r="A220" s="100">
        <v>45371</v>
      </c>
      <c r="B220" s="91" t="s">
        <v>230</v>
      </c>
      <c r="C220" s="86" t="s">
        <v>114</v>
      </c>
      <c r="D220" s="101">
        <v>7880</v>
      </c>
      <c r="E220" s="5"/>
      <c r="F220" s="2"/>
    </row>
    <row r="221" spans="1:6" x14ac:dyDescent="0.25">
      <c r="A221" s="100">
        <v>45371</v>
      </c>
      <c r="B221" s="91" t="s">
        <v>231</v>
      </c>
      <c r="C221" s="86" t="s">
        <v>114</v>
      </c>
      <c r="D221" s="101">
        <v>12214</v>
      </c>
      <c r="E221" s="5"/>
      <c r="F221" s="2"/>
    </row>
    <row r="222" spans="1:6" ht="15.75" customHeight="1" x14ac:dyDescent="0.25">
      <c r="A222" s="100">
        <v>45371</v>
      </c>
      <c r="B222" s="91" t="s">
        <v>232</v>
      </c>
      <c r="C222" s="86" t="s">
        <v>37</v>
      </c>
      <c r="D222" s="101">
        <v>128690</v>
      </c>
      <c r="E222" s="5"/>
      <c r="F222" s="2"/>
    </row>
    <row r="223" spans="1:6" x14ac:dyDescent="0.25">
      <c r="A223" s="100">
        <v>45371</v>
      </c>
      <c r="B223" s="91" t="s">
        <v>233</v>
      </c>
      <c r="C223" s="86" t="s">
        <v>114</v>
      </c>
      <c r="D223" s="101">
        <v>3030149.99</v>
      </c>
      <c r="E223" s="5"/>
      <c r="F223" s="2"/>
    </row>
    <row r="224" spans="1:6" x14ac:dyDescent="0.25">
      <c r="A224" s="100">
        <v>45371</v>
      </c>
      <c r="B224" s="91" t="s">
        <v>234</v>
      </c>
      <c r="C224" s="86" t="s">
        <v>114</v>
      </c>
      <c r="D224" s="101">
        <v>4720</v>
      </c>
      <c r="E224" s="5"/>
      <c r="F224" s="2"/>
    </row>
    <row r="225" spans="1:6" x14ac:dyDescent="0.25">
      <c r="A225" s="100">
        <v>45371</v>
      </c>
      <c r="B225" s="91" t="s">
        <v>235</v>
      </c>
      <c r="C225" s="86" t="s">
        <v>118</v>
      </c>
      <c r="D225" s="102">
        <v>725</v>
      </c>
      <c r="E225" s="5"/>
      <c r="F225" s="2"/>
    </row>
    <row r="226" spans="1:6" x14ac:dyDescent="0.25">
      <c r="A226" s="100">
        <v>45371</v>
      </c>
      <c r="B226" s="91" t="s">
        <v>236</v>
      </c>
      <c r="C226" s="86" t="s">
        <v>120</v>
      </c>
      <c r="D226" s="101">
        <v>2105</v>
      </c>
      <c r="E226" s="5"/>
      <c r="F226" s="2"/>
    </row>
    <row r="227" spans="1:6" x14ac:dyDescent="0.25">
      <c r="A227" s="100">
        <v>45371</v>
      </c>
      <c r="B227" s="91" t="s">
        <v>237</v>
      </c>
      <c r="C227" s="86" t="s">
        <v>109</v>
      </c>
      <c r="D227" s="101">
        <v>7225</v>
      </c>
      <c r="E227" s="5"/>
      <c r="F227" s="2"/>
    </row>
    <row r="228" spans="1:6" x14ac:dyDescent="0.25">
      <c r="A228" s="100">
        <v>45371</v>
      </c>
      <c r="B228" s="91" t="s">
        <v>238</v>
      </c>
      <c r="C228" s="86" t="s">
        <v>107</v>
      </c>
      <c r="D228" s="102">
        <v>260</v>
      </c>
      <c r="E228" s="5"/>
      <c r="F228" s="2"/>
    </row>
    <row r="229" spans="1:6" x14ac:dyDescent="0.25">
      <c r="A229" s="100">
        <v>45372</v>
      </c>
      <c r="B229" s="91" t="s">
        <v>239</v>
      </c>
      <c r="C229" s="91" t="s">
        <v>37</v>
      </c>
      <c r="D229" s="101">
        <v>121948</v>
      </c>
      <c r="E229" s="5"/>
      <c r="F229" s="2"/>
    </row>
    <row r="230" spans="1:6" x14ac:dyDescent="0.25">
      <c r="A230" s="100">
        <v>45372</v>
      </c>
      <c r="B230" s="91" t="s">
        <v>240</v>
      </c>
      <c r="C230" s="91" t="s">
        <v>37</v>
      </c>
      <c r="D230" s="101">
        <v>156474.49</v>
      </c>
      <c r="E230" s="5"/>
      <c r="F230" s="2"/>
    </row>
    <row r="231" spans="1:6" x14ac:dyDescent="0.25">
      <c r="A231" s="100">
        <v>45372</v>
      </c>
      <c r="B231" s="91" t="s">
        <v>148</v>
      </c>
      <c r="C231" s="91" t="s">
        <v>114</v>
      </c>
      <c r="D231" s="101">
        <v>132160</v>
      </c>
      <c r="E231" s="5"/>
      <c r="F231" s="2"/>
    </row>
    <row r="232" spans="1:6" x14ac:dyDescent="0.25">
      <c r="A232" s="100">
        <v>45372</v>
      </c>
      <c r="B232" s="91" t="s">
        <v>241</v>
      </c>
      <c r="C232" s="91" t="s">
        <v>112</v>
      </c>
      <c r="D232" s="101">
        <v>6487</v>
      </c>
      <c r="E232" s="5"/>
      <c r="F232" s="2"/>
    </row>
    <row r="233" spans="1:6" x14ac:dyDescent="0.25">
      <c r="A233" s="100">
        <v>45372</v>
      </c>
      <c r="B233" s="91" t="s">
        <v>149</v>
      </c>
      <c r="C233" s="91" t="s">
        <v>114</v>
      </c>
      <c r="D233" s="101">
        <v>8660</v>
      </c>
      <c r="E233" s="5"/>
      <c r="F233" s="2"/>
    </row>
    <row r="234" spans="1:6" x14ac:dyDescent="0.25">
      <c r="A234" s="100">
        <v>45372</v>
      </c>
      <c r="B234" s="91" t="s">
        <v>242</v>
      </c>
      <c r="C234" s="91" t="s">
        <v>114</v>
      </c>
      <c r="D234" s="101">
        <v>13276</v>
      </c>
      <c r="E234" s="5"/>
      <c r="F234" s="2"/>
    </row>
    <row r="235" spans="1:6" x14ac:dyDescent="0.25">
      <c r="A235" s="100">
        <v>45372</v>
      </c>
      <c r="B235" s="91" t="s">
        <v>243</v>
      </c>
      <c r="C235" s="91" t="s">
        <v>118</v>
      </c>
      <c r="D235" s="102">
        <v>475</v>
      </c>
      <c r="E235" s="5"/>
      <c r="F235" s="2"/>
    </row>
    <row r="236" spans="1:6" x14ac:dyDescent="0.25">
      <c r="A236" s="100">
        <v>45372</v>
      </c>
      <c r="B236" s="91" t="s">
        <v>244</v>
      </c>
      <c r="C236" s="91" t="s">
        <v>215</v>
      </c>
      <c r="D236" s="101">
        <v>405751</v>
      </c>
      <c r="E236" s="5"/>
      <c r="F236" s="2"/>
    </row>
    <row r="237" spans="1:6" ht="16.5" customHeight="1" x14ac:dyDescent="0.25">
      <c r="A237" s="100">
        <v>45372</v>
      </c>
      <c r="B237" s="91" t="s">
        <v>245</v>
      </c>
      <c r="C237" s="91" t="s">
        <v>109</v>
      </c>
      <c r="D237" s="101">
        <v>59603.55</v>
      </c>
      <c r="E237" s="5"/>
      <c r="F237" s="2"/>
    </row>
    <row r="238" spans="1:6" x14ac:dyDescent="0.25">
      <c r="A238" s="100">
        <v>45372</v>
      </c>
      <c r="B238" s="91" t="s">
        <v>246</v>
      </c>
      <c r="C238" s="91" t="s">
        <v>107</v>
      </c>
      <c r="D238" s="101">
        <v>19655</v>
      </c>
      <c r="E238" s="5"/>
      <c r="F238" s="2"/>
    </row>
    <row r="239" spans="1:6" ht="15.75" customHeight="1" x14ac:dyDescent="0.25">
      <c r="A239" s="100">
        <v>45372</v>
      </c>
      <c r="B239" s="91" t="s">
        <v>247</v>
      </c>
      <c r="C239" s="91" t="s">
        <v>109</v>
      </c>
      <c r="D239" s="102">
        <v>1</v>
      </c>
      <c r="E239" s="5"/>
      <c r="F239" s="2"/>
    </row>
    <row r="240" spans="1:6" x14ac:dyDescent="0.25">
      <c r="A240" s="100">
        <v>45373</v>
      </c>
      <c r="B240" s="91" t="s">
        <v>248</v>
      </c>
      <c r="C240" s="91" t="s">
        <v>114</v>
      </c>
      <c r="D240" s="101">
        <v>1000</v>
      </c>
      <c r="E240" s="5"/>
      <c r="F240" s="2"/>
    </row>
    <row r="241" spans="1:6" x14ac:dyDescent="0.25">
      <c r="A241" s="100">
        <v>45373</v>
      </c>
      <c r="B241" s="91" t="s">
        <v>249</v>
      </c>
      <c r="C241" s="91" t="s">
        <v>114</v>
      </c>
      <c r="D241" s="101">
        <v>1000</v>
      </c>
      <c r="E241" s="5"/>
      <c r="F241" s="2"/>
    </row>
    <row r="242" spans="1:6" x14ac:dyDescent="0.25">
      <c r="A242" s="100">
        <v>45373</v>
      </c>
      <c r="B242" s="91" t="s">
        <v>230</v>
      </c>
      <c r="C242" s="91" t="s">
        <v>114</v>
      </c>
      <c r="D242" s="101">
        <v>8544</v>
      </c>
      <c r="E242" s="5"/>
      <c r="F242" s="2"/>
    </row>
    <row r="243" spans="1:6" x14ac:dyDescent="0.25">
      <c r="A243" s="100">
        <v>45373</v>
      </c>
      <c r="B243" s="91" t="s">
        <v>231</v>
      </c>
      <c r="C243" s="91" t="s">
        <v>114</v>
      </c>
      <c r="D243" s="101">
        <v>14069</v>
      </c>
      <c r="E243" s="5"/>
      <c r="F243" s="2"/>
    </row>
    <row r="244" spans="1:6" x14ac:dyDescent="0.25">
      <c r="A244" s="100">
        <v>45373</v>
      </c>
      <c r="B244" s="91" t="s">
        <v>250</v>
      </c>
      <c r="C244" s="91" t="s">
        <v>37</v>
      </c>
      <c r="D244" s="101">
        <v>47655</v>
      </c>
      <c r="E244" s="5"/>
      <c r="F244" s="2"/>
    </row>
    <row r="245" spans="1:6" x14ac:dyDescent="0.25">
      <c r="A245" s="100">
        <v>45373</v>
      </c>
      <c r="B245" s="91" t="s">
        <v>30</v>
      </c>
      <c r="C245" s="91" t="s">
        <v>118</v>
      </c>
      <c r="D245" s="101">
        <v>1550</v>
      </c>
      <c r="E245" s="5"/>
      <c r="F245" s="2"/>
    </row>
    <row r="246" spans="1:6" x14ac:dyDescent="0.25">
      <c r="A246" s="100">
        <v>45373</v>
      </c>
      <c r="B246" s="91" t="s">
        <v>251</v>
      </c>
      <c r="C246" s="91" t="s">
        <v>194</v>
      </c>
      <c r="D246" s="101">
        <v>8835</v>
      </c>
      <c r="E246" s="5"/>
      <c r="F246" s="2"/>
    </row>
    <row r="247" spans="1:6" ht="18" customHeight="1" x14ac:dyDescent="0.25">
      <c r="A247" s="100">
        <v>45373</v>
      </c>
      <c r="B247" s="91" t="s">
        <v>252</v>
      </c>
      <c r="C247" s="91" t="s">
        <v>118</v>
      </c>
      <c r="D247" s="101">
        <v>55180</v>
      </c>
      <c r="E247" s="5"/>
      <c r="F247" s="2"/>
    </row>
    <row r="248" spans="1:6" x14ac:dyDescent="0.25">
      <c r="A248" s="100">
        <v>45373</v>
      </c>
      <c r="B248" s="91" t="s">
        <v>253</v>
      </c>
      <c r="C248" s="91" t="s">
        <v>155</v>
      </c>
      <c r="D248" s="101">
        <v>3000</v>
      </c>
      <c r="E248" s="5"/>
      <c r="F248" s="2"/>
    </row>
    <row r="249" spans="1:6" x14ac:dyDescent="0.25">
      <c r="A249" s="100">
        <v>45373</v>
      </c>
      <c r="B249" s="91" t="s">
        <v>254</v>
      </c>
      <c r="C249" s="91" t="s">
        <v>155</v>
      </c>
      <c r="D249" s="102">
        <v>170</v>
      </c>
      <c r="E249" s="5"/>
      <c r="F249" s="2"/>
    </row>
    <row r="250" spans="1:6" x14ac:dyDescent="0.25">
      <c r="A250" s="100">
        <v>45373</v>
      </c>
      <c r="B250" s="91" t="s">
        <v>255</v>
      </c>
      <c r="C250" s="91" t="s">
        <v>155</v>
      </c>
      <c r="D250" s="102">
        <v>750</v>
      </c>
      <c r="E250" s="5"/>
      <c r="F250" s="2"/>
    </row>
    <row r="251" spans="1:6" x14ac:dyDescent="0.25">
      <c r="A251" s="100">
        <v>45373</v>
      </c>
      <c r="B251" s="91" t="s">
        <v>256</v>
      </c>
      <c r="C251" s="91" t="s">
        <v>155</v>
      </c>
      <c r="D251" s="102">
        <v>750</v>
      </c>
      <c r="E251" s="5"/>
      <c r="F251" s="2"/>
    </row>
    <row r="252" spans="1:6" x14ac:dyDescent="0.25">
      <c r="A252" s="100">
        <v>45376</v>
      </c>
      <c r="B252" s="91" t="s">
        <v>257</v>
      </c>
      <c r="C252" s="91" t="s">
        <v>37</v>
      </c>
      <c r="D252" s="101">
        <v>656038.17000000004</v>
      </c>
      <c r="E252" s="5"/>
      <c r="F252" s="2"/>
    </row>
    <row r="253" spans="1:6" ht="15" customHeight="1" x14ac:dyDescent="0.25">
      <c r="A253" s="100">
        <v>45376</v>
      </c>
      <c r="B253" s="91" t="s">
        <v>258</v>
      </c>
      <c r="C253" s="91" t="s">
        <v>37</v>
      </c>
      <c r="D253" s="101">
        <v>100283</v>
      </c>
      <c r="E253" s="5"/>
      <c r="F253" s="2"/>
    </row>
    <row r="254" spans="1:6" x14ac:dyDescent="0.25">
      <c r="A254" s="100">
        <v>45376</v>
      </c>
      <c r="B254" s="91" t="s">
        <v>255</v>
      </c>
      <c r="C254" s="91" t="s">
        <v>155</v>
      </c>
      <c r="D254" s="101">
        <v>28167.79</v>
      </c>
      <c r="E254" s="5"/>
      <c r="F254" s="2"/>
    </row>
    <row r="255" spans="1:6" x14ac:dyDescent="0.25">
      <c r="A255" s="100">
        <v>45376</v>
      </c>
      <c r="B255" s="91" t="s">
        <v>259</v>
      </c>
      <c r="C255" s="91" t="s">
        <v>102</v>
      </c>
      <c r="D255" s="101">
        <v>22160</v>
      </c>
      <c r="E255" s="5"/>
      <c r="F255" s="2"/>
    </row>
    <row r="256" spans="1:6" x14ac:dyDescent="0.25">
      <c r="A256" s="100">
        <v>45376</v>
      </c>
      <c r="B256" s="91" t="s">
        <v>260</v>
      </c>
      <c r="C256" s="91" t="s">
        <v>102</v>
      </c>
      <c r="D256" s="101">
        <v>18013</v>
      </c>
      <c r="E256" s="5"/>
      <c r="F256" s="2"/>
    </row>
    <row r="257" spans="1:6" x14ac:dyDescent="0.25">
      <c r="A257" s="100">
        <v>45376</v>
      </c>
      <c r="B257" s="91" t="s">
        <v>261</v>
      </c>
      <c r="C257" s="91" t="s">
        <v>37</v>
      </c>
      <c r="D257" s="101">
        <v>81852</v>
      </c>
      <c r="E257" s="5"/>
      <c r="F257" s="2"/>
    </row>
    <row r="258" spans="1:6" x14ac:dyDescent="0.25">
      <c r="A258" s="100">
        <v>45376</v>
      </c>
      <c r="B258" s="91" t="s">
        <v>262</v>
      </c>
      <c r="C258" s="91" t="s">
        <v>37</v>
      </c>
      <c r="D258" s="101">
        <v>259436.48</v>
      </c>
      <c r="E258" s="5"/>
      <c r="F258" s="2"/>
    </row>
    <row r="259" spans="1:6" x14ac:dyDescent="0.25">
      <c r="A259" s="100">
        <v>45376</v>
      </c>
      <c r="B259" s="91" t="s">
        <v>263</v>
      </c>
      <c r="C259" s="91" t="s">
        <v>37</v>
      </c>
      <c r="D259" s="101">
        <v>29071</v>
      </c>
      <c r="E259" s="5"/>
      <c r="F259" s="2"/>
    </row>
    <row r="260" spans="1:6" x14ac:dyDescent="0.25">
      <c r="A260" s="100">
        <v>45376</v>
      </c>
      <c r="B260" s="91" t="s">
        <v>264</v>
      </c>
      <c r="C260" s="91" t="s">
        <v>107</v>
      </c>
      <c r="D260" s="101">
        <v>1346</v>
      </c>
      <c r="E260" s="5"/>
      <c r="F260" s="2"/>
    </row>
    <row r="261" spans="1:6" x14ac:dyDescent="0.25">
      <c r="A261" s="100">
        <v>45376</v>
      </c>
      <c r="B261" s="91" t="s">
        <v>265</v>
      </c>
      <c r="C261" s="91" t="s">
        <v>109</v>
      </c>
      <c r="D261" s="101">
        <v>8740</v>
      </c>
      <c r="E261" s="5"/>
      <c r="F261" s="2"/>
    </row>
    <row r="262" spans="1:6" x14ac:dyDescent="0.25">
      <c r="A262" s="100">
        <v>45376</v>
      </c>
      <c r="B262" s="91" t="s">
        <v>266</v>
      </c>
      <c r="C262" s="91" t="s">
        <v>155</v>
      </c>
      <c r="D262" s="101">
        <v>6266</v>
      </c>
      <c r="E262" s="5"/>
      <c r="F262" s="2"/>
    </row>
    <row r="263" spans="1:6" x14ac:dyDescent="0.25">
      <c r="A263" s="100">
        <v>45376</v>
      </c>
      <c r="B263" s="91" t="s">
        <v>267</v>
      </c>
      <c r="C263" s="91" t="s">
        <v>155</v>
      </c>
      <c r="D263" s="101">
        <v>5902</v>
      </c>
      <c r="E263" s="5"/>
      <c r="F263" s="2"/>
    </row>
    <row r="264" spans="1:6" ht="15.75" customHeight="1" x14ac:dyDescent="0.25">
      <c r="A264" s="100">
        <v>45376</v>
      </c>
      <c r="B264" s="91" t="s">
        <v>268</v>
      </c>
      <c r="C264" s="91" t="s">
        <v>155</v>
      </c>
      <c r="D264" s="102">
        <v>640</v>
      </c>
      <c r="E264" s="5"/>
      <c r="F264" s="2"/>
    </row>
    <row r="265" spans="1:6" x14ac:dyDescent="0.25">
      <c r="A265" s="100">
        <v>45376</v>
      </c>
      <c r="B265" s="91" t="s">
        <v>269</v>
      </c>
      <c r="C265" s="91" t="s">
        <v>114</v>
      </c>
      <c r="D265" s="101">
        <v>13426204.960000001</v>
      </c>
      <c r="E265" s="5"/>
      <c r="F265" s="2"/>
    </row>
    <row r="266" spans="1:6" x14ac:dyDescent="0.25">
      <c r="A266" s="100">
        <v>45376</v>
      </c>
      <c r="B266" s="86" t="s">
        <v>270</v>
      </c>
      <c r="C266" s="91" t="s">
        <v>114</v>
      </c>
      <c r="D266" s="101">
        <v>9110</v>
      </c>
      <c r="E266" s="5"/>
      <c r="F266" s="2"/>
    </row>
    <row r="267" spans="1:6" x14ac:dyDescent="0.25">
      <c r="A267" s="100">
        <v>45376</v>
      </c>
      <c r="B267" s="86" t="s">
        <v>271</v>
      </c>
      <c r="C267" s="91" t="s">
        <v>114</v>
      </c>
      <c r="D267" s="101">
        <v>13885</v>
      </c>
      <c r="E267" s="5"/>
      <c r="F267" s="2"/>
    </row>
    <row r="268" spans="1:6" x14ac:dyDescent="0.25">
      <c r="A268" s="100">
        <v>45376</v>
      </c>
      <c r="B268" s="86" t="s">
        <v>272</v>
      </c>
      <c r="C268" s="91" t="s">
        <v>112</v>
      </c>
      <c r="D268" s="101">
        <v>2743</v>
      </c>
      <c r="E268" s="5"/>
      <c r="F268" s="2"/>
    </row>
    <row r="269" spans="1:6" x14ac:dyDescent="0.25">
      <c r="A269" s="100">
        <v>45376</v>
      </c>
      <c r="B269" s="86" t="s">
        <v>273</v>
      </c>
      <c r="C269" s="91" t="s">
        <v>114</v>
      </c>
      <c r="D269" s="101">
        <v>78046.75</v>
      </c>
      <c r="E269" s="5"/>
      <c r="F269" s="2"/>
    </row>
    <row r="270" spans="1:6" x14ac:dyDescent="0.25">
      <c r="A270" s="100">
        <v>45376</v>
      </c>
      <c r="B270" s="86" t="s">
        <v>274</v>
      </c>
      <c r="C270" s="91" t="s">
        <v>120</v>
      </c>
      <c r="D270" s="101">
        <v>1300</v>
      </c>
      <c r="E270" s="5"/>
      <c r="F270" s="2"/>
    </row>
    <row r="271" spans="1:6" x14ac:dyDescent="0.25">
      <c r="A271" s="100">
        <v>45376</v>
      </c>
      <c r="B271" s="86" t="s">
        <v>275</v>
      </c>
      <c r="C271" s="91" t="s">
        <v>118</v>
      </c>
      <c r="D271" s="101">
        <v>115464.69</v>
      </c>
      <c r="E271" s="5"/>
      <c r="F271" s="2"/>
    </row>
    <row r="272" spans="1:6" x14ac:dyDescent="0.25">
      <c r="A272" s="100">
        <v>45376</v>
      </c>
      <c r="B272" s="86" t="s">
        <v>276</v>
      </c>
      <c r="C272" s="91" t="s">
        <v>118</v>
      </c>
      <c r="D272" s="102">
        <v>66</v>
      </c>
      <c r="E272" s="5"/>
      <c r="F272" s="2"/>
    </row>
    <row r="273" spans="1:6" x14ac:dyDescent="0.25">
      <c r="A273" s="100">
        <v>45376</v>
      </c>
      <c r="B273" s="86" t="s">
        <v>277</v>
      </c>
      <c r="C273" s="91" t="s">
        <v>118</v>
      </c>
      <c r="D273" s="102">
        <v>0.5</v>
      </c>
      <c r="E273" s="5"/>
      <c r="F273" s="2"/>
    </row>
    <row r="274" spans="1:6" x14ac:dyDescent="0.25">
      <c r="A274" s="100">
        <v>45376</v>
      </c>
      <c r="B274" s="86" t="s">
        <v>278</v>
      </c>
      <c r="C274" s="91" t="s">
        <v>107</v>
      </c>
      <c r="D274" s="101">
        <v>15113</v>
      </c>
      <c r="E274" s="5"/>
      <c r="F274" s="2"/>
    </row>
    <row r="275" spans="1:6" x14ac:dyDescent="0.25">
      <c r="A275" s="100">
        <v>45376</v>
      </c>
      <c r="B275" s="86" t="s">
        <v>279</v>
      </c>
      <c r="C275" s="91" t="s">
        <v>109</v>
      </c>
      <c r="D275" s="101">
        <v>13242</v>
      </c>
      <c r="E275" s="5"/>
      <c r="F275" s="2"/>
    </row>
    <row r="276" spans="1:6" x14ac:dyDescent="0.25">
      <c r="A276" s="100">
        <v>45377</v>
      </c>
      <c r="B276" s="86" t="s">
        <v>280</v>
      </c>
      <c r="C276" s="91" t="s">
        <v>37</v>
      </c>
      <c r="D276" s="101">
        <v>138187</v>
      </c>
      <c r="E276" s="5"/>
      <c r="F276" s="2"/>
    </row>
    <row r="277" spans="1:6" x14ac:dyDescent="0.25">
      <c r="A277" s="100">
        <v>45377</v>
      </c>
      <c r="B277" s="86" t="s">
        <v>281</v>
      </c>
      <c r="C277" s="91" t="s">
        <v>114</v>
      </c>
      <c r="D277" s="101">
        <v>108840.17</v>
      </c>
      <c r="E277" s="5"/>
      <c r="F277" s="2"/>
    </row>
    <row r="278" spans="1:6" x14ac:dyDescent="0.25">
      <c r="A278" s="100">
        <v>45377</v>
      </c>
      <c r="B278" s="86" t="s">
        <v>282</v>
      </c>
      <c r="C278" s="91" t="s">
        <v>114</v>
      </c>
      <c r="D278" s="101">
        <v>8178</v>
      </c>
      <c r="E278" s="5"/>
      <c r="F278" s="2"/>
    </row>
    <row r="279" spans="1:6" ht="12.75" customHeight="1" x14ac:dyDescent="0.25">
      <c r="A279" s="100">
        <v>45377</v>
      </c>
      <c r="B279" s="86" t="s">
        <v>283</v>
      </c>
      <c r="C279" s="91" t="s">
        <v>114</v>
      </c>
      <c r="D279" s="101">
        <v>11515</v>
      </c>
      <c r="E279" s="5"/>
      <c r="F279" s="2"/>
    </row>
    <row r="280" spans="1:6" x14ac:dyDescent="0.25">
      <c r="A280" s="100">
        <v>45377</v>
      </c>
      <c r="B280" s="86" t="s">
        <v>284</v>
      </c>
      <c r="C280" s="91" t="s">
        <v>114</v>
      </c>
      <c r="D280" s="101">
        <v>11506</v>
      </c>
      <c r="E280" s="5"/>
      <c r="F280" s="2"/>
    </row>
    <row r="281" spans="1:6" x14ac:dyDescent="0.25">
      <c r="A281" s="100">
        <v>45377</v>
      </c>
      <c r="B281" s="86" t="s">
        <v>285</v>
      </c>
      <c r="C281" s="91" t="s">
        <v>118</v>
      </c>
      <c r="D281" s="101">
        <v>15433</v>
      </c>
      <c r="E281" s="5"/>
      <c r="F281" s="2"/>
    </row>
    <row r="282" spans="1:6" x14ac:dyDescent="0.25">
      <c r="A282" s="100">
        <v>45377</v>
      </c>
      <c r="B282" s="86" t="s">
        <v>286</v>
      </c>
      <c r="C282" s="91" t="s">
        <v>118</v>
      </c>
      <c r="D282" s="101">
        <v>1070.31</v>
      </c>
      <c r="E282" s="5"/>
      <c r="F282" s="2"/>
    </row>
    <row r="283" spans="1:6" x14ac:dyDescent="0.25">
      <c r="A283" s="100">
        <v>45377</v>
      </c>
      <c r="B283" s="86" t="s">
        <v>287</v>
      </c>
      <c r="C283" s="91" t="s">
        <v>118</v>
      </c>
      <c r="D283" s="102">
        <v>125</v>
      </c>
      <c r="E283" s="5"/>
      <c r="F283" s="2"/>
    </row>
    <row r="284" spans="1:6" x14ac:dyDescent="0.25">
      <c r="A284" s="100">
        <v>45377</v>
      </c>
      <c r="B284" s="86" t="s">
        <v>288</v>
      </c>
      <c r="C284" s="91" t="s">
        <v>114</v>
      </c>
      <c r="D284" s="101">
        <v>9044</v>
      </c>
      <c r="E284" s="5"/>
      <c r="F284" s="2"/>
    </row>
    <row r="285" spans="1:6" x14ac:dyDescent="0.25">
      <c r="A285" s="100">
        <v>45377</v>
      </c>
      <c r="B285" s="86" t="s">
        <v>289</v>
      </c>
      <c r="C285" s="91" t="s">
        <v>114</v>
      </c>
      <c r="D285" s="101">
        <v>13766</v>
      </c>
      <c r="E285" s="5"/>
      <c r="F285" s="2"/>
    </row>
    <row r="286" spans="1:6" x14ac:dyDescent="0.25">
      <c r="A286" s="100">
        <v>45377</v>
      </c>
      <c r="B286" s="86" t="s">
        <v>290</v>
      </c>
      <c r="C286" s="91" t="s">
        <v>215</v>
      </c>
      <c r="D286" s="101">
        <v>168777.15</v>
      </c>
      <c r="E286" s="5"/>
      <c r="F286" s="2"/>
    </row>
    <row r="287" spans="1:6" x14ac:dyDescent="0.25">
      <c r="A287" s="100">
        <v>45377</v>
      </c>
      <c r="B287" s="86" t="s">
        <v>291</v>
      </c>
      <c r="C287" s="91" t="s">
        <v>107</v>
      </c>
      <c r="D287" s="102">
        <v>925</v>
      </c>
      <c r="E287" s="5"/>
      <c r="F287" s="2"/>
    </row>
    <row r="288" spans="1:6" ht="18.75" customHeight="1" x14ac:dyDescent="0.25">
      <c r="A288" s="100">
        <v>45378</v>
      </c>
      <c r="B288" s="86" t="s">
        <v>292</v>
      </c>
      <c r="C288" s="91" t="s">
        <v>37</v>
      </c>
      <c r="D288" s="101">
        <v>389164.71</v>
      </c>
      <c r="E288" s="5"/>
      <c r="F288" s="2"/>
    </row>
    <row r="289" spans="1:6" ht="17.25" customHeight="1" x14ac:dyDescent="0.25">
      <c r="A289" s="100">
        <v>45378</v>
      </c>
      <c r="B289" s="86" t="s">
        <v>293</v>
      </c>
      <c r="C289" s="91" t="s">
        <v>37</v>
      </c>
      <c r="D289" s="101">
        <v>238660</v>
      </c>
      <c r="E289" s="5"/>
      <c r="F289" s="2"/>
    </row>
    <row r="290" spans="1:6" x14ac:dyDescent="0.25">
      <c r="A290" s="100">
        <v>45378</v>
      </c>
      <c r="B290" s="86" t="s">
        <v>294</v>
      </c>
      <c r="C290" s="91" t="s">
        <v>120</v>
      </c>
      <c r="D290" s="101">
        <v>1775</v>
      </c>
      <c r="E290" s="5"/>
      <c r="F290" s="2"/>
    </row>
    <row r="291" spans="1:6" x14ac:dyDescent="0.25">
      <c r="A291" s="100">
        <v>45378</v>
      </c>
      <c r="B291" s="86" t="s">
        <v>295</v>
      </c>
      <c r="C291" s="91" t="s">
        <v>112</v>
      </c>
      <c r="D291" s="102">
        <v>778</v>
      </c>
      <c r="E291" s="5"/>
      <c r="F291" s="2"/>
    </row>
    <row r="292" spans="1:6" x14ac:dyDescent="0.25">
      <c r="A292" s="100">
        <v>45378</v>
      </c>
      <c r="B292" s="86" t="s">
        <v>296</v>
      </c>
      <c r="C292" s="91" t="s">
        <v>118</v>
      </c>
      <c r="D292" s="102">
        <v>500</v>
      </c>
      <c r="E292" s="5"/>
      <c r="F292" s="2"/>
    </row>
    <row r="293" spans="1:6" x14ac:dyDescent="0.25">
      <c r="A293" s="100">
        <v>45378</v>
      </c>
      <c r="B293" s="86" t="s">
        <v>297</v>
      </c>
      <c r="C293" s="91" t="s">
        <v>118</v>
      </c>
      <c r="D293" s="102">
        <v>550</v>
      </c>
      <c r="E293" s="5"/>
      <c r="F293" s="2"/>
    </row>
    <row r="294" spans="1:6" x14ac:dyDescent="0.25">
      <c r="A294" s="100">
        <v>45378</v>
      </c>
      <c r="B294" s="86" t="s">
        <v>298</v>
      </c>
      <c r="C294" s="91" t="s">
        <v>109</v>
      </c>
      <c r="D294" s="101">
        <v>9717</v>
      </c>
      <c r="E294" s="5"/>
      <c r="F294" s="2"/>
    </row>
    <row r="295" spans="1:6" x14ac:dyDescent="0.25">
      <c r="A295" s="100">
        <v>45378</v>
      </c>
      <c r="B295" s="86" t="s">
        <v>299</v>
      </c>
      <c r="C295" s="91" t="s">
        <v>107</v>
      </c>
      <c r="D295" s="102">
        <v>483</v>
      </c>
      <c r="E295" s="5"/>
      <c r="F295" s="2"/>
    </row>
    <row r="296" spans="1:6" x14ac:dyDescent="0.25">
      <c r="A296" s="100">
        <v>45379</v>
      </c>
      <c r="B296" s="86" t="s">
        <v>300</v>
      </c>
      <c r="C296" s="91" t="s">
        <v>37</v>
      </c>
      <c r="D296" s="101">
        <v>37215</v>
      </c>
      <c r="E296" s="5"/>
      <c r="F296" s="2"/>
    </row>
    <row r="297" spans="1:6" ht="17.25" customHeight="1" x14ac:dyDescent="0.25">
      <c r="A297" s="100">
        <v>45379</v>
      </c>
      <c r="B297" s="86" t="s">
        <v>301</v>
      </c>
      <c r="C297" s="91" t="s">
        <v>37</v>
      </c>
      <c r="D297" s="101">
        <v>66923</v>
      </c>
      <c r="E297" s="5"/>
      <c r="F297" s="2"/>
    </row>
    <row r="298" spans="1:6" x14ac:dyDescent="0.25">
      <c r="A298" s="100">
        <v>45379</v>
      </c>
      <c r="B298" s="86" t="s">
        <v>302</v>
      </c>
      <c r="C298" s="91" t="s">
        <v>215</v>
      </c>
      <c r="D298" s="101">
        <v>571374.5</v>
      </c>
      <c r="E298" s="5"/>
      <c r="F298" s="2"/>
    </row>
    <row r="299" spans="1:6" x14ac:dyDescent="0.25">
      <c r="A299" s="100">
        <v>45379</v>
      </c>
      <c r="B299" s="86" t="s">
        <v>303</v>
      </c>
      <c r="C299" s="91" t="s">
        <v>215</v>
      </c>
      <c r="D299" s="101">
        <v>1117875.43</v>
      </c>
      <c r="E299" s="5"/>
      <c r="F299" s="2"/>
    </row>
    <row r="300" spans="1:6" x14ac:dyDescent="0.25">
      <c r="A300" s="103"/>
      <c r="B300" s="104"/>
      <c r="C300" s="105" t="s">
        <v>25</v>
      </c>
      <c r="D300" s="106">
        <v>59339029.170000002</v>
      </c>
      <c r="E300" s="5"/>
      <c r="F300" s="2"/>
    </row>
    <row r="301" spans="1:6" x14ac:dyDescent="0.25">
      <c r="A301" s="107"/>
      <c r="B301" s="108"/>
      <c r="C301" s="109"/>
      <c r="D301" s="108"/>
      <c r="E301" s="5"/>
      <c r="F301" s="2"/>
    </row>
    <row r="302" spans="1:6" x14ac:dyDescent="0.25">
      <c r="A302" s="110"/>
      <c r="B302" s="110"/>
      <c r="C302" s="110"/>
      <c r="D302" s="110"/>
      <c r="E302" s="5"/>
      <c r="F302" s="2"/>
    </row>
    <row r="303" spans="1:6" ht="18" customHeight="1" x14ac:dyDescent="0.25">
      <c r="A303" s="111"/>
      <c r="B303" s="112"/>
      <c r="C303" s="113"/>
      <c r="D303" s="114"/>
      <c r="E303" s="115"/>
      <c r="F303" s="2"/>
    </row>
    <row r="304" spans="1:6" ht="18.75" x14ac:dyDescent="0.25">
      <c r="A304" s="299" t="s">
        <v>11</v>
      </c>
      <c r="B304" s="299"/>
      <c r="C304" s="299"/>
      <c r="D304" s="299"/>
      <c r="E304" s="5"/>
      <c r="F304" s="2"/>
    </row>
    <row r="305" spans="1:6" ht="18" customHeight="1" thickBot="1" x14ac:dyDescent="0.35">
      <c r="A305" s="298" t="s">
        <v>31</v>
      </c>
      <c r="B305" s="298"/>
      <c r="C305" s="298"/>
      <c r="D305" s="298"/>
      <c r="E305" s="5"/>
      <c r="F305" s="2"/>
    </row>
    <row r="306" spans="1:6" ht="16.5" thickBot="1" x14ac:dyDescent="0.3">
      <c r="A306" s="150" t="s">
        <v>7</v>
      </c>
      <c r="B306" s="150" t="s">
        <v>10</v>
      </c>
      <c r="C306" s="150" t="s">
        <v>9</v>
      </c>
      <c r="D306" s="150" t="s">
        <v>1</v>
      </c>
      <c r="E306" s="5"/>
      <c r="F306" s="2"/>
    </row>
    <row r="307" spans="1:6" x14ac:dyDescent="0.25">
      <c r="A307" s="116">
        <v>45352</v>
      </c>
      <c r="B307" s="91">
        <v>202240043450360</v>
      </c>
      <c r="C307" s="91" t="s">
        <v>32</v>
      </c>
      <c r="D307" s="117">
        <v>9564</v>
      </c>
      <c r="E307" s="5"/>
      <c r="F307" s="2"/>
    </row>
    <row r="308" spans="1:6" x14ac:dyDescent="0.25">
      <c r="A308" s="116">
        <v>45352</v>
      </c>
      <c r="B308" s="91">
        <v>202240043494771</v>
      </c>
      <c r="C308" s="91" t="s">
        <v>32</v>
      </c>
      <c r="D308" s="117">
        <v>304212.5</v>
      </c>
      <c r="E308" s="5"/>
      <c r="F308" s="2"/>
    </row>
    <row r="309" spans="1:6" x14ac:dyDescent="0.25">
      <c r="A309" s="116">
        <v>45357</v>
      </c>
      <c r="B309" s="91">
        <v>202240043747878</v>
      </c>
      <c r="C309" s="91" t="s">
        <v>32</v>
      </c>
      <c r="D309" s="118">
        <v>502</v>
      </c>
      <c r="E309" s="5"/>
      <c r="F309" s="2"/>
    </row>
    <row r="310" spans="1:6" x14ac:dyDescent="0.25">
      <c r="A310" s="116">
        <v>45359</v>
      </c>
      <c r="B310" s="91">
        <v>202240043844917</v>
      </c>
      <c r="C310" s="91" t="s">
        <v>32</v>
      </c>
      <c r="D310" s="117">
        <v>382591.95</v>
      </c>
      <c r="E310" s="5"/>
      <c r="F310" s="2"/>
    </row>
    <row r="311" spans="1:6" x14ac:dyDescent="0.25">
      <c r="A311" s="116">
        <v>45362</v>
      </c>
      <c r="B311" s="91">
        <v>202240043992110</v>
      </c>
      <c r="C311" s="91" t="s">
        <v>32</v>
      </c>
      <c r="D311" s="117">
        <v>17420454.66</v>
      </c>
      <c r="E311" s="5"/>
      <c r="F311" s="2"/>
    </row>
    <row r="312" spans="1:6" x14ac:dyDescent="0.25">
      <c r="A312" s="116">
        <v>45372</v>
      </c>
      <c r="B312" s="91">
        <v>202240044550976</v>
      </c>
      <c r="C312" s="91" t="s">
        <v>32</v>
      </c>
      <c r="D312" s="117">
        <v>1012</v>
      </c>
      <c r="E312" s="5"/>
      <c r="F312" s="2"/>
    </row>
    <row r="313" spans="1:6" ht="14.25" customHeight="1" x14ac:dyDescent="0.25">
      <c r="A313" s="116">
        <v>45378</v>
      </c>
      <c r="B313" s="91">
        <v>202240044892568</v>
      </c>
      <c r="C313" s="91" t="s">
        <v>32</v>
      </c>
      <c r="D313" s="117">
        <v>8313008.8899999997</v>
      </c>
      <c r="E313" s="5"/>
      <c r="F313" s="2"/>
    </row>
    <row r="314" spans="1:6" x14ac:dyDescent="0.25">
      <c r="A314" s="116">
        <v>45378</v>
      </c>
      <c r="B314" s="91">
        <v>202240044892591</v>
      </c>
      <c r="C314" s="91" t="s">
        <v>32</v>
      </c>
      <c r="D314" s="117">
        <v>16662.36</v>
      </c>
      <c r="E314" s="5"/>
      <c r="F314" s="2"/>
    </row>
    <row r="315" spans="1:6" ht="19.5" thickBot="1" x14ac:dyDescent="0.35">
      <c r="A315" s="2"/>
      <c r="B315" s="2"/>
      <c r="C315" s="119" t="s">
        <v>2</v>
      </c>
      <c r="D315" s="120">
        <v>26448008.359999999</v>
      </c>
      <c r="E315" s="2"/>
      <c r="F315" s="2"/>
    </row>
    <row r="316" spans="1:6" ht="15.75" thickTop="1" x14ac:dyDescent="0.25">
      <c r="A316" s="2"/>
      <c r="B316" s="2"/>
      <c r="C316" s="2"/>
      <c r="D316" s="2"/>
      <c r="E316" s="2"/>
      <c r="F316" s="2"/>
    </row>
    <row r="317" spans="1:6" x14ac:dyDescent="0.25">
      <c r="A317" s="300" t="s">
        <v>33</v>
      </c>
      <c r="B317" s="300"/>
      <c r="C317" s="300"/>
      <c r="D317" s="300"/>
      <c r="E317" s="2"/>
      <c r="F317" s="2"/>
    </row>
    <row r="318" spans="1:6" ht="15.75" thickBot="1" x14ac:dyDescent="0.3">
      <c r="A318" s="296">
        <v>45352</v>
      </c>
      <c r="B318" s="296"/>
      <c r="C318" s="296"/>
      <c r="D318" s="296"/>
      <c r="E318" s="2"/>
      <c r="F318" s="2"/>
    </row>
    <row r="319" spans="1:6" x14ac:dyDescent="0.25">
      <c r="A319" s="157" t="s">
        <v>7</v>
      </c>
      <c r="B319" s="158" t="s">
        <v>0</v>
      </c>
      <c r="C319" s="158" t="s">
        <v>9</v>
      </c>
      <c r="D319" s="159" t="s">
        <v>1</v>
      </c>
      <c r="E319" s="2"/>
      <c r="F319" s="2"/>
    </row>
    <row r="320" spans="1:6" x14ac:dyDescent="0.25">
      <c r="A320" s="121">
        <v>45352</v>
      </c>
      <c r="B320" s="122">
        <v>4524000010627</v>
      </c>
      <c r="C320" s="123" t="s">
        <v>304</v>
      </c>
      <c r="D320" s="95">
        <v>319618.64</v>
      </c>
      <c r="E320" s="2"/>
      <c r="F320" s="2"/>
    </row>
    <row r="321" spans="1:6" x14ac:dyDescent="0.25">
      <c r="A321" s="124">
        <v>45352</v>
      </c>
      <c r="B321" s="125">
        <v>4524000037608</v>
      </c>
      <c r="C321" s="123" t="s">
        <v>304</v>
      </c>
      <c r="D321" s="93">
        <v>44090.39</v>
      </c>
      <c r="E321" s="2"/>
      <c r="F321" s="2"/>
    </row>
    <row r="322" spans="1:6" x14ac:dyDescent="0.25">
      <c r="A322" s="121">
        <v>45352</v>
      </c>
      <c r="B322" s="122">
        <v>4524000037661</v>
      </c>
      <c r="C322" s="123" t="s">
        <v>304</v>
      </c>
      <c r="D322" s="95">
        <v>47995</v>
      </c>
      <c r="E322" s="2"/>
      <c r="F322" s="2"/>
    </row>
    <row r="323" spans="1:6" x14ac:dyDescent="0.25">
      <c r="A323" s="121">
        <v>45355</v>
      </c>
      <c r="B323" s="122">
        <v>4524000011130</v>
      </c>
      <c r="C323" s="123" t="s">
        <v>304</v>
      </c>
      <c r="D323" s="95">
        <v>29173.46</v>
      </c>
      <c r="E323" s="2"/>
      <c r="F323" s="2"/>
    </row>
    <row r="324" spans="1:6" x14ac:dyDescent="0.25">
      <c r="A324" s="121">
        <v>45355</v>
      </c>
      <c r="B324" s="122">
        <v>4524000011131</v>
      </c>
      <c r="C324" s="123" t="s">
        <v>304</v>
      </c>
      <c r="D324" s="95">
        <v>6070623.4100000001</v>
      </c>
      <c r="E324" s="2"/>
      <c r="F324" s="2"/>
    </row>
    <row r="325" spans="1:6" x14ac:dyDescent="0.25">
      <c r="A325" s="121">
        <v>45355</v>
      </c>
      <c r="B325" s="122">
        <v>4524000014321</v>
      </c>
      <c r="C325" s="123" t="s">
        <v>304</v>
      </c>
      <c r="D325" s="95">
        <v>3663943.41</v>
      </c>
      <c r="E325" s="2"/>
      <c r="F325" s="2"/>
    </row>
    <row r="326" spans="1:6" x14ac:dyDescent="0.25">
      <c r="A326" s="121">
        <v>45355</v>
      </c>
      <c r="B326" s="122">
        <v>4524000016567</v>
      </c>
      <c r="C326" s="123" t="s">
        <v>304</v>
      </c>
      <c r="D326" s="95">
        <v>32188</v>
      </c>
      <c r="E326" s="2"/>
      <c r="F326" s="2"/>
    </row>
    <row r="327" spans="1:6" x14ac:dyDescent="0.25">
      <c r="A327" s="121">
        <v>45357</v>
      </c>
      <c r="B327" s="122">
        <v>4524000030379</v>
      </c>
      <c r="C327" s="123" t="s">
        <v>304</v>
      </c>
      <c r="D327" s="95">
        <v>567229.5</v>
      </c>
      <c r="E327" s="2"/>
      <c r="F327" s="2"/>
    </row>
    <row r="328" spans="1:6" x14ac:dyDescent="0.25">
      <c r="A328" s="121">
        <v>45357</v>
      </c>
      <c r="B328" s="122">
        <v>4524000030386</v>
      </c>
      <c r="C328" s="123" t="s">
        <v>304</v>
      </c>
      <c r="D328" s="95">
        <v>925189.5</v>
      </c>
      <c r="E328" s="2"/>
      <c r="F328" s="2"/>
    </row>
    <row r="329" spans="1:6" x14ac:dyDescent="0.25">
      <c r="A329" s="121">
        <v>45362</v>
      </c>
      <c r="B329" s="122">
        <v>4524000019583</v>
      </c>
      <c r="C329" s="123" t="s">
        <v>304</v>
      </c>
      <c r="D329" s="95">
        <v>587656.92000000004</v>
      </c>
      <c r="E329" s="2"/>
      <c r="F329" s="2"/>
    </row>
    <row r="330" spans="1:6" x14ac:dyDescent="0.25">
      <c r="A330" s="124">
        <v>45363</v>
      </c>
      <c r="B330" s="125">
        <v>4524000019105</v>
      </c>
      <c r="C330" s="123" t="s">
        <v>304</v>
      </c>
      <c r="D330" s="93">
        <v>16142.4</v>
      </c>
      <c r="E330" s="2"/>
      <c r="F330" s="2"/>
    </row>
    <row r="331" spans="1:6" x14ac:dyDescent="0.25">
      <c r="A331" s="121">
        <v>45363</v>
      </c>
      <c r="B331" s="122">
        <v>4524000019548</v>
      </c>
      <c r="C331" s="123" t="s">
        <v>304</v>
      </c>
      <c r="D331" s="95">
        <v>694010</v>
      </c>
      <c r="E331" s="2"/>
      <c r="F331" s="2"/>
    </row>
    <row r="332" spans="1:6" x14ac:dyDescent="0.25">
      <c r="A332" s="121">
        <v>45363</v>
      </c>
      <c r="B332" s="122">
        <v>4524000010624</v>
      </c>
      <c r="C332" s="123" t="s">
        <v>304</v>
      </c>
      <c r="D332" s="95">
        <v>22890</v>
      </c>
      <c r="E332" s="2"/>
      <c r="F332" s="2"/>
    </row>
    <row r="333" spans="1:6" x14ac:dyDescent="0.25">
      <c r="A333" s="121">
        <v>45364</v>
      </c>
      <c r="B333" s="122">
        <v>4524000016870</v>
      </c>
      <c r="C333" s="123" t="s">
        <v>304</v>
      </c>
      <c r="D333" s="95">
        <v>21692.5</v>
      </c>
      <c r="E333" s="2"/>
      <c r="F333" s="2"/>
    </row>
    <row r="334" spans="1:6" x14ac:dyDescent="0.25">
      <c r="A334" s="124">
        <v>45364</v>
      </c>
      <c r="B334" s="125">
        <v>4524000019348</v>
      </c>
      <c r="C334" s="123" t="s">
        <v>304</v>
      </c>
      <c r="D334" s="93">
        <v>1411576</v>
      </c>
      <c r="E334" s="2"/>
      <c r="F334" s="2"/>
    </row>
    <row r="335" spans="1:6" x14ac:dyDescent="0.25">
      <c r="A335" s="121">
        <v>45365</v>
      </c>
      <c r="B335" s="122">
        <v>4524000010820</v>
      </c>
      <c r="C335" s="123" t="s">
        <v>304</v>
      </c>
      <c r="D335" s="95">
        <v>8226.5</v>
      </c>
      <c r="E335" s="2"/>
      <c r="F335" s="2"/>
    </row>
    <row r="336" spans="1:6" x14ac:dyDescent="0.25">
      <c r="A336" s="126">
        <v>45369</v>
      </c>
      <c r="B336" s="127">
        <v>4524000017791</v>
      </c>
      <c r="C336" s="123" t="s">
        <v>304</v>
      </c>
      <c r="D336" s="101">
        <v>3629088.8</v>
      </c>
      <c r="E336" s="2"/>
      <c r="F336" s="2"/>
    </row>
    <row r="337" spans="1:6" x14ac:dyDescent="0.25">
      <c r="A337" s="126">
        <v>45370</v>
      </c>
      <c r="B337" s="127">
        <v>4524000010329</v>
      </c>
      <c r="C337" s="123" t="s">
        <v>304</v>
      </c>
      <c r="D337" s="101">
        <v>41237</v>
      </c>
      <c r="E337" s="2"/>
      <c r="F337" s="2"/>
    </row>
    <row r="338" spans="1:6" x14ac:dyDescent="0.25">
      <c r="A338" s="126">
        <v>45370</v>
      </c>
      <c r="B338" s="127">
        <v>4524000034899</v>
      </c>
      <c r="C338" s="123" t="s">
        <v>304</v>
      </c>
      <c r="D338" s="101">
        <v>20780</v>
      </c>
      <c r="E338" s="2"/>
      <c r="F338" s="2"/>
    </row>
    <row r="339" spans="1:6" x14ac:dyDescent="0.25">
      <c r="A339" s="126">
        <v>45371</v>
      </c>
      <c r="B339" s="127">
        <v>4524000030266</v>
      </c>
      <c r="C339" s="123" t="s">
        <v>304</v>
      </c>
      <c r="D339" s="101">
        <v>197055</v>
      </c>
      <c r="E339" s="2"/>
      <c r="F339" s="2"/>
    </row>
    <row r="340" spans="1:6" x14ac:dyDescent="0.25">
      <c r="A340" s="85">
        <v>45372</v>
      </c>
      <c r="B340" s="128">
        <v>4524000018740</v>
      </c>
      <c r="C340" s="123" t="s">
        <v>304</v>
      </c>
      <c r="D340" s="129">
        <v>103450</v>
      </c>
      <c r="E340" s="2"/>
      <c r="F340" s="2"/>
    </row>
    <row r="341" spans="1:6" x14ac:dyDescent="0.25">
      <c r="A341" s="85">
        <v>45372</v>
      </c>
      <c r="B341" s="127">
        <v>4524000011617</v>
      </c>
      <c r="C341" s="123" t="s">
        <v>304</v>
      </c>
      <c r="D341" s="129">
        <v>11955</v>
      </c>
      <c r="E341" s="2"/>
      <c r="F341" s="2"/>
    </row>
    <row r="342" spans="1:6" x14ac:dyDescent="0.25">
      <c r="A342" s="85">
        <v>45372</v>
      </c>
      <c r="B342" s="127">
        <v>4524000011877</v>
      </c>
      <c r="C342" s="123" t="s">
        <v>304</v>
      </c>
      <c r="D342" s="129">
        <v>2000</v>
      </c>
      <c r="E342" s="2"/>
      <c r="F342" s="2"/>
    </row>
    <row r="343" spans="1:6" x14ac:dyDescent="0.25">
      <c r="A343" s="85">
        <v>45372</v>
      </c>
      <c r="B343" s="127">
        <v>4524000011948</v>
      </c>
      <c r="C343" s="123" t="s">
        <v>304</v>
      </c>
      <c r="D343" s="129">
        <v>443200</v>
      </c>
      <c r="E343" s="2"/>
      <c r="F343" s="2"/>
    </row>
    <row r="344" spans="1:6" x14ac:dyDescent="0.25">
      <c r="A344" s="85">
        <v>45372</v>
      </c>
      <c r="B344" s="127">
        <v>4524000010290</v>
      </c>
      <c r="C344" s="123" t="s">
        <v>304</v>
      </c>
      <c r="D344" s="130">
        <v>352.5</v>
      </c>
      <c r="E344" s="2"/>
      <c r="F344" s="2"/>
    </row>
    <row r="345" spans="1:6" x14ac:dyDescent="0.25">
      <c r="A345" s="85">
        <v>45373</v>
      </c>
      <c r="B345" s="127">
        <v>4524000040327</v>
      </c>
      <c r="C345" s="123" t="s">
        <v>304</v>
      </c>
      <c r="D345" s="129">
        <v>1797</v>
      </c>
      <c r="E345" s="2"/>
      <c r="F345" s="2"/>
    </row>
    <row r="346" spans="1:6" x14ac:dyDescent="0.25">
      <c r="A346" s="85">
        <v>45376</v>
      </c>
      <c r="B346" s="127">
        <v>4524000012637</v>
      </c>
      <c r="C346" s="123" t="s">
        <v>304</v>
      </c>
      <c r="D346" s="129">
        <v>2345427.5099999998</v>
      </c>
      <c r="E346" s="2"/>
      <c r="F346" s="2"/>
    </row>
    <row r="347" spans="1:6" x14ac:dyDescent="0.25">
      <c r="A347" s="85">
        <v>45376</v>
      </c>
      <c r="B347" s="127">
        <v>4524000012947</v>
      </c>
      <c r="C347" s="123" t="s">
        <v>304</v>
      </c>
      <c r="D347" s="129">
        <v>1163352</v>
      </c>
      <c r="E347" s="2"/>
      <c r="F347" s="2"/>
    </row>
    <row r="348" spans="1:6" x14ac:dyDescent="0.25">
      <c r="A348" s="85">
        <v>45376</v>
      </c>
      <c r="B348" s="127">
        <v>4524000012965</v>
      </c>
      <c r="C348" s="123" t="s">
        <v>304</v>
      </c>
      <c r="D348" s="129">
        <v>561881</v>
      </c>
      <c r="E348" s="2"/>
      <c r="F348" s="2"/>
    </row>
    <row r="349" spans="1:6" x14ac:dyDescent="0.25">
      <c r="A349" s="85">
        <v>45377</v>
      </c>
      <c r="B349" s="127">
        <v>4524000033514</v>
      </c>
      <c r="C349" s="123" t="s">
        <v>304</v>
      </c>
      <c r="D349" s="129">
        <v>20762</v>
      </c>
      <c r="E349" s="2"/>
      <c r="F349" s="2"/>
    </row>
    <row r="350" spans="1:6" x14ac:dyDescent="0.25">
      <c r="A350" s="85">
        <v>45377</v>
      </c>
      <c r="B350" s="127">
        <v>4524000038096</v>
      </c>
      <c r="C350" s="123" t="s">
        <v>304</v>
      </c>
      <c r="D350" s="129">
        <v>3750</v>
      </c>
      <c r="E350" s="2"/>
      <c r="F350" s="2"/>
    </row>
    <row r="351" spans="1:6" ht="21.75" customHeight="1" x14ac:dyDescent="0.25">
      <c r="A351" s="85">
        <v>45379</v>
      </c>
      <c r="B351" s="127">
        <v>4524000016470</v>
      </c>
      <c r="C351" s="123" t="s">
        <v>304</v>
      </c>
      <c r="D351" s="129">
        <v>3720907.58</v>
      </c>
      <c r="E351" s="2"/>
      <c r="F351" s="2"/>
    </row>
    <row r="352" spans="1:6" ht="15" customHeight="1" x14ac:dyDescent="0.25">
      <c r="A352" s="85">
        <v>45379</v>
      </c>
      <c r="B352" s="127">
        <v>4524000016506</v>
      </c>
      <c r="C352" s="123" t="s">
        <v>304</v>
      </c>
      <c r="D352" s="129">
        <v>546152</v>
      </c>
      <c r="E352" s="2"/>
      <c r="F352" s="2"/>
    </row>
    <row r="353" spans="1:6" ht="15" customHeight="1" thickBot="1" x14ac:dyDescent="0.35">
      <c r="A353" s="2"/>
      <c r="B353" s="2"/>
      <c r="C353" s="119" t="s">
        <v>2</v>
      </c>
      <c r="D353" s="120">
        <v>27275393.02</v>
      </c>
      <c r="E353" s="2"/>
      <c r="F353" s="2"/>
    </row>
    <row r="354" spans="1:6" ht="15" customHeight="1" thickTop="1" x14ac:dyDescent="0.25">
      <c r="A354" s="2"/>
      <c r="B354" s="2"/>
      <c r="C354" s="2"/>
      <c r="D354" s="2"/>
      <c r="E354" s="2"/>
      <c r="F354" s="2"/>
    </row>
    <row r="355" spans="1:6" ht="15" customHeight="1" x14ac:dyDescent="0.25">
      <c r="A355" s="2"/>
      <c r="B355" s="2"/>
      <c r="C355" s="2"/>
      <c r="D355" s="2"/>
      <c r="E355" s="2"/>
      <c r="F355" s="2"/>
    </row>
    <row r="356" spans="1:6" ht="15" customHeight="1" x14ac:dyDescent="0.25">
      <c r="A356" s="2"/>
      <c r="B356" s="2"/>
      <c r="C356" s="2"/>
      <c r="D356" s="2"/>
      <c r="E356" s="2"/>
      <c r="F356" s="2"/>
    </row>
    <row r="357" spans="1:6" ht="15" customHeight="1" x14ac:dyDescent="0.25">
      <c r="A357" s="275" t="s">
        <v>34</v>
      </c>
      <c r="B357" s="275"/>
      <c r="C357" s="275"/>
      <c r="D357" s="275"/>
      <c r="E357" s="29"/>
      <c r="F357" s="2"/>
    </row>
    <row r="358" spans="1:6" ht="16.5" x14ac:dyDescent="0.25">
      <c r="A358" s="275" t="s">
        <v>35</v>
      </c>
      <c r="B358" s="275"/>
      <c r="C358" s="275"/>
      <c r="D358" s="275"/>
      <c r="E358" s="29"/>
      <c r="F358" s="2"/>
    </row>
    <row r="359" spans="1:6" ht="15" customHeight="1" x14ac:dyDescent="0.25">
      <c r="A359" s="275" t="s">
        <v>36</v>
      </c>
      <c r="B359" s="275"/>
      <c r="C359" s="275"/>
      <c r="D359" s="275"/>
      <c r="E359" s="131"/>
      <c r="F359" s="2"/>
    </row>
    <row r="360" spans="1:6" ht="16.5" x14ac:dyDescent="0.25">
      <c r="A360" s="275" t="s">
        <v>305</v>
      </c>
      <c r="B360" s="275"/>
      <c r="C360" s="275"/>
      <c r="D360" s="275"/>
      <c r="E360" s="131"/>
      <c r="F360" s="2"/>
    </row>
    <row r="361" spans="1:6" ht="15" customHeight="1" x14ac:dyDescent="0.25">
      <c r="A361" s="132"/>
      <c r="B361" s="132"/>
      <c r="C361" s="132"/>
      <c r="D361" s="132"/>
      <c r="E361" s="131"/>
      <c r="F361" s="2"/>
    </row>
    <row r="362" spans="1:6" ht="15" customHeight="1" x14ac:dyDescent="0.25">
      <c r="A362" s="155" t="s">
        <v>7</v>
      </c>
      <c r="B362" s="155" t="s">
        <v>0</v>
      </c>
      <c r="C362" s="156" t="s">
        <v>8</v>
      </c>
      <c r="D362" s="155" t="s">
        <v>20</v>
      </c>
      <c r="E362" s="70"/>
      <c r="F362" s="2"/>
    </row>
    <row r="363" spans="1:6" ht="15" customHeight="1" x14ac:dyDescent="0.25">
      <c r="A363" s="133">
        <v>45377</v>
      </c>
      <c r="B363" s="86" t="s">
        <v>306</v>
      </c>
      <c r="C363" s="87" t="s">
        <v>215</v>
      </c>
      <c r="D363" s="88">
        <v>7990537.5</v>
      </c>
      <c r="E363" s="70"/>
      <c r="F363" s="2"/>
    </row>
    <row r="364" spans="1:6" ht="15" customHeight="1" x14ac:dyDescent="0.25">
      <c r="A364" s="133">
        <v>45378</v>
      </c>
      <c r="B364" s="86" t="s">
        <v>307</v>
      </c>
      <c r="C364" s="87" t="s">
        <v>120</v>
      </c>
      <c r="D364" s="88">
        <v>1860</v>
      </c>
      <c r="E364" s="70"/>
      <c r="F364" s="2"/>
    </row>
    <row r="365" spans="1:6" x14ac:dyDescent="0.25">
      <c r="A365" s="133">
        <v>45379</v>
      </c>
      <c r="B365" s="86" t="s">
        <v>308</v>
      </c>
      <c r="C365" s="87" t="s">
        <v>309</v>
      </c>
      <c r="D365" s="88">
        <v>40640</v>
      </c>
      <c r="E365" s="70"/>
      <c r="F365" s="2"/>
    </row>
    <row r="366" spans="1:6" x14ac:dyDescent="0.25">
      <c r="A366" s="133">
        <v>45378</v>
      </c>
      <c r="B366" s="86" t="s">
        <v>310</v>
      </c>
      <c r="C366" s="87" t="s">
        <v>118</v>
      </c>
      <c r="D366" s="86">
        <v>1.83</v>
      </c>
      <c r="E366" s="70"/>
      <c r="F366" s="2"/>
    </row>
    <row r="367" spans="1:6" x14ac:dyDescent="0.25">
      <c r="A367" s="133">
        <v>45378</v>
      </c>
      <c r="B367" s="86" t="s">
        <v>311</v>
      </c>
      <c r="C367" s="87" t="s">
        <v>118</v>
      </c>
      <c r="D367" s="86">
        <v>835</v>
      </c>
      <c r="E367" s="70"/>
      <c r="F367" s="2"/>
    </row>
    <row r="368" spans="1:6" ht="15" customHeight="1" x14ac:dyDescent="0.25">
      <c r="A368" s="285" t="s">
        <v>38</v>
      </c>
      <c r="B368" s="286"/>
      <c r="C368" s="287"/>
      <c r="D368" s="135">
        <v>8033874.3300000001</v>
      </c>
      <c r="E368" s="136"/>
      <c r="F368" s="2"/>
    </row>
    <row r="369" spans="1:6" ht="15" customHeight="1" x14ac:dyDescent="0.25">
      <c r="A369" s="134"/>
      <c r="B369" s="134"/>
      <c r="C369" s="134"/>
      <c r="D369" s="137"/>
      <c r="E369" s="131"/>
      <c r="F369" s="2"/>
    </row>
    <row r="370" spans="1:6" x14ac:dyDescent="0.25">
      <c r="A370" s="5"/>
      <c r="B370" s="5"/>
      <c r="C370" s="5"/>
      <c r="D370" s="5"/>
      <c r="E370" s="5"/>
      <c r="F370" s="2"/>
    </row>
    <row r="371" spans="1:6" x14ac:dyDescent="0.25">
      <c r="A371" s="5"/>
      <c r="B371" s="5"/>
      <c r="C371" s="5"/>
      <c r="D371" s="5"/>
      <c r="E371" s="5"/>
      <c r="F371" s="2"/>
    </row>
    <row r="372" spans="1:6" ht="15" customHeight="1" x14ac:dyDescent="0.25">
      <c r="A372" s="5"/>
      <c r="B372" s="288" t="s">
        <v>312</v>
      </c>
      <c r="C372" s="288"/>
      <c r="D372" s="288"/>
      <c r="E372" s="288"/>
      <c r="F372" s="2"/>
    </row>
    <row r="373" spans="1:6" ht="15" customHeight="1" x14ac:dyDescent="0.25">
      <c r="A373" s="5"/>
      <c r="B373" s="288" t="s">
        <v>35</v>
      </c>
      <c r="C373" s="288"/>
      <c r="D373" s="288"/>
      <c r="E373" s="288"/>
      <c r="F373" s="2"/>
    </row>
    <row r="374" spans="1:6" ht="15" customHeight="1" x14ac:dyDescent="0.25">
      <c r="A374" s="5"/>
      <c r="B374" s="288" t="s">
        <v>313</v>
      </c>
      <c r="C374" s="288"/>
      <c r="D374" s="288"/>
      <c r="E374" s="288"/>
      <c r="F374" s="2"/>
    </row>
    <row r="375" spans="1:6" ht="15" customHeight="1" x14ac:dyDescent="0.25">
      <c r="A375" s="5"/>
      <c r="B375" s="138"/>
      <c r="C375" s="139" t="s">
        <v>314</v>
      </c>
      <c r="D375" s="31"/>
      <c r="E375" s="138"/>
      <c r="F375" s="2"/>
    </row>
    <row r="376" spans="1:6" ht="16.5" thickBot="1" x14ac:dyDescent="0.3">
      <c r="A376" s="5"/>
      <c r="B376" s="140"/>
      <c r="C376" s="140"/>
      <c r="D376" s="141"/>
      <c r="E376" s="140"/>
      <c r="F376" s="2"/>
    </row>
    <row r="377" spans="1:6" ht="15.75" thickBot="1" x14ac:dyDescent="0.3">
      <c r="A377" s="5"/>
      <c r="B377" s="151" t="s">
        <v>7</v>
      </c>
      <c r="C377" s="152" t="s">
        <v>0</v>
      </c>
      <c r="D377" s="153" t="s">
        <v>9</v>
      </c>
      <c r="E377" s="154" t="s">
        <v>1</v>
      </c>
      <c r="F377" s="2"/>
    </row>
    <row r="378" spans="1:6" ht="15" customHeight="1" x14ac:dyDescent="0.25">
      <c r="A378" s="5"/>
      <c r="B378" s="142">
        <v>45370</v>
      </c>
      <c r="C378" s="143">
        <v>22475812</v>
      </c>
      <c r="D378" s="144" t="s">
        <v>315</v>
      </c>
      <c r="E378" s="145">
        <v>22924012.5</v>
      </c>
      <c r="F378" s="2"/>
    </row>
    <row r="379" spans="1:6" ht="15" customHeight="1" x14ac:dyDescent="0.25">
      <c r="A379" s="5"/>
      <c r="B379" s="301" t="s">
        <v>38</v>
      </c>
      <c r="C379" s="301"/>
      <c r="D379" s="302"/>
      <c r="E379" s="146">
        <v>22924012.5</v>
      </c>
      <c r="F379" s="2"/>
    </row>
    <row r="380" spans="1:6" ht="15.75" x14ac:dyDescent="0.25">
      <c r="A380" s="5"/>
      <c r="B380" s="12"/>
      <c r="C380" s="12"/>
      <c r="D380" s="13"/>
      <c r="E380" s="11"/>
      <c r="F380" s="2"/>
    </row>
    <row r="381" spans="1:6" ht="15" customHeight="1" x14ac:dyDescent="0.25">
      <c r="A381" s="5"/>
      <c r="B381" s="12"/>
      <c r="C381" s="12"/>
      <c r="D381" s="13"/>
      <c r="E381" s="11"/>
      <c r="F381" s="2"/>
    </row>
    <row r="382" spans="1:6" ht="15" customHeight="1" x14ac:dyDescent="0.25">
      <c r="A382" s="5"/>
      <c r="B382" s="12"/>
      <c r="C382" s="12"/>
      <c r="D382" s="13"/>
      <c r="E382" s="11"/>
      <c r="F382" s="2"/>
    </row>
    <row r="383" spans="1:6" ht="18.75" x14ac:dyDescent="0.3">
      <c r="A383" s="297" t="s">
        <v>316</v>
      </c>
      <c r="B383" s="297"/>
      <c r="C383" s="297"/>
      <c r="D383" s="297"/>
      <c r="E383" s="7"/>
      <c r="F383" s="2"/>
    </row>
    <row r="384" spans="1:6" ht="18.75" x14ac:dyDescent="0.3">
      <c r="A384" s="297" t="s">
        <v>12</v>
      </c>
      <c r="B384" s="297"/>
      <c r="C384" s="297"/>
      <c r="D384" s="297"/>
      <c r="E384" s="7"/>
      <c r="F384" s="2"/>
    </row>
    <row r="385" spans="1:6" ht="18.75" x14ac:dyDescent="0.3">
      <c r="A385" s="297" t="s">
        <v>317</v>
      </c>
      <c r="B385" s="297"/>
      <c r="C385" s="297"/>
      <c r="D385" s="297"/>
      <c r="E385" s="7"/>
      <c r="F385" s="2"/>
    </row>
    <row r="386" spans="1:6" ht="19.5" thickBot="1" x14ac:dyDescent="0.35">
      <c r="A386" s="298" t="s">
        <v>318</v>
      </c>
      <c r="B386" s="298"/>
      <c r="C386" s="298"/>
      <c r="D386" s="298"/>
      <c r="E386" s="160"/>
      <c r="F386" s="2"/>
    </row>
    <row r="387" spans="1:6" ht="15.75" x14ac:dyDescent="0.25">
      <c r="A387" s="184" t="s">
        <v>0</v>
      </c>
      <c r="B387" s="184" t="s">
        <v>7</v>
      </c>
      <c r="C387" s="184" t="s">
        <v>6</v>
      </c>
      <c r="D387" s="185" t="s">
        <v>21</v>
      </c>
      <c r="E387" s="186" t="s">
        <v>2</v>
      </c>
      <c r="F387" s="2"/>
    </row>
    <row r="388" spans="1:6" x14ac:dyDescent="0.25">
      <c r="A388" s="161">
        <v>592669066</v>
      </c>
      <c r="B388" s="162">
        <v>45362</v>
      </c>
      <c r="C388" s="161">
        <v>292</v>
      </c>
      <c r="D388" s="163">
        <v>58.63</v>
      </c>
      <c r="E388" s="164">
        <v>17119.96</v>
      </c>
      <c r="F388" s="2"/>
    </row>
    <row r="389" spans="1:6" x14ac:dyDescent="0.25">
      <c r="A389" s="161">
        <v>592669067</v>
      </c>
      <c r="B389" s="162">
        <v>45362</v>
      </c>
      <c r="C389" s="161">
        <v>220</v>
      </c>
      <c r="D389" s="163">
        <v>58.98</v>
      </c>
      <c r="E389" s="164">
        <v>12975.6</v>
      </c>
      <c r="F389" s="2"/>
    </row>
    <row r="390" spans="1:6" ht="19.5" thickBot="1" x14ac:dyDescent="0.35">
      <c r="A390" s="306" t="s">
        <v>319</v>
      </c>
      <c r="B390" s="306"/>
      <c r="C390" s="165">
        <v>512</v>
      </c>
      <c r="D390" s="165">
        <v>117.61</v>
      </c>
      <c r="E390" s="166">
        <v>30095.56</v>
      </c>
      <c r="F390" s="2"/>
    </row>
    <row r="391" spans="1:6" ht="15.75" thickTop="1" x14ac:dyDescent="0.25">
      <c r="A391" s="167"/>
      <c r="B391" s="167"/>
      <c r="C391" s="167"/>
      <c r="D391" s="107"/>
      <c r="E391" s="5"/>
      <c r="F391" s="2"/>
    </row>
    <row r="392" spans="1:6" x14ac:dyDescent="0.25">
      <c r="A392" s="167"/>
      <c r="B392" s="167"/>
      <c r="C392" s="167"/>
      <c r="D392" s="107"/>
      <c r="E392" s="5"/>
      <c r="F392" s="2"/>
    </row>
    <row r="393" spans="1:6" ht="19.5" thickBot="1" x14ac:dyDescent="0.35">
      <c r="A393" s="298" t="s">
        <v>320</v>
      </c>
      <c r="B393" s="298"/>
      <c r="C393" s="298"/>
      <c r="D393" s="298"/>
      <c r="E393" s="5"/>
      <c r="F393" s="2"/>
    </row>
    <row r="394" spans="1:6" ht="16.5" thickBot="1" x14ac:dyDescent="0.3">
      <c r="A394" s="184" t="s">
        <v>0</v>
      </c>
      <c r="B394" s="184" t="s">
        <v>7</v>
      </c>
      <c r="C394" s="184" t="s">
        <v>6</v>
      </c>
      <c r="D394" s="185" t="s">
        <v>21</v>
      </c>
      <c r="E394" s="187" t="s">
        <v>2</v>
      </c>
      <c r="F394" s="2"/>
    </row>
    <row r="395" spans="1:6" x14ac:dyDescent="0.25">
      <c r="A395" s="161">
        <v>604291522</v>
      </c>
      <c r="B395" s="162">
        <v>45355</v>
      </c>
      <c r="C395" s="161">
        <v>30</v>
      </c>
      <c r="D395" s="163">
        <v>58.56</v>
      </c>
      <c r="E395" s="164">
        <v>1756.8</v>
      </c>
      <c r="F395" s="2"/>
    </row>
    <row r="396" spans="1:6" x14ac:dyDescent="0.25">
      <c r="A396" s="161">
        <v>604289794</v>
      </c>
      <c r="B396" s="162">
        <v>45362</v>
      </c>
      <c r="C396" s="161">
        <v>70</v>
      </c>
      <c r="D396" s="163">
        <v>58.85</v>
      </c>
      <c r="E396" s="164">
        <v>4119.5</v>
      </c>
      <c r="F396" s="2"/>
    </row>
    <row r="397" spans="1:6" x14ac:dyDescent="0.25">
      <c r="A397" s="161">
        <v>604313383</v>
      </c>
      <c r="B397" s="162">
        <v>45363</v>
      </c>
      <c r="C397" s="161">
        <v>85</v>
      </c>
      <c r="D397" s="163">
        <v>58.91</v>
      </c>
      <c r="E397" s="164">
        <v>5007.3500000000004</v>
      </c>
      <c r="F397" s="2"/>
    </row>
    <row r="398" spans="1:6" x14ac:dyDescent="0.25">
      <c r="A398" s="161">
        <v>604315087</v>
      </c>
      <c r="B398" s="162">
        <v>45364</v>
      </c>
      <c r="C398" s="163">
        <v>30</v>
      </c>
      <c r="D398" s="163">
        <v>58.97</v>
      </c>
      <c r="E398" s="164">
        <v>1769.1</v>
      </c>
      <c r="F398" s="2"/>
    </row>
    <row r="399" spans="1:6" x14ac:dyDescent="0.25">
      <c r="A399" s="168">
        <v>604288054</v>
      </c>
      <c r="B399" s="169">
        <v>45365</v>
      </c>
      <c r="C399" s="163">
        <v>60</v>
      </c>
      <c r="D399" s="163">
        <v>58.92</v>
      </c>
      <c r="E399" s="170">
        <v>3535.2</v>
      </c>
      <c r="F399" s="2"/>
    </row>
    <row r="400" spans="1:6" x14ac:dyDescent="0.25">
      <c r="A400" s="161">
        <v>604288701</v>
      </c>
      <c r="B400" s="162">
        <v>45366</v>
      </c>
      <c r="C400" s="163">
        <v>40</v>
      </c>
      <c r="D400" s="163">
        <v>58.92</v>
      </c>
      <c r="E400" s="164">
        <v>2356.8000000000002</v>
      </c>
      <c r="F400" s="2"/>
    </row>
    <row r="401" spans="1:6" x14ac:dyDescent="0.25">
      <c r="A401" s="161">
        <v>568521026</v>
      </c>
      <c r="B401" s="162">
        <v>45370</v>
      </c>
      <c r="C401" s="163">
        <v>90</v>
      </c>
      <c r="D401" s="163">
        <v>58.96</v>
      </c>
      <c r="E401" s="164">
        <v>5306.4</v>
      </c>
      <c r="F401" s="2"/>
    </row>
    <row r="402" spans="1:6" x14ac:dyDescent="0.25">
      <c r="A402" s="168">
        <v>604315325</v>
      </c>
      <c r="B402" s="169">
        <v>45372</v>
      </c>
      <c r="C402" s="163">
        <v>90</v>
      </c>
      <c r="D402" s="163">
        <v>58.96</v>
      </c>
      <c r="E402" s="170">
        <v>5306.4</v>
      </c>
      <c r="F402" s="2"/>
    </row>
    <row r="403" spans="1:6" x14ac:dyDescent="0.25">
      <c r="A403" s="168">
        <v>581132069</v>
      </c>
      <c r="B403" s="169">
        <v>45373</v>
      </c>
      <c r="C403" s="163">
        <v>180</v>
      </c>
      <c r="D403" s="163">
        <v>59.02</v>
      </c>
      <c r="E403" s="170">
        <v>10623.6</v>
      </c>
      <c r="F403" s="2"/>
    </row>
    <row r="404" spans="1:6" x14ac:dyDescent="0.25">
      <c r="A404" s="168">
        <v>568552384</v>
      </c>
      <c r="B404" s="169">
        <v>45376</v>
      </c>
      <c r="C404" s="163">
        <v>60</v>
      </c>
      <c r="D404" s="163">
        <v>58.95</v>
      </c>
      <c r="E404" s="170">
        <v>3537</v>
      </c>
      <c r="F404" s="2"/>
    </row>
    <row r="405" spans="1:6" x14ac:dyDescent="0.25">
      <c r="A405" s="168">
        <v>611503185</v>
      </c>
      <c r="B405" s="169">
        <v>45378</v>
      </c>
      <c r="C405" s="163">
        <v>150</v>
      </c>
      <c r="D405" s="163">
        <v>58.98</v>
      </c>
      <c r="E405" s="170">
        <v>8847</v>
      </c>
      <c r="F405" s="2"/>
    </row>
    <row r="406" spans="1:6" ht="19.5" thickBot="1" x14ac:dyDescent="0.35">
      <c r="A406" s="303" t="s">
        <v>319</v>
      </c>
      <c r="B406" s="303"/>
      <c r="C406" s="165">
        <v>885</v>
      </c>
      <c r="D406" s="165">
        <v>648</v>
      </c>
      <c r="E406" s="166">
        <v>52165.15</v>
      </c>
      <c r="F406" s="2"/>
    </row>
    <row r="407" spans="1:6" ht="19.5" thickTop="1" x14ac:dyDescent="0.3">
      <c r="A407" s="171"/>
      <c r="B407" s="171"/>
      <c r="C407" s="172"/>
      <c r="D407" s="172"/>
      <c r="E407" s="5"/>
      <c r="F407" s="2"/>
    </row>
    <row r="408" spans="1:6" ht="18.75" x14ac:dyDescent="0.3">
      <c r="A408" s="171"/>
      <c r="B408" s="171"/>
      <c r="C408" s="172"/>
      <c r="D408" s="172"/>
      <c r="E408" s="5"/>
      <c r="F408" s="2"/>
    </row>
    <row r="409" spans="1:6" ht="19.5" thickBot="1" x14ac:dyDescent="0.35">
      <c r="A409" s="167"/>
      <c r="B409" s="298" t="s">
        <v>39</v>
      </c>
      <c r="C409" s="298"/>
      <c r="D409" s="167"/>
      <c r="E409" s="5"/>
      <c r="F409" s="9"/>
    </row>
    <row r="410" spans="1:6" ht="16.5" thickBot="1" x14ac:dyDescent="0.3">
      <c r="A410" s="188" t="s">
        <v>0</v>
      </c>
      <c r="B410" s="189" t="s">
        <v>7</v>
      </c>
      <c r="C410" s="189" t="s">
        <v>6</v>
      </c>
      <c r="D410" s="189" t="s">
        <v>21</v>
      </c>
      <c r="E410" s="187" t="s">
        <v>2</v>
      </c>
      <c r="F410" s="9"/>
    </row>
    <row r="411" spans="1:6" x14ac:dyDescent="0.25">
      <c r="A411" s="168">
        <v>562148860</v>
      </c>
      <c r="B411" s="169">
        <v>45352</v>
      </c>
      <c r="C411" s="163">
        <v>28</v>
      </c>
      <c r="D411" s="163">
        <v>58.64</v>
      </c>
      <c r="E411" s="170">
        <v>1641.92</v>
      </c>
      <c r="F411" s="9"/>
    </row>
    <row r="412" spans="1:6" x14ac:dyDescent="0.25">
      <c r="A412" s="168">
        <v>471529354</v>
      </c>
      <c r="B412" s="169">
        <v>45365</v>
      </c>
      <c r="C412" s="163">
        <v>30</v>
      </c>
      <c r="D412" s="163">
        <v>58.97</v>
      </c>
      <c r="E412" s="170">
        <v>1769.1</v>
      </c>
      <c r="F412" s="9"/>
    </row>
    <row r="413" spans="1:6" x14ac:dyDescent="0.25">
      <c r="A413" s="168">
        <v>562150918</v>
      </c>
      <c r="B413" s="169">
        <v>45369</v>
      </c>
      <c r="C413" s="163">
        <v>25</v>
      </c>
      <c r="D413" s="163">
        <v>58.9</v>
      </c>
      <c r="E413" s="170">
        <v>1472.5</v>
      </c>
      <c r="F413" s="9"/>
    </row>
    <row r="414" spans="1:6" x14ac:dyDescent="0.25">
      <c r="A414" s="168">
        <v>562150917</v>
      </c>
      <c r="B414" s="169">
        <v>45369</v>
      </c>
      <c r="C414" s="163">
        <v>30</v>
      </c>
      <c r="D414" s="163">
        <v>58.96</v>
      </c>
      <c r="E414" s="173">
        <v>1768.8</v>
      </c>
      <c r="F414" s="9"/>
    </row>
    <row r="415" spans="1:6" x14ac:dyDescent="0.25">
      <c r="A415" s="168">
        <v>598377077</v>
      </c>
      <c r="B415" s="169">
        <v>45371</v>
      </c>
      <c r="C415" s="163">
        <v>30</v>
      </c>
      <c r="D415" s="163">
        <v>58.96</v>
      </c>
      <c r="E415" s="173">
        <v>1768.8</v>
      </c>
      <c r="F415" s="9"/>
    </row>
    <row r="416" spans="1:6" x14ac:dyDescent="0.25">
      <c r="A416" s="168">
        <v>598377078</v>
      </c>
      <c r="B416" s="169">
        <v>45371</v>
      </c>
      <c r="C416" s="163">
        <v>26</v>
      </c>
      <c r="D416" s="163">
        <v>58.96</v>
      </c>
      <c r="E416" s="173">
        <v>1532.96</v>
      </c>
      <c r="F416" s="9"/>
    </row>
    <row r="417" spans="1:6" x14ac:dyDescent="0.25">
      <c r="A417" s="168">
        <v>612334364</v>
      </c>
      <c r="B417" s="169">
        <v>45373</v>
      </c>
      <c r="C417" s="163">
        <v>31</v>
      </c>
      <c r="D417" s="163">
        <v>59.02</v>
      </c>
      <c r="E417" s="173">
        <v>1829.62</v>
      </c>
      <c r="F417" s="9"/>
    </row>
    <row r="418" spans="1:6" ht="19.5" thickBot="1" x14ac:dyDescent="0.35">
      <c r="A418" s="303" t="s">
        <v>319</v>
      </c>
      <c r="B418" s="303"/>
      <c r="C418" s="165">
        <v>200</v>
      </c>
      <c r="D418" s="165">
        <v>412.41</v>
      </c>
      <c r="E418" s="166">
        <v>11783.7</v>
      </c>
      <c r="F418" s="2"/>
    </row>
    <row r="419" spans="1:6" ht="15.75" thickTop="1" x14ac:dyDescent="0.25">
      <c r="A419" s="167"/>
      <c r="B419" s="167"/>
      <c r="C419" s="167"/>
      <c r="D419" s="167"/>
      <c r="E419" s="107"/>
      <c r="F419" s="2"/>
    </row>
    <row r="420" spans="1:6" x14ac:dyDescent="0.25">
      <c r="A420" s="167"/>
      <c r="B420" s="167"/>
      <c r="C420" s="167"/>
      <c r="D420" s="167"/>
      <c r="E420" s="107"/>
      <c r="F420" s="2"/>
    </row>
    <row r="421" spans="1:6" ht="19.5" thickBot="1" x14ac:dyDescent="0.35">
      <c r="A421" s="167"/>
      <c r="B421" s="298" t="s">
        <v>14</v>
      </c>
      <c r="C421" s="298"/>
      <c r="D421" s="167"/>
      <c r="E421" s="5"/>
      <c r="F421" s="2"/>
    </row>
    <row r="422" spans="1:6" ht="16.5" thickBot="1" x14ac:dyDescent="0.3">
      <c r="A422" s="188" t="s">
        <v>0</v>
      </c>
      <c r="B422" s="189" t="s">
        <v>7</v>
      </c>
      <c r="C422" s="189" t="s">
        <v>6</v>
      </c>
      <c r="D422" s="189" t="s">
        <v>21</v>
      </c>
      <c r="E422" s="187" t="s">
        <v>2</v>
      </c>
      <c r="F422" s="2"/>
    </row>
    <row r="423" spans="1:6" x14ac:dyDescent="0.25">
      <c r="A423" s="168">
        <v>40044111000</v>
      </c>
      <c r="B423" s="169">
        <v>45365</v>
      </c>
      <c r="C423" s="174">
        <v>57853</v>
      </c>
      <c r="D423" s="163">
        <v>58.56</v>
      </c>
      <c r="E423" s="164">
        <v>3388140.5</v>
      </c>
      <c r="F423" s="2"/>
    </row>
    <row r="424" spans="1:6" x14ac:dyDescent="0.25">
      <c r="A424" s="168">
        <v>40044708499</v>
      </c>
      <c r="B424" s="169">
        <v>45376</v>
      </c>
      <c r="C424" s="175">
        <v>10283</v>
      </c>
      <c r="D424" s="176">
        <v>58.66</v>
      </c>
      <c r="E424" s="177">
        <v>603231</v>
      </c>
      <c r="F424" s="2"/>
    </row>
    <row r="425" spans="1:6" ht="19.5" thickBot="1" x14ac:dyDescent="0.35">
      <c r="A425" s="303" t="s">
        <v>319</v>
      </c>
      <c r="B425" s="303"/>
      <c r="C425" s="178">
        <v>68136</v>
      </c>
      <c r="D425" s="165">
        <v>117.23</v>
      </c>
      <c r="E425" s="166">
        <v>3991371.5</v>
      </c>
      <c r="F425" s="2"/>
    </row>
    <row r="426" spans="1:6" ht="19.5" thickTop="1" x14ac:dyDescent="0.3">
      <c r="A426" s="171"/>
      <c r="B426" s="171"/>
      <c r="C426" s="172"/>
      <c r="D426" s="172"/>
      <c r="E426" s="179"/>
      <c r="F426" s="2"/>
    </row>
    <row r="427" spans="1:6" ht="18.75" x14ac:dyDescent="0.3">
      <c r="A427" s="171"/>
      <c r="B427" s="171"/>
      <c r="C427" s="172"/>
      <c r="D427" s="172"/>
      <c r="E427" s="179"/>
      <c r="F427" s="2"/>
    </row>
    <row r="428" spans="1:6" x14ac:dyDescent="0.25">
      <c r="A428" s="167"/>
      <c r="B428" s="167"/>
      <c r="C428" s="180"/>
      <c r="D428" s="167"/>
      <c r="E428" s="167"/>
      <c r="F428" s="2"/>
    </row>
    <row r="429" spans="1:6" ht="18.75" x14ac:dyDescent="0.3">
      <c r="A429" s="167"/>
      <c r="B429" s="167"/>
      <c r="C429" s="304" t="s">
        <v>5</v>
      </c>
      <c r="D429" s="305"/>
      <c r="E429" s="167"/>
      <c r="F429" s="2"/>
    </row>
    <row r="430" spans="1:6" ht="18.75" x14ac:dyDescent="0.3">
      <c r="A430" s="167"/>
      <c r="B430" s="167"/>
      <c r="C430" s="181" t="s">
        <v>4</v>
      </c>
      <c r="D430" s="181" t="s">
        <v>3</v>
      </c>
      <c r="E430" s="167"/>
      <c r="F430" s="2"/>
    </row>
    <row r="431" spans="1:6" ht="18.75" x14ac:dyDescent="0.3">
      <c r="A431" s="167"/>
      <c r="B431" s="167"/>
      <c r="C431" s="182">
        <v>68848</v>
      </c>
      <c r="D431" s="182">
        <v>4085415.91</v>
      </c>
      <c r="E431" s="167"/>
      <c r="F431" s="2"/>
    </row>
    <row r="432" spans="1:6" ht="18.75" x14ac:dyDescent="0.3">
      <c r="A432" s="167"/>
      <c r="B432" s="167"/>
      <c r="C432" s="160"/>
      <c r="D432" s="160"/>
      <c r="E432" s="167"/>
      <c r="F432" s="2"/>
    </row>
    <row r="433" spans="1:6" x14ac:dyDescent="0.25">
      <c r="A433" s="167"/>
      <c r="B433" s="167"/>
      <c r="C433" s="167"/>
      <c r="D433" s="183" t="s">
        <v>321</v>
      </c>
      <c r="E433" s="108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40" spans="1:6" x14ac:dyDescent="0.25">
      <c r="F440"/>
    </row>
    <row r="447" spans="1:6" ht="21" x14ac:dyDescent="0.35">
      <c r="A447" s="274" t="s">
        <v>322</v>
      </c>
      <c r="B447" s="274"/>
      <c r="C447" s="274"/>
      <c r="D447" s="274"/>
      <c r="E447" s="274"/>
      <c r="F447" s="274"/>
    </row>
    <row r="448" spans="1:6" ht="15.75" x14ac:dyDescent="0.25">
      <c r="A448" s="14" t="s">
        <v>40</v>
      </c>
      <c r="B448" s="14" t="s">
        <v>41</v>
      </c>
      <c r="C448" s="14" t="s">
        <v>42</v>
      </c>
      <c r="D448" s="14" t="s">
        <v>43</v>
      </c>
      <c r="E448" s="14" t="s">
        <v>44</v>
      </c>
      <c r="F448" s="14" t="s">
        <v>45</v>
      </c>
    </row>
    <row r="449" spans="1:13" ht="15" customHeight="1" x14ac:dyDescent="0.25">
      <c r="A449" s="16" t="str">
        <f>[1]Hoja1!H21</f>
        <v>266258</v>
      </c>
      <c r="B449" s="16" t="s">
        <v>323</v>
      </c>
      <c r="C449" s="16" t="s">
        <v>46</v>
      </c>
      <c r="D449" s="16" t="s">
        <v>57</v>
      </c>
      <c r="E449" s="190" t="s">
        <v>55</v>
      </c>
      <c r="F449" s="191">
        <v>46925</v>
      </c>
      <c r="G449"/>
      <c r="H449"/>
      <c r="I449"/>
      <c r="J449"/>
      <c r="K449"/>
      <c r="L449"/>
      <c r="M449"/>
    </row>
    <row r="450" spans="1:13" x14ac:dyDescent="0.25">
      <c r="A450" s="16" t="str">
        <f>[1]Hoja1!H22</f>
        <v>266259</v>
      </c>
      <c r="B450" s="16" t="s">
        <v>323</v>
      </c>
      <c r="C450" s="16" t="s">
        <v>47</v>
      </c>
      <c r="D450" s="16" t="s">
        <v>57</v>
      </c>
      <c r="E450" s="190" t="s">
        <v>55</v>
      </c>
      <c r="F450" s="191">
        <v>14000</v>
      </c>
      <c r="G450"/>
      <c r="H450"/>
      <c r="I450"/>
      <c r="J450"/>
      <c r="K450"/>
      <c r="L450"/>
      <c r="M450"/>
    </row>
    <row r="451" spans="1:13" x14ac:dyDescent="0.25">
      <c r="A451" s="16" t="str">
        <f>[1]Hoja1!H23</f>
        <v>266260</v>
      </c>
      <c r="B451" s="16" t="s">
        <v>323</v>
      </c>
      <c r="C451" s="16" t="s">
        <v>334</v>
      </c>
      <c r="D451" s="16" t="s">
        <v>56</v>
      </c>
      <c r="E451" s="190" t="s">
        <v>55</v>
      </c>
      <c r="F451" s="191">
        <v>38132.44</v>
      </c>
      <c r="G451"/>
      <c r="H451"/>
      <c r="I451"/>
      <c r="J451"/>
      <c r="K451"/>
      <c r="L451"/>
      <c r="M451"/>
    </row>
    <row r="452" spans="1:13" x14ac:dyDescent="0.25">
      <c r="A452" s="16" t="str">
        <f>[1]Hoja1!H24</f>
        <v>266261</v>
      </c>
      <c r="B452" s="16" t="s">
        <v>323</v>
      </c>
      <c r="C452" s="16" t="s">
        <v>335</v>
      </c>
      <c r="D452" s="16" t="s">
        <v>56</v>
      </c>
      <c r="E452" s="190" t="s">
        <v>55</v>
      </c>
      <c r="F452" s="191">
        <v>440196.69</v>
      </c>
      <c r="G452"/>
      <c r="H452"/>
      <c r="I452"/>
      <c r="J452"/>
      <c r="K452"/>
      <c r="L452"/>
      <c r="M452"/>
    </row>
    <row r="453" spans="1:13" x14ac:dyDescent="0.25">
      <c r="A453" s="16" t="str">
        <f>[1]Hoja1!H25</f>
        <v>266262</v>
      </c>
      <c r="B453" s="16" t="s">
        <v>323</v>
      </c>
      <c r="C453" s="16" t="s">
        <v>336</v>
      </c>
      <c r="D453" s="16" t="s">
        <v>56</v>
      </c>
      <c r="E453" s="190" t="s">
        <v>55</v>
      </c>
      <c r="F453" s="191">
        <v>966055.61</v>
      </c>
      <c r="G453"/>
      <c r="H453"/>
      <c r="I453"/>
      <c r="J453"/>
      <c r="K453"/>
      <c r="L453"/>
      <c r="M453"/>
    </row>
    <row r="454" spans="1:13" x14ac:dyDescent="0.25">
      <c r="A454" s="16" t="str">
        <f>[1]Hoja1!H26</f>
        <v>266263</v>
      </c>
      <c r="B454" s="16" t="s">
        <v>323</v>
      </c>
      <c r="C454" s="16" t="s">
        <v>337</v>
      </c>
      <c r="D454" s="16" t="s">
        <v>56</v>
      </c>
      <c r="E454" s="190" t="s">
        <v>55</v>
      </c>
      <c r="F454" s="191">
        <v>541831.64</v>
      </c>
      <c r="G454"/>
      <c r="H454"/>
      <c r="I454"/>
      <c r="J454"/>
      <c r="K454"/>
      <c r="L454"/>
      <c r="M454"/>
    </row>
    <row r="455" spans="1:13" x14ac:dyDescent="0.25">
      <c r="A455" s="16" t="str">
        <f>[1]Hoja1!H27</f>
        <v>266264</v>
      </c>
      <c r="B455" s="16" t="s">
        <v>323</v>
      </c>
      <c r="C455" s="16" t="s">
        <v>338</v>
      </c>
      <c r="D455" s="16" t="s">
        <v>56</v>
      </c>
      <c r="E455" s="190" t="s">
        <v>55</v>
      </c>
      <c r="F455" s="191">
        <v>15535</v>
      </c>
      <c r="G455"/>
      <c r="H455"/>
      <c r="I455"/>
      <c r="J455"/>
      <c r="K455"/>
      <c r="L455"/>
      <c r="M455"/>
    </row>
    <row r="456" spans="1:13" x14ac:dyDescent="0.25">
      <c r="A456" s="16" t="str">
        <f>[1]Hoja1!H28</f>
        <v>266265</v>
      </c>
      <c r="B456" s="16" t="s">
        <v>323</v>
      </c>
      <c r="C456" s="16" t="s">
        <v>339</v>
      </c>
      <c r="D456" s="16" t="s">
        <v>56</v>
      </c>
      <c r="E456" s="190" t="s">
        <v>55</v>
      </c>
      <c r="F456" s="191">
        <v>34259.71</v>
      </c>
      <c r="G456"/>
      <c r="H456"/>
      <c r="I456"/>
      <c r="J456"/>
      <c r="K456"/>
      <c r="L456"/>
      <c r="M456"/>
    </row>
    <row r="457" spans="1:13" x14ac:dyDescent="0.25">
      <c r="A457" s="16" t="str">
        <f>[1]Hoja1!H29</f>
        <v>266266</v>
      </c>
      <c r="B457" s="16" t="s">
        <v>324</v>
      </c>
      <c r="C457" s="16" t="s">
        <v>340</v>
      </c>
      <c r="D457" s="16" t="s">
        <v>56</v>
      </c>
      <c r="E457" s="190" t="s">
        <v>55</v>
      </c>
      <c r="F457" s="191">
        <v>19975.71</v>
      </c>
      <c r="G457"/>
      <c r="H457"/>
      <c r="I457"/>
      <c r="J457"/>
      <c r="K457"/>
      <c r="L457"/>
      <c r="M457"/>
    </row>
    <row r="458" spans="1:13" x14ac:dyDescent="0.25">
      <c r="A458" s="16" t="str">
        <f>[1]Hoja1!H30</f>
        <v>266267</v>
      </c>
      <c r="B458" s="16" t="s">
        <v>324</v>
      </c>
      <c r="C458" s="16" t="s">
        <v>341</v>
      </c>
      <c r="D458" s="16" t="s">
        <v>56</v>
      </c>
      <c r="E458" s="190" t="s">
        <v>55</v>
      </c>
      <c r="F458" s="191">
        <v>2227.0100000000002</v>
      </c>
      <c r="G458"/>
      <c r="H458"/>
      <c r="I458"/>
      <c r="J458"/>
      <c r="K458"/>
      <c r="L458"/>
      <c r="M458"/>
    </row>
    <row r="459" spans="1:13" x14ac:dyDescent="0.25">
      <c r="A459" s="16" t="str">
        <f>[1]Hoja1!H31</f>
        <v>266268</v>
      </c>
      <c r="B459" s="16" t="s">
        <v>324</v>
      </c>
      <c r="C459" s="16" t="s">
        <v>53</v>
      </c>
      <c r="D459" s="16" t="s">
        <v>56</v>
      </c>
      <c r="E459" s="190" t="s">
        <v>55</v>
      </c>
      <c r="F459" s="191">
        <v>60773.9</v>
      </c>
      <c r="G459"/>
      <c r="H459"/>
      <c r="I459"/>
      <c r="J459"/>
      <c r="K459"/>
      <c r="L459"/>
      <c r="M459"/>
    </row>
    <row r="460" spans="1:13" x14ac:dyDescent="0.25">
      <c r="A460" s="16" t="str">
        <f>[1]Hoja1!H32</f>
        <v>266269</v>
      </c>
      <c r="B460" s="16" t="s">
        <v>324</v>
      </c>
      <c r="C460" s="16" t="s">
        <v>342</v>
      </c>
      <c r="D460" s="16" t="s">
        <v>56</v>
      </c>
      <c r="E460" s="190" t="s">
        <v>55</v>
      </c>
      <c r="F460" s="191">
        <v>28710.57</v>
      </c>
      <c r="G460"/>
      <c r="H460"/>
      <c r="I460"/>
      <c r="J460"/>
      <c r="K460"/>
      <c r="L460"/>
      <c r="M460"/>
    </row>
    <row r="461" spans="1:13" x14ac:dyDescent="0.25">
      <c r="A461" s="16" t="str">
        <f>[1]Hoja1!H33</f>
        <v>266270</v>
      </c>
      <c r="B461" s="16" t="s">
        <v>324</v>
      </c>
      <c r="C461" s="16" t="s">
        <v>343</v>
      </c>
      <c r="D461" s="16" t="s">
        <v>56</v>
      </c>
      <c r="E461" s="190" t="s">
        <v>55</v>
      </c>
      <c r="F461" s="191">
        <v>11492.95</v>
      </c>
      <c r="G461"/>
      <c r="H461"/>
      <c r="I461"/>
      <c r="J461"/>
      <c r="K461"/>
      <c r="L461"/>
      <c r="M461"/>
    </row>
    <row r="462" spans="1:13" ht="15" customHeight="1" x14ac:dyDescent="0.25">
      <c r="A462" s="16" t="str">
        <f>[1]Hoja1!H34</f>
        <v>266271</v>
      </c>
      <c r="B462" s="16" t="s">
        <v>324</v>
      </c>
      <c r="C462" s="16" t="s">
        <v>344</v>
      </c>
      <c r="D462" s="16" t="s">
        <v>56</v>
      </c>
      <c r="E462" s="190" t="s">
        <v>55</v>
      </c>
      <c r="F462" s="191">
        <v>60059.13</v>
      </c>
      <c r="G462"/>
      <c r="H462"/>
      <c r="I462"/>
      <c r="J462"/>
      <c r="K462"/>
      <c r="L462"/>
      <c r="M462"/>
    </row>
    <row r="463" spans="1:13" ht="15" customHeight="1" x14ac:dyDescent="0.25">
      <c r="A463" s="16" t="str">
        <f>[1]Hoja1!H35</f>
        <v>266272</v>
      </c>
      <c r="B463" s="16" t="s">
        <v>324</v>
      </c>
      <c r="C463" s="16" t="s">
        <v>345</v>
      </c>
      <c r="D463" s="16" t="s">
        <v>56</v>
      </c>
      <c r="E463" s="190" t="s">
        <v>55</v>
      </c>
      <c r="F463" s="191">
        <v>124027.33</v>
      </c>
      <c r="G463"/>
      <c r="H463"/>
      <c r="I463"/>
      <c r="J463"/>
      <c r="K463"/>
      <c r="L463"/>
      <c r="M463"/>
    </row>
    <row r="464" spans="1:13" x14ac:dyDescent="0.25">
      <c r="A464" s="16" t="str">
        <f>[1]Hoja1!H36</f>
        <v>266273</v>
      </c>
      <c r="B464" s="16" t="s">
        <v>324</v>
      </c>
      <c r="C464" s="16" t="s">
        <v>346</v>
      </c>
      <c r="D464" s="16" t="s">
        <v>56</v>
      </c>
      <c r="E464" s="190" t="s">
        <v>55</v>
      </c>
      <c r="F464" s="191">
        <v>552896.75</v>
      </c>
      <c r="G464"/>
      <c r="H464"/>
      <c r="I464"/>
      <c r="J464"/>
      <c r="K464"/>
      <c r="L464"/>
      <c r="M464"/>
    </row>
    <row r="465" spans="1:13" x14ac:dyDescent="0.25">
      <c r="A465" s="16" t="str">
        <f>[1]Hoja1!H37</f>
        <v>266274</v>
      </c>
      <c r="B465" s="16" t="s">
        <v>324</v>
      </c>
      <c r="C465" s="16" t="s">
        <v>347</v>
      </c>
      <c r="D465" s="16" t="s">
        <v>56</v>
      </c>
      <c r="E465" s="190" t="s">
        <v>55</v>
      </c>
      <c r="F465" s="191">
        <v>13933.81</v>
      </c>
      <c r="G465"/>
      <c r="H465"/>
      <c r="I465"/>
      <c r="J465"/>
      <c r="K465"/>
      <c r="L465"/>
      <c r="M465"/>
    </row>
    <row r="466" spans="1:13" x14ac:dyDescent="0.25">
      <c r="A466" s="16" t="str">
        <f>[1]Hoja1!H38</f>
        <v>266275</v>
      </c>
      <c r="B466" s="16" t="s">
        <v>324</v>
      </c>
      <c r="C466" s="16" t="s">
        <v>348</v>
      </c>
      <c r="D466" s="16" t="s">
        <v>56</v>
      </c>
      <c r="E466" s="190" t="s">
        <v>55</v>
      </c>
      <c r="F466" s="191">
        <v>157826.49</v>
      </c>
      <c r="G466"/>
      <c r="H466"/>
      <c r="I466"/>
      <c r="J466"/>
      <c r="K466"/>
      <c r="L466"/>
      <c r="M466"/>
    </row>
    <row r="467" spans="1:13" x14ac:dyDescent="0.25">
      <c r="A467" s="16" t="str">
        <f>[1]Hoja1!H39</f>
        <v>266276</v>
      </c>
      <c r="B467" s="16" t="s">
        <v>324</v>
      </c>
      <c r="C467" s="16" t="s">
        <v>349</v>
      </c>
      <c r="D467" s="16" t="s">
        <v>56</v>
      </c>
      <c r="E467" s="190" t="s">
        <v>55</v>
      </c>
      <c r="F467" s="191">
        <v>1724.14</v>
      </c>
      <c r="G467"/>
      <c r="H467"/>
      <c r="I467"/>
      <c r="J467"/>
      <c r="K467"/>
      <c r="L467"/>
      <c r="M467"/>
    </row>
    <row r="468" spans="1:13" x14ac:dyDescent="0.25">
      <c r="A468" s="16" t="str">
        <f>[1]Hoja1!H40</f>
        <v>266277</v>
      </c>
      <c r="B468" s="16" t="s">
        <v>324</v>
      </c>
      <c r="C468" s="16" t="s">
        <v>350</v>
      </c>
      <c r="D468" s="16" t="s">
        <v>56</v>
      </c>
      <c r="E468" s="190" t="s">
        <v>55</v>
      </c>
      <c r="F468" s="191">
        <v>45070.57</v>
      </c>
      <c r="G468"/>
      <c r="H468"/>
      <c r="I468"/>
      <c r="J468"/>
      <c r="K468"/>
      <c r="L468"/>
      <c r="M468"/>
    </row>
    <row r="469" spans="1:13" x14ac:dyDescent="0.25">
      <c r="A469" s="16" t="str">
        <f>[1]Hoja1!H41</f>
        <v>266278</v>
      </c>
      <c r="B469" s="16" t="s">
        <v>324</v>
      </c>
      <c r="C469" s="16" t="s">
        <v>51</v>
      </c>
      <c r="D469" s="16" t="s">
        <v>58</v>
      </c>
      <c r="E469" s="190" t="s">
        <v>55</v>
      </c>
      <c r="F469" s="191">
        <v>134500</v>
      </c>
      <c r="G469"/>
      <c r="H469"/>
      <c r="I469"/>
      <c r="J469"/>
      <c r="K469"/>
      <c r="L469"/>
      <c r="M469"/>
    </row>
    <row r="470" spans="1:13" x14ac:dyDescent="0.25">
      <c r="A470" s="16" t="str">
        <f>[1]Hoja1!H42</f>
        <v>266279</v>
      </c>
      <c r="B470" s="16" t="s">
        <v>325</v>
      </c>
      <c r="C470" s="16" t="s">
        <v>351</v>
      </c>
      <c r="D470" s="16" t="s">
        <v>56</v>
      </c>
      <c r="E470" s="190" t="s">
        <v>55</v>
      </c>
      <c r="F470" s="191">
        <v>21453.93</v>
      </c>
      <c r="G470"/>
      <c r="H470"/>
      <c r="I470"/>
      <c r="J470"/>
      <c r="K470"/>
      <c r="L470"/>
      <c r="M470"/>
    </row>
    <row r="471" spans="1:13" x14ac:dyDescent="0.25">
      <c r="A471" s="16" t="str">
        <f>[1]Hoja1!H43</f>
        <v>266280</v>
      </c>
      <c r="B471" s="16" t="s">
        <v>325</v>
      </c>
      <c r="C471" s="16" t="s">
        <v>352</v>
      </c>
      <c r="D471" s="16" t="s">
        <v>56</v>
      </c>
      <c r="E471" s="190" t="s">
        <v>55</v>
      </c>
      <c r="F471" s="191">
        <v>23485.34</v>
      </c>
      <c r="G471"/>
      <c r="H471"/>
      <c r="I471"/>
      <c r="J471"/>
      <c r="K471"/>
      <c r="L471"/>
      <c r="M471"/>
    </row>
    <row r="472" spans="1:13" x14ac:dyDescent="0.25">
      <c r="A472" s="16" t="str">
        <f>[1]Hoja1!H44</f>
        <v>266281</v>
      </c>
      <c r="B472" s="16" t="s">
        <v>325</v>
      </c>
      <c r="C472" s="16" t="s">
        <v>353</v>
      </c>
      <c r="D472" s="16" t="s">
        <v>56</v>
      </c>
      <c r="E472" s="190" t="s">
        <v>55</v>
      </c>
      <c r="F472" s="191">
        <v>39440.129999999997</v>
      </c>
      <c r="G472"/>
      <c r="H472"/>
      <c r="I472"/>
      <c r="J472"/>
      <c r="K472"/>
      <c r="L472"/>
      <c r="M472"/>
    </row>
    <row r="473" spans="1:13" x14ac:dyDescent="0.25">
      <c r="A473" s="16" t="str">
        <f>[1]Hoja1!H45</f>
        <v>266282</v>
      </c>
      <c r="B473" s="16" t="s">
        <v>326</v>
      </c>
      <c r="C473" s="16" t="s">
        <v>354</v>
      </c>
      <c r="D473" s="16" t="s">
        <v>56</v>
      </c>
      <c r="E473" s="190" t="s">
        <v>55</v>
      </c>
      <c r="F473" s="191">
        <v>65094.37</v>
      </c>
      <c r="G473"/>
      <c r="H473"/>
      <c r="I473"/>
      <c r="J473"/>
      <c r="K473"/>
      <c r="L473"/>
      <c r="M473"/>
    </row>
    <row r="474" spans="1:13" x14ac:dyDescent="0.25">
      <c r="A474" s="16" t="str">
        <f>[1]Hoja1!H46</f>
        <v>266283</v>
      </c>
      <c r="B474" s="16" t="s">
        <v>326</v>
      </c>
      <c r="C474" s="16" t="s">
        <v>355</v>
      </c>
      <c r="D474" s="16" t="s">
        <v>56</v>
      </c>
      <c r="E474" s="190" t="s">
        <v>55</v>
      </c>
      <c r="F474" s="191">
        <v>9144.77</v>
      </c>
      <c r="G474"/>
      <c r="H474"/>
      <c r="I474"/>
      <c r="J474"/>
      <c r="K474"/>
      <c r="L474"/>
      <c r="M474"/>
    </row>
    <row r="475" spans="1:13" x14ac:dyDescent="0.25">
      <c r="A475" s="16" t="str">
        <f>[1]Hoja1!H47</f>
        <v>266284</v>
      </c>
      <c r="B475" s="16" t="s">
        <v>326</v>
      </c>
      <c r="C475" s="16" t="s">
        <v>356</v>
      </c>
      <c r="D475" s="16" t="s">
        <v>56</v>
      </c>
      <c r="E475" s="190" t="s">
        <v>55</v>
      </c>
      <c r="F475" s="191">
        <v>9171.65</v>
      </c>
      <c r="G475"/>
      <c r="H475"/>
      <c r="I475"/>
      <c r="J475"/>
      <c r="K475"/>
      <c r="L475"/>
      <c r="M475"/>
    </row>
    <row r="476" spans="1:13" x14ac:dyDescent="0.25">
      <c r="A476" s="16" t="str">
        <f>[1]Hoja1!H48</f>
        <v>266285</v>
      </c>
      <c r="B476" s="16" t="s">
        <v>326</v>
      </c>
      <c r="C476" s="16" t="s">
        <v>357</v>
      </c>
      <c r="D476" s="16" t="s">
        <v>56</v>
      </c>
      <c r="E476" s="190" t="s">
        <v>55</v>
      </c>
      <c r="F476" s="191">
        <v>678124.92</v>
      </c>
      <c r="G476"/>
      <c r="H476"/>
      <c r="I476"/>
      <c r="J476"/>
      <c r="K476"/>
      <c r="L476"/>
      <c r="M476"/>
    </row>
    <row r="477" spans="1:13" x14ac:dyDescent="0.25">
      <c r="A477" s="16" t="str">
        <f>[1]Hoja1!H49</f>
        <v>266286</v>
      </c>
      <c r="B477" s="16" t="s">
        <v>326</v>
      </c>
      <c r="C477" s="16" t="s">
        <v>358</v>
      </c>
      <c r="D477" s="16" t="s">
        <v>56</v>
      </c>
      <c r="E477" s="190" t="s">
        <v>55</v>
      </c>
      <c r="F477" s="191">
        <v>5139.87</v>
      </c>
      <c r="G477"/>
      <c r="H477"/>
      <c r="I477"/>
      <c r="J477"/>
      <c r="K477"/>
      <c r="L477"/>
      <c r="M477"/>
    </row>
    <row r="478" spans="1:13" x14ac:dyDescent="0.25">
      <c r="A478" s="16" t="str">
        <f>[1]Hoja1!H50</f>
        <v>266287</v>
      </c>
      <c r="B478" s="16" t="s">
        <v>326</v>
      </c>
      <c r="C478" s="16" t="s">
        <v>359</v>
      </c>
      <c r="D478" s="16" t="s">
        <v>54</v>
      </c>
      <c r="E478" s="190" t="s">
        <v>55</v>
      </c>
      <c r="F478" s="191">
        <v>130875.32</v>
      </c>
      <c r="G478"/>
      <c r="H478"/>
      <c r="I478"/>
      <c r="J478"/>
      <c r="K478"/>
      <c r="L478"/>
      <c r="M478"/>
    </row>
    <row r="479" spans="1:13" x14ac:dyDescent="0.25">
      <c r="A479" s="16" t="str">
        <f>[1]Hoja1!H51</f>
        <v>266288</v>
      </c>
      <c r="B479" s="16" t="s">
        <v>327</v>
      </c>
      <c r="C479" s="16" t="s">
        <v>48</v>
      </c>
      <c r="D479" s="16" t="s">
        <v>58</v>
      </c>
      <c r="E479" s="190" t="s">
        <v>55</v>
      </c>
      <c r="F479" s="191">
        <v>161679.31</v>
      </c>
      <c r="G479"/>
      <c r="H479"/>
      <c r="I479"/>
      <c r="J479"/>
      <c r="K479"/>
      <c r="L479"/>
      <c r="M479"/>
    </row>
    <row r="480" spans="1:13" x14ac:dyDescent="0.25">
      <c r="A480" s="16" t="str">
        <f>[1]Hoja1!H52</f>
        <v>266289</v>
      </c>
      <c r="B480" s="16" t="s">
        <v>328</v>
      </c>
      <c r="C480" s="16" t="s">
        <v>360</v>
      </c>
      <c r="D480" s="16" t="s">
        <v>368</v>
      </c>
      <c r="E480" s="190" t="s">
        <v>55</v>
      </c>
      <c r="F480" s="191">
        <v>58990.66</v>
      </c>
      <c r="G480"/>
      <c r="H480"/>
      <c r="I480"/>
      <c r="J480"/>
      <c r="K480"/>
      <c r="L480"/>
      <c r="M480"/>
    </row>
    <row r="481" spans="1:13" x14ac:dyDescent="0.25">
      <c r="A481" s="16" t="str">
        <f>[1]Hoja1!H53</f>
        <v>266290</v>
      </c>
      <c r="B481" s="16" t="s">
        <v>329</v>
      </c>
      <c r="C481" s="16" t="s">
        <v>52</v>
      </c>
      <c r="D481" s="16" t="s">
        <v>59</v>
      </c>
      <c r="E481" s="190" t="s">
        <v>55</v>
      </c>
      <c r="F481" s="191">
        <v>15000</v>
      </c>
      <c r="G481"/>
      <c r="H481"/>
      <c r="I481"/>
      <c r="J481"/>
      <c r="K481"/>
      <c r="L481"/>
      <c r="M481"/>
    </row>
    <row r="482" spans="1:13" x14ac:dyDescent="0.25">
      <c r="A482" s="16" t="str">
        <f>[1]Hoja1!H54</f>
        <v>266291</v>
      </c>
      <c r="B482" s="16" t="s">
        <v>329</v>
      </c>
      <c r="C482" s="16" t="s">
        <v>361</v>
      </c>
      <c r="D482" s="16" t="s">
        <v>56</v>
      </c>
      <c r="E482" s="190" t="s">
        <v>55</v>
      </c>
      <c r="F482" s="191">
        <v>15247.31</v>
      </c>
      <c r="G482"/>
      <c r="H482"/>
      <c r="I482"/>
      <c r="J482"/>
      <c r="K482"/>
      <c r="L482"/>
      <c r="M482"/>
    </row>
    <row r="483" spans="1:13" x14ac:dyDescent="0.25">
      <c r="A483" s="16" t="str">
        <f>[1]Hoja1!H55</f>
        <v>266292</v>
      </c>
      <c r="B483" s="16" t="s">
        <v>329</v>
      </c>
      <c r="C483" s="16" t="s">
        <v>362</v>
      </c>
      <c r="D483" s="16" t="s">
        <v>56</v>
      </c>
      <c r="E483" s="190" t="s">
        <v>55</v>
      </c>
      <c r="F483" s="191">
        <v>227797.32</v>
      </c>
      <c r="G483"/>
      <c r="H483"/>
      <c r="I483"/>
      <c r="J483"/>
      <c r="K483"/>
      <c r="L483"/>
      <c r="M483"/>
    </row>
    <row r="484" spans="1:13" x14ac:dyDescent="0.25">
      <c r="A484" s="16" t="str">
        <f>[1]Hoja1!H56</f>
        <v>266293</v>
      </c>
      <c r="B484" s="16" t="s">
        <v>330</v>
      </c>
      <c r="C484" s="16" t="s">
        <v>363</v>
      </c>
      <c r="D484" s="16" t="s">
        <v>58</v>
      </c>
      <c r="E484" s="190" t="s">
        <v>55</v>
      </c>
      <c r="F484" s="191">
        <v>9280</v>
      </c>
      <c r="G484"/>
      <c r="H484"/>
      <c r="I484"/>
      <c r="J484"/>
      <c r="K484"/>
      <c r="L484"/>
      <c r="M484"/>
    </row>
    <row r="485" spans="1:13" x14ac:dyDescent="0.25">
      <c r="A485" s="16" t="str">
        <f>[1]Hoja1!H57</f>
        <v>266294</v>
      </c>
      <c r="B485" s="16" t="s">
        <v>331</v>
      </c>
      <c r="C485" s="16" t="s">
        <v>364</v>
      </c>
      <c r="D485" s="16" t="s">
        <v>56</v>
      </c>
      <c r="E485" s="190" t="s">
        <v>55</v>
      </c>
      <c r="F485" s="191">
        <v>13717.14</v>
      </c>
      <c r="G485"/>
      <c r="H485"/>
      <c r="I485"/>
      <c r="J485"/>
      <c r="K485"/>
      <c r="L485"/>
      <c r="M485"/>
    </row>
    <row r="486" spans="1:13" x14ac:dyDescent="0.25">
      <c r="A486" s="16" t="str">
        <f>[1]Hoja1!H58</f>
        <v>266295</v>
      </c>
      <c r="B486" s="16" t="s">
        <v>331</v>
      </c>
      <c r="C486" s="16" t="s">
        <v>365</v>
      </c>
      <c r="D486" s="16" t="s">
        <v>56</v>
      </c>
      <c r="E486" s="190" t="s">
        <v>55</v>
      </c>
      <c r="F486" s="191">
        <v>12657.7</v>
      </c>
      <c r="G486"/>
      <c r="H486"/>
      <c r="I486"/>
      <c r="J486"/>
      <c r="K486"/>
      <c r="L486"/>
      <c r="M486"/>
    </row>
    <row r="487" spans="1:13" x14ac:dyDescent="0.25">
      <c r="A487" s="16" t="str">
        <f>[1]Hoja1!H59</f>
        <v>266296</v>
      </c>
      <c r="B487" s="16" t="s">
        <v>331</v>
      </c>
      <c r="C487" s="16" t="s">
        <v>366</v>
      </c>
      <c r="D487" s="16" t="s">
        <v>56</v>
      </c>
      <c r="E487" s="190" t="s">
        <v>55</v>
      </c>
      <c r="F487" s="191">
        <v>7245.63</v>
      </c>
      <c r="G487"/>
      <c r="H487"/>
      <c r="I487"/>
      <c r="J487"/>
      <c r="K487"/>
      <c r="L487"/>
      <c r="M487"/>
    </row>
    <row r="488" spans="1:13" x14ac:dyDescent="0.25">
      <c r="A488" s="16" t="str">
        <f>[1]Hoja1!H60</f>
        <v>266297</v>
      </c>
      <c r="B488" s="16" t="s">
        <v>332</v>
      </c>
      <c r="C488" s="16" t="s">
        <v>49</v>
      </c>
      <c r="D488" s="16" t="s">
        <v>58</v>
      </c>
      <c r="E488" s="190" t="s">
        <v>55</v>
      </c>
      <c r="F488" s="191">
        <v>132000.16</v>
      </c>
      <c r="G488"/>
      <c r="H488"/>
      <c r="I488"/>
      <c r="J488"/>
      <c r="K488"/>
      <c r="L488"/>
      <c r="M488"/>
    </row>
    <row r="489" spans="1:13" x14ac:dyDescent="0.25">
      <c r="A489" s="16" t="str">
        <f>[1]Hoja1!H61</f>
        <v>266298</v>
      </c>
      <c r="B489" s="16" t="s">
        <v>333</v>
      </c>
      <c r="C489" s="16" t="s">
        <v>367</v>
      </c>
      <c r="D489" s="16" t="s">
        <v>58</v>
      </c>
      <c r="E489" s="190" t="s">
        <v>55</v>
      </c>
      <c r="F489" s="191">
        <v>21118</v>
      </c>
      <c r="G489"/>
      <c r="H489"/>
      <c r="I489"/>
      <c r="J489"/>
      <c r="K489"/>
      <c r="L489"/>
      <c r="M489"/>
    </row>
    <row r="490" spans="1:13" ht="15" customHeight="1" x14ac:dyDescent="0.25">
      <c r="A490" s="16" t="str">
        <f>[1]Hoja1!H62</f>
        <v>266299</v>
      </c>
      <c r="B490" s="16" t="s">
        <v>333</v>
      </c>
      <c r="C490" s="16" t="s">
        <v>50</v>
      </c>
      <c r="D490" s="16" t="s">
        <v>369</v>
      </c>
      <c r="E490" s="190" t="s">
        <v>55</v>
      </c>
      <c r="F490" s="191">
        <v>2000</v>
      </c>
      <c r="G490"/>
      <c r="H490"/>
      <c r="I490"/>
      <c r="J490"/>
      <c r="K490"/>
      <c r="L490"/>
      <c r="M490"/>
    </row>
    <row r="491" spans="1:13" x14ac:dyDescent="0.25">
      <c r="A491" s="15"/>
      <c r="B491"/>
      <c r="C491"/>
      <c r="D491"/>
      <c r="E491"/>
      <c r="F491"/>
      <c r="G491"/>
    </row>
    <row r="492" spans="1:13" x14ac:dyDescent="0.25">
      <c r="A492" s="15"/>
      <c r="B492"/>
      <c r="C492"/>
      <c r="D492"/>
      <c r="E492"/>
      <c r="F492"/>
      <c r="G492"/>
    </row>
    <row r="493" spans="1:13" x14ac:dyDescent="0.25">
      <c r="A493" s="15"/>
      <c r="B493"/>
      <c r="C493"/>
      <c r="D493"/>
      <c r="E493"/>
      <c r="F493"/>
      <c r="G493"/>
    </row>
    <row r="494" spans="1:13" x14ac:dyDescent="0.25">
      <c r="A494" s="15"/>
      <c r="B494"/>
      <c r="C494"/>
      <c r="D494"/>
      <c r="E494"/>
      <c r="F494"/>
      <c r="G494"/>
    </row>
    <row r="495" spans="1:13" x14ac:dyDescent="0.25">
      <c r="A495" s="15"/>
      <c r="B495"/>
      <c r="C495"/>
      <c r="D495"/>
      <c r="E495"/>
      <c r="F495"/>
      <c r="G495"/>
    </row>
    <row r="496" spans="1:13" x14ac:dyDescent="0.25">
      <c r="A496" s="15"/>
      <c r="B496"/>
      <c r="C496"/>
      <c r="D496"/>
      <c r="E496"/>
      <c r="F496"/>
      <c r="G496"/>
    </row>
    <row r="497" spans="1:15" x14ac:dyDescent="0.25">
      <c r="A497" s="15"/>
      <c r="B497"/>
      <c r="C497"/>
      <c r="D497"/>
      <c r="E497"/>
      <c r="F497"/>
      <c r="G497"/>
    </row>
    <row r="498" spans="1:15" x14ac:dyDescent="0.25">
      <c r="A498" s="15"/>
      <c r="B498"/>
      <c r="C498"/>
      <c r="D498"/>
      <c r="E498"/>
      <c r="F498"/>
      <c r="G498"/>
    </row>
    <row r="499" spans="1:15" x14ac:dyDescent="0.25">
      <c r="A499" s="15"/>
      <c r="B499"/>
      <c r="C499"/>
      <c r="D499"/>
      <c r="E499"/>
      <c r="F499"/>
      <c r="G499"/>
    </row>
    <row r="500" spans="1: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</sheetData>
  <mergeCells count="42">
    <mergeCell ref="B421:C421"/>
    <mergeCell ref="A425:B425"/>
    <mergeCell ref="C429:D429"/>
    <mergeCell ref="A390:B390"/>
    <mergeCell ref="A393:D393"/>
    <mergeCell ref="A406:B406"/>
    <mergeCell ref="B409:C409"/>
    <mergeCell ref="A418:B418"/>
    <mergeCell ref="B379:D379"/>
    <mergeCell ref="A383:D383"/>
    <mergeCell ref="A384:D384"/>
    <mergeCell ref="A385:D385"/>
    <mergeCell ref="A386:D386"/>
    <mergeCell ref="A358:D358"/>
    <mergeCell ref="A359:D359"/>
    <mergeCell ref="A360:D360"/>
    <mergeCell ref="A91:D91"/>
    <mergeCell ref="A92:D92"/>
    <mergeCell ref="A304:D304"/>
    <mergeCell ref="A305:D305"/>
    <mergeCell ref="A317:D317"/>
    <mergeCell ref="B77:E77"/>
    <mergeCell ref="A81:C81"/>
    <mergeCell ref="C87:D87"/>
    <mergeCell ref="A318:D318"/>
    <mergeCell ref="A357:D357"/>
    <mergeCell ref="A447:F447"/>
    <mergeCell ref="A11:D11"/>
    <mergeCell ref="A15:D15"/>
    <mergeCell ref="A16:D16"/>
    <mergeCell ref="A49:C49"/>
    <mergeCell ref="C51:F51"/>
    <mergeCell ref="C52:F52"/>
    <mergeCell ref="C53:F53"/>
    <mergeCell ref="C54:F54"/>
    <mergeCell ref="A62:C62"/>
    <mergeCell ref="B75:E75"/>
    <mergeCell ref="A368:C368"/>
    <mergeCell ref="B372:E372"/>
    <mergeCell ref="B373:E373"/>
    <mergeCell ref="B374:E374"/>
    <mergeCell ref="B76:E76"/>
  </mergeCells>
  <printOptions horizontalCentered="1"/>
  <pageMargins left="0.70866141732283472" right="0.70866141732283472" top="0.74803149606299213" bottom="0.74803149606299213" header="0.31496062992125984" footer="0.31496062992125984"/>
  <pageSetup scale="21" orientation="portrait" verticalDpi="0" r:id="rId1"/>
  <rowBreaks count="3" manualBreakCount="3">
    <brk id="89" max="7" man="1"/>
    <brk id="302" max="7" man="1"/>
    <brk id="38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CCF67-3056-436D-899B-35C149910765}">
  <sheetPr>
    <tabColor rgb="FF00B0F0"/>
  </sheetPr>
  <dimension ref="A1:T99"/>
  <sheetViews>
    <sheetView showGridLines="0" view="pageBreakPreview" zoomScale="90" zoomScaleNormal="100" zoomScaleSheetLayoutView="90" zoomScalePageLayoutView="50" workbookViewId="0">
      <pane xSplit="1" topLeftCell="B1" activePane="topRight" state="frozen"/>
      <selection pane="topRight" activeCell="N94" sqref="N94"/>
    </sheetView>
  </sheetViews>
  <sheetFormatPr baseColWidth="10" defaultColWidth="9.140625" defaultRowHeight="18.75" x14ac:dyDescent="0.3"/>
  <cols>
    <col min="1" max="1" width="70" style="197" customWidth="1"/>
    <col min="2" max="2" width="15.5703125" style="194" customWidth="1"/>
    <col min="3" max="3" width="14.7109375" style="194" customWidth="1"/>
    <col min="4" max="4" width="15.5703125" style="193" customWidth="1"/>
    <col min="5" max="5" width="14.7109375" style="194" customWidth="1"/>
    <col min="6" max="6" width="15.42578125" style="194" customWidth="1"/>
    <col min="7" max="7" width="14.5703125" style="194" customWidth="1"/>
    <col min="8" max="8" width="14.7109375" style="195" customWidth="1"/>
    <col min="9" max="9" width="15.7109375" style="196" customWidth="1"/>
    <col min="10" max="10" width="16.5703125" style="195" customWidth="1"/>
    <col min="11" max="11" width="15.5703125" style="194" customWidth="1"/>
    <col min="12" max="12" width="16.5703125" style="193" customWidth="1"/>
    <col min="13" max="13" width="17.28515625" style="193" customWidth="1"/>
    <col min="14" max="14" width="19.140625" style="193" customWidth="1"/>
    <col min="15" max="16" width="6" style="192" bestFit="1" customWidth="1"/>
    <col min="17" max="17" width="12.140625" style="192" customWidth="1"/>
    <col min="18" max="18" width="16.5703125" style="192" customWidth="1"/>
    <col min="19" max="20" width="7" style="192" bestFit="1" customWidth="1"/>
    <col min="21" max="16384" width="9.140625" style="192"/>
  </cols>
  <sheetData>
    <row r="1" spans="1:20" x14ac:dyDescent="0.3">
      <c r="A1" s="237"/>
      <c r="B1" s="271"/>
      <c r="C1" s="271"/>
      <c r="D1" s="206"/>
      <c r="E1" s="271"/>
      <c r="F1" s="271"/>
      <c r="G1" s="271"/>
      <c r="H1" s="272"/>
      <c r="I1" s="273"/>
      <c r="J1" s="272"/>
      <c r="K1" s="271"/>
      <c r="L1" s="206"/>
      <c r="M1" s="206"/>
      <c r="N1" s="206"/>
    </row>
    <row r="2" spans="1:20" ht="23.25" x14ac:dyDescent="0.3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20" ht="23.25" x14ac:dyDescent="0.3">
      <c r="A3" s="309" t="s">
        <v>475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20" ht="23.25" x14ac:dyDescent="0.3">
      <c r="A4" s="309" t="s">
        <v>474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20" ht="23.25" x14ac:dyDescent="0.3">
      <c r="A5" s="309" t="s">
        <v>473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20" ht="23.25" x14ac:dyDescent="0.3">
      <c r="A6" s="309" t="s">
        <v>472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20" ht="23.25" x14ac:dyDescent="0.3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</row>
    <row r="8" spans="1:20" s="266" customFormat="1" ht="31.5" customHeight="1" x14ac:dyDescent="0.25">
      <c r="A8" s="270" t="s">
        <v>471</v>
      </c>
      <c r="B8" s="270" t="s">
        <v>470</v>
      </c>
      <c r="C8" s="268" t="s">
        <v>469</v>
      </c>
      <c r="D8" s="268" t="s">
        <v>468</v>
      </c>
      <c r="E8" s="268" t="s">
        <v>467</v>
      </c>
      <c r="F8" s="268" t="s">
        <v>466</v>
      </c>
      <c r="G8" s="268" t="s">
        <v>465</v>
      </c>
      <c r="H8" s="269" t="s">
        <v>464</v>
      </c>
      <c r="I8" s="269" t="s">
        <v>463</v>
      </c>
      <c r="J8" s="269" t="s">
        <v>462</v>
      </c>
      <c r="K8" s="268" t="s">
        <v>461</v>
      </c>
      <c r="L8" s="268" t="s">
        <v>460</v>
      </c>
      <c r="M8" s="268" t="s">
        <v>459</v>
      </c>
      <c r="N8" s="268" t="s">
        <v>458</v>
      </c>
      <c r="S8" s="267"/>
      <c r="T8" s="267"/>
    </row>
    <row r="9" spans="1:20" s="238" customFormat="1" x14ac:dyDescent="0.25">
      <c r="A9" s="249" t="s">
        <v>457</v>
      </c>
      <c r="B9" s="264"/>
      <c r="C9" s="264"/>
      <c r="D9" s="264" t="s">
        <v>456</v>
      </c>
      <c r="E9" s="264"/>
      <c r="F9" s="264"/>
      <c r="G9" s="264"/>
      <c r="H9" s="264"/>
      <c r="I9" s="264"/>
      <c r="J9" s="264"/>
      <c r="K9" s="265"/>
      <c r="L9" s="264"/>
      <c r="M9" s="264"/>
      <c r="N9" s="264"/>
      <c r="O9" s="263"/>
      <c r="P9" s="263"/>
      <c r="Q9" s="263"/>
      <c r="R9" s="263"/>
      <c r="S9" s="263"/>
      <c r="T9" s="263"/>
    </row>
    <row r="10" spans="1:20" s="257" customFormat="1" ht="14.25" customHeight="1" x14ac:dyDescent="0.25">
      <c r="A10" s="249" t="s">
        <v>455</v>
      </c>
      <c r="B10" s="248">
        <f t="shared" ref="B10:N10" si="0">SUM(B11:B15)</f>
        <v>215713586.08000001</v>
      </c>
      <c r="C10" s="248">
        <f t="shared" si="0"/>
        <v>58067773.660000004</v>
      </c>
      <c r="D10" s="248">
        <f t="shared" si="0"/>
        <v>68840467.269999996</v>
      </c>
      <c r="E10" s="248">
        <f t="shared" si="0"/>
        <v>88805345.150000006</v>
      </c>
      <c r="F10" s="248">
        <f t="shared" si="0"/>
        <v>0</v>
      </c>
      <c r="G10" s="248">
        <f t="shared" si="0"/>
        <v>0</v>
      </c>
      <c r="H10" s="248">
        <f t="shared" si="0"/>
        <v>0</v>
      </c>
      <c r="I10" s="248">
        <f t="shared" si="0"/>
        <v>0</v>
      </c>
      <c r="J10" s="248">
        <f t="shared" si="0"/>
        <v>0</v>
      </c>
      <c r="K10" s="248">
        <f t="shared" si="0"/>
        <v>0</v>
      </c>
      <c r="L10" s="248">
        <f t="shared" si="0"/>
        <v>0</v>
      </c>
      <c r="M10" s="248">
        <f t="shared" si="0"/>
        <v>0</v>
      </c>
      <c r="N10" s="248">
        <f t="shared" si="0"/>
        <v>0</v>
      </c>
    </row>
    <row r="11" spans="1:20" s="238" customFormat="1" ht="14.25" customHeight="1" x14ac:dyDescent="0.25">
      <c r="A11" s="246" t="s">
        <v>454</v>
      </c>
      <c r="B11" s="236">
        <f t="shared" ref="B11:B16" si="1">SUM(C11+D11+C2+E11+F11+G11+H11+I11+J11+K11+L11+M11+N11)</f>
        <v>171122593.93000001</v>
      </c>
      <c r="C11" s="244">
        <v>54678766.32</v>
      </c>
      <c r="D11" s="244">
        <v>56083167.280000001</v>
      </c>
      <c r="E11" s="244">
        <v>60360660.329999998</v>
      </c>
      <c r="F11" s="244"/>
      <c r="G11" s="244"/>
      <c r="H11" s="244"/>
      <c r="I11" s="236"/>
      <c r="J11" s="236"/>
      <c r="K11" s="255"/>
      <c r="L11" s="255"/>
      <c r="M11" s="243"/>
      <c r="N11" s="255"/>
    </row>
    <row r="12" spans="1:20" s="238" customFormat="1" ht="14.25" customHeight="1" x14ac:dyDescent="0.25">
      <c r="A12" s="246" t="s">
        <v>453</v>
      </c>
      <c r="B12" s="236">
        <f t="shared" si="1"/>
        <v>6180000</v>
      </c>
      <c r="C12" s="244">
        <v>3060000</v>
      </c>
      <c r="D12" s="244">
        <v>60000</v>
      </c>
      <c r="E12" s="244">
        <v>3060000</v>
      </c>
      <c r="F12" s="244"/>
      <c r="G12" s="244"/>
      <c r="H12" s="244"/>
      <c r="I12" s="236"/>
      <c r="J12" s="236"/>
      <c r="K12" s="255"/>
      <c r="L12" s="243"/>
      <c r="M12" s="243"/>
      <c r="N12" s="243"/>
    </row>
    <row r="13" spans="1:20" s="238" customFormat="1" ht="14.25" customHeight="1" x14ac:dyDescent="0.25">
      <c r="A13" s="246" t="s">
        <v>452</v>
      </c>
      <c r="B13" s="236">
        <f t="shared" si="1"/>
        <v>310000</v>
      </c>
      <c r="C13" s="244">
        <v>170000</v>
      </c>
      <c r="D13" s="244">
        <v>95000</v>
      </c>
      <c r="E13" s="244">
        <v>45000</v>
      </c>
      <c r="F13" s="244"/>
      <c r="G13" s="244"/>
      <c r="H13" s="244"/>
      <c r="I13" s="236"/>
      <c r="J13" s="236"/>
      <c r="K13" s="255"/>
      <c r="L13" s="243"/>
      <c r="M13" s="243"/>
      <c r="N13" s="243"/>
    </row>
    <row r="14" spans="1:20" s="238" customFormat="1" ht="14.25" customHeight="1" x14ac:dyDescent="0.25">
      <c r="A14" s="246" t="s">
        <v>451</v>
      </c>
      <c r="B14" s="236">
        <f t="shared" si="1"/>
        <v>0</v>
      </c>
      <c r="C14" s="244">
        <v>0</v>
      </c>
      <c r="D14" s="244"/>
      <c r="E14" s="244">
        <v>0</v>
      </c>
      <c r="F14" s="244"/>
      <c r="G14" s="244"/>
      <c r="H14" s="244"/>
      <c r="I14" s="236"/>
      <c r="J14" s="236"/>
      <c r="K14" s="255"/>
      <c r="L14" s="243"/>
      <c r="M14" s="243"/>
      <c r="N14" s="243"/>
    </row>
    <row r="15" spans="1:20" s="238" customFormat="1" ht="14.25" customHeight="1" x14ac:dyDescent="0.25">
      <c r="A15" s="246" t="s">
        <v>450</v>
      </c>
      <c r="B15" s="236">
        <f t="shared" si="1"/>
        <v>38100992.149999999</v>
      </c>
      <c r="C15" s="244">
        <v>159007.34</v>
      </c>
      <c r="D15" s="244">
        <v>12602299.99</v>
      </c>
      <c r="E15" s="244">
        <v>25339684.82</v>
      </c>
      <c r="F15" s="244"/>
      <c r="G15" s="244"/>
      <c r="H15" s="244"/>
      <c r="I15" s="236"/>
      <c r="J15" s="236"/>
      <c r="K15" s="255"/>
      <c r="L15" s="243"/>
      <c r="M15" s="243"/>
      <c r="N15" s="243"/>
    </row>
    <row r="16" spans="1:20" s="257" customFormat="1" ht="14.25" customHeight="1" x14ac:dyDescent="0.25">
      <c r="A16" s="249" t="s">
        <v>449</v>
      </c>
      <c r="B16" s="248">
        <f t="shared" si="1"/>
        <v>66003464.369999997</v>
      </c>
      <c r="C16" s="248">
        <f t="shared" ref="C16:N16" si="2">SUM(C17:C25)</f>
        <v>21940623.68</v>
      </c>
      <c r="D16" s="248">
        <f t="shared" si="2"/>
        <v>17878795.729999997</v>
      </c>
      <c r="E16" s="248">
        <f t="shared" si="2"/>
        <v>26184044.960000001</v>
      </c>
      <c r="F16" s="248">
        <f t="shared" si="2"/>
        <v>0</v>
      </c>
      <c r="G16" s="248">
        <f t="shared" si="2"/>
        <v>0</v>
      </c>
      <c r="H16" s="248">
        <f t="shared" si="2"/>
        <v>0</v>
      </c>
      <c r="I16" s="248">
        <f t="shared" si="2"/>
        <v>0</v>
      </c>
      <c r="J16" s="248">
        <f t="shared" si="2"/>
        <v>0</v>
      </c>
      <c r="K16" s="248">
        <f t="shared" si="2"/>
        <v>0</v>
      </c>
      <c r="L16" s="248">
        <f t="shared" si="2"/>
        <v>0</v>
      </c>
      <c r="M16" s="248">
        <f t="shared" si="2"/>
        <v>0</v>
      </c>
      <c r="N16" s="248">
        <f t="shared" si="2"/>
        <v>0</v>
      </c>
    </row>
    <row r="17" spans="1:14" s="238" customFormat="1" ht="14.25" customHeight="1" x14ac:dyDescent="0.25">
      <c r="A17" s="246" t="s">
        <v>448</v>
      </c>
      <c r="B17" s="236">
        <f t="shared" ref="B17:B48" si="3">SUM(C17+D17+E17+F17+G17+H17+I17+J17+K17+L17+M17+N17)</f>
        <v>5142179.16</v>
      </c>
      <c r="C17" s="244">
        <v>385974.32</v>
      </c>
      <c r="D17" s="244">
        <v>2803828.26</v>
      </c>
      <c r="E17" s="244">
        <v>1952376.58</v>
      </c>
      <c r="F17" s="244"/>
      <c r="G17" s="244"/>
      <c r="H17" s="244"/>
      <c r="I17" s="236"/>
      <c r="J17" s="236"/>
      <c r="K17" s="255"/>
      <c r="L17" s="243"/>
      <c r="M17" s="243"/>
      <c r="N17" s="243"/>
    </row>
    <row r="18" spans="1:14" s="238" customFormat="1" ht="14.25" customHeight="1" x14ac:dyDescent="0.25">
      <c r="A18" s="246" t="s">
        <v>447</v>
      </c>
      <c r="B18" s="236">
        <f t="shared" si="3"/>
        <v>10324594.550000001</v>
      </c>
      <c r="C18" s="244">
        <v>1927691</v>
      </c>
      <c r="D18" s="244">
        <v>5433904.5599999996</v>
      </c>
      <c r="E18" s="244">
        <v>2962998.99</v>
      </c>
      <c r="F18" s="244"/>
      <c r="G18" s="244"/>
      <c r="H18" s="244"/>
      <c r="I18" s="236"/>
      <c r="J18" s="236"/>
      <c r="K18" s="255"/>
      <c r="L18" s="243"/>
      <c r="M18" s="243"/>
      <c r="N18" s="243"/>
    </row>
    <row r="19" spans="1:14" s="238" customFormat="1" ht="14.25" customHeight="1" x14ac:dyDescent="0.25">
      <c r="A19" s="246" t="s">
        <v>446</v>
      </c>
      <c r="B19" s="236">
        <f t="shared" si="3"/>
        <v>1764601.35</v>
      </c>
      <c r="C19" s="244">
        <v>864981.76</v>
      </c>
      <c r="D19" s="244">
        <v>683853.24</v>
      </c>
      <c r="E19" s="244">
        <v>215766.35</v>
      </c>
      <c r="F19" s="244"/>
      <c r="G19" s="244"/>
      <c r="H19" s="244"/>
      <c r="I19" s="236"/>
      <c r="J19" s="236"/>
      <c r="K19" s="255"/>
      <c r="L19" s="243"/>
      <c r="M19" s="243"/>
      <c r="N19" s="243"/>
    </row>
    <row r="20" spans="1:14" s="238" customFormat="1" ht="14.25" customHeight="1" x14ac:dyDescent="0.25">
      <c r="A20" s="246" t="s">
        <v>445</v>
      </c>
      <c r="B20" s="236">
        <f t="shared" si="3"/>
        <v>421035.3</v>
      </c>
      <c r="C20" s="244">
        <v>97140.3</v>
      </c>
      <c r="D20" s="244">
        <v>147095</v>
      </c>
      <c r="E20" s="244">
        <v>176800</v>
      </c>
      <c r="F20" s="244"/>
      <c r="G20" s="244"/>
      <c r="H20" s="244"/>
      <c r="I20" s="236"/>
      <c r="J20" s="236"/>
      <c r="K20" s="255"/>
      <c r="L20" s="243"/>
      <c r="M20" s="243"/>
      <c r="N20" s="243"/>
    </row>
    <row r="21" spans="1:14" s="238" customFormat="1" ht="14.25" customHeight="1" x14ac:dyDescent="0.25">
      <c r="A21" s="246" t="s">
        <v>444</v>
      </c>
      <c r="B21" s="236">
        <f t="shared" si="3"/>
        <v>1382723.45</v>
      </c>
      <c r="C21" s="244">
        <v>245913.05</v>
      </c>
      <c r="D21" s="244">
        <v>161970.4</v>
      </c>
      <c r="E21" s="244">
        <v>974840</v>
      </c>
      <c r="F21" s="244"/>
      <c r="G21" s="244"/>
      <c r="H21" s="244"/>
      <c r="I21" s="236"/>
      <c r="J21" s="236"/>
      <c r="K21" s="255"/>
      <c r="L21" s="243"/>
      <c r="M21" s="243"/>
      <c r="N21" s="243"/>
    </row>
    <row r="22" spans="1:14" s="238" customFormat="1" ht="14.25" customHeight="1" x14ac:dyDescent="0.25">
      <c r="A22" s="246" t="s">
        <v>443</v>
      </c>
      <c r="B22" s="236">
        <f t="shared" si="3"/>
        <v>6014745.6400000006</v>
      </c>
      <c r="C22" s="244">
        <v>2242965.16</v>
      </c>
      <c r="D22" s="244">
        <v>1803165.86</v>
      </c>
      <c r="E22" s="244">
        <v>1968614.62</v>
      </c>
      <c r="F22" s="244"/>
      <c r="G22" s="244"/>
      <c r="H22" s="244"/>
      <c r="I22" s="236"/>
      <c r="J22" s="236"/>
      <c r="K22" s="255"/>
      <c r="L22" s="243"/>
      <c r="M22" s="243"/>
      <c r="N22" s="243"/>
    </row>
    <row r="23" spans="1:14" s="238" customFormat="1" ht="14.25" customHeight="1" x14ac:dyDescent="0.25">
      <c r="A23" s="246" t="s">
        <v>442</v>
      </c>
      <c r="B23" s="236">
        <f t="shared" si="3"/>
        <v>940051.58000000007</v>
      </c>
      <c r="C23" s="244">
        <v>30603.65</v>
      </c>
      <c r="D23" s="244">
        <v>727876.41</v>
      </c>
      <c r="E23" s="244">
        <v>181571.52</v>
      </c>
      <c r="F23" s="244"/>
      <c r="G23" s="244"/>
      <c r="H23" s="244"/>
      <c r="I23" s="236"/>
      <c r="J23" s="236"/>
      <c r="K23" s="255"/>
      <c r="L23" s="243"/>
      <c r="M23" s="243"/>
      <c r="N23" s="243"/>
    </row>
    <row r="24" spans="1:14" s="238" customFormat="1" ht="14.25" customHeight="1" x14ac:dyDescent="0.25">
      <c r="A24" s="246" t="s">
        <v>441</v>
      </c>
      <c r="B24" s="236">
        <f t="shared" si="3"/>
        <v>39309037.939999998</v>
      </c>
      <c r="C24" s="244">
        <v>16145354.439999999</v>
      </c>
      <c r="D24" s="255">
        <v>6047177.5999999996</v>
      </c>
      <c r="E24" s="244">
        <v>17116505.899999999</v>
      </c>
      <c r="F24" s="244"/>
      <c r="G24" s="244"/>
      <c r="H24" s="244"/>
      <c r="I24" s="236"/>
      <c r="J24" s="236"/>
      <c r="K24" s="255"/>
      <c r="L24" s="243"/>
      <c r="M24" s="243"/>
      <c r="N24" s="243"/>
    </row>
    <row r="25" spans="1:14" s="238" customFormat="1" ht="14.25" customHeight="1" x14ac:dyDescent="0.25">
      <c r="A25" s="246" t="s">
        <v>440</v>
      </c>
      <c r="B25" s="236">
        <f t="shared" si="3"/>
        <v>704495.4</v>
      </c>
      <c r="C25" s="244">
        <v>0</v>
      </c>
      <c r="D25" s="244">
        <v>69924.399999999994</v>
      </c>
      <c r="E25" s="244">
        <v>634571</v>
      </c>
      <c r="F25" s="244"/>
      <c r="G25" s="244"/>
      <c r="H25" s="244"/>
      <c r="I25" s="236"/>
      <c r="J25" s="236"/>
      <c r="K25" s="255"/>
      <c r="L25" s="243"/>
      <c r="M25" s="243"/>
      <c r="N25" s="243"/>
    </row>
    <row r="26" spans="1:14" s="257" customFormat="1" ht="14.25" customHeight="1" x14ac:dyDescent="0.25">
      <c r="A26" s="249" t="s">
        <v>439</v>
      </c>
      <c r="B26" s="248">
        <f t="shared" si="3"/>
        <v>5258924.07</v>
      </c>
      <c r="C26" s="248">
        <f t="shared" ref="C26:N26" si="4">SUM(C27:C35)</f>
        <v>735948.47</v>
      </c>
      <c r="D26" s="248">
        <f t="shared" si="4"/>
        <v>1558397.79</v>
      </c>
      <c r="E26" s="248">
        <f t="shared" si="4"/>
        <v>2964577.81</v>
      </c>
      <c r="F26" s="248">
        <f t="shared" si="4"/>
        <v>0</v>
      </c>
      <c r="G26" s="248">
        <f t="shared" si="4"/>
        <v>0</v>
      </c>
      <c r="H26" s="248">
        <f t="shared" si="4"/>
        <v>0</v>
      </c>
      <c r="I26" s="248">
        <f t="shared" si="4"/>
        <v>0</v>
      </c>
      <c r="J26" s="248">
        <f t="shared" si="4"/>
        <v>0</v>
      </c>
      <c r="K26" s="248">
        <f t="shared" si="4"/>
        <v>0</v>
      </c>
      <c r="L26" s="248">
        <f t="shared" si="4"/>
        <v>0</v>
      </c>
      <c r="M26" s="248">
        <f t="shared" si="4"/>
        <v>0</v>
      </c>
      <c r="N26" s="248">
        <f t="shared" si="4"/>
        <v>0</v>
      </c>
    </row>
    <row r="27" spans="1:14" s="238" customFormat="1" ht="14.25" customHeight="1" x14ac:dyDescent="0.25">
      <c r="A27" s="246" t="s">
        <v>438</v>
      </c>
      <c r="B27" s="236">
        <f t="shared" si="3"/>
        <v>2131224.41</v>
      </c>
      <c r="C27" s="244">
        <v>420437.37</v>
      </c>
      <c r="D27" s="244">
        <v>619761.03</v>
      </c>
      <c r="E27" s="244">
        <v>1091026.01</v>
      </c>
      <c r="F27" s="244"/>
      <c r="G27" s="244"/>
      <c r="H27" s="244"/>
      <c r="I27" s="236"/>
      <c r="J27" s="236"/>
      <c r="K27" s="255"/>
      <c r="L27" s="243"/>
      <c r="M27" s="243"/>
      <c r="N27" s="243"/>
    </row>
    <row r="28" spans="1:14" s="238" customFormat="1" ht="14.25" customHeight="1" x14ac:dyDescent="0.25">
      <c r="A28" s="246" t="s">
        <v>437</v>
      </c>
      <c r="B28" s="236">
        <f t="shared" si="3"/>
        <v>19470.059999999998</v>
      </c>
      <c r="C28" s="244">
        <v>1160.06</v>
      </c>
      <c r="D28" s="244">
        <v>4975</v>
      </c>
      <c r="E28" s="244">
        <v>13335</v>
      </c>
      <c r="F28" s="244"/>
      <c r="G28" s="244"/>
      <c r="H28" s="244"/>
      <c r="I28" s="236"/>
      <c r="J28" s="236"/>
      <c r="K28" s="255"/>
      <c r="L28" s="243"/>
      <c r="M28" s="243"/>
      <c r="N28" s="243"/>
    </row>
    <row r="29" spans="1:14" s="238" customFormat="1" ht="14.25" customHeight="1" x14ac:dyDescent="0.25">
      <c r="A29" s="246" t="s">
        <v>436</v>
      </c>
      <c r="B29" s="236">
        <f t="shared" si="3"/>
        <v>177993.35</v>
      </c>
      <c r="C29" s="244">
        <v>3092.45</v>
      </c>
      <c r="D29" s="244">
        <v>160</v>
      </c>
      <c r="E29" s="244">
        <v>174740.9</v>
      </c>
      <c r="F29" s="244"/>
      <c r="G29" s="244"/>
      <c r="H29" s="244"/>
      <c r="I29" s="236"/>
      <c r="J29" s="236"/>
      <c r="K29" s="255"/>
      <c r="L29" s="243"/>
      <c r="M29" s="243"/>
      <c r="N29" s="243"/>
    </row>
    <row r="30" spans="1:14" s="238" customFormat="1" ht="14.25" customHeight="1" x14ac:dyDescent="0.25">
      <c r="A30" s="246" t="s">
        <v>435</v>
      </c>
      <c r="B30" s="236">
        <f t="shared" si="3"/>
        <v>474.2</v>
      </c>
      <c r="C30" s="244">
        <v>474.2</v>
      </c>
      <c r="D30" s="244">
        <v>0</v>
      </c>
      <c r="E30" s="244"/>
      <c r="F30" s="244"/>
      <c r="G30" s="244"/>
      <c r="H30" s="244"/>
      <c r="I30" s="236"/>
      <c r="J30" s="236"/>
      <c r="K30" s="255"/>
      <c r="L30" s="243"/>
      <c r="M30" s="243"/>
      <c r="N30" s="243"/>
    </row>
    <row r="31" spans="1:14" s="238" customFormat="1" ht="14.25" customHeight="1" x14ac:dyDescent="0.25">
      <c r="A31" s="246" t="s">
        <v>434</v>
      </c>
      <c r="B31" s="236">
        <f t="shared" si="3"/>
        <v>50709.96</v>
      </c>
      <c r="C31" s="244">
        <v>1995</v>
      </c>
      <c r="D31" s="244">
        <v>41104.199999999997</v>
      </c>
      <c r="E31" s="244">
        <v>7610.76</v>
      </c>
      <c r="F31" s="244"/>
      <c r="G31" s="244"/>
      <c r="H31" s="244"/>
      <c r="I31" s="236"/>
      <c r="J31" s="236"/>
      <c r="K31" s="255"/>
      <c r="L31" s="243"/>
      <c r="M31" s="243"/>
      <c r="N31" s="243"/>
    </row>
    <row r="32" spans="1:14" s="238" customFormat="1" ht="14.25" customHeight="1" x14ac:dyDescent="0.25">
      <c r="A32" s="246" t="s">
        <v>433</v>
      </c>
      <c r="B32" s="236">
        <f t="shared" si="3"/>
        <v>83599.709999999992</v>
      </c>
      <c r="C32" s="244">
        <v>10978.63</v>
      </c>
      <c r="D32" s="244">
        <v>32143</v>
      </c>
      <c r="E32" s="244">
        <v>40478.080000000002</v>
      </c>
      <c r="F32" s="244"/>
      <c r="G32" s="244"/>
      <c r="H32" s="244"/>
      <c r="I32" s="236"/>
      <c r="J32" s="236"/>
      <c r="K32" s="255"/>
      <c r="L32" s="243"/>
      <c r="M32" s="243"/>
      <c r="N32" s="243"/>
    </row>
    <row r="33" spans="1:14" s="238" customFormat="1" ht="14.25" customHeight="1" x14ac:dyDescent="0.25">
      <c r="A33" s="246" t="s">
        <v>432</v>
      </c>
      <c r="B33" s="236">
        <f t="shared" si="3"/>
        <v>1862356.1</v>
      </c>
      <c r="C33" s="244">
        <v>168420.5</v>
      </c>
      <c r="D33" s="244">
        <v>515551.6</v>
      </c>
      <c r="E33" s="244">
        <v>1178384</v>
      </c>
      <c r="F33" s="244"/>
      <c r="G33" s="244"/>
      <c r="H33" s="244"/>
      <c r="I33" s="236"/>
      <c r="J33" s="236"/>
      <c r="K33" s="255"/>
      <c r="L33" s="243"/>
      <c r="M33" s="243"/>
      <c r="N33" s="243"/>
    </row>
    <row r="34" spans="1:14" s="238" customFormat="1" ht="14.25" customHeight="1" x14ac:dyDescent="0.25">
      <c r="A34" s="246" t="s">
        <v>431</v>
      </c>
      <c r="B34" s="236">
        <f t="shared" si="3"/>
        <v>0</v>
      </c>
      <c r="C34" s="244">
        <v>0</v>
      </c>
      <c r="D34" s="244">
        <v>0</v>
      </c>
      <c r="E34" s="244"/>
      <c r="F34" s="244"/>
      <c r="G34" s="244"/>
      <c r="H34" s="244"/>
      <c r="I34" s="236"/>
      <c r="J34" s="236"/>
      <c r="K34" s="255"/>
      <c r="L34" s="243"/>
      <c r="M34" s="243"/>
      <c r="N34" s="243"/>
    </row>
    <row r="35" spans="1:14" s="238" customFormat="1" ht="14.25" customHeight="1" x14ac:dyDescent="0.25">
      <c r="A35" s="246" t="s">
        <v>430</v>
      </c>
      <c r="B35" s="236">
        <f t="shared" si="3"/>
        <v>933096.28</v>
      </c>
      <c r="C35" s="244">
        <v>129390.26</v>
      </c>
      <c r="D35" s="244">
        <v>344702.96</v>
      </c>
      <c r="E35" s="244">
        <v>459003.06</v>
      </c>
      <c r="F35" s="244"/>
      <c r="G35" s="244"/>
      <c r="H35" s="244"/>
      <c r="I35" s="236"/>
      <c r="J35" s="236"/>
      <c r="K35" s="255"/>
      <c r="L35" s="243"/>
      <c r="M35" s="243"/>
      <c r="N35" s="243"/>
    </row>
    <row r="36" spans="1:14" s="257" customFormat="1" ht="14.25" customHeight="1" x14ac:dyDescent="0.25">
      <c r="A36" s="249" t="s">
        <v>429</v>
      </c>
      <c r="B36" s="248">
        <f t="shared" si="3"/>
        <v>1127331.6400000001</v>
      </c>
      <c r="C36" s="248">
        <f t="shared" ref="C36:N36" si="5">SUM(C37:C43)</f>
        <v>464603.24</v>
      </c>
      <c r="D36" s="248">
        <f t="shared" si="5"/>
        <v>662728.4</v>
      </c>
      <c r="E36" s="248">
        <f t="shared" si="5"/>
        <v>0</v>
      </c>
      <c r="F36" s="248">
        <f t="shared" si="5"/>
        <v>0</v>
      </c>
      <c r="G36" s="248">
        <f t="shared" si="5"/>
        <v>0</v>
      </c>
      <c r="H36" s="248">
        <f t="shared" si="5"/>
        <v>0</v>
      </c>
      <c r="I36" s="248">
        <f t="shared" si="5"/>
        <v>0</v>
      </c>
      <c r="J36" s="248">
        <f t="shared" si="5"/>
        <v>0</v>
      </c>
      <c r="K36" s="248">
        <f t="shared" si="5"/>
        <v>0</v>
      </c>
      <c r="L36" s="248">
        <f t="shared" si="5"/>
        <v>0</v>
      </c>
      <c r="M36" s="248">
        <f t="shared" si="5"/>
        <v>0</v>
      </c>
      <c r="N36" s="248">
        <f t="shared" si="5"/>
        <v>0</v>
      </c>
    </row>
    <row r="37" spans="1:14" s="238" customFormat="1" ht="14.25" customHeight="1" x14ac:dyDescent="0.25">
      <c r="A37" s="246" t="s">
        <v>428</v>
      </c>
      <c r="B37" s="236">
        <f t="shared" si="3"/>
        <v>332728.40000000002</v>
      </c>
      <c r="C37" s="255">
        <v>0</v>
      </c>
      <c r="D37" s="244">
        <v>332728.40000000002</v>
      </c>
      <c r="E37" s="244"/>
      <c r="F37" s="244"/>
      <c r="G37" s="244"/>
      <c r="H37" s="244"/>
      <c r="I37" s="236"/>
      <c r="J37" s="236"/>
      <c r="L37" s="243"/>
      <c r="M37" s="243"/>
      <c r="N37" s="243"/>
    </row>
    <row r="38" spans="1:14" s="238" customFormat="1" ht="14.25" customHeight="1" x14ac:dyDescent="0.25">
      <c r="A38" s="246" t="s">
        <v>427</v>
      </c>
      <c r="B38" s="236">
        <f t="shared" si="3"/>
        <v>0</v>
      </c>
      <c r="C38" s="255">
        <v>0</v>
      </c>
      <c r="D38" s="244">
        <v>0</v>
      </c>
      <c r="E38" s="244"/>
      <c r="F38" s="244"/>
      <c r="G38" s="244"/>
      <c r="H38" s="244"/>
      <c r="I38" s="236"/>
      <c r="J38" s="236"/>
      <c r="K38" s="243"/>
      <c r="L38" s="243"/>
      <c r="M38" s="243"/>
      <c r="N38" s="243"/>
    </row>
    <row r="39" spans="1:14" s="238" customFormat="1" ht="14.25" customHeight="1" x14ac:dyDescent="0.25">
      <c r="A39" s="246" t="s">
        <v>426</v>
      </c>
      <c r="B39" s="236">
        <f t="shared" si="3"/>
        <v>330000</v>
      </c>
      <c r="C39" s="255">
        <v>0</v>
      </c>
      <c r="D39" s="244">
        <v>330000</v>
      </c>
      <c r="E39" s="244"/>
      <c r="F39" s="244"/>
      <c r="G39" s="244"/>
      <c r="H39" s="244"/>
      <c r="I39" s="236"/>
      <c r="J39" s="236"/>
      <c r="K39" s="243"/>
      <c r="L39" s="243"/>
      <c r="M39" s="243"/>
      <c r="N39" s="243"/>
    </row>
    <row r="40" spans="1:14" s="238" customFormat="1" ht="14.25" customHeight="1" x14ac:dyDescent="0.25">
      <c r="A40" s="246" t="s">
        <v>425</v>
      </c>
      <c r="B40" s="236">
        <f t="shared" si="3"/>
        <v>0</v>
      </c>
      <c r="C40" s="255">
        <v>0</v>
      </c>
      <c r="D40" s="244">
        <v>0</v>
      </c>
      <c r="E40" s="244"/>
      <c r="F40" s="244"/>
      <c r="G40" s="244"/>
      <c r="H40" s="244"/>
      <c r="I40" s="236"/>
      <c r="J40" s="236"/>
      <c r="K40" s="243"/>
      <c r="L40" s="243"/>
      <c r="M40" s="243"/>
      <c r="N40" s="243"/>
    </row>
    <row r="41" spans="1:14" s="238" customFormat="1" ht="14.25" customHeight="1" x14ac:dyDescent="0.25">
      <c r="A41" s="246" t="s">
        <v>424</v>
      </c>
      <c r="B41" s="236">
        <f t="shared" si="3"/>
        <v>0</v>
      </c>
      <c r="C41" s="255">
        <v>0</v>
      </c>
      <c r="D41" s="244">
        <v>0</v>
      </c>
      <c r="E41" s="244"/>
      <c r="F41" s="244"/>
      <c r="G41" s="244"/>
      <c r="H41" s="244"/>
      <c r="I41" s="236"/>
      <c r="J41" s="236"/>
      <c r="K41" s="243"/>
      <c r="L41" s="243"/>
      <c r="M41" s="243"/>
      <c r="N41" s="243"/>
    </row>
    <row r="42" spans="1:14" s="238" customFormat="1" ht="14.25" customHeight="1" x14ac:dyDescent="0.25">
      <c r="A42" s="246" t="s">
        <v>423</v>
      </c>
      <c r="B42" s="236">
        <f t="shared" si="3"/>
        <v>464603.24</v>
      </c>
      <c r="C42" s="255">
        <v>464603.24</v>
      </c>
      <c r="D42" s="244"/>
      <c r="E42" s="244"/>
      <c r="F42" s="244"/>
      <c r="G42" s="244"/>
      <c r="H42" s="244"/>
      <c r="I42" s="236"/>
      <c r="J42" s="236"/>
      <c r="K42" s="243"/>
      <c r="L42" s="243"/>
      <c r="M42" s="243"/>
      <c r="N42" s="243"/>
    </row>
    <row r="43" spans="1:14" s="238" customFormat="1" ht="14.25" customHeight="1" x14ac:dyDescent="0.25">
      <c r="A43" s="246" t="s">
        <v>422</v>
      </c>
      <c r="B43" s="236">
        <f t="shared" si="3"/>
        <v>0</v>
      </c>
      <c r="C43" s="251">
        <v>0</v>
      </c>
      <c r="D43" s="244">
        <v>0</v>
      </c>
      <c r="E43" s="244"/>
      <c r="F43" s="244"/>
      <c r="G43" s="244"/>
      <c r="H43" s="244"/>
      <c r="I43" s="236"/>
      <c r="J43" s="236"/>
      <c r="K43" s="243"/>
      <c r="L43" s="243"/>
      <c r="M43" s="243"/>
      <c r="N43" s="243"/>
    </row>
    <row r="44" spans="1:14" s="257" customFormat="1" ht="14.25" customHeight="1" x14ac:dyDescent="0.25">
      <c r="A44" s="249" t="s">
        <v>421</v>
      </c>
      <c r="B44" s="248">
        <f t="shared" si="3"/>
        <v>0</v>
      </c>
      <c r="C44" s="255">
        <v>0</v>
      </c>
      <c r="D44" s="262">
        <v>0</v>
      </c>
      <c r="E44" s="260">
        <v>0</v>
      </c>
      <c r="F44" s="260"/>
      <c r="G44" s="260"/>
      <c r="H44" s="260"/>
      <c r="I44" s="248"/>
      <c r="J44" s="248"/>
      <c r="K44" s="248"/>
      <c r="L44" s="248"/>
      <c r="M44" s="259"/>
      <c r="N44" s="258"/>
    </row>
    <row r="45" spans="1:14" s="238" customFormat="1" ht="14.25" customHeight="1" x14ac:dyDescent="0.25">
      <c r="A45" s="246" t="s">
        <v>420</v>
      </c>
      <c r="B45" s="236">
        <f t="shared" si="3"/>
        <v>0</v>
      </c>
      <c r="C45" s="256">
        <v>0</v>
      </c>
      <c r="D45" s="244">
        <v>0</v>
      </c>
      <c r="E45" s="244"/>
      <c r="F45" s="244"/>
      <c r="G45" s="244"/>
      <c r="H45" s="244"/>
      <c r="I45" s="236"/>
      <c r="J45" s="236"/>
      <c r="K45" s="243"/>
      <c r="L45" s="243"/>
      <c r="M45" s="243"/>
      <c r="N45" s="243"/>
    </row>
    <row r="46" spans="1:14" s="238" customFormat="1" ht="14.25" customHeight="1" x14ac:dyDescent="0.25">
      <c r="A46" s="246" t="s">
        <v>419</v>
      </c>
      <c r="B46" s="236">
        <f t="shared" si="3"/>
        <v>0</v>
      </c>
      <c r="C46" s="255">
        <v>0</v>
      </c>
      <c r="D46" s="244">
        <v>0</v>
      </c>
      <c r="E46" s="244"/>
      <c r="F46" s="244"/>
      <c r="G46" s="244"/>
      <c r="H46" s="244"/>
      <c r="I46" s="236"/>
      <c r="J46" s="236"/>
      <c r="K46" s="243"/>
      <c r="L46" s="243"/>
      <c r="M46" s="243"/>
      <c r="N46" s="243"/>
    </row>
    <row r="47" spans="1:14" s="238" customFormat="1" ht="14.25" customHeight="1" x14ac:dyDescent="0.25">
      <c r="A47" s="246" t="s">
        <v>418</v>
      </c>
      <c r="B47" s="236">
        <f t="shared" si="3"/>
        <v>0</v>
      </c>
      <c r="C47" s="255">
        <v>0</v>
      </c>
      <c r="D47" s="244">
        <v>0</v>
      </c>
      <c r="E47" s="244"/>
      <c r="F47" s="244"/>
      <c r="G47" s="244"/>
      <c r="H47" s="244"/>
      <c r="I47" s="236"/>
      <c r="J47" s="236"/>
      <c r="K47" s="243"/>
      <c r="L47" s="243"/>
      <c r="M47" s="243"/>
      <c r="N47" s="243"/>
    </row>
    <row r="48" spans="1:14" s="238" customFormat="1" ht="14.25" customHeight="1" x14ac:dyDescent="0.25">
      <c r="A48" s="246" t="s">
        <v>417</v>
      </c>
      <c r="B48" s="236">
        <f t="shared" si="3"/>
        <v>0</v>
      </c>
      <c r="C48" s="251">
        <v>0</v>
      </c>
      <c r="D48" s="244">
        <v>0</v>
      </c>
      <c r="E48" s="244"/>
      <c r="F48" s="244"/>
      <c r="G48" s="244"/>
      <c r="H48" s="244"/>
      <c r="I48" s="236"/>
      <c r="J48" s="236"/>
      <c r="K48" s="243"/>
      <c r="L48" s="243"/>
      <c r="M48" s="243"/>
      <c r="N48" s="243"/>
    </row>
    <row r="49" spans="1:14" s="238" customFormat="1" ht="14.25" customHeight="1" x14ac:dyDescent="0.25">
      <c r="A49" s="246" t="s">
        <v>416</v>
      </c>
      <c r="B49" s="236">
        <f t="shared" ref="B49:B80" si="6">SUM(C49+D49+E49+F49+G49+H49+I49+J49+K49+L49+M49+N49)</f>
        <v>0</v>
      </c>
      <c r="C49" s="255">
        <v>0</v>
      </c>
      <c r="D49" s="244">
        <v>0</v>
      </c>
      <c r="E49" s="244"/>
      <c r="F49" s="244"/>
      <c r="G49" s="244"/>
      <c r="H49" s="244"/>
      <c r="I49" s="236"/>
      <c r="J49" s="236"/>
      <c r="K49" s="243"/>
      <c r="L49" s="243"/>
      <c r="M49" s="243"/>
      <c r="N49" s="243"/>
    </row>
    <row r="50" spans="1:14" s="238" customFormat="1" ht="14.25" customHeight="1" x14ac:dyDescent="0.25">
      <c r="A50" s="246" t="s">
        <v>415</v>
      </c>
      <c r="B50" s="236">
        <f t="shared" si="6"/>
        <v>0</v>
      </c>
      <c r="C50" s="255">
        <v>0</v>
      </c>
      <c r="D50" s="244">
        <v>0</v>
      </c>
      <c r="E50" s="244"/>
      <c r="F50" s="244"/>
      <c r="G50" s="244"/>
      <c r="H50" s="244"/>
      <c r="I50" s="236"/>
      <c r="J50" s="236"/>
      <c r="K50" s="243"/>
      <c r="L50" s="243"/>
      <c r="M50" s="243"/>
      <c r="N50" s="243"/>
    </row>
    <row r="51" spans="1:14" s="238" customFormat="1" ht="14.25" customHeight="1" x14ac:dyDescent="0.25">
      <c r="A51" s="246" t="s">
        <v>414</v>
      </c>
      <c r="B51" s="236">
        <f t="shared" si="6"/>
        <v>0</v>
      </c>
      <c r="C51" s="251">
        <v>0</v>
      </c>
      <c r="D51" s="244">
        <v>0</v>
      </c>
      <c r="E51" s="244"/>
      <c r="F51" s="244"/>
      <c r="G51" s="244"/>
      <c r="H51" s="244"/>
      <c r="I51" s="236"/>
      <c r="J51" s="236"/>
      <c r="K51" s="243"/>
      <c r="L51" s="243"/>
      <c r="M51" s="243"/>
      <c r="N51" s="243"/>
    </row>
    <row r="52" spans="1:14" s="257" customFormat="1" ht="14.25" customHeight="1" x14ac:dyDescent="0.25">
      <c r="A52" s="249" t="s">
        <v>413</v>
      </c>
      <c r="B52" s="248">
        <f t="shared" si="6"/>
        <v>1841303.63</v>
      </c>
      <c r="C52" s="248">
        <f t="shared" ref="C52:N52" si="7">SUM(C53:C61)</f>
        <v>324344.61000000004</v>
      </c>
      <c r="D52" s="248">
        <f t="shared" si="7"/>
        <v>1009088.36</v>
      </c>
      <c r="E52" s="248">
        <f t="shared" si="7"/>
        <v>507870.66000000003</v>
      </c>
      <c r="F52" s="248">
        <f t="shared" si="7"/>
        <v>0</v>
      </c>
      <c r="G52" s="248">
        <f t="shared" si="7"/>
        <v>0</v>
      </c>
      <c r="H52" s="248">
        <f t="shared" si="7"/>
        <v>0</v>
      </c>
      <c r="I52" s="248">
        <f t="shared" si="7"/>
        <v>0</v>
      </c>
      <c r="J52" s="248">
        <f t="shared" si="7"/>
        <v>0</v>
      </c>
      <c r="K52" s="248">
        <f t="shared" si="7"/>
        <v>0</v>
      </c>
      <c r="L52" s="248">
        <f t="shared" si="7"/>
        <v>0</v>
      </c>
      <c r="M52" s="248">
        <f t="shared" si="7"/>
        <v>0</v>
      </c>
      <c r="N52" s="248">
        <f t="shared" si="7"/>
        <v>0</v>
      </c>
    </row>
    <row r="53" spans="1:14" s="238" customFormat="1" ht="14.25" customHeight="1" x14ac:dyDescent="0.25">
      <c r="A53" s="246" t="s">
        <v>412</v>
      </c>
      <c r="B53" s="236">
        <f t="shared" si="6"/>
        <v>1696183.39</v>
      </c>
      <c r="C53" s="255">
        <v>299014.34000000003</v>
      </c>
      <c r="D53" s="244">
        <v>987674.86</v>
      </c>
      <c r="E53" s="244">
        <v>409494.19</v>
      </c>
      <c r="F53" s="244"/>
      <c r="G53" s="244"/>
      <c r="H53" s="244"/>
      <c r="I53" s="236"/>
      <c r="J53" s="236"/>
      <c r="K53" s="255"/>
      <c r="L53" s="243"/>
      <c r="M53" s="243"/>
      <c r="N53" s="243"/>
    </row>
    <row r="54" spans="1:14" s="238" customFormat="1" ht="14.25" customHeight="1" x14ac:dyDescent="0.25">
      <c r="A54" s="246" t="s">
        <v>411</v>
      </c>
      <c r="B54" s="236">
        <f t="shared" si="6"/>
        <v>0</v>
      </c>
      <c r="C54" s="255">
        <v>0</v>
      </c>
      <c r="D54" s="244">
        <v>0</v>
      </c>
      <c r="E54" s="244"/>
      <c r="F54" s="244"/>
      <c r="G54" s="244"/>
      <c r="H54" s="244"/>
      <c r="I54" s="236"/>
      <c r="J54" s="236"/>
      <c r="K54" s="243"/>
      <c r="L54" s="243"/>
      <c r="M54" s="243"/>
      <c r="N54" s="243"/>
    </row>
    <row r="55" spans="1:14" s="238" customFormat="1" ht="14.25" customHeight="1" x14ac:dyDescent="0.25">
      <c r="A55" s="246" t="s">
        <v>410</v>
      </c>
      <c r="B55" s="236">
        <f t="shared" si="6"/>
        <v>0</v>
      </c>
      <c r="C55" s="255">
        <v>0</v>
      </c>
      <c r="D55" s="244">
        <v>0</v>
      </c>
      <c r="E55" s="244"/>
      <c r="F55" s="244"/>
      <c r="G55" s="244"/>
      <c r="H55" s="244"/>
      <c r="I55" s="236"/>
      <c r="J55" s="236"/>
      <c r="K55" s="243"/>
      <c r="L55" s="243"/>
      <c r="M55" s="243"/>
      <c r="N55" s="243"/>
    </row>
    <row r="56" spans="1:14" s="238" customFormat="1" ht="14.25" customHeight="1" x14ac:dyDescent="0.25">
      <c r="A56" s="246" t="s">
        <v>409</v>
      </c>
      <c r="B56" s="236">
        <f t="shared" si="6"/>
        <v>0</v>
      </c>
      <c r="C56" s="255">
        <v>0</v>
      </c>
      <c r="D56" s="244">
        <v>0</v>
      </c>
      <c r="E56" s="244"/>
      <c r="F56" s="244"/>
      <c r="G56" s="244"/>
      <c r="H56" s="244"/>
      <c r="I56" s="236"/>
      <c r="J56" s="236"/>
      <c r="K56" s="243"/>
      <c r="L56" s="243"/>
      <c r="M56" s="243"/>
      <c r="N56" s="243"/>
    </row>
    <row r="57" spans="1:14" s="238" customFormat="1" ht="14.25" customHeight="1" x14ac:dyDescent="0.25">
      <c r="A57" s="246" t="s">
        <v>408</v>
      </c>
      <c r="B57" s="236">
        <f t="shared" si="6"/>
        <v>34053.270000000004</v>
      </c>
      <c r="C57" s="255">
        <v>25330.27</v>
      </c>
      <c r="D57" s="244">
        <v>0</v>
      </c>
      <c r="E57" s="244">
        <v>8723</v>
      </c>
      <c r="F57" s="244"/>
      <c r="G57" s="244"/>
      <c r="H57" s="244"/>
      <c r="I57" s="236"/>
      <c r="J57" s="236"/>
      <c r="K57" s="243"/>
      <c r="L57" s="243"/>
      <c r="M57" s="243"/>
      <c r="N57" s="243"/>
    </row>
    <row r="58" spans="1:14" s="238" customFormat="1" ht="14.25" customHeight="1" x14ac:dyDescent="0.25">
      <c r="A58" s="246" t="s">
        <v>407</v>
      </c>
      <c r="B58" s="236">
        <f t="shared" si="6"/>
        <v>111066.97</v>
      </c>
      <c r="C58" s="255">
        <v>0</v>
      </c>
      <c r="D58" s="244">
        <v>21413.5</v>
      </c>
      <c r="E58" s="244">
        <v>89653.47</v>
      </c>
      <c r="F58" s="244"/>
      <c r="G58" s="244"/>
      <c r="H58" s="244"/>
      <c r="I58" s="236"/>
      <c r="J58" s="236"/>
      <c r="K58" s="243"/>
      <c r="L58" s="243"/>
      <c r="M58" s="243"/>
      <c r="N58" s="243"/>
    </row>
    <row r="59" spans="1:14" s="238" customFormat="1" ht="14.25" customHeight="1" x14ac:dyDescent="0.25">
      <c r="A59" s="246" t="s">
        <v>406</v>
      </c>
      <c r="B59" s="236">
        <f t="shared" si="6"/>
        <v>0</v>
      </c>
      <c r="C59" s="255">
        <v>0</v>
      </c>
      <c r="D59" s="244">
        <v>0</v>
      </c>
      <c r="E59" s="244"/>
      <c r="F59" s="244"/>
      <c r="G59" s="244"/>
      <c r="H59" s="244"/>
      <c r="I59" s="236"/>
      <c r="J59" s="236"/>
      <c r="K59" s="243"/>
      <c r="L59" s="243"/>
      <c r="M59" s="243"/>
      <c r="N59" s="243"/>
    </row>
    <row r="60" spans="1:14" s="238" customFormat="1" ht="14.25" customHeight="1" x14ac:dyDescent="0.25">
      <c r="A60" s="246" t="s">
        <v>405</v>
      </c>
      <c r="B60" s="236">
        <f t="shared" si="6"/>
        <v>0</v>
      </c>
      <c r="C60" s="255">
        <v>0</v>
      </c>
      <c r="D60" s="244">
        <v>0</v>
      </c>
      <c r="E60" s="244"/>
      <c r="F60" s="244"/>
      <c r="G60" s="244"/>
      <c r="H60" s="244"/>
      <c r="I60" s="236"/>
      <c r="J60" s="236"/>
      <c r="K60" s="243"/>
      <c r="L60" s="243"/>
      <c r="M60" s="243"/>
      <c r="N60" s="243"/>
    </row>
    <row r="61" spans="1:14" s="238" customFormat="1" ht="14.25" customHeight="1" x14ac:dyDescent="0.25">
      <c r="A61" s="246" t="s">
        <v>404</v>
      </c>
      <c r="B61" s="236">
        <f t="shared" si="6"/>
        <v>0</v>
      </c>
      <c r="C61" s="255">
        <v>0</v>
      </c>
      <c r="D61" s="244">
        <v>0</v>
      </c>
      <c r="E61" s="244"/>
      <c r="F61" s="244"/>
      <c r="G61" s="244"/>
      <c r="H61" s="244"/>
      <c r="I61" s="236"/>
      <c r="J61" s="236"/>
      <c r="K61" s="255"/>
      <c r="L61" s="243"/>
      <c r="M61" s="243"/>
      <c r="N61" s="243"/>
    </row>
    <row r="62" spans="1:14" s="257" customFormat="1" ht="14.25" customHeight="1" x14ac:dyDescent="0.25">
      <c r="A62" s="249" t="s">
        <v>403</v>
      </c>
      <c r="B62" s="248">
        <f t="shared" si="6"/>
        <v>44749988.629999995</v>
      </c>
      <c r="C62" s="248">
        <f>SUM(C63:C66)</f>
        <v>14794360.66</v>
      </c>
      <c r="D62" s="248">
        <f>SUM(D63:D66)</f>
        <v>16126766.949999999</v>
      </c>
      <c r="E62" s="248">
        <f>SUM(E63:E66)</f>
        <v>13828861.02</v>
      </c>
      <c r="F62" s="260">
        <v>0</v>
      </c>
      <c r="G62" s="260">
        <v>0</v>
      </c>
      <c r="H62" s="260">
        <v>0</v>
      </c>
      <c r="I62" s="248">
        <v>0</v>
      </c>
      <c r="J62" s="248"/>
      <c r="K62" s="248"/>
      <c r="L62" s="248"/>
      <c r="M62" s="261">
        <f>SUM(M63:M66)</f>
        <v>0</v>
      </c>
      <c r="N62" s="261">
        <f>SUM(N63:N66)</f>
        <v>0</v>
      </c>
    </row>
    <row r="63" spans="1:14" s="238" customFormat="1" ht="14.25" customHeight="1" x14ac:dyDescent="0.25">
      <c r="A63" s="246" t="s">
        <v>402</v>
      </c>
      <c r="B63" s="236">
        <f t="shared" si="6"/>
        <v>1801296.61</v>
      </c>
      <c r="C63" s="255">
        <v>795036.69</v>
      </c>
      <c r="D63" s="244">
        <v>866639.1</v>
      </c>
      <c r="E63" s="244">
        <v>139620.82</v>
      </c>
      <c r="F63" s="244"/>
      <c r="G63" s="244"/>
      <c r="H63" s="244"/>
      <c r="I63" s="236"/>
      <c r="J63" s="236"/>
      <c r="K63" s="243"/>
      <c r="L63" s="243"/>
      <c r="M63" s="243"/>
      <c r="N63" s="243"/>
    </row>
    <row r="64" spans="1:14" s="238" customFormat="1" ht="14.25" customHeight="1" x14ac:dyDescent="0.25">
      <c r="A64" s="246" t="s">
        <v>401</v>
      </c>
      <c r="B64" s="236">
        <f t="shared" si="6"/>
        <v>42948692.019999996</v>
      </c>
      <c r="C64" s="255">
        <v>13999323.970000001</v>
      </c>
      <c r="D64" s="244">
        <v>15260127.85</v>
      </c>
      <c r="E64" s="244">
        <v>13689240.199999999</v>
      </c>
      <c r="F64" s="244"/>
      <c r="G64" s="244"/>
      <c r="H64" s="244"/>
      <c r="I64" s="236"/>
      <c r="J64" s="236"/>
      <c r="K64" s="243"/>
      <c r="L64" s="243"/>
      <c r="M64" s="243"/>
      <c r="N64" s="255"/>
    </row>
    <row r="65" spans="1:14" s="238" customFormat="1" ht="14.25" customHeight="1" x14ac:dyDescent="0.25">
      <c r="A65" s="246" t="s">
        <v>400</v>
      </c>
      <c r="B65" s="236">
        <f t="shared" si="6"/>
        <v>0</v>
      </c>
      <c r="C65" s="255">
        <v>0</v>
      </c>
      <c r="D65" s="244">
        <v>0</v>
      </c>
      <c r="E65" s="244"/>
      <c r="F65" s="244"/>
      <c r="G65" s="244"/>
      <c r="H65" s="244"/>
      <c r="I65" s="236"/>
      <c r="J65" s="236"/>
      <c r="K65" s="243"/>
      <c r="L65" s="243"/>
      <c r="M65" s="243"/>
      <c r="N65" s="243"/>
    </row>
    <row r="66" spans="1:14" s="238" customFormat="1" ht="14.25" customHeight="1" x14ac:dyDescent="0.25">
      <c r="A66" s="246" t="s">
        <v>399</v>
      </c>
      <c r="B66" s="236">
        <f t="shared" si="6"/>
        <v>0</v>
      </c>
      <c r="C66" s="256">
        <v>0</v>
      </c>
      <c r="D66" s="244">
        <v>0</v>
      </c>
      <c r="E66" s="244"/>
      <c r="F66" s="244"/>
      <c r="G66" s="244"/>
      <c r="H66" s="244"/>
      <c r="I66" s="236"/>
      <c r="J66" s="236"/>
      <c r="K66" s="243"/>
      <c r="L66" s="243"/>
      <c r="M66" s="243"/>
      <c r="N66" s="243"/>
    </row>
    <row r="67" spans="1:14" s="257" customFormat="1" ht="14.25" customHeight="1" x14ac:dyDescent="0.25">
      <c r="A67" s="249" t="s">
        <v>398</v>
      </c>
      <c r="B67" s="248">
        <f t="shared" si="6"/>
        <v>0</v>
      </c>
      <c r="C67" s="255">
        <v>0</v>
      </c>
      <c r="D67" s="260">
        <v>0</v>
      </c>
      <c r="E67" s="260"/>
      <c r="F67" s="260"/>
      <c r="G67" s="260"/>
      <c r="H67" s="260"/>
      <c r="I67" s="248"/>
      <c r="J67" s="248"/>
      <c r="K67" s="248"/>
      <c r="L67" s="248"/>
      <c r="M67" s="259"/>
      <c r="N67" s="258"/>
    </row>
    <row r="68" spans="1:14" s="238" customFormat="1" ht="14.25" customHeight="1" x14ac:dyDescent="0.25">
      <c r="A68" s="246" t="s">
        <v>397</v>
      </c>
      <c r="B68" s="236">
        <f t="shared" si="6"/>
        <v>0</v>
      </c>
      <c r="C68" s="255">
        <v>0</v>
      </c>
      <c r="D68" s="244">
        <v>0</v>
      </c>
      <c r="E68" s="244"/>
      <c r="F68" s="244"/>
      <c r="G68" s="244"/>
      <c r="H68" s="244"/>
      <c r="I68" s="236"/>
      <c r="J68" s="236"/>
      <c r="K68" s="243"/>
      <c r="L68" s="243"/>
      <c r="M68" s="243"/>
      <c r="N68" s="243"/>
    </row>
    <row r="69" spans="1:14" s="238" customFormat="1" ht="14.25" customHeight="1" x14ac:dyDescent="0.25">
      <c r="A69" s="246" t="s">
        <v>396</v>
      </c>
      <c r="B69" s="236">
        <f t="shared" si="6"/>
        <v>0</v>
      </c>
      <c r="C69" s="256">
        <v>0</v>
      </c>
      <c r="D69" s="244">
        <v>0</v>
      </c>
      <c r="E69" s="244"/>
      <c r="F69" s="244"/>
      <c r="G69" s="244"/>
      <c r="H69" s="244"/>
      <c r="I69" s="236"/>
      <c r="J69" s="236"/>
      <c r="K69" s="243"/>
      <c r="L69" s="243"/>
      <c r="M69" s="243"/>
      <c r="N69" s="243"/>
    </row>
    <row r="70" spans="1:14" s="238" customFormat="1" ht="14.25" customHeight="1" x14ac:dyDescent="0.25">
      <c r="A70" s="249" t="s">
        <v>395</v>
      </c>
      <c r="B70" s="248">
        <f t="shared" si="6"/>
        <v>0</v>
      </c>
      <c r="C70" s="255">
        <v>0</v>
      </c>
      <c r="D70" s="244">
        <v>0</v>
      </c>
      <c r="E70" s="244"/>
      <c r="F70" s="244"/>
      <c r="G70" s="244"/>
      <c r="H70" s="244"/>
      <c r="I70" s="236"/>
      <c r="J70" s="236"/>
      <c r="K70" s="236"/>
      <c r="L70" s="236"/>
      <c r="M70" s="247"/>
      <c r="N70" s="243"/>
    </row>
    <row r="71" spans="1:14" s="238" customFormat="1" ht="14.25" customHeight="1" x14ac:dyDescent="0.25">
      <c r="A71" s="246" t="s">
        <v>394</v>
      </c>
      <c r="B71" s="236">
        <f t="shared" si="6"/>
        <v>0</v>
      </c>
      <c r="C71" s="256">
        <v>0</v>
      </c>
      <c r="D71" s="244">
        <v>0</v>
      </c>
      <c r="E71" s="244"/>
      <c r="F71" s="244"/>
      <c r="G71" s="244"/>
      <c r="H71" s="244"/>
      <c r="I71" s="236"/>
      <c r="J71" s="236"/>
      <c r="K71" s="243"/>
      <c r="L71" s="243"/>
      <c r="M71" s="243"/>
      <c r="N71" s="243"/>
    </row>
    <row r="72" spans="1:14" s="238" customFormat="1" ht="14.25" customHeight="1" x14ac:dyDescent="0.25">
      <c r="A72" s="246" t="s">
        <v>393</v>
      </c>
      <c r="B72" s="236">
        <f t="shared" si="6"/>
        <v>0</v>
      </c>
      <c r="C72" s="256">
        <v>0</v>
      </c>
      <c r="D72" s="244">
        <v>0</v>
      </c>
      <c r="E72" s="244"/>
      <c r="F72" s="244"/>
      <c r="G72" s="244"/>
      <c r="H72" s="244"/>
      <c r="I72" s="236"/>
      <c r="J72" s="236"/>
      <c r="K72" s="243"/>
      <c r="L72" s="243"/>
      <c r="M72" s="243"/>
      <c r="N72" s="243"/>
    </row>
    <row r="73" spans="1:14" s="238" customFormat="1" ht="14.25" customHeight="1" x14ac:dyDescent="0.25">
      <c r="A73" s="246" t="s">
        <v>392</v>
      </c>
      <c r="B73" s="236">
        <f t="shared" si="6"/>
        <v>0</v>
      </c>
      <c r="C73" s="255">
        <v>0</v>
      </c>
      <c r="D73" s="244">
        <v>0</v>
      </c>
      <c r="E73" s="244"/>
      <c r="F73" s="244"/>
      <c r="G73" s="244"/>
      <c r="H73" s="244"/>
      <c r="I73" s="236"/>
      <c r="J73" s="236"/>
      <c r="K73" s="243"/>
      <c r="L73" s="243"/>
      <c r="M73" s="243"/>
      <c r="N73" s="243"/>
    </row>
    <row r="74" spans="1:14" s="238" customFormat="1" x14ac:dyDescent="0.25">
      <c r="A74" s="242" t="s">
        <v>391</v>
      </c>
      <c r="B74" s="241">
        <f t="shared" si="6"/>
        <v>334694598.42000002</v>
      </c>
      <c r="C74" s="254">
        <f>+C10+C16+C26+C36+C44+C52+C62+C67+C71</f>
        <v>96327654.319999993</v>
      </c>
      <c r="D74" s="254">
        <f>+D10+D16+D26+D36+D44+D52+D62+D67+D71</f>
        <v>106076244.50000001</v>
      </c>
      <c r="E74" s="254">
        <f t="shared" ref="E74:N74" si="8">+E10+E16+E26+E36+E52+E62+E67+E70</f>
        <v>132290699.60000001</v>
      </c>
      <c r="F74" s="254">
        <f t="shared" si="8"/>
        <v>0</v>
      </c>
      <c r="G74" s="254">
        <f t="shared" si="8"/>
        <v>0</v>
      </c>
      <c r="H74" s="254">
        <f t="shared" si="8"/>
        <v>0</v>
      </c>
      <c r="I74" s="254">
        <f t="shared" si="8"/>
        <v>0</v>
      </c>
      <c r="J74" s="254">
        <f t="shared" si="8"/>
        <v>0</v>
      </c>
      <c r="K74" s="254">
        <f t="shared" si="8"/>
        <v>0</v>
      </c>
      <c r="L74" s="254">
        <f t="shared" si="8"/>
        <v>0</v>
      </c>
      <c r="M74" s="254">
        <f t="shared" si="8"/>
        <v>0</v>
      </c>
      <c r="N74" s="254">
        <f t="shared" si="8"/>
        <v>0</v>
      </c>
    </row>
    <row r="75" spans="1:14" s="238" customFormat="1" x14ac:dyDescent="0.25">
      <c r="A75" s="249" t="s">
        <v>390</v>
      </c>
      <c r="B75" s="236"/>
      <c r="C75" s="253">
        <v>0</v>
      </c>
      <c r="D75" s="252"/>
      <c r="E75" s="252"/>
      <c r="F75" s="245"/>
      <c r="G75" s="245"/>
      <c r="H75" s="252"/>
      <c r="I75" s="252"/>
      <c r="J75" s="236"/>
      <c r="K75" s="236"/>
      <c r="L75" s="247"/>
      <c r="M75" s="247"/>
      <c r="N75" s="243"/>
    </row>
    <row r="76" spans="1:14" s="238" customFormat="1" x14ac:dyDescent="0.25">
      <c r="A76" s="249" t="s">
        <v>389</v>
      </c>
      <c r="B76" s="248">
        <f t="shared" ref="B76:B85" si="9">SUM(C76+D76+E76+F76+G76+H76+I76+J76+K76+L76+M76+N76)</f>
        <v>0</v>
      </c>
      <c r="C76" s="251">
        <v>0</v>
      </c>
      <c r="D76" s="252"/>
      <c r="E76" s="252"/>
      <c r="F76" s="245"/>
      <c r="G76" s="245"/>
      <c r="H76" s="252"/>
      <c r="I76" s="252"/>
      <c r="J76" s="236"/>
      <c r="K76" s="236"/>
      <c r="L76" s="247"/>
      <c r="M76" s="247"/>
      <c r="N76" s="243"/>
    </row>
    <row r="77" spans="1:14" s="238" customFormat="1" ht="14.25" customHeight="1" x14ac:dyDescent="0.25">
      <c r="A77" s="246" t="s">
        <v>388</v>
      </c>
      <c r="B77" s="236">
        <f t="shared" si="9"/>
        <v>0</v>
      </c>
      <c r="C77" s="251">
        <v>0</v>
      </c>
      <c r="D77" s="244"/>
      <c r="E77" s="244"/>
      <c r="F77" s="244"/>
      <c r="G77" s="244"/>
      <c r="H77" s="244"/>
      <c r="I77" s="236"/>
      <c r="J77" s="236"/>
      <c r="K77" s="243"/>
      <c r="L77" s="243"/>
      <c r="M77" s="243"/>
      <c r="N77" s="243"/>
    </row>
    <row r="78" spans="1:14" s="238" customFormat="1" ht="18.75" customHeight="1" x14ac:dyDescent="0.25">
      <c r="A78" s="246" t="s">
        <v>387</v>
      </c>
      <c r="B78" s="236">
        <f t="shared" si="9"/>
        <v>0</v>
      </c>
      <c r="C78" s="251">
        <v>0</v>
      </c>
      <c r="D78" s="244"/>
      <c r="E78" s="244"/>
      <c r="F78" s="244"/>
      <c r="G78" s="244"/>
      <c r="H78" s="244"/>
      <c r="I78" s="236"/>
      <c r="J78" s="236"/>
      <c r="K78" s="243"/>
      <c r="L78" s="243"/>
      <c r="M78" s="243"/>
      <c r="N78" s="243"/>
    </row>
    <row r="79" spans="1:14" s="238" customFormat="1" x14ac:dyDescent="0.25">
      <c r="A79" s="249" t="s">
        <v>386</v>
      </c>
      <c r="B79" s="248">
        <f t="shared" si="9"/>
        <v>6455155.54</v>
      </c>
      <c r="C79" s="250">
        <f>SUM(C80:C84)</f>
        <v>6393049.9900000002</v>
      </c>
      <c r="D79" s="250">
        <f>SUM(D80:D84)</f>
        <v>62105.55</v>
      </c>
      <c r="E79" s="248">
        <v>0</v>
      </c>
      <c r="F79" s="248">
        <v>0</v>
      </c>
      <c r="G79" s="248">
        <v>0</v>
      </c>
      <c r="H79" s="248">
        <v>0</v>
      </c>
      <c r="I79" s="248">
        <v>0</v>
      </c>
      <c r="J79" s="248">
        <v>0</v>
      </c>
      <c r="K79" s="248">
        <v>0</v>
      </c>
      <c r="L79" s="248">
        <v>0</v>
      </c>
      <c r="M79" s="248">
        <v>0</v>
      </c>
      <c r="N79" s="248">
        <v>0</v>
      </c>
    </row>
    <row r="80" spans="1:14" s="238" customFormat="1" ht="14.25" customHeight="1" x14ac:dyDescent="0.25">
      <c r="A80" s="246" t="s">
        <v>385</v>
      </c>
      <c r="B80" s="236">
        <f t="shared" si="9"/>
        <v>6455155.54</v>
      </c>
      <c r="C80" s="244">
        <v>6393049.9900000002</v>
      </c>
      <c r="D80" s="244">
        <v>62105.55</v>
      </c>
      <c r="E80" s="244"/>
      <c r="F80" s="244"/>
      <c r="G80" s="244"/>
      <c r="H80" s="244"/>
      <c r="I80" s="236"/>
      <c r="J80" s="236"/>
      <c r="K80" s="243"/>
      <c r="L80" s="243"/>
      <c r="M80" s="243"/>
      <c r="N80" s="243"/>
    </row>
    <row r="81" spans="1:18" s="238" customFormat="1" ht="14.25" customHeight="1" x14ac:dyDescent="0.25">
      <c r="A81" s="246" t="s">
        <v>384</v>
      </c>
      <c r="B81" s="236">
        <f t="shared" si="9"/>
        <v>0</v>
      </c>
      <c r="C81" s="245">
        <v>0</v>
      </c>
      <c r="D81" s="244">
        <v>0</v>
      </c>
      <c r="E81" s="244"/>
      <c r="F81" s="244"/>
      <c r="G81" s="244"/>
      <c r="H81" s="244"/>
      <c r="I81" s="236"/>
      <c r="J81" s="236"/>
      <c r="K81" s="243"/>
      <c r="L81" s="243"/>
      <c r="M81" s="243"/>
      <c r="N81" s="243"/>
      <c r="R81" s="243"/>
    </row>
    <row r="82" spans="1:18" s="238" customFormat="1" ht="14.25" customHeight="1" x14ac:dyDescent="0.25">
      <c r="A82" s="246" t="s">
        <v>383</v>
      </c>
      <c r="B82" s="236">
        <f t="shared" si="9"/>
        <v>0</v>
      </c>
      <c r="C82" s="245">
        <v>0</v>
      </c>
      <c r="D82" s="244">
        <v>0</v>
      </c>
      <c r="E82" s="244"/>
      <c r="F82" s="244"/>
      <c r="G82" s="244"/>
      <c r="H82" s="244"/>
      <c r="I82" s="236"/>
      <c r="J82" s="236"/>
      <c r="K82" s="243"/>
      <c r="L82" s="243"/>
      <c r="M82" s="243"/>
      <c r="N82" s="243"/>
    </row>
    <row r="83" spans="1:18" s="238" customFormat="1" x14ac:dyDescent="0.25">
      <c r="A83" s="249" t="s">
        <v>382</v>
      </c>
      <c r="B83" s="248">
        <f t="shared" si="9"/>
        <v>0</v>
      </c>
      <c r="C83" s="248">
        <v>0</v>
      </c>
      <c r="D83" s="248">
        <v>0</v>
      </c>
      <c r="E83" s="245"/>
      <c r="F83" s="245"/>
      <c r="G83" s="245"/>
      <c r="H83" s="236"/>
      <c r="I83" s="236"/>
      <c r="J83" s="236"/>
      <c r="K83" s="236"/>
      <c r="L83" s="247"/>
      <c r="M83" s="247"/>
      <c r="N83" s="243"/>
    </row>
    <row r="84" spans="1:18" s="238" customFormat="1" ht="14.25" customHeight="1" x14ac:dyDescent="0.25">
      <c r="A84" s="246" t="s">
        <v>381</v>
      </c>
      <c r="B84" s="236">
        <f t="shared" si="9"/>
        <v>0</v>
      </c>
      <c r="C84" s="245">
        <v>0</v>
      </c>
      <c r="D84" s="244">
        <v>0</v>
      </c>
      <c r="E84" s="244"/>
      <c r="F84" s="244"/>
      <c r="G84" s="244"/>
      <c r="H84" s="244"/>
      <c r="I84" s="236"/>
      <c r="J84" s="236"/>
      <c r="K84" s="243"/>
      <c r="L84" s="243"/>
      <c r="M84" s="243"/>
      <c r="N84" s="243"/>
    </row>
    <row r="85" spans="1:18" s="238" customFormat="1" x14ac:dyDescent="0.25">
      <c r="A85" s="242" t="s">
        <v>380</v>
      </c>
      <c r="B85" s="241">
        <f t="shared" si="9"/>
        <v>6455155.54</v>
      </c>
      <c r="C85" s="240">
        <f>+C76+C79+C83</f>
        <v>6393049.9900000002</v>
      </c>
      <c r="D85" s="240">
        <f>+D76+D79+D83</f>
        <v>62105.55</v>
      </c>
      <c r="E85" s="239">
        <v>0</v>
      </c>
      <c r="F85" s="239">
        <v>0</v>
      </c>
      <c r="G85" s="239">
        <v>0</v>
      </c>
      <c r="H85" s="239">
        <v>0</v>
      </c>
      <c r="I85" s="239">
        <v>0</v>
      </c>
      <c r="J85" s="239">
        <v>0</v>
      </c>
      <c r="K85" s="239">
        <v>0</v>
      </c>
      <c r="L85" s="239">
        <v>0</v>
      </c>
      <c r="M85" s="239">
        <v>0</v>
      </c>
      <c r="N85" s="239">
        <v>0</v>
      </c>
    </row>
    <row r="86" spans="1:18" x14ac:dyDescent="0.3">
      <c r="A86" s="237"/>
      <c r="B86" s="236"/>
      <c r="C86" s="233"/>
      <c r="D86" s="235"/>
      <c r="E86" s="233"/>
      <c r="F86" s="234"/>
      <c r="G86" s="234"/>
      <c r="H86" s="233"/>
      <c r="I86" s="232"/>
      <c r="J86" s="231"/>
      <c r="K86" s="230"/>
      <c r="L86" s="206"/>
      <c r="M86" s="206"/>
      <c r="N86" s="229"/>
    </row>
    <row r="87" spans="1:18" x14ac:dyDescent="0.3">
      <c r="A87" s="228" t="s">
        <v>379</v>
      </c>
      <c r="B87" s="227">
        <f>SUM(C87+D87+E87+F87+G87+H87+I87+J87+K87+L87+M87+N87)</f>
        <v>341149753.96000004</v>
      </c>
      <c r="C87" s="226">
        <f t="shared" ref="C87:N87" si="10">+C74+C85</f>
        <v>102720704.30999999</v>
      </c>
      <c r="D87" s="226">
        <f t="shared" si="10"/>
        <v>106138350.05000001</v>
      </c>
      <c r="E87" s="226">
        <f t="shared" si="10"/>
        <v>132290699.60000001</v>
      </c>
      <c r="F87" s="226">
        <f t="shared" si="10"/>
        <v>0</v>
      </c>
      <c r="G87" s="226">
        <f t="shared" si="10"/>
        <v>0</v>
      </c>
      <c r="H87" s="226">
        <f t="shared" si="10"/>
        <v>0</v>
      </c>
      <c r="I87" s="226">
        <f t="shared" si="10"/>
        <v>0</v>
      </c>
      <c r="J87" s="226">
        <f t="shared" si="10"/>
        <v>0</v>
      </c>
      <c r="K87" s="226">
        <f t="shared" si="10"/>
        <v>0</v>
      </c>
      <c r="L87" s="226">
        <f t="shared" si="10"/>
        <v>0</v>
      </c>
      <c r="M87" s="226">
        <f t="shared" si="10"/>
        <v>0</v>
      </c>
      <c r="N87" s="226">
        <f t="shared" si="10"/>
        <v>0</v>
      </c>
    </row>
    <row r="88" spans="1:18" s="209" customFormat="1" ht="12.75" x14ac:dyDescent="0.2">
      <c r="A88" s="209" t="s">
        <v>378</v>
      </c>
      <c r="B88" s="223"/>
      <c r="C88" s="225"/>
      <c r="D88" s="210"/>
      <c r="E88" s="213"/>
      <c r="F88" s="213"/>
      <c r="G88" s="225"/>
      <c r="H88" s="216"/>
      <c r="I88" s="224"/>
      <c r="J88" s="216"/>
      <c r="K88" s="210"/>
      <c r="L88" s="210"/>
      <c r="M88" s="210"/>
      <c r="N88" s="218"/>
    </row>
    <row r="89" spans="1:18" s="209" customFormat="1" ht="12.75" x14ac:dyDescent="0.2">
      <c r="A89" s="209" t="s">
        <v>377</v>
      </c>
      <c r="B89" s="223"/>
      <c r="C89" s="222"/>
      <c r="D89" s="210"/>
      <c r="E89" s="213"/>
      <c r="F89" s="213"/>
      <c r="G89" s="222"/>
      <c r="H89" s="220"/>
      <c r="I89" s="221"/>
      <c r="J89" s="220"/>
      <c r="K89" s="218"/>
      <c r="L89" s="219"/>
      <c r="M89" s="210"/>
      <c r="N89" s="218"/>
    </row>
    <row r="90" spans="1:18" s="209" customFormat="1" ht="12.75" x14ac:dyDescent="0.2">
      <c r="A90" s="209" t="s">
        <v>376</v>
      </c>
      <c r="B90" s="216"/>
      <c r="C90" s="216"/>
      <c r="D90" s="210"/>
      <c r="E90" s="213"/>
      <c r="F90" s="213"/>
      <c r="G90" s="216"/>
      <c r="H90" s="216"/>
      <c r="I90" s="216"/>
      <c r="J90" s="216"/>
      <c r="K90" s="216"/>
      <c r="L90" s="219"/>
      <c r="M90" s="210"/>
      <c r="N90" s="218"/>
    </row>
    <row r="91" spans="1:18" s="209" customFormat="1" ht="12.75" x14ac:dyDescent="0.2">
      <c r="A91" s="217" t="s">
        <v>375</v>
      </c>
      <c r="B91" s="213"/>
      <c r="C91" s="216"/>
      <c r="D91" s="210"/>
      <c r="E91" s="213"/>
      <c r="F91" s="213"/>
      <c r="G91" s="213"/>
      <c r="H91" s="211"/>
      <c r="I91" s="212"/>
      <c r="J91" s="211"/>
      <c r="K91" s="210"/>
      <c r="L91" s="210"/>
      <c r="M91" s="210"/>
      <c r="N91" s="210"/>
    </row>
    <row r="92" spans="1:18" s="209" customFormat="1" ht="28.5" x14ac:dyDescent="0.2">
      <c r="A92" s="214" t="s">
        <v>374</v>
      </c>
      <c r="B92" s="213"/>
      <c r="C92" s="213"/>
      <c r="D92" s="207"/>
      <c r="E92" s="207"/>
      <c r="F92" s="215"/>
      <c r="G92" s="213"/>
      <c r="H92" s="211"/>
      <c r="I92" s="212"/>
      <c r="J92" s="211"/>
      <c r="K92" s="210"/>
      <c r="L92" s="210"/>
      <c r="M92" s="210"/>
      <c r="N92" s="210"/>
    </row>
    <row r="93" spans="1:18" s="209" customFormat="1" ht="28.5" customHeight="1" x14ac:dyDescent="0.2">
      <c r="A93" s="214" t="s">
        <v>373</v>
      </c>
      <c r="B93" s="213"/>
      <c r="C93" s="213"/>
      <c r="D93" s="204"/>
      <c r="E93" s="204"/>
      <c r="F93" s="204"/>
      <c r="G93" s="213"/>
      <c r="H93" s="211"/>
      <c r="I93" s="212"/>
      <c r="J93" s="211"/>
      <c r="K93" s="210"/>
      <c r="L93" s="210"/>
      <c r="M93" s="210"/>
      <c r="N93" s="210"/>
    </row>
    <row r="94" spans="1:18" s="209" customFormat="1" ht="21" x14ac:dyDescent="0.2">
      <c r="A94" s="214" t="s">
        <v>372</v>
      </c>
      <c r="B94" s="213"/>
      <c r="C94" s="213"/>
      <c r="D94" s="204"/>
      <c r="E94" s="204"/>
      <c r="F94" s="204"/>
      <c r="G94" s="204"/>
      <c r="H94" s="211"/>
      <c r="I94" s="212"/>
      <c r="J94" s="211"/>
      <c r="K94" s="210"/>
      <c r="L94" s="210"/>
      <c r="M94" s="210"/>
      <c r="N94" s="210"/>
    </row>
    <row r="95" spans="1:18" s="209" customFormat="1" ht="21" x14ac:dyDescent="0.2">
      <c r="A95" s="214" t="s">
        <v>371</v>
      </c>
      <c r="B95" s="213"/>
      <c r="C95" s="213"/>
      <c r="D95" s="204"/>
      <c r="E95" s="204"/>
      <c r="F95" s="204"/>
      <c r="G95" s="204"/>
      <c r="H95" s="211"/>
      <c r="I95" s="212"/>
      <c r="J95" s="211"/>
      <c r="K95" s="210"/>
      <c r="L95" s="210"/>
      <c r="M95" s="210"/>
      <c r="N95" s="210"/>
    </row>
    <row r="96" spans="1:18" s="209" customFormat="1" ht="23.25" customHeight="1" x14ac:dyDescent="0.2">
      <c r="A96" s="214" t="s">
        <v>370</v>
      </c>
      <c r="B96" s="213"/>
      <c r="C96" s="213"/>
      <c r="D96" s="204"/>
      <c r="E96" s="204"/>
      <c r="F96" s="204"/>
      <c r="G96" s="204"/>
      <c r="H96" s="213"/>
      <c r="I96" s="212"/>
      <c r="J96" s="211"/>
      <c r="K96" s="210"/>
      <c r="L96" s="210"/>
      <c r="M96" s="210"/>
      <c r="N96" s="210"/>
    </row>
    <row r="97" spans="1:19" ht="58.5" customHeight="1" x14ac:dyDescent="0.45">
      <c r="A97" s="208"/>
      <c r="B97" s="207"/>
      <c r="C97" s="207"/>
      <c r="D97" s="204"/>
      <c r="E97" s="204"/>
      <c r="F97" s="204"/>
      <c r="G97" s="204"/>
      <c r="H97" s="206"/>
      <c r="I97" s="206"/>
      <c r="J97" s="206"/>
      <c r="K97" s="206"/>
      <c r="L97" s="192"/>
      <c r="M97" s="192"/>
      <c r="N97" s="192"/>
    </row>
    <row r="98" spans="1:19" s="203" customFormat="1" ht="62.25" customHeight="1" x14ac:dyDescent="0.35">
      <c r="A98" s="205"/>
      <c r="B98" s="204"/>
      <c r="C98" s="204"/>
      <c r="D98" s="204"/>
      <c r="E98" s="204"/>
      <c r="F98" s="204"/>
      <c r="G98" s="204"/>
      <c r="H98" s="308"/>
      <c r="I98" s="308"/>
      <c r="J98" s="308"/>
      <c r="K98" s="308"/>
      <c r="L98" s="308"/>
      <c r="M98" s="204"/>
      <c r="N98" s="204"/>
      <c r="O98" s="204"/>
      <c r="P98" s="204"/>
      <c r="Q98" s="204"/>
      <c r="R98" s="204"/>
      <c r="S98" s="204"/>
    </row>
    <row r="99" spans="1:19" x14ac:dyDescent="0.3">
      <c r="A99" s="202"/>
      <c r="B99" s="199"/>
      <c r="C99" s="199"/>
      <c r="G99" s="199"/>
      <c r="H99" s="200"/>
      <c r="I99" s="201"/>
      <c r="J99" s="200"/>
      <c r="K99" s="199"/>
      <c r="L99" s="198"/>
      <c r="M99" s="198"/>
      <c r="N99" s="198"/>
    </row>
  </sheetData>
  <mergeCells count="7">
    <mergeCell ref="A7:N7"/>
    <mergeCell ref="H98:L98"/>
    <mergeCell ref="A2:N2"/>
    <mergeCell ref="A3:N3"/>
    <mergeCell ref="A4:N4"/>
    <mergeCell ref="A5:N5"/>
    <mergeCell ref="A6:N6"/>
  </mergeCells>
  <pageMargins left="0.19685039370078741" right="0.19685039370078741" top="0" bottom="0.74803149606299213" header="0.31496062992125984" footer="0.31496062992125984"/>
  <pageSetup paperSize="5" scale="55" fitToHeight="0" orientation="landscape" r:id="rId1"/>
  <rowBreaks count="1" manualBreakCount="1">
    <brk id="60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51776-4EB1-4433-88AA-E94283D3FFB7}">
  <dimension ref="C1:T85"/>
  <sheetViews>
    <sheetView showGridLines="0" tabSelected="1" view="pageBreakPreview" topLeftCell="C1" zoomScale="50" zoomScaleNormal="85" zoomScaleSheetLayoutView="50" workbookViewId="0">
      <pane xSplit="1" topLeftCell="D1" activePane="topRight" state="frozen"/>
      <selection activeCell="C1" sqref="C1"/>
      <selection pane="topRight" activeCell="J93" sqref="J93"/>
    </sheetView>
  </sheetViews>
  <sheetFormatPr baseColWidth="10" defaultColWidth="11.42578125" defaultRowHeight="21" x14ac:dyDescent="0.35"/>
  <cols>
    <col min="1" max="2" width="0" hidden="1" customWidth="1"/>
    <col min="3" max="3" width="65.7109375" style="237" customWidth="1"/>
    <col min="4" max="4" width="33.7109375" style="311" bestFit="1" customWidth="1"/>
    <col min="5" max="5" width="36.140625" style="310" bestFit="1" customWidth="1"/>
    <col min="6" max="6" width="25.28515625" style="310" customWidth="1"/>
    <col min="7" max="7" width="24.140625" style="310" bestFit="1" customWidth="1"/>
    <col min="8" max="8" width="21.28515625" style="310" bestFit="1" customWidth="1"/>
    <col min="9" max="9" width="15.140625" style="310" customWidth="1"/>
    <col min="10" max="10" width="15.7109375" style="251" customWidth="1"/>
    <col min="11" max="11" width="15" style="310" customWidth="1"/>
    <col min="12" max="12" width="15.5703125" style="310" customWidth="1"/>
    <col min="13" max="13" width="14.42578125" style="310" customWidth="1"/>
    <col min="14" max="14" width="14.5703125" style="310" customWidth="1"/>
    <col min="15" max="15" width="13.28515625" style="310" customWidth="1"/>
    <col min="16" max="17" width="14.42578125" style="203" bestFit="1" customWidth="1"/>
    <col min="18" max="18" width="20.42578125" style="203" bestFit="1" customWidth="1"/>
    <col min="19" max="19" width="1.7109375" style="203" customWidth="1"/>
    <col min="20" max="20" width="12.5703125" bestFit="1" customWidth="1"/>
  </cols>
  <sheetData>
    <row r="1" spans="3:20" ht="28.5" customHeight="1" x14ac:dyDescent="0.25">
      <c r="C1" s="362" t="s">
        <v>492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0"/>
    </row>
    <row r="2" spans="3:20" ht="21.75" customHeight="1" x14ac:dyDescent="0.25">
      <c r="C2" s="356" t="s">
        <v>491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4"/>
    </row>
    <row r="3" spans="3:20" ht="15" customHeight="1" x14ac:dyDescent="0.25">
      <c r="C3" s="359">
        <v>2024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7"/>
    </row>
    <row r="4" spans="3:20" ht="27" customHeight="1" x14ac:dyDescent="0.25">
      <c r="C4" s="356" t="s">
        <v>473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</row>
    <row r="5" spans="3:20" ht="21.75" customHeight="1" x14ac:dyDescent="0.25">
      <c r="C5" s="355" t="s">
        <v>472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4"/>
    </row>
    <row r="6" spans="3:20" ht="9.75" customHeight="1" x14ac:dyDescent="0.35"/>
    <row r="7" spans="3:20" s="339" customFormat="1" ht="25.5" customHeight="1" x14ac:dyDescent="0.25">
      <c r="C7" s="347" t="s">
        <v>490</v>
      </c>
      <c r="D7" s="353" t="s">
        <v>489</v>
      </c>
      <c r="E7" s="352" t="s">
        <v>488</v>
      </c>
      <c r="F7" s="351" t="s">
        <v>487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49"/>
      <c r="S7" s="348"/>
    </row>
    <row r="8" spans="3:20" s="339" customFormat="1" x14ac:dyDescent="0.35">
      <c r="C8" s="347"/>
      <c r="D8" s="346"/>
      <c r="E8" s="345"/>
      <c r="F8" s="343" t="s">
        <v>469</v>
      </c>
      <c r="G8" s="343" t="s">
        <v>486</v>
      </c>
      <c r="H8" s="343" t="s">
        <v>467</v>
      </c>
      <c r="I8" s="343" t="s">
        <v>466</v>
      </c>
      <c r="J8" s="344" t="s">
        <v>465</v>
      </c>
      <c r="K8" s="343" t="s">
        <v>464</v>
      </c>
      <c r="L8" s="342" t="s">
        <v>463</v>
      </c>
      <c r="M8" s="343" t="s">
        <v>485</v>
      </c>
      <c r="N8" s="343" t="s">
        <v>461</v>
      </c>
      <c r="O8" s="343" t="s">
        <v>484</v>
      </c>
      <c r="P8" s="343" t="s">
        <v>483</v>
      </c>
      <c r="Q8" s="342" t="s">
        <v>458</v>
      </c>
      <c r="R8" s="341" t="s">
        <v>470</v>
      </c>
      <c r="S8" s="340"/>
    </row>
    <row r="9" spans="3:20" s="310" customFormat="1" x14ac:dyDescent="0.35">
      <c r="C9" s="330" t="s">
        <v>457</v>
      </c>
      <c r="D9" s="338"/>
      <c r="E9" s="337"/>
      <c r="F9" s="337"/>
      <c r="G9" s="337"/>
      <c r="H9" s="337"/>
      <c r="I9" s="337"/>
      <c r="J9" s="333"/>
      <c r="K9" s="337"/>
      <c r="L9" s="337"/>
      <c r="M9" s="337"/>
      <c r="N9" s="337"/>
      <c r="O9" s="337"/>
      <c r="P9" s="337"/>
      <c r="Q9" s="337"/>
      <c r="R9" s="336"/>
      <c r="S9" s="336"/>
    </row>
    <row r="10" spans="3:20" ht="15.75" x14ac:dyDescent="0.25">
      <c r="C10" s="328" t="s">
        <v>455</v>
      </c>
      <c r="D10" s="332">
        <f>D11+D12+D13+D14+D15</f>
        <v>1048837773</v>
      </c>
      <c r="E10" s="332">
        <f>E11+E12+E13+E14+E15</f>
        <v>1048837773</v>
      </c>
      <c r="F10" s="335">
        <f>SUM(F11:F15)</f>
        <v>58067773.660000004</v>
      </c>
      <c r="G10" s="335">
        <f>SUM(G11:G15)</f>
        <v>68840467.269999996</v>
      </c>
      <c r="H10" s="256">
        <f>SUM(H11:H15)</f>
        <v>88805345.150000006</v>
      </c>
      <c r="I10" s="256">
        <f>SUM(I11:I15)</f>
        <v>0</v>
      </c>
      <c r="J10" s="256">
        <f>SUM(J11:J15)</f>
        <v>0</v>
      </c>
      <c r="K10" s="256">
        <f>SUM(K11:K15)</f>
        <v>0</v>
      </c>
      <c r="L10" s="256">
        <f>SUM(L11:L15)</f>
        <v>0</v>
      </c>
      <c r="M10" s="256">
        <f>SUM(M11:M15)</f>
        <v>0</v>
      </c>
      <c r="N10" s="256">
        <f>SUM(N11:N15)</f>
        <v>0</v>
      </c>
      <c r="O10" s="333">
        <f>SUM(O11:O15)</f>
        <v>0</v>
      </c>
      <c r="P10" s="333">
        <f>SUM(P11:P15)</f>
        <v>0</v>
      </c>
      <c r="Q10" s="333">
        <f>SUM(Q11:Q15)</f>
        <v>0</v>
      </c>
      <c r="R10" s="256">
        <f>SUM(F10:Q10)</f>
        <v>215713586.08000001</v>
      </c>
      <c r="S10" s="256"/>
      <c r="T10" s="320"/>
    </row>
    <row r="11" spans="3:20" ht="22.5" customHeight="1" x14ac:dyDescent="0.25">
      <c r="C11" s="326" t="s">
        <v>454</v>
      </c>
      <c r="D11" s="331">
        <v>746579442</v>
      </c>
      <c r="E11" s="331">
        <v>783900800</v>
      </c>
      <c r="F11" s="331">
        <v>54678766.32</v>
      </c>
      <c r="G11" s="255">
        <v>56083167.280000001</v>
      </c>
      <c r="H11" s="255">
        <v>60360660.329999998</v>
      </c>
      <c r="I11" s="255"/>
      <c r="J11" s="255"/>
      <c r="K11" s="255"/>
      <c r="L11" s="255"/>
      <c r="M11" s="255"/>
      <c r="N11" s="255"/>
      <c r="O11" s="255"/>
      <c r="P11" s="255"/>
      <c r="Q11" s="255"/>
      <c r="R11" s="255">
        <f>SUM(F11:Q11)</f>
        <v>171122593.93000001</v>
      </c>
      <c r="S11" s="255"/>
      <c r="T11" s="320"/>
    </row>
    <row r="12" spans="3:20" ht="22.5" customHeight="1" x14ac:dyDescent="0.25">
      <c r="C12" s="326" t="s">
        <v>453</v>
      </c>
      <c r="D12" s="331">
        <v>83265808</v>
      </c>
      <c r="E12" s="331">
        <v>45944450</v>
      </c>
      <c r="F12" s="331">
        <v>3060000</v>
      </c>
      <c r="G12" s="255">
        <v>60000</v>
      </c>
      <c r="H12" s="255">
        <v>3060000</v>
      </c>
      <c r="I12" s="255"/>
      <c r="J12" s="255"/>
      <c r="K12" s="255"/>
      <c r="L12" s="255"/>
      <c r="M12" s="255"/>
      <c r="N12" s="255"/>
      <c r="O12" s="255"/>
      <c r="P12" s="255"/>
      <c r="Q12" s="255"/>
      <c r="R12" s="255">
        <f>SUM(F12:Q12)</f>
        <v>6180000</v>
      </c>
      <c r="S12" s="255"/>
      <c r="T12" s="320"/>
    </row>
    <row r="13" spans="3:20" ht="22.5" customHeight="1" x14ac:dyDescent="0.25">
      <c r="C13" s="326" t="s">
        <v>452</v>
      </c>
      <c r="D13" s="331">
        <v>2388571</v>
      </c>
      <c r="E13" s="331">
        <v>2388571</v>
      </c>
      <c r="F13" s="331">
        <v>170000</v>
      </c>
      <c r="G13" s="255">
        <v>95000</v>
      </c>
      <c r="H13" s="255">
        <v>45000</v>
      </c>
      <c r="I13" s="255"/>
      <c r="J13" s="255"/>
      <c r="K13" s="255"/>
      <c r="L13" s="255"/>
      <c r="M13" s="255"/>
      <c r="N13" s="255"/>
      <c r="O13" s="255"/>
      <c r="P13" s="255"/>
      <c r="Q13" s="255"/>
      <c r="R13" s="255">
        <f>SUM(F13:Q13)</f>
        <v>310000</v>
      </c>
      <c r="S13" s="255"/>
      <c r="T13" s="320"/>
    </row>
    <row r="14" spans="3:20" ht="22.5" customHeight="1" x14ac:dyDescent="0.25">
      <c r="C14" s="326" t="s">
        <v>451</v>
      </c>
      <c r="D14" s="331">
        <v>66205406</v>
      </c>
      <c r="E14" s="331">
        <v>66205406</v>
      </c>
      <c r="F14" s="331">
        <v>0</v>
      </c>
      <c r="G14" s="255">
        <v>0</v>
      </c>
      <c r="H14" s="255">
        <v>0</v>
      </c>
      <c r="I14" s="255"/>
      <c r="J14" s="255"/>
      <c r="K14" s="255"/>
      <c r="L14" s="255"/>
      <c r="M14" s="255"/>
      <c r="N14" s="255"/>
      <c r="O14" s="255"/>
      <c r="P14" s="255"/>
      <c r="Q14" s="255"/>
      <c r="R14" s="255">
        <f>SUM(F14:Q14)</f>
        <v>0</v>
      </c>
      <c r="S14" s="255"/>
      <c r="T14" s="320"/>
    </row>
    <row r="15" spans="3:20" ht="22.5" customHeight="1" x14ac:dyDescent="0.25">
      <c r="C15" s="326" t="s">
        <v>450</v>
      </c>
      <c r="D15" s="331">
        <v>150398546</v>
      </c>
      <c r="E15" s="331">
        <v>150398546</v>
      </c>
      <c r="F15" s="331">
        <v>159007.34</v>
      </c>
      <c r="G15" s="255">
        <v>12602299.99</v>
      </c>
      <c r="H15" s="255">
        <v>25339684.82</v>
      </c>
      <c r="I15" s="255"/>
      <c r="J15" s="255"/>
      <c r="K15" s="255"/>
      <c r="L15" s="255"/>
      <c r="M15" s="255"/>
      <c r="N15" s="255"/>
      <c r="O15" s="255"/>
      <c r="P15" s="255"/>
      <c r="Q15" s="255"/>
      <c r="R15" s="255">
        <f>SUM(F15:Q15)</f>
        <v>38100992.149999999</v>
      </c>
      <c r="S15" s="255"/>
      <c r="T15" s="320"/>
    </row>
    <row r="16" spans="3:20" ht="19.5" customHeight="1" x14ac:dyDescent="0.25">
      <c r="C16" s="328" t="s">
        <v>449</v>
      </c>
      <c r="D16" s="332">
        <f>D17+D18+D19+D20+D21+D22+D23+D24+D25</f>
        <v>284131625</v>
      </c>
      <c r="E16" s="332">
        <f>E17+E18+E19+E20+E21+E22+E23+E24+E25</f>
        <v>284131625</v>
      </c>
      <c r="F16" s="332">
        <f>F17+F18+F19+F20+F21+F22+F23+F24+F25</f>
        <v>21940623.68</v>
      </c>
      <c r="G16" s="332">
        <f>G17+G18+G19+G20+G21+G22+G23+G24+G25</f>
        <v>17878795.729999997</v>
      </c>
      <c r="H16" s="256">
        <f>SUM(H17:H25)</f>
        <v>26184044.960000001</v>
      </c>
      <c r="I16" s="256">
        <f>SUM(I17:I25)</f>
        <v>0</v>
      </c>
      <c r="J16" s="256">
        <f>SUM(J17:J25)</f>
        <v>0</v>
      </c>
      <c r="K16" s="256">
        <f>SUM(K17:K25)</f>
        <v>0</v>
      </c>
      <c r="L16" s="256">
        <f>SUM(L17:L25)</f>
        <v>0</v>
      </c>
      <c r="M16" s="256">
        <f>SUM(M17:M25)</f>
        <v>0</v>
      </c>
      <c r="N16" s="256">
        <f>SUM(N17:N25)</f>
        <v>0</v>
      </c>
      <c r="O16" s="256">
        <f>SUM(O17:O25)</f>
        <v>0</v>
      </c>
      <c r="P16" s="256">
        <f>SUM(P17:P25)</f>
        <v>0</v>
      </c>
      <c r="Q16" s="333">
        <f>SUM(Q17:Q25)</f>
        <v>0</v>
      </c>
      <c r="R16" s="256">
        <f>SUM(F16:Q16)</f>
        <v>66003464.369999997</v>
      </c>
      <c r="S16" s="256"/>
      <c r="T16" s="320"/>
    </row>
    <row r="17" spans="3:20" ht="19.5" customHeight="1" x14ac:dyDescent="0.25">
      <c r="C17" s="326" t="s">
        <v>448</v>
      </c>
      <c r="D17" s="331">
        <v>39426132</v>
      </c>
      <c r="E17" s="331">
        <v>39426132</v>
      </c>
      <c r="F17" s="331">
        <v>385974.32</v>
      </c>
      <c r="G17" s="255">
        <v>2803828.26</v>
      </c>
      <c r="H17" s="255">
        <v>1952376.58</v>
      </c>
      <c r="I17" s="255"/>
      <c r="J17" s="255"/>
      <c r="K17" s="255"/>
      <c r="L17" s="255"/>
      <c r="M17" s="255"/>
      <c r="N17" s="255"/>
      <c r="O17" s="255"/>
      <c r="P17" s="255"/>
      <c r="Q17" s="255"/>
      <c r="R17" s="255">
        <f>SUM(F17:Q17)</f>
        <v>5142179.16</v>
      </c>
      <c r="S17" s="255"/>
      <c r="T17" s="320"/>
    </row>
    <row r="18" spans="3:20" ht="17.25" customHeight="1" x14ac:dyDescent="0.25">
      <c r="C18" s="326" t="s">
        <v>447</v>
      </c>
      <c r="D18" s="331">
        <v>29398510</v>
      </c>
      <c r="E18" s="331">
        <v>29398510</v>
      </c>
      <c r="F18" s="331">
        <v>1927691</v>
      </c>
      <c r="G18" s="255">
        <v>5433904.5599999996</v>
      </c>
      <c r="H18" s="255">
        <v>2962998.99</v>
      </c>
      <c r="I18" s="255"/>
      <c r="J18" s="255"/>
      <c r="K18" s="255"/>
      <c r="L18" s="255"/>
      <c r="M18" s="255"/>
      <c r="N18" s="255"/>
      <c r="O18" s="255"/>
      <c r="P18" s="255"/>
      <c r="Q18" s="255"/>
      <c r="R18" s="255">
        <f>SUM(F18:Q18)</f>
        <v>10324594.550000001</v>
      </c>
      <c r="S18" s="255"/>
      <c r="T18" s="320"/>
    </row>
    <row r="19" spans="3:20" ht="24" customHeight="1" x14ac:dyDescent="0.25">
      <c r="C19" s="326" t="s">
        <v>446</v>
      </c>
      <c r="D19" s="331">
        <v>10535188</v>
      </c>
      <c r="E19" s="331">
        <v>10535188</v>
      </c>
      <c r="F19" s="331">
        <v>864981.76</v>
      </c>
      <c r="G19" s="255">
        <v>683853.24</v>
      </c>
      <c r="H19" s="255">
        <v>215766.35</v>
      </c>
      <c r="I19" s="255"/>
      <c r="J19" s="255"/>
      <c r="K19" s="255"/>
      <c r="L19" s="255"/>
      <c r="M19" s="255"/>
      <c r="N19" s="255"/>
      <c r="O19" s="255"/>
      <c r="P19" s="255"/>
      <c r="Q19" s="255"/>
      <c r="R19" s="255">
        <f>SUM(F19:Q19)</f>
        <v>1764601.35</v>
      </c>
      <c r="S19" s="255"/>
      <c r="T19" s="320"/>
    </row>
    <row r="20" spans="3:20" ht="25.5" customHeight="1" x14ac:dyDescent="0.25">
      <c r="C20" s="326" t="s">
        <v>445</v>
      </c>
      <c r="D20" s="331">
        <v>2533072</v>
      </c>
      <c r="E20" s="331">
        <v>2533072</v>
      </c>
      <c r="F20" s="331">
        <v>97140.3</v>
      </c>
      <c r="G20" s="255">
        <v>147095</v>
      </c>
      <c r="H20" s="255">
        <v>176800</v>
      </c>
      <c r="I20" s="255"/>
      <c r="J20" s="255"/>
      <c r="K20" s="255"/>
      <c r="L20" s="255"/>
      <c r="M20" s="255"/>
      <c r="N20" s="255"/>
      <c r="O20" s="255"/>
      <c r="P20" s="255"/>
      <c r="Q20" s="255"/>
      <c r="R20" s="255">
        <f>SUM(F20:Q20)</f>
        <v>421035.3</v>
      </c>
      <c r="S20" s="255"/>
      <c r="T20" s="320"/>
    </row>
    <row r="21" spans="3:20" ht="24" customHeight="1" x14ac:dyDescent="0.25">
      <c r="C21" s="326" t="s">
        <v>444</v>
      </c>
      <c r="D21" s="331">
        <v>26280632</v>
      </c>
      <c r="E21" s="331">
        <v>26280632</v>
      </c>
      <c r="F21" s="331">
        <v>245913.05</v>
      </c>
      <c r="G21" s="255">
        <v>161970.4</v>
      </c>
      <c r="H21" s="255">
        <v>974840</v>
      </c>
      <c r="I21" s="255"/>
      <c r="J21" s="255"/>
      <c r="K21" s="255"/>
      <c r="L21" s="255"/>
      <c r="M21" s="255"/>
      <c r="N21" s="255"/>
      <c r="O21" s="255"/>
      <c r="P21" s="255"/>
      <c r="Q21" s="255"/>
      <c r="R21" s="255">
        <f>SUM(F21:Q21)</f>
        <v>1382723.45</v>
      </c>
      <c r="S21" s="255"/>
      <c r="T21" s="320"/>
    </row>
    <row r="22" spans="3:20" ht="19.5" customHeight="1" x14ac:dyDescent="0.25">
      <c r="C22" s="326" t="s">
        <v>443</v>
      </c>
      <c r="D22" s="331">
        <v>40023393</v>
      </c>
      <c r="E22" s="331">
        <v>40023393</v>
      </c>
      <c r="F22" s="331">
        <v>2242965.16</v>
      </c>
      <c r="G22" s="255">
        <v>1803165.86</v>
      </c>
      <c r="H22" s="255">
        <v>1968614.62</v>
      </c>
      <c r="I22" s="255"/>
      <c r="J22" s="255"/>
      <c r="K22" s="255"/>
      <c r="L22" s="255"/>
      <c r="M22" s="255"/>
      <c r="N22" s="255"/>
      <c r="O22" s="255"/>
      <c r="P22" s="255"/>
      <c r="Q22" s="255"/>
      <c r="R22" s="255">
        <f>SUM(F22:Q22)</f>
        <v>6014745.6400000006</v>
      </c>
      <c r="S22" s="255"/>
      <c r="T22" s="320"/>
    </row>
    <row r="23" spans="3:20" ht="35.25" customHeight="1" x14ac:dyDescent="0.25">
      <c r="C23" s="326" t="s">
        <v>442</v>
      </c>
      <c r="D23" s="331">
        <v>9641615</v>
      </c>
      <c r="E23" s="331">
        <v>9641615</v>
      </c>
      <c r="F23" s="331">
        <v>30603.65</v>
      </c>
      <c r="G23" s="255">
        <v>727876.41</v>
      </c>
      <c r="H23" s="255">
        <v>181571.52</v>
      </c>
      <c r="I23" s="255"/>
      <c r="J23" s="255"/>
      <c r="K23" s="255"/>
      <c r="L23" s="255"/>
      <c r="M23" s="255"/>
      <c r="N23" s="255"/>
      <c r="O23" s="255"/>
      <c r="P23" s="255"/>
      <c r="Q23" s="255"/>
      <c r="R23" s="255">
        <f>SUM(F23:Q23)</f>
        <v>940051.58000000007</v>
      </c>
      <c r="S23" s="255"/>
      <c r="T23" s="320"/>
    </row>
    <row r="24" spans="3:20" ht="30.75" customHeight="1" x14ac:dyDescent="0.25">
      <c r="C24" s="326" t="s">
        <v>441</v>
      </c>
      <c r="D24" s="331">
        <v>114795077</v>
      </c>
      <c r="E24" s="331">
        <v>114795077</v>
      </c>
      <c r="F24" s="251">
        <v>16145354.439999999</v>
      </c>
      <c r="G24" s="255">
        <v>6047177.5999999996</v>
      </c>
      <c r="H24" s="255">
        <v>17116505.899999999</v>
      </c>
      <c r="I24" s="255"/>
      <c r="J24" s="255"/>
      <c r="K24" s="255"/>
      <c r="L24" s="255"/>
      <c r="M24" s="255"/>
      <c r="N24" s="255"/>
      <c r="O24" s="255"/>
      <c r="P24" s="255"/>
      <c r="Q24" s="255"/>
      <c r="R24" s="255">
        <f>SUM(F24:Q24)</f>
        <v>39309037.939999998</v>
      </c>
      <c r="S24" s="255"/>
      <c r="T24" s="320"/>
    </row>
    <row r="25" spans="3:20" ht="15.75" x14ac:dyDescent="0.25">
      <c r="C25" s="326" t="s">
        <v>440</v>
      </c>
      <c r="D25" s="331">
        <v>11498006</v>
      </c>
      <c r="E25" s="331">
        <v>11498006</v>
      </c>
      <c r="F25" s="331">
        <v>0</v>
      </c>
      <c r="G25" s="255">
        <v>69924.399999999994</v>
      </c>
      <c r="H25" s="255">
        <v>634571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>
        <f>SUM(F25:Q25)</f>
        <v>704495.4</v>
      </c>
      <c r="S25" s="255"/>
      <c r="T25" s="320"/>
    </row>
    <row r="26" spans="3:20" ht="15.75" x14ac:dyDescent="0.25">
      <c r="C26" s="328" t="s">
        <v>439</v>
      </c>
      <c r="D26" s="332">
        <f>D27+D28+D29+D30+D31+D32+D33+D34+D35</f>
        <v>120452551</v>
      </c>
      <c r="E26" s="332">
        <f>E27+E28+E29+E30+E31+E32+E33+E34+E35</f>
        <v>120402551</v>
      </c>
      <c r="F26" s="332">
        <f>F27+F28+F29+F30+F31+F32+F33+F34+F35</f>
        <v>735948.47</v>
      </c>
      <c r="G26" s="332">
        <f>G27+G28+G29+G30+G31+G32+G33+G34+G35</f>
        <v>1558397.79</v>
      </c>
      <c r="H26" s="256">
        <f>SUM(H27:H35)</f>
        <v>2964577.81</v>
      </c>
      <c r="I26" s="256">
        <f>SUM(I27:I35)</f>
        <v>0</v>
      </c>
      <c r="J26" s="256">
        <f>SUM(J27:J35)</f>
        <v>0</v>
      </c>
      <c r="K26" s="256">
        <f>SUM(K27:K35)</f>
        <v>0</v>
      </c>
      <c r="L26" s="256">
        <f>SUM(L27:L35)</f>
        <v>0</v>
      </c>
      <c r="M26" s="256">
        <f>SUM(M27:M35)</f>
        <v>0</v>
      </c>
      <c r="N26" s="256">
        <f>SUM(N27:N35)</f>
        <v>0</v>
      </c>
      <c r="O26" s="256">
        <f>SUM(O27:O35)</f>
        <v>0</v>
      </c>
      <c r="P26" s="256">
        <f>SUM(P27:P35)</f>
        <v>0</v>
      </c>
      <c r="Q26" s="333">
        <f>SUM(Q27:Q35)</f>
        <v>0</v>
      </c>
      <c r="R26" s="256">
        <f>SUM(F26:Q26)</f>
        <v>5258924.07</v>
      </c>
      <c r="S26" s="256"/>
      <c r="T26" s="320"/>
    </row>
    <row r="27" spans="3:20" ht="15.75" x14ac:dyDescent="0.25">
      <c r="C27" s="326" t="s">
        <v>438</v>
      </c>
      <c r="D27" s="331">
        <v>3416658</v>
      </c>
      <c r="E27" s="331">
        <v>3316658</v>
      </c>
      <c r="F27" s="255">
        <v>420437.37</v>
      </c>
      <c r="G27" s="255">
        <v>619761.03</v>
      </c>
      <c r="H27" s="255">
        <v>1091026.01</v>
      </c>
      <c r="I27" s="255"/>
      <c r="J27" s="255"/>
      <c r="K27" s="255"/>
      <c r="L27" s="255"/>
      <c r="M27" s="255"/>
      <c r="N27" s="255"/>
      <c r="O27" s="255"/>
      <c r="P27" s="255"/>
      <c r="Q27" s="255"/>
      <c r="R27" s="255">
        <f>SUM(F27:Q27)</f>
        <v>2131224.41</v>
      </c>
      <c r="S27" s="255"/>
      <c r="T27" s="320"/>
    </row>
    <row r="28" spans="3:20" ht="15.75" x14ac:dyDescent="0.25">
      <c r="C28" s="326" t="s">
        <v>437</v>
      </c>
      <c r="D28" s="331">
        <v>3734146</v>
      </c>
      <c r="E28" s="331">
        <v>3734146</v>
      </c>
      <c r="F28" s="255">
        <v>1160.06</v>
      </c>
      <c r="G28" s="255">
        <v>4975</v>
      </c>
      <c r="H28" s="255">
        <v>13335</v>
      </c>
      <c r="I28" s="255"/>
      <c r="J28" s="255"/>
      <c r="K28" s="255"/>
      <c r="L28" s="255"/>
      <c r="M28" s="255"/>
      <c r="N28" s="255"/>
      <c r="O28" s="255"/>
      <c r="P28" s="255"/>
      <c r="Q28" s="255"/>
      <c r="R28" s="255">
        <f>SUM(F28:Q28)</f>
        <v>19470.059999999998</v>
      </c>
      <c r="S28" s="255"/>
      <c r="T28" s="320"/>
    </row>
    <row r="29" spans="3:20" ht="15.75" x14ac:dyDescent="0.25">
      <c r="C29" s="326" t="s">
        <v>436</v>
      </c>
      <c r="D29" s="331">
        <v>5994164</v>
      </c>
      <c r="E29" s="331">
        <v>5924164</v>
      </c>
      <c r="F29" s="255">
        <v>3092.45</v>
      </c>
      <c r="G29" s="255">
        <v>160</v>
      </c>
      <c r="H29" s="255">
        <v>174740.9</v>
      </c>
      <c r="I29" s="255"/>
      <c r="J29" s="255"/>
      <c r="K29" s="255"/>
      <c r="L29" s="255"/>
      <c r="M29" s="255"/>
      <c r="N29" s="255"/>
      <c r="O29" s="255"/>
      <c r="P29"/>
      <c r="Q29" s="255"/>
      <c r="R29" s="255">
        <f>SUM(F29:Q29)</f>
        <v>177993.35</v>
      </c>
      <c r="S29" s="255"/>
      <c r="T29" s="320"/>
    </row>
    <row r="30" spans="3:20" ht="15.75" x14ac:dyDescent="0.25">
      <c r="C30" s="326" t="s">
        <v>435</v>
      </c>
      <c r="D30" s="331">
        <v>1862867</v>
      </c>
      <c r="E30" s="331">
        <v>1812867</v>
      </c>
      <c r="F30" s="255">
        <v>474.2</v>
      </c>
      <c r="G30" s="255">
        <v>0</v>
      </c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>
        <f>SUM(F30:Q30)</f>
        <v>474.2</v>
      </c>
      <c r="S30" s="255"/>
      <c r="T30" s="320"/>
    </row>
    <row r="31" spans="3:20" ht="15.75" x14ac:dyDescent="0.25">
      <c r="C31" s="326" t="s">
        <v>434</v>
      </c>
      <c r="D31" s="331">
        <v>69233960</v>
      </c>
      <c r="E31" s="331">
        <v>69233960</v>
      </c>
      <c r="F31" s="255">
        <v>1995</v>
      </c>
      <c r="G31" s="255">
        <v>41104.199999999997</v>
      </c>
      <c r="H31" s="255">
        <v>7610.76</v>
      </c>
      <c r="I31" s="255"/>
      <c r="J31" s="255"/>
      <c r="K31" s="255"/>
      <c r="L31" s="255"/>
      <c r="M31" s="255"/>
      <c r="N31" s="255"/>
      <c r="O31" s="255"/>
      <c r="P31" s="255"/>
      <c r="Q31" s="255"/>
      <c r="R31" s="255">
        <f>SUM(F31:Q31)</f>
        <v>50709.96</v>
      </c>
      <c r="S31" s="255"/>
      <c r="T31" s="320"/>
    </row>
    <row r="32" spans="3:20" ht="15.75" x14ac:dyDescent="0.25">
      <c r="C32" s="326" t="s">
        <v>433</v>
      </c>
      <c r="D32" s="331">
        <v>1560137</v>
      </c>
      <c r="E32" s="331">
        <v>2180137</v>
      </c>
      <c r="F32" s="255">
        <v>10978.63</v>
      </c>
      <c r="G32" s="255">
        <v>32143</v>
      </c>
      <c r="H32" s="255">
        <v>40478.080000000002</v>
      </c>
      <c r="I32" s="255"/>
      <c r="J32" s="255"/>
      <c r="K32" s="255"/>
      <c r="L32" s="255"/>
      <c r="M32" s="255"/>
      <c r="N32" s="255"/>
      <c r="O32" s="255"/>
      <c r="P32"/>
      <c r="Q32" s="255"/>
      <c r="R32" s="255">
        <f>SUM(F32:Q32)</f>
        <v>83599.709999999992</v>
      </c>
      <c r="S32" s="255"/>
      <c r="T32" s="320"/>
    </row>
    <row r="33" spans="3:20" ht="31.5" x14ac:dyDescent="0.25">
      <c r="C33" s="326" t="s">
        <v>432</v>
      </c>
      <c r="D33" s="331">
        <v>18478017</v>
      </c>
      <c r="E33" s="331">
        <v>18478017</v>
      </c>
      <c r="F33" s="255">
        <v>168420.5</v>
      </c>
      <c r="G33" s="255">
        <v>515551.6</v>
      </c>
      <c r="H33" s="255">
        <v>1178384</v>
      </c>
      <c r="I33" s="255"/>
      <c r="J33" s="255"/>
      <c r="K33" s="255"/>
      <c r="L33" s="255"/>
      <c r="M33" s="255"/>
      <c r="N33" s="255"/>
      <c r="O33" s="255"/>
      <c r="P33" s="255"/>
      <c r="Q33" s="255"/>
      <c r="R33" s="255">
        <f>SUM(F33:Q33)</f>
        <v>1862356.1</v>
      </c>
      <c r="S33" s="255"/>
      <c r="T33" s="320"/>
    </row>
    <row r="34" spans="3:20" ht="31.5" x14ac:dyDescent="0.25">
      <c r="C34" s="326" t="s">
        <v>431</v>
      </c>
      <c r="D34" s="331">
        <v>0</v>
      </c>
      <c r="E34" s="331">
        <v>0</v>
      </c>
      <c r="F34" s="255">
        <v>0</v>
      </c>
      <c r="G34" s="255">
        <v>0</v>
      </c>
      <c r="H34" s="255"/>
      <c r="I34" s="255"/>
      <c r="J34" s="255"/>
      <c r="K34" s="255">
        <v>0</v>
      </c>
      <c r="L34" s="255"/>
      <c r="M34" s="255"/>
      <c r="N34" s="255"/>
      <c r="O34" s="255"/>
      <c r="P34" s="255"/>
      <c r="Q34" s="255"/>
      <c r="R34" s="255">
        <f>SUM(F34:Q34)</f>
        <v>0</v>
      </c>
      <c r="S34" s="255"/>
      <c r="T34" s="320"/>
    </row>
    <row r="35" spans="3:20" ht="15.75" x14ac:dyDescent="0.25">
      <c r="C35" s="326" t="s">
        <v>430</v>
      </c>
      <c r="D35" s="331">
        <v>16172602</v>
      </c>
      <c r="E35" s="331">
        <v>15722602</v>
      </c>
      <c r="F35" s="255">
        <v>129390.26</v>
      </c>
      <c r="G35" s="255">
        <v>344702.96</v>
      </c>
      <c r="H35" s="255">
        <v>459003.06</v>
      </c>
      <c r="I35" s="255"/>
      <c r="J35" s="255"/>
      <c r="K35" s="255"/>
      <c r="L35" s="255"/>
      <c r="M35" s="255"/>
      <c r="N35" s="255"/>
      <c r="O35" s="255"/>
      <c r="P35" s="255"/>
      <c r="Q35" s="255"/>
      <c r="R35" s="255">
        <f>SUM(F35:Q35)</f>
        <v>933096.28</v>
      </c>
      <c r="S35" s="255"/>
      <c r="T35" s="320"/>
    </row>
    <row r="36" spans="3:20" ht="15.75" x14ac:dyDescent="0.25">
      <c r="C36" s="328" t="s">
        <v>429</v>
      </c>
      <c r="D36" s="332">
        <f>D37+D43+D38+D44</f>
        <v>11996463</v>
      </c>
      <c r="E36" s="332">
        <f>E37+E43+E38+E44+E39</f>
        <v>11996463</v>
      </c>
      <c r="F36" s="332">
        <f>F37+F43+F38+F44</f>
        <v>464603.24</v>
      </c>
      <c r="G36" s="332">
        <f>G37+G43+G38+G44+G39</f>
        <v>662728.4</v>
      </c>
      <c r="H36" s="256">
        <f>SUM(H37:H51)</f>
        <v>0</v>
      </c>
      <c r="I36" s="256">
        <f>SUM(I37:I51)</f>
        <v>0</v>
      </c>
      <c r="J36" s="256">
        <f>SUM(J37:J51)</f>
        <v>0</v>
      </c>
      <c r="K36" s="256">
        <f>SUM(K37:K51)</f>
        <v>0</v>
      </c>
      <c r="L36" s="256">
        <f>SUM(L37:L51)</f>
        <v>0</v>
      </c>
      <c r="M36" s="256">
        <f>SUM(M37:M51)</f>
        <v>0</v>
      </c>
      <c r="N36" s="256">
        <f>SUM(N37:N51)</f>
        <v>0</v>
      </c>
      <c r="O36" s="256">
        <f>SUM(O37:O51)</f>
        <v>0</v>
      </c>
      <c r="P36" s="256">
        <f>SUM(P37:P51)</f>
        <v>0</v>
      </c>
      <c r="Q36" s="333">
        <f>SUM(Q37:Q51)</f>
        <v>0</v>
      </c>
      <c r="R36" s="256">
        <f>SUM(F36:Q36)</f>
        <v>1127331.6400000001</v>
      </c>
      <c r="S36" s="256"/>
      <c r="T36" s="320"/>
    </row>
    <row r="37" spans="3:20" ht="15.75" x14ac:dyDescent="0.25">
      <c r="C37" s="326" t="s">
        <v>428</v>
      </c>
      <c r="D37" s="331">
        <v>4148566</v>
      </c>
      <c r="E37" s="331">
        <v>4148566</v>
      </c>
      <c r="F37" s="255">
        <v>0</v>
      </c>
      <c r="G37" s="255">
        <v>332728.40000000002</v>
      </c>
      <c r="H37" s="255">
        <v>0</v>
      </c>
      <c r="I37" s="255"/>
      <c r="J37" s="255"/>
      <c r="K37" s="255"/>
      <c r="L37" s="255"/>
      <c r="M37" s="255"/>
      <c r="N37" s="334"/>
      <c r="O37" s="255"/>
      <c r="P37" s="255"/>
      <c r="Q37" s="255"/>
      <c r="R37" s="255">
        <f>SUM(F37:Q37)</f>
        <v>332728.40000000002</v>
      </c>
      <c r="S37" s="255"/>
      <c r="T37" s="320"/>
    </row>
    <row r="38" spans="3:20" ht="31.5" x14ac:dyDescent="0.25">
      <c r="C38" s="326" t="s">
        <v>427</v>
      </c>
      <c r="D38" s="331">
        <v>7165697</v>
      </c>
      <c r="E38" s="331">
        <v>6665697</v>
      </c>
      <c r="F38" s="255">
        <v>0</v>
      </c>
      <c r="G38" s="255">
        <v>0</v>
      </c>
      <c r="H38" s="255">
        <v>0</v>
      </c>
      <c r="I38" s="255"/>
      <c r="J38" s="255"/>
      <c r="K38" s="255"/>
      <c r="L38" s="231"/>
      <c r="M38" s="255"/>
      <c r="N38" s="255"/>
      <c r="O38" s="255"/>
      <c r="P38" s="255"/>
      <c r="Q38" s="255"/>
      <c r="R38" s="255">
        <f>SUM(F38:Q38)</f>
        <v>0</v>
      </c>
      <c r="S38" s="255"/>
      <c r="T38" s="320"/>
    </row>
    <row r="39" spans="3:20" ht="31.5" x14ac:dyDescent="0.25">
      <c r="C39" s="326" t="s">
        <v>426</v>
      </c>
      <c r="D39" s="331">
        <v>0</v>
      </c>
      <c r="E39" s="331">
        <v>500000</v>
      </c>
      <c r="F39" s="255">
        <v>0</v>
      </c>
      <c r="G39" s="255">
        <v>330000</v>
      </c>
      <c r="H39" s="255">
        <v>0</v>
      </c>
      <c r="I39" s="255"/>
      <c r="J39" s="255"/>
      <c r="K39" s="255"/>
      <c r="L39" s="231"/>
      <c r="M39" s="255"/>
      <c r="N39" s="255"/>
      <c r="O39" s="255"/>
      <c r="P39" s="255"/>
      <c r="Q39" s="255"/>
      <c r="R39" s="255">
        <f>SUM(F39:Q39)</f>
        <v>330000</v>
      </c>
      <c r="S39" s="255"/>
      <c r="T39" s="320"/>
    </row>
    <row r="40" spans="3:20" ht="31.5" hidden="1" x14ac:dyDescent="0.25">
      <c r="C40" s="326" t="s">
        <v>425</v>
      </c>
      <c r="D40" s="331"/>
      <c r="E40" s="331"/>
      <c r="F40" s="255"/>
      <c r="G40" s="255">
        <v>0</v>
      </c>
      <c r="H40" s="255"/>
      <c r="I40" s="255"/>
      <c r="J40" s="255"/>
      <c r="K40" s="255">
        <v>0</v>
      </c>
      <c r="L40" s="231"/>
      <c r="M40" s="255"/>
      <c r="N40" s="255"/>
      <c r="O40" s="255"/>
      <c r="P40" s="255"/>
      <c r="Q40" s="255"/>
      <c r="R40" s="255">
        <v>0</v>
      </c>
      <c r="S40" s="255"/>
      <c r="T40" s="320"/>
    </row>
    <row r="41" spans="3:20" ht="31.5" hidden="1" x14ac:dyDescent="0.25">
      <c r="C41" s="326" t="s">
        <v>424</v>
      </c>
      <c r="D41" s="331"/>
      <c r="E41" s="331"/>
      <c r="F41" s="255"/>
      <c r="G41" s="255">
        <v>0</v>
      </c>
      <c r="H41" s="255"/>
      <c r="I41" s="255"/>
      <c r="J41" s="255"/>
      <c r="K41" s="255">
        <v>0</v>
      </c>
      <c r="L41" s="231"/>
      <c r="M41" s="255"/>
      <c r="N41" s="255"/>
      <c r="O41" s="255"/>
      <c r="P41" s="255"/>
      <c r="Q41" s="255"/>
      <c r="R41" s="255">
        <v>0</v>
      </c>
      <c r="S41" s="255"/>
      <c r="T41" s="320"/>
    </row>
    <row r="42" spans="3:20" ht="15.75" hidden="1" x14ac:dyDescent="0.25">
      <c r="C42" s="326" t="s">
        <v>482</v>
      </c>
      <c r="D42" s="331"/>
      <c r="E42" s="331"/>
      <c r="F42" s="255"/>
      <c r="G42" s="255"/>
      <c r="H42" s="255"/>
      <c r="I42" s="255"/>
      <c r="J42" s="255"/>
      <c r="K42" s="255"/>
      <c r="L42" s="231"/>
      <c r="M42" s="255"/>
      <c r="N42" s="255"/>
      <c r="O42" s="255"/>
      <c r="P42" s="255"/>
      <c r="Q42" s="255"/>
      <c r="R42" s="255">
        <v>0</v>
      </c>
      <c r="S42" s="255"/>
      <c r="T42" s="320"/>
    </row>
    <row r="43" spans="3:20" ht="15.75" x14ac:dyDescent="0.25">
      <c r="C43" s="326" t="s">
        <v>423</v>
      </c>
      <c r="D43" s="331">
        <v>682200</v>
      </c>
      <c r="E43" s="331">
        <v>682200</v>
      </c>
      <c r="F43" s="251">
        <v>464603.24</v>
      </c>
      <c r="G43" s="255">
        <v>0</v>
      </c>
      <c r="H43" s="255">
        <v>0</v>
      </c>
      <c r="I43" s="255"/>
      <c r="J43" s="255"/>
      <c r="K43" s="255">
        <v>0</v>
      </c>
      <c r="L43" s="255"/>
      <c r="M43" s="255"/>
      <c r="N43" s="255"/>
      <c r="O43" s="255"/>
      <c r="P43" s="255"/>
      <c r="Q43" s="255"/>
      <c r="R43" s="255">
        <f>SUM(F43:Q43)</f>
        <v>464603.24</v>
      </c>
      <c r="S43" s="255"/>
      <c r="T43" s="320"/>
    </row>
    <row r="44" spans="3:20" ht="31.5" x14ac:dyDescent="0.25">
      <c r="C44" s="326" t="s">
        <v>422</v>
      </c>
      <c r="D44" s="331">
        <v>0</v>
      </c>
      <c r="E44" s="331">
        <v>0</v>
      </c>
      <c r="F44" s="255">
        <v>0</v>
      </c>
      <c r="G44" s="255">
        <v>0</v>
      </c>
      <c r="H44" s="255">
        <v>0</v>
      </c>
      <c r="I44" s="255"/>
      <c r="J44" s="255"/>
      <c r="K44" s="255">
        <v>0</v>
      </c>
      <c r="L44" s="255"/>
      <c r="M44" s="255"/>
      <c r="N44" s="255"/>
      <c r="O44" s="255"/>
      <c r="P44" s="255"/>
      <c r="Q44" s="255"/>
      <c r="R44" s="255">
        <f>SUM(F44:Q44)</f>
        <v>0</v>
      </c>
      <c r="S44" s="255"/>
      <c r="T44" s="320"/>
    </row>
    <row r="45" spans="3:20" ht="15.75" x14ac:dyDescent="0.25">
      <c r="C45" s="328" t="s">
        <v>421</v>
      </c>
      <c r="D45" s="332">
        <v>0</v>
      </c>
      <c r="E45" s="332">
        <v>0</v>
      </c>
      <c r="F45" s="256">
        <v>0</v>
      </c>
      <c r="G45" s="255">
        <v>0</v>
      </c>
      <c r="H45" s="256">
        <v>0</v>
      </c>
      <c r="I45" s="256">
        <v>0</v>
      </c>
      <c r="J45" s="256">
        <v>0</v>
      </c>
      <c r="K45" s="255"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v>0</v>
      </c>
      <c r="Q45" s="256">
        <v>0</v>
      </c>
      <c r="R45" s="255">
        <f>SUM(F45:Q45)</f>
        <v>0</v>
      </c>
      <c r="S45" s="255"/>
      <c r="T45" s="320"/>
    </row>
    <row r="46" spans="3:20" ht="15.75" x14ac:dyDescent="0.25">
      <c r="C46" s="326" t="s">
        <v>420</v>
      </c>
      <c r="D46" s="331">
        <v>0</v>
      </c>
      <c r="E46" s="331">
        <v>0</v>
      </c>
      <c r="F46" s="255">
        <v>0</v>
      </c>
      <c r="G46" s="255">
        <v>0</v>
      </c>
      <c r="H46" s="255">
        <v>0</v>
      </c>
      <c r="I46" s="255">
        <v>0</v>
      </c>
      <c r="J46" s="255">
        <v>0</v>
      </c>
      <c r="K46" s="255">
        <v>0</v>
      </c>
      <c r="L46" s="255">
        <v>0</v>
      </c>
      <c r="M46" s="255">
        <v>0</v>
      </c>
      <c r="N46" s="255">
        <v>0</v>
      </c>
      <c r="O46" s="255">
        <v>0</v>
      </c>
      <c r="P46" s="255">
        <v>0</v>
      </c>
      <c r="Q46" s="255"/>
      <c r="R46" s="255">
        <f>SUM(F46:Q46)</f>
        <v>0</v>
      </c>
      <c r="S46" s="255"/>
      <c r="T46" s="320"/>
    </row>
    <row r="47" spans="3:20" ht="31.5" x14ac:dyDescent="0.25">
      <c r="C47" s="326" t="s">
        <v>419</v>
      </c>
      <c r="D47" s="331">
        <v>0</v>
      </c>
      <c r="E47" s="331">
        <v>0</v>
      </c>
      <c r="F47" s="255">
        <v>0</v>
      </c>
      <c r="G47" s="255">
        <v>0</v>
      </c>
      <c r="H47" s="255">
        <v>0</v>
      </c>
      <c r="I47" s="255">
        <v>0</v>
      </c>
      <c r="J47" s="255">
        <v>0</v>
      </c>
      <c r="K47" s="255">
        <v>0</v>
      </c>
      <c r="L47" s="255">
        <v>0</v>
      </c>
      <c r="M47" s="255">
        <v>0</v>
      </c>
      <c r="N47" s="255">
        <v>0</v>
      </c>
      <c r="O47" s="255">
        <v>0</v>
      </c>
      <c r="P47" s="255">
        <v>0</v>
      </c>
      <c r="Q47" s="255"/>
      <c r="R47" s="255">
        <f>SUM(F47:Q47)</f>
        <v>0</v>
      </c>
      <c r="S47" s="255"/>
      <c r="T47" s="320"/>
    </row>
    <row r="48" spans="3:20" ht="31.5" x14ac:dyDescent="0.25">
      <c r="C48" s="326" t="s">
        <v>418</v>
      </c>
      <c r="D48" s="331">
        <v>0</v>
      </c>
      <c r="E48" s="331">
        <v>0</v>
      </c>
      <c r="F48" s="251">
        <v>0</v>
      </c>
      <c r="G48" s="255">
        <v>0</v>
      </c>
      <c r="H48" s="255">
        <v>0</v>
      </c>
      <c r="I48" s="255">
        <v>0</v>
      </c>
      <c r="J48" s="255">
        <v>0</v>
      </c>
      <c r="K48" s="255">
        <v>0</v>
      </c>
      <c r="L48" s="255">
        <v>0</v>
      </c>
      <c r="M48" s="255">
        <v>0</v>
      </c>
      <c r="N48" s="255">
        <v>0</v>
      </c>
      <c r="O48" s="255">
        <v>0</v>
      </c>
      <c r="P48" s="255">
        <v>0</v>
      </c>
      <c r="Q48" s="255"/>
      <c r="R48" s="255">
        <f>SUM(F48:Q48)</f>
        <v>0</v>
      </c>
      <c r="S48" s="255"/>
      <c r="T48" s="320"/>
    </row>
    <row r="49" spans="3:20" ht="31.5" hidden="1" x14ac:dyDescent="0.25">
      <c r="C49" s="326" t="s">
        <v>417</v>
      </c>
      <c r="D49" s="331">
        <v>0</v>
      </c>
      <c r="E49" s="331">
        <v>0</v>
      </c>
      <c r="F49" s="255"/>
      <c r="G49" s="255">
        <v>0</v>
      </c>
      <c r="H49" s="255">
        <v>0</v>
      </c>
      <c r="I49" s="255">
        <v>0</v>
      </c>
      <c r="J49" s="255">
        <v>0</v>
      </c>
      <c r="K49" s="255">
        <v>0</v>
      </c>
      <c r="L49" s="255">
        <v>0</v>
      </c>
      <c r="M49" s="255">
        <v>0</v>
      </c>
      <c r="N49" s="255">
        <v>0</v>
      </c>
      <c r="O49" s="255">
        <v>0</v>
      </c>
      <c r="P49" s="255">
        <v>0</v>
      </c>
      <c r="Q49" s="255"/>
      <c r="R49" s="255">
        <v>0</v>
      </c>
      <c r="S49" s="255"/>
      <c r="T49" s="320"/>
    </row>
    <row r="50" spans="3:20" ht="15.75" hidden="1" x14ac:dyDescent="0.25">
      <c r="C50" s="326" t="s">
        <v>415</v>
      </c>
      <c r="D50" s="331">
        <v>0</v>
      </c>
      <c r="E50" s="331">
        <v>0</v>
      </c>
      <c r="F50" s="255"/>
      <c r="G50" s="255">
        <v>0</v>
      </c>
      <c r="H50" s="255">
        <v>0</v>
      </c>
      <c r="I50" s="255">
        <v>0</v>
      </c>
      <c r="J50" s="255">
        <v>0</v>
      </c>
      <c r="K50" s="255">
        <v>0</v>
      </c>
      <c r="L50" s="255">
        <v>0</v>
      </c>
      <c r="M50" s="255">
        <v>0</v>
      </c>
      <c r="N50" s="255">
        <v>0</v>
      </c>
      <c r="O50" s="255">
        <v>0</v>
      </c>
      <c r="P50" s="255">
        <v>0</v>
      </c>
      <c r="Q50" s="255"/>
      <c r="R50" s="255">
        <v>0</v>
      </c>
      <c r="S50" s="255"/>
      <c r="T50" s="320"/>
    </row>
    <row r="51" spans="3:20" ht="40.5" customHeight="1" x14ac:dyDescent="0.25">
      <c r="C51" s="326" t="s">
        <v>414</v>
      </c>
      <c r="D51" s="331">
        <v>0</v>
      </c>
      <c r="E51" s="331">
        <v>0</v>
      </c>
      <c r="F51" s="251">
        <v>0</v>
      </c>
      <c r="G51" s="255">
        <v>0</v>
      </c>
      <c r="H51" s="255">
        <v>0</v>
      </c>
      <c r="I51" s="255">
        <v>0</v>
      </c>
      <c r="J51" s="255">
        <v>0</v>
      </c>
      <c r="K51" s="255">
        <v>0</v>
      </c>
      <c r="L51" s="255">
        <v>0</v>
      </c>
      <c r="M51" s="255">
        <v>0</v>
      </c>
      <c r="N51" s="255">
        <v>0</v>
      </c>
      <c r="O51" s="255">
        <v>0</v>
      </c>
      <c r="P51" s="255">
        <v>0</v>
      </c>
      <c r="Q51" s="255"/>
      <c r="R51" s="255">
        <f>SUM(F51:Q51)</f>
        <v>0</v>
      </c>
      <c r="S51" s="255"/>
      <c r="T51" s="320"/>
    </row>
    <row r="52" spans="3:20" ht="15.75" x14ac:dyDescent="0.25">
      <c r="C52" s="328" t="s">
        <v>413</v>
      </c>
      <c r="D52" s="332">
        <f>D53+D54+D55+D56+D57+D58+D59+D60+D61</f>
        <v>63230366</v>
      </c>
      <c r="E52" s="332">
        <f>E53+E54+E55+E56+E57+E58+E59+E60+E61</f>
        <v>63280366</v>
      </c>
      <c r="F52" s="332">
        <f>F53+F54+F55+F56+F57+F58+F59+F60+F61</f>
        <v>324344.61000000004</v>
      </c>
      <c r="G52" s="332">
        <f>G53+G54+G55+G56+G57+G58+G59+G60+G61</f>
        <v>1009088.36</v>
      </c>
      <c r="H52" s="332">
        <f>H53+H54+H55+H56+H57+H58+H59+H60+H61</f>
        <v>507870.66000000003</v>
      </c>
      <c r="I52" s="332">
        <f>I53+I54+I55+I56+I57+I58+I59+I60+I61</f>
        <v>0</v>
      </c>
      <c r="J52" s="332">
        <f>J53+J54+J55+J56+J57+J58+J59+J60+J61</f>
        <v>0</v>
      </c>
      <c r="K52" s="332">
        <f>K53+K54+K55+K56+K57+K58+K59+K60+K61</f>
        <v>0</v>
      </c>
      <c r="L52" s="332">
        <f>L53+L54+L55+L56+L57+L58+L59+L60+L61</f>
        <v>0</v>
      </c>
      <c r="M52" s="332">
        <f>M53+M54+M55+M56+M57+M58+M59+M60+M61</f>
        <v>0</v>
      </c>
      <c r="N52" s="256">
        <f>SUM(N53:N61)</f>
        <v>0</v>
      </c>
      <c r="O52" s="333">
        <f>SUM(O53:O61)</f>
        <v>0</v>
      </c>
      <c r="P52" s="333">
        <f>SUM(P53:P61)</f>
        <v>0</v>
      </c>
      <c r="Q52" s="333">
        <f>SUM(Q53:Q61)</f>
        <v>0</v>
      </c>
      <c r="R52" s="256">
        <f>SUM(F52:Q52)</f>
        <v>1841303.63</v>
      </c>
      <c r="S52" s="256"/>
      <c r="T52" s="320"/>
    </row>
    <row r="53" spans="3:20" ht="15.75" x14ac:dyDescent="0.25">
      <c r="C53" s="326" t="s">
        <v>412</v>
      </c>
      <c r="D53" s="331">
        <v>29022696</v>
      </c>
      <c r="E53" s="331">
        <v>29022696</v>
      </c>
      <c r="F53" s="255">
        <v>299014.34000000003</v>
      </c>
      <c r="G53" s="255">
        <v>987674.86</v>
      </c>
      <c r="H53" s="255">
        <v>409494.19</v>
      </c>
      <c r="I53" s="255"/>
      <c r="J53" s="255"/>
      <c r="K53" s="255"/>
      <c r="L53" s="255"/>
      <c r="M53" s="255"/>
      <c r="N53" s="255"/>
      <c r="O53" s="255"/>
      <c r="P53" s="255"/>
      <c r="Q53" s="255"/>
      <c r="R53" s="255">
        <f>SUM(F53:Q53)</f>
        <v>1696183.39</v>
      </c>
      <c r="S53" s="255"/>
      <c r="T53" s="320"/>
    </row>
    <row r="54" spans="3:20" ht="31.5" x14ac:dyDescent="0.25">
      <c r="C54" s="326" t="s">
        <v>481</v>
      </c>
      <c r="D54" s="331">
        <v>2382995</v>
      </c>
      <c r="E54" s="331">
        <v>2382995</v>
      </c>
      <c r="F54" s="255">
        <v>0</v>
      </c>
      <c r="G54" s="255">
        <v>0</v>
      </c>
      <c r="H54" s="255">
        <v>0</v>
      </c>
      <c r="I54" s="255"/>
      <c r="J54" s="255"/>
      <c r="K54" s="255"/>
      <c r="L54" s="255"/>
      <c r="M54" s="255"/>
      <c r="N54" s="255"/>
      <c r="O54" s="255"/>
      <c r="P54" s="255"/>
      <c r="Q54" s="255"/>
      <c r="R54" s="255">
        <f>SUM(F54:Q54)</f>
        <v>0</v>
      </c>
      <c r="S54" s="255"/>
      <c r="T54" s="320"/>
    </row>
    <row r="55" spans="3:20" ht="15.75" x14ac:dyDescent="0.25">
      <c r="C55" s="326" t="s">
        <v>410</v>
      </c>
      <c r="D55" s="331">
        <v>998753</v>
      </c>
      <c r="E55" s="331">
        <v>1048753</v>
      </c>
      <c r="F55" s="255">
        <v>0</v>
      </c>
      <c r="G55" s="255">
        <v>0</v>
      </c>
      <c r="H55" s="255">
        <v>0</v>
      </c>
      <c r="I55" s="255"/>
      <c r="J55" s="255"/>
      <c r="K55" s="255"/>
      <c r="L55" s="255"/>
      <c r="M55" s="255"/>
      <c r="N55" s="255"/>
      <c r="O55" s="255"/>
      <c r="P55" s="255"/>
      <c r="Q55" s="255"/>
      <c r="R55" s="255">
        <f>SUM(F55:Q55)</f>
        <v>0</v>
      </c>
      <c r="S55" s="255"/>
      <c r="T55" s="320"/>
    </row>
    <row r="56" spans="3:20" ht="31.5" x14ac:dyDescent="0.25">
      <c r="C56" s="326" t="s">
        <v>409</v>
      </c>
      <c r="D56" s="331">
        <v>18765672</v>
      </c>
      <c r="E56" s="331">
        <v>18765672</v>
      </c>
      <c r="F56" s="255">
        <v>0</v>
      </c>
      <c r="G56" s="255">
        <v>0</v>
      </c>
      <c r="H56" s="255">
        <v>0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>
        <f>SUM(F56:Q56)</f>
        <v>0</v>
      </c>
      <c r="S56" s="255"/>
      <c r="T56" s="320"/>
    </row>
    <row r="57" spans="3:20" ht="17.25" customHeight="1" x14ac:dyDescent="0.25">
      <c r="C57" s="326" t="s">
        <v>408</v>
      </c>
      <c r="D57" s="331">
        <v>9276413</v>
      </c>
      <c r="E57" s="331">
        <v>9276413</v>
      </c>
      <c r="F57" s="255">
        <v>25330.27</v>
      </c>
      <c r="G57" s="255">
        <v>0</v>
      </c>
      <c r="H57" s="255">
        <v>8723</v>
      </c>
      <c r="I57" s="255"/>
      <c r="J57" s="255"/>
      <c r="K57" s="255"/>
      <c r="L57" s="255"/>
      <c r="M57" s="255"/>
      <c r="N57" s="255"/>
      <c r="O57" s="255"/>
      <c r="P57" s="255"/>
      <c r="Q57" s="255"/>
      <c r="R57" s="255">
        <f>SUM(F57:Q57)</f>
        <v>34053.270000000004</v>
      </c>
      <c r="S57" s="255"/>
      <c r="T57" s="320"/>
    </row>
    <row r="58" spans="3:20" ht="15.75" x14ac:dyDescent="0.25">
      <c r="C58" s="326" t="s">
        <v>407</v>
      </c>
      <c r="D58" s="331">
        <v>739570</v>
      </c>
      <c r="E58" s="331">
        <v>739570</v>
      </c>
      <c r="F58" s="255">
        <v>0</v>
      </c>
      <c r="G58" s="255">
        <v>21413.5</v>
      </c>
      <c r="H58" s="255">
        <v>89653.47</v>
      </c>
      <c r="I58" s="255"/>
      <c r="J58" s="255"/>
      <c r="K58" s="255"/>
      <c r="L58" s="255"/>
      <c r="M58" s="255"/>
      <c r="N58" s="255"/>
      <c r="O58" s="255"/>
      <c r="P58" s="255"/>
      <c r="Q58" s="255"/>
      <c r="R58" s="255">
        <f>SUM(F58:Q58)</f>
        <v>111066.97</v>
      </c>
      <c r="S58" s="255"/>
      <c r="T58" s="320"/>
    </row>
    <row r="59" spans="3:20" ht="19.5" customHeight="1" x14ac:dyDescent="0.25">
      <c r="C59" s="326" t="s">
        <v>480</v>
      </c>
      <c r="D59" s="331">
        <v>0</v>
      </c>
      <c r="E59" s="331">
        <v>0</v>
      </c>
      <c r="F59" s="255">
        <v>0</v>
      </c>
      <c r="G59" s="255">
        <v>0</v>
      </c>
      <c r="H59" s="255">
        <v>0</v>
      </c>
      <c r="I59" s="255"/>
      <c r="J59" s="255"/>
      <c r="K59" s="255"/>
      <c r="L59" s="255"/>
      <c r="M59" s="255"/>
      <c r="N59" s="255"/>
      <c r="O59" s="255"/>
      <c r="P59" s="255"/>
      <c r="Q59" s="255"/>
      <c r="R59" s="255">
        <f>SUM(F59:Q59)</f>
        <v>0</v>
      </c>
      <c r="S59" s="255"/>
      <c r="T59" s="320"/>
    </row>
    <row r="60" spans="3:20" ht="17.25" customHeight="1" x14ac:dyDescent="0.25">
      <c r="C60" s="326" t="s">
        <v>405</v>
      </c>
      <c r="D60" s="331">
        <v>1713155</v>
      </c>
      <c r="E60" s="331">
        <v>1713155</v>
      </c>
      <c r="F60" s="255">
        <v>0</v>
      </c>
      <c r="G60" s="255">
        <v>0</v>
      </c>
      <c r="H60" s="255">
        <v>0</v>
      </c>
      <c r="I60" s="255"/>
      <c r="J60" s="255"/>
      <c r="K60" s="255"/>
      <c r="L60" s="255"/>
      <c r="M60" s="255"/>
      <c r="N60" s="255"/>
      <c r="O60" s="255"/>
      <c r="P60" s="255"/>
      <c r="Q60" s="255"/>
      <c r="R60" s="255">
        <f>SUM(F60:Q60)</f>
        <v>0</v>
      </c>
      <c r="S60" s="255"/>
      <c r="T60" s="320"/>
    </row>
    <row r="61" spans="3:20" ht="44.25" customHeight="1" x14ac:dyDescent="0.25">
      <c r="C61" s="326" t="s">
        <v>404</v>
      </c>
      <c r="D61" s="331">
        <v>331112</v>
      </c>
      <c r="E61" s="331">
        <v>331112</v>
      </c>
      <c r="F61" s="255">
        <v>0</v>
      </c>
      <c r="G61" s="255">
        <v>0</v>
      </c>
      <c r="H61" s="255">
        <v>0</v>
      </c>
      <c r="I61" s="255"/>
      <c r="J61" s="255"/>
      <c r="K61" s="255"/>
      <c r="L61" s="255"/>
      <c r="M61" s="255"/>
      <c r="N61" s="255"/>
      <c r="O61" s="255"/>
      <c r="P61" s="255"/>
      <c r="Q61" s="255"/>
      <c r="R61" s="255">
        <f>SUM(F61:Q61)</f>
        <v>0</v>
      </c>
      <c r="S61" s="255"/>
      <c r="T61" s="320"/>
    </row>
    <row r="62" spans="3:20" ht="15.75" x14ac:dyDescent="0.25">
      <c r="C62" s="328" t="s">
        <v>403</v>
      </c>
      <c r="D62" s="332">
        <f>D63+D64+D65</f>
        <v>168976447</v>
      </c>
      <c r="E62" s="332">
        <f>E63+E64+E65</f>
        <v>168976447</v>
      </c>
      <c r="F62" s="332">
        <f>F63+F64+F65</f>
        <v>14794360.66</v>
      </c>
      <c r="G62" s="332">
        <f>G63+G64+G65</f>
        <v>16126766.949999999</v>
      </c>
      <c r="H62" s="332">
        <f>H63+H64+H65</f>
        <v>13828861.02</v>
      </c>
      <c r="I62" s="332">
        <f>I63+I64+I65</f>
        <v>0</v>
      </c>
      <c r="J62" s="332">
        <f>J63+J64+J65</f>
        <v>0</v>
      </c>
      <c r="K62" s="256">
        <v>0</v>
      </c>
      <c r="L62" s="256">
        <v>0</v>
      </c>
      <c r="M62" s="256">
        <v>0</v>
      </c>
      <c r="N62" s="333">
        <f>SUM(N63)</f>
        <v>0</v>
      </c>
      <c r="O62" s="333">
        <f>SUM(O63)</f>
        <v>0</v>
      </c>
      <c r="P62" s="333">
        <f>SUM(P64)</f>
        <v>0</v>
      </c>
      <c r="Q62" s="333">
        <f>SUM(Q64)</f>
        <v>0</v>
      </c>
      <c r="R62" s="256">
        <f>SUM(F62:Q62)</f>
        <v>44749988.629999995</v>
      </c>
      <c r="S62" s="256"/>
      <c r="T62" s="320"/>
    </row>
    <row r="63" spans="3:20" ht="15.75" x14ac:dyDescent="0.25">
      <c r="C63" s="326" t="s">
        <v>402</v>
      </c>
      <c r="D63" s="331">
        <v>27038353</v>
      </c>
      <c r="E63" s="331">
        <v>27038353</v>
      </c>
      <c r="F63" s="255">
        <v>795036.69</v>
      </c>
      <c r="G63" s="255">
        <v>866639.1</v>
      </c>
      <c r="H63" s="255">
        <v>139620.82</v>
      </c>
      <c r="I63" s="255"/>
      <c r="J63" s="255"/>
      <c r="K63" s="255"/>
      <c r="L63" s="255"/>
      <c r="M63" s="255"/>
      <c r="N63" s="255"/>
      <c r="O63" s="255"/>
      <c r="P63"/>
      <c r="Q63" s="255"/>
      <c r="R63" s="255">
        <f>SUM(F63:Q63)</f>
        <v>1801296.61</v>
      </c>
      <c r="S63" s="255"/>
      <c r="T63" s="320"/>
    </row>
    <row r="64" spans="3:20" ht="15.75" x14ac:dyDescent="0.25">
      <c r="C64" s="326" t="s">
        <v>401</v>
      </c>
      <c r="D64" s="331">
        <v>141938094</v>
      </c>
      <c r="E64" s="331">
        <v>141938094</v>
      </c>
      <c r="F64" s="255">
        <v>13999323.970000001</v>
      </c>
      <c r="G64" s="255">
        <v>15260127.85</v>
      </c>
      <c r="H64" s="255">
        <v>13689240.199999999</v>
      </c>
      <c r="I64" s="255"/>
      <c r="J64" s="255"/>
      <c r="K64" s="255"/>
      <c r="L64" s="255"/>
      <c r="M64" s="255"/>
      <c r="N64" s="255"/>
      <c r="O64" s="255"/>
      <c r="P64" s="255"/>
      <c r="Q64" s="255"/>
      <c r="R64" s="255">
        <f>SUM(F64:Q64)</f>
        <v>42948692.019999996</v>
      </c>
      <c r="S64" s="255"/>
      <c r="T64" s="320"/>
    </row>
    <row r="65" spans="3:20" ht="15.75" x14ac:dyDescent="0.25">
      <c r="C65" s="326" t="s">
        <v>400</v>
      </c>
      <c r="D65" s="331">
        <v>0</v>
      </c>
      <c r="E65" s="331">
        <v>0</v>
      </c>
      <c r="F65" s="255">
        <v>0</v>
      </c>
      <c r="G65" s="255">
        <v>0</v>
      </c>
      <c r="H65" s="255">
        <v>0</v>
      </c>
      <c r="I65" s="255"/>
      <c r="J65" s="255"/>
      <c r="K65" s="255">
        <v>0</v>
      </c>
      <c r="L65" s="255"/>
      <c r="M65" s="255"/>
      <c r="N65" s="255"/>
      <c r="O65" s="255"/>
      <c r="P65" s="255"/>
      <c r="Q65" s="255"/>
      <c r="R65" s="255">
        <f>SUM(F65:Q65)</f>
        <v>0</v>
      </c>
      <c r="S65" s="255"/>
      <c r="T65" s="320"/>
    </row>
    <row r="66" spans="3:20" ht="31.5" x14ac:dyDescent="0.25">
      <c r="C66" s="328" t="s">
        <v>398</v>
      </c>
      <c r="D66" s="332">
        <v>0</v>
      </c>
      <c r="E66" s="332">
        <v>0</v>
      </c>
      <c r="F66" s="256">
        <v>0</v>
      </c>
      <c r="G66" s="255">
        <v>0</v>
      </c>
      <c r="H66" s="256">
        <v>0</v>
      </c>
      <c r="I66" s="256">
        <v>0</v>
      </c>
      <c r="J66" s="256">
        <v>0</v>
      </c>
      <c r="K66" s="255">
        <v>0</v>
      </c>
      <c r="L66" s="256">
        <v>0</v>
      </c>
      <c r="M66" s="256">
        <v>0</v>
      </c>
      <c r="N66" s="256">
        <v>0</v>
      </c>
      <c r="O66" s="256">
        <v>0</v>
      </c>
      <c r="P66" s="256">
        <v>0</v>
      </c>
      <c r="Q66" s="256">
        <v>0</v>
      </c>
      <c r="R66" s="255">
        <f>SUM(F66:Q66)</f>
        <v>0</v>
      </c>
      <c r="S66" s="255"/>
      <c r="T66" s="320"/>
    </row>
    <row r="67" spans="3:20" ht="15.75" x14ac:dyDescent="0.25">
      <c r="C67" s="326" t="s">
        <v>397</v>
      </c>
      <c r="D67" s="331">
        <v>0</v>
      </c>
      <c r="E67" s="331">
        <v>0</v>
      </c>
      <c r="F67" s="255">
        <v>0</v>
      </c>
      <c r="G67" s="255">
        <v>0</v>
      </c>
      <c r="H67" s="255">
        <v>0</v>
      </c>
      <c r="I67" s="255">
        <v>0</v>
      </c>
      <c r="J67" s="255">
        <v>0</v>
      </c>
      <c r="K67" s="255">
        <v>0</v>
      </c>
      <c r="L67" s="255">
        <v>0</v>
      </c>
      <c r="M67" s="255">
        <v>0</v>
      </c>
      <c r="N67" s="255">
        <v>0</v>
      </c>
      <c r="O67" s="255">
        <v>0</v>
      </c>
      <c r="P67" s="255">
        <v>0</v>
      </c>
      <c r="Q67" s="255"/>
      <c r="R67" s="255">
        <f>SUM(F67:Q67)</f>
        <v>0</v>
      </c>
      <c r="S67" s="255"/>
      <c r="T67" s="320"/>
    </row>
    <row r="68" spans="3:20" ht="31.5" x14ac:dyDescent="0.25">
      <c r="C68" s="326" t="s">
        <v>396</v>
      </c>
      <c r="D68" s="331">
        <v>0</v>
      </c>
      <c r="E68" s="331">
        <v>0</v>
      </c>
      <c r="F68" s="255">
        <v>0</v>
      </c>
      <c r="G68" s="255">
        <v>0</v>
      </c>
      <c r="H68" s="255">
        <v>0</v>
      </c>
      <c r="I68" s="255">
        <v>0</v>
      </c>
      <c r="J68" s="255">
        <v>0</v>
      </c>
      <c r="K68" s="255">
        <v>0</v>
      </c>
      <c r="L68" s="255">
        <v>0</v>
      </c>
      <c r="M68" s="255">
        <v>0</v>
      </c>
      <c r="N68" s="255">
        <v>0</v>
      </c>
      <c r="O68" s="255">
        <v>0</v>
      </c>
      <c r="P68" s="255">
        <v>0</v>
      </c>
      <c r="Q68" s="255"/>
      <c r="R68" s="255">
        <f>SUM(F68:Q68)</f>
        <v>0</v>
      </c>
      <c r="S68" s="255"/>
      <c r="T68" s="320"/>
    </row>
    <row r="69" spans="3:20" ht="15.75" x14ac:dyDescent="0.25">
      <c r="C69" s="328" t="s">
        <v>395</v>
      </c>
      <c r="D69" s="332">
        <v>0</v>
      </c>
      <c r="E69" s="332">
        <v>0</v>
      </c>
      <c r="F69" s="256">
        <v>0</v>
      </c>
      <c r="G69" s="255">
        <v>0</v>
      </c>
      <c r="H69" s="256">
        <v>0</v>
      </c>
      <c r="I69" s="256">
        <v>0</v>
      </c>
      <c r="J69" s="256">
        <v>0</v>
      </c>
      <c r="K69" s="255">
        <v>0</v>
      </c>
      <c r="L69" s="256">
        <v>0</v>
      </c>
      <c r="M69" s="256">
        <v>0</v>
      </c>
      <c r="N69" s="256">
        <v>0</v>
      </c>
      <c r="O69" s="256">
        <v>0</v>
      </c>
      <c r="P69" s="256">
        <v>0</v>
      </c>
      <c r="Q69" s="256">
        <v>0</v>
      </c>
      <c r="R69" s="255">
        <f>SUM(F69:Q69)</f>
        <v>0</v>
      </c>
      <c r="S69" s="255"/>
      <c r="T69" s="320"/>
    </row>
    <row r="70" spans="3:20" ht="15.75" x14ac:dyDescent="0.25">
      <c r="C70" s="326" t="s">
        <v>394</v>
      </c>
      <c r="D70" s="331">
        <v>0</v>
      </c>
      <c r="E70" s="331">
        <v>0</v>
      </c>
      <c r="F70" s="255">
        <v>0</v>
      </c>
      <c r="G70" s="255">
        <v>0</v>
      </c>
      <c r="H70" s="255">
        <v>0</v>
      </c>
      <c r="I70" s="255">
        <v>0</v>
      </c>
      <c r="J70" s="255">
        <v>0</v>
      </c>
      <c r="K70" s="255">
        <v>0</v>
      </c>
      <c r="L70" s="255">
        <v>0</v>
      </c>
      <c r="M70" s="255">
        <v>0</v>
      </c>
      <c r="N70" s="255">
        <v>0</v>
      </c>
      <c r="O70" s="255">
        <v>0</v>
      </c>
      <c r="P70" s="255">
        <v>0</v>
      </c>
      <c r="Q70" s="255"/>
      <c r="R70" s="255">
        <f>SUM(F70:Q70)</f>
        <v>0</v>
      </c>
      <c r="S70" s="255"/>
      <c r="T70" s="320"/>
    </row>
    <row r="71" spans="3:20" ht="15.75" x14ac:dyDescent="0.25">
      <c r="C71" s="330" t="s">
        <v>390</v>
      </c>
      <c r="D71" s="253">
        <f>D72+D73</f>
        <v>0</v>
      </c>
      <c r="E71" s="253">
        <f>E72+E73</f>
        <v>0</v>
      </c>
      <c r="F71" s="256"/>
      <c r="G71" s="255">
        <v>0</v>
      </c>
      <c r="H71" s="256"/>
      <c r="I71" s="256"/>
      <c r="J71" s="256"/>
      <c r="K71" s="255">
        <v>0</v>
      </c>
      <c r="L71" s="256">
        <v>0</v>
      </c>
      <c r="M71" s="256"/>
      <c r="N71" s="256"/>
      <c r="O71" s="256"/>
      <c r="P71" s="256"/>
      <c r="Q71" s="256"/>
      <c r="R71" s="255">
        <f>SUM(F71:Q71)</f>
        <v>0</v>
      </c>
      <c r="S71" s="255"/>
      <c r="T71" s="320"/>
    </row>
    <row r="72" spans="3:20" ht="15.75" x14ac:dyDescent="0.25">
      <c r="C72" s="328" t="s">
        <v>389</v>
      </c>
      <c r="D72" s="253">
        <v>0</v>
      </c>
      <c r="E72" s="253">
        <v>0</v>
      </c>
      <c r="F72" s="256">
        <v>0</v>
      </c>
      <c r="G72" s="255">
        <v>0</v>
      </c>
      <c r="H72" s="256">
        <v>0</v>
      </c>
      <c r="I72" s="256"/>
      <c r="J72" s="255">
        <v>0</v>
      </c>
      <c r="K72" s="255">
        <v>0</v>
      </c>
      <c r="L72" s="256">
        <v>0</v>
      </c>
      <c r="M72" s="255">
        <v>0</v>
      </c>
      <c r="N72" s="256">
        <v>0</v>
      </c>
      <c r="O72" s="256">
        <v>0</v>
      </c>
      <c r="P72" s="255">
        <v>0</v>
      </c>
      <c r="Q72" s="256">
        <v>0</v>
      </c>
      <c r="R72" s="255">
        <f>SUM(F72:Q72)</f>
        <v>0</v>
      </c>
      <c r="S72" s="255"/>
      <c r="T72" s="320"/>
    </row>
    <row r="73" spans="3:20" ht="15.75" x14ac:dyDescent="0.25">
      <c r="C73" s="326" t="s">
        <v>388</v>
      </c>
      <c r="D73" s="329">
        <v>0</v>
      </c>
      <c r="E73" s="329">
        <v>0</v>
      </c>
      <c r="F73" s="255">
        <v>0</v>
      </c>
      <c r="G73" s="255">
        <v>0</v>
      </c>
      <c r="H73" s="255"/>
      <c r="I73" s="255"/>
      <c r="J73" s="255"/>
      <c r="K73" s="255">
        <v>0</v>
      </c>
      <c r="L73" s="255"/>
      <c r="M73" s="255"/>
      <c r="N73" s="255"/>
      <c r="O73" s="255"/>
      <c r="P73" s="255"/>
      <c r="Q73" s="255"/>
      <c r="R73" s="255">
        <f>SUM(F73:Q73)</f>
        <v>0</v>
      </c>
      <c r="S73" s="255"/>
      <c r="T73" s="320"/>
    </row>
    <row r="74" spans="3:20" ht="23.25" customHeight="1" x14ac:dyDescent="0.25">
      <c r="C74" s="326" t="s">
        <v>387</v>
      </c>
      <c r="D74" s="329">
        <v>0</v>
      </c>
      <c r="E74" s="329">
        <v>0</v>
      </c>
      <c r="F74" s="255">
        <v>0</v>
      </c>
      <c r="G74" s="255">
        <v>0</v>
      </c>
      <c r="H74" s="255">
        <v>0</v>
      </c>
      <c r="I74" s="255"/>
      <c r="J74" s="255"/>
      <c r="K74" s="255">
        <v>0</v>
      </c>
      <c r="L74" s="255"/>
      <c r="M74" s="255"/>
      <c r="N74" s="255"/>
      <c r="O74" s="255"/>
      <c r="P74" s="255"/>
      <c r="Q74" s="255"/>
      <c r="R74" s="255">
        <f>SUM(F74:Q74)</f>
        <v>0</v>
      </c>
      <c r="S74" s="255"/>
      <c r="T74" s="320"/>
    </row>
    <row r="75" spans="3:20" ht="15.75" x14ac:dyDescent="0.25">
      <c r="C75" s="328" t="s">
        <v>386</v>
      </c>
      <c r="D75" s="253">
        <f>D76+D77</f>
        <v>10000000</v>
      </c>
      <c r="E75" s="253">
        <f>E76+E77</f>
        <v>10000000</v>
      </c>
      <c r="F75" s="253">
        <f>+F76+F77</f>
        <v>6393049.9900000002</v>
      </c>
      <c r="G75" s="253">
        <f>G76+G77</f>
        <v>62105.55</v>
      </c>
      <c r="H75" s="253">
        <f>H76+H77</f>
        <v>0</v>
      </c>
      <c r="I75" s="253">
        <f>I76+I77</f>
        <v>0</v>
      </c>
      <c r="J75" s="253">
        <f>J76+J77</f>
        <v>0</v>
      </c>
      <c r="K75" s="256">
        <v>0</v>
      </c>
      <c r="L75" s="256">
        <v>0</v>
      </c>
      <c r="M75" s="256">
        <v>0</v>
      </c>
      <c r="N75" s="256">
        <v>0</v>
      </c>
      <c r="O75" s="256">
        <v>0</v>
      </c>
      <c r="P75" s="256">
        <v>0</v>
      </c>
      <c r="Q75" s="256">
        <v>0</v>
      </c>
      <c r="R75" s="256">
        <f>SUM(F75:Q75)</f>
        <v>6455155.54</v>
      </c>
      <c r="S75" s="256"/>
      <c r="T75" s="320"/>
    </row>
    <row r="76" spans="3:20" ht="15.75" x14ac:dyDescent="0.25">
      <c r="C76" s="326" t="s">
        <v>385</v>
      </c>
      <c r="D76" s="329">
        <v>10000000</v>
      </c>
      <c r="E76" s="329">
        <v>10000000</v>
      </c>
      <c r="F76" s="251">
        <v>6393049.9900000002</v>
      </c>
      <c r="G76" s="251">
        <v>62105.55</v>
      </c>
      <c r="H76" s="251">
        <v>0</v>
      </c>
      <c r="I76" s="251"/>
      <c r="K76" s="251"/>
      <c r="L76" s="251"/>
      <c r="M76" s="251"/>
      <c r="N76" s="251"/>
      <c r="O76" s="251"/>
      <c r="P76" s="251"/>
      <c r="Q76" s="251"/>
      <c r="R76" s="251"/>
      <c r="S76" s="255"/>
      <c r="T76" s="320"/>
    </row>
    <row r="77" spans="3:20" ht="15.75" x14ac:dyDescent="0.25">
      <c r="C77" s="326" t="s">
        <v>384</v>
      </c>
      <c r="D77" s="325">
        <v>0</v>
      </c>
      <c r="E77" s="325">
        <v>0</v>
      </c>
      <c r="F77" s="251">
        <v>0</v>
      </c>
      <c r="G77" s="251">
        <v>0</v>
      </c>
      <c r="H77" s="251">
        <v>0</v>
      </c>
      <c r="I77" s="251"/>
      <c r="K77" s="251"/>
      <c r="L77" s="251"/>
      <c r="M77" s="251"/>
      <c r="N77" s="251"/>
      <c r="O77" s="251"/>
      <c r="P77" s="251"/>
      <c r="Q77" s="251"/>
      <c r="R77" s="251"/>
      <c r="S77" s="255"/>
      <c r="T77" s="320"/>
    </row>
    <row r="78" spans="3:20" ht="15.75" x14ac:dyDescent="0.25">
      <c r="C78" s="328" t="s">
        <v>382</v>
      </c>
      <c r="D78" s="327">
        <v>0</v>
      </c>
      <c r="E78" s="327">
        <v>0</v>
      </c>
      <c r="F78" s="251">
        <v>0</v>
      </c>
      <c r="G78" s="251">
        <v>0</v>
      </c>
      <c r="H78" s="251">
        <v>0</v>
      </c>
      <c r="I78" s="251"/>
      <c r="K78" s="251"/>
      <c r="L78" s="251"/>
      <c r="M78" s="251"/>
      <c r="N78" s="251"/>
      <c r="O78" s="251"/>
      <c r="P78" s="251"/>
      <c r="Q78" s="251"/>
      <c r="R78" s="251"/>
      <c r="S78" s="251"/>
      <c r="T78" s="320"/>
    </row>
    <row r="79" spans="3:20" ht="15.75" x14ac:dyDescent="0.25">
      <c r="C79" s="326" t="s">
        <v>381</v>
      </c>
      <c r="D79" s="325">
        <v>0</v>
      </c>
      <c r="E79" s="325">
        <v>0</v>
      </c>
      <c r="F79" s="324">
        <v>0</v>
      </c>
      <c r="G79" s="324">
        <v>0</v>
      </c>
      <c r="H79" s="324"/>
      <c r="I79" s="324"/>
      <c r="J79" s="324"/>
      <c r="K79" s="324">
        <v>0</v>
      </c>
      <c r="L79" s="324"/>
      <c r="M79" s="324"/>
      <c r="N79" s="324"/>
      <c r="O79" s="324"/>
      <c r="P79" s="324"/>
      <c r="Q79" s="324"/>
      <c r="R79" s="324">
        <v>0</v>
      </c>
      <c r="S79" s="324"/>
      <c r="T79" s="320"/>
    </row>
    <row r="80" spans="3:20" ht="16.5" thickBot="1" x14ac:dyDescent="0.3">
      <c r="C80" s="323" t="s">
        <v>479</v>
      </c>
      <c r="D80" s="322">
        <f>D10+D16+D26+D36+D52+D62+D75</f>
        <v>1707625225</v>
      </c>
      <c r="E80" s="322">
        <f>+E75+E62+E52+E36+E26+E16+E10</f>
        <v>1707625225</v>
      </c>
      <c r="F80" s="322">
        <f>F10+F16+F26+F36+F52+F62+F75</f>
        <v>102720704.30999999</v>
      </c>
      <c r="G80" s="322">
        <f>G10+G16+G26+G36+G52+G62+G75</f>
        <v>106138350.05000001</v>
      </c>
      <c r="H80" s="322">
        <f>H10+H16+H26+H36+H52+H62+H75</f>
        <v>132290699.60000001</v>
      </c>
      <c r="I80" s="322">
        <f>I10+I16+I26+I36+I52+I62+I75</f>
        <v>0</v>
      </c>
      <c r="J80" s="322">
        <f>J10+J16+J26+J36+J52+J62+J75</f>
        <v>0</v>
      </c>
      <c r="K80" s="322">
        <f>K10+K16+K26+K36+K52+K62+K75</f>
        <v>0</v>
      </c>
      <c r="L80" s="322">
        <f>L10+L16+L26+L36+L52+L62+L75</f>
        <v>0</v>
      </c>
      <c r="M80" s="322">
        <f>M10+M16+M26+M36+M52+M62+M75</f>
        <v>0</v>
      </c>
      <c r="N80" s="322">
        <f>+N75+N62+N52+N36+N26+N16+N10</f>
        <v>0</v>
      </c>
      <c r="O80" s="322">
        <f>+O75+O62+O52+O36+O26+O16+O10</f>
        <v>0</v>
      </c>
      <c r="P80" s="322">
        <f>+P75+P62+P52+P36+P26+P16+P10</f>
        <v>0</v>
      </c>
      <c r="Q80" s="322">
        <f>+Q75+Q62+Q52+Q36+Q26+Q16+Q10</f>
        <v>0</v>
      </c>
      <c r="R80" s="322">
        <f>+R75+R62+R52+R36+R26+R16+R10</f>
        <v>341149753.96000004</v>
      </c>
      <c r="S80" s="321"/>
      <c r="T80" s="320"/>
    </row>
    <row r="81" spans="3:19" ht="48.75" customHeight="1" thickBot="1" x14ac:dyDescent="0.4">
      <c r="C81" s="314" t="s">
        <v>478</v>
      </c>
      <c r="E81" s="315"/>
      <c r="F81" s="319"/>
      <c r="G81" s="319"/>
      <c r="H81" s="319"/>
      <c r="I81" s="319"/>
      <c r="J81" s="319"/>
      <c r="K81" s="319"/>
      <c r="L81" s="315"/>
      <c r="M81" s="315"/>
      <c r="P81"/>
      <c r="Q81"/>
      <c r="R81" s="318"/>
      <c r="S81" s="318"/>
    </row>
    <row r="82" spans="3:19" ht="66.75" customHeight="1" thickBot="1" x14ac:dyDescent="0.4">
      <c r="C82" s="317" t="s">
        <v>477</v>
      </c>
      <c r="D82" s="316"/>
      <c r="F82" s="315"/>
      <c r="G82" s="315"/>
      <c r="H82" s="315"/>
      <c r="I82" s="315"/>
      <c r="J82" s="315"/>
      <c r="K82" s="315"/>
      <c r="L82" s="315"/>
      <c r="M82" s="315"/>
      <c r="P82"/>
      <c r="Q82"/>
    </row>
    <row r="83" spans="3:19" ht="126.75" customHeight="1" thickBot="1" x14ac:dyDescent="0.4">
      <c r="C83" s="314" t="s">
        <v>476</v>
      </c>
      <c r="I83" s="251"/>
      <c r="K83" s="313"/>
      <c r="P83"/>
      <c r="Q83"/>
    </row>
    <row r="84" spans="3:19" ht="39" customHeight="1" x14ac:dyDescent="0.35"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/>
    </row>
    <row r="85" spans="3:19" x14ac:dyDescent="0.35"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/>
    </row>
  </sheetData>
  <mergeCells count="11">
    <mergeCell ref="F7:R7"/>
    <mergeCell ref="C84:P84"/>
    <mergeCell ref="C85:P85"/>
    <mergeCell ref="C1:R1"/>
    <mergeCell ref="C2:R2"/>
    <mergeCell ref="C3:R3"/>
    <mergeCell ref="C4:R4"/>
    <mergeCell ref="C5:R5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rowBreaks count="1" manualBreakCount="1">
    <brk id="4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INGRESOS Y EGRESOS</vt:lpstr>
      <vt:lpstr>Ejecución OAI 2023</vt:lpstr>
      <vt:lpstr>Presup. Aprobado-Ejec OAI (2)</vt:lpstr>
      <vt:lpstr>' INGRESOS Y EGRESOS'!Área_de_impresión</vt:lpstr>
      <vt:lpstr>'Ejecución OAI 2023'!Área_de_impresión</vt:lpstr>
      <vt:lpstr>'Presup. Aprobado-Ejec OAI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VALLEJO GUZMAN</dc:creator>
  <cp:lastModifiedBy>MOISES ISSAIAS RICHARSON CAMPUSANO</cp:lastModifiedBy>
  <cp:lastPrinted>2024-04-23T18:41:15Z</cp:lastPrinted>
  <dcterms:created xsi:type="dcterms:W3CDTF">2023-04-03T19:08:33Z</dcterms:created>
  <dcterms:modified xsi:type="dcterms:W3CDTF">2024-05-14T14:42:55Z</dcterms:modified>
</cp:coreProperties>
</file>