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xr:revisionPtr revIDLastSave="0" documentId="8_{C9AFB019-A192-4DA4-B537-BDF23F7FF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 Y EGRESO SEPT. 2024" sheetId="3" r:id="rId1"/>
    <sheet name="Presup. Aprobado-Ejec OAI " sheetId="4" r:id="rId2"/>
  </sheets>
  <definedNames>
    <definedName name="_xlnm.Print_Area" localSheetId="0">'INGRESO Y EGRESO SEPT. 2024'!$A$1:$I$600</definedName>
    <definedName name="_xlnm.Print_Area" localSheetId="1">'Presup. Aprobado-Ejec OAI 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R10" i="4" s="1"/>
  <c r="H10" i="4"/>
  <c r="I10" i="4"/>
  <c r="J10" i="4"/>
  <c r="J80" i="4" s="1"/>
  <c r="K10" i="4"/>
  <c r="L10" i="4"/>
  <c r="M10" i="4"/>
  <c r="N10" i="4"/>
  <c r="O10" i="4"/>
  <c r="P10" i="4"/>
  <c r="Q10" i="4"/>
  <c r="R11" i="4"/>
  <c r="R12" i="4"/>
  <c r="R13" i="4"/>
  <c r="R14" i="4"/>
  <c r="R15" i="4"/>
  <c r="D16" i="4"/>
  <c r="D80" i="4" s="1"/>
  <c r="E16" i="4"/>
  <c r="E80" i="4" s="1"/>
  <c r="F16" i="4"/>
  <c r="R16" i="4" s="1"/>
  <c r="G16" i="4"/>
  <c r="H16" i="4"/>
  <c r="I16" i="4"/>
  <c r="J16" i="4"/>
  <c r="K16" i="4"/>
  <c r="L16" i="4"/>
  <c r="L80" i="4" s="1"/>
  <c r="M16" i="4"/>
  <c r="M80" i="4" s="1"/>
  <c r="N16" i="4"/>
  <c r="O16" i="4"/>
  <c r="P16" i="4"/>
  <c r="Q16" i="4"/>
  <c r="R17" i="4"/>
  <c r="R18" i="4"/>
  <c r="R19" i="4"/>
  <c r="R20" i="4"/>
  <c r="R21" i="4"/>
  <c r="R22" i="4"/>
  <c r="R23" i="4"/>
  <c r="R24" i="4"/>
  <c r="R25" i="4"/>
  <c r="D26" i="4"/>
  <c r="E26" i="4"/>
  <c r="F26" i="4"/>
  <c r="G26" i="4"/>
  <c r="R26" i="4" s="1"/>
  <c r="H26" i="4"/>
  <c r="I26" i="4"/>
  <c r="J26" i="4"/>
  <c r="K26" i="4"/>
  <c r="K80" i="4" s="1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R36" i="4" s="1"/>
  <c r="G36" i="4"/>
  <c r="H36" i="4"/>
  <c r="I36" i="4"/>
  <c r="J36" i="4"/>
  <c r="K36" i="4"/>
  <c r="L36" i="4"/>
  <c r="M36" i="4"/>
  <c r="N36" i="4"/>
  <c r="O36" i="4"/>
  <c r="P36" i="4"/>
  <c r="Q36" i="4"/>
  <c r="R37" i="4"/>
  <c r="R38" i="4"/>
  <c r="R39" i="4"/>
  <c r="R43" i="4"/>
  <c r="R44" i="4"/>
  <c r="R45" i="4"/>
  <c r="R46" i="4"/>
  <c r="R47" i="4"/>
  <c r="R48" i="4"/>
  <c r="R51" i="4"/>
  <c r="D52" i="4"/>
  <c r="E52" i="4"/>
  <c r="F52" i="4"/>
  <c r="R52" i="4" s="1"/>
  <c r="G52" i="4"/>
  <c r="H52" i="4"/>
  <c r="I52" i="4"/>
  <c r="J52" i="4"/>
  <c r="K52" i="4"/>
  <c r="L52" i="4"/>
  <c r="M52" i="4"/>
  <c r="N52" i="4"/>
  <c r="O52" i="4"/>
  <c r="P52" i="4"/>
  <c r="Q52" i="4"/>
  <c r="Q80" i="4" s="1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J62" i="4"/>
  <c r="R62" i="4" s="1"/>
  <c r="K62" i="4"/>
  <c r="L62" i="4"/>
  <c r="M62" i="4"/>
  <c r="N62" i="4"/>
  <c r="N80" i="4" s="1"/>
  <c r="O62" i="4"/>
  <c r="P62" i="4"/>
  <c r="Q62" i="4"/>
  <c r="R63" i="4"/>
  <c r="R64" i="4"/>
  <c r="R65" i="4"/>
  <c r="D66" i="4"/>
  <c r="E66" i="4"/>
  <c r="F66" i="4"/>
  <c r="G66" i="4"/>
  <c r="H66" i="4"/>
  <c r="I66" i="4"/>
  <c r="J66" i="4"/>
  <c r="K66" i="4"/>
  <c r="L66" i="4"/>
  <c r="R66" i="4" s="1"/>
  <c r="M66" i="4"/>
  <c r="N66" i="4"/>
  <c r="O66" i="4"/>
  <c r="P66" i="4"/>
  <c r="Q66" i="4"/>
  <c r="R67" i="4"/>
  <c r="R68" i="4"/>
  <c r="R69" i="4"/>
  <c r="R70" i="4"/>
  <c r="D71" i="4"/>
  <c r="E71" i="4"/>
  <c r="R71" i="4"/>
  <c r="R72" i="4"/>
  <c r="R73" i="4"/>
  <c r="R74" i="4"/>
  <c r="D75" i="4"/>
  <c r="E75" i="4"/>
  <c r="F75" i="4"/>
  <c r="G75" i="4"/>
  <c r="R75" i="4" s="1"/>
  <c r="H75" i="4"/>
  <c r="H80" i="4" s="1"/>
  <c r="I75" i="4"/>
  <c r="J75" i="4"/>
  <c r="K75" i="4"/>
  <c r="R76" i="4"/>
  <c r="G80" i="4"/>
  <c r="I80" i="4"/>
  <c r="O80" i="4"/>
  <c r="P80" i="4"/>
  <c r="R80" i="4" l="1"/>
  <c r="F80" i="4"/>
  <c r="D504" i="3"/>
  <c r="D495" i="3"/>
  <c r="D485" i="3"/>
  <c r="D471" i="3"/>
  <c r="G406" i="3"/>
  <c r="F406" i="3"/>
  <c r="D397" i="3"/>
  <c r="C397" i="3"/>
  <c r="E396" i="3"/>
  <c r="E395" i="3"/>
  <c r="D390" i="3"/>
  <c r="C390" i="3"/>
  <c r="E389" i="3"/>
  <c r="E390" i="3" s="1"/>
  <c r="E384" i="3"/>
  <c r="D384" i="3"/>
  <c r="C384" i="3"/>
  <c r="E383" i="3"/>
  <c r="C378" i="3"/>
  <c r="E377" i="3"/>
  <c r="E376" i="3"/>
  <c r="D508" i="3" l="1"/>
  <c r="E378" i="3"/>
  <c r="E397" i="3"/>
  <c r="E229" i="3"/>
  <c r="E353" i="3" l="1"/>
  <c r="E252" i="3" l="1"/>
  <c r="E326" i="3" l="1"/>
  <c r="E312" i="3"/>
  <c r="F342" i="3" l="1"/>
  <c r="E358" i="3" s="1"/>
</calcChain>
</file>

<file path=xl/sharedStrings.xml><?xml version="1.0" encoding="utf-8"?>
<sst xmlns="http://schemas.openxmlformats.org/spreadsheetml/2006/main" count="1091" uniqueCount="568">
  <si>
    <t>US/RD$</t>
  </si>
  <si>
    <t>PUERTO</t>
  </si>
  <si>
    <t>REFERENCIA</t>
  </si>
  <si>
    <t>FECHA</t>
  </si>
  <si>
    <t>VALOR US$</t>
  </si>
  <si>
    <t>TOTAL RD$</t>
  </si>
  <si>
    <t>TOTAL GENERAL</t>
  </si>
  <si>
    <t>DEPOSITOS EN TRANSITOS</t>
  </si>
  <si>
    <t>CONCEPTO</t>
  </si>
  <si>
    <t>VALOR RD$</t>
  </si>
  <si>
    <t>CUENTA OPERACIONES No. 010-500107-4</t>
  </si>
  <si>
    <t>DEPOSITOS BANCARIOS</t>
  </si>
  <si>
    <t>CUENTA DOLAR No. 010-238720-6</t>
  </si>
  <si>
    <t>CUENTA NOMINA No. 010-500126-0</t>
  </si>
  <si>
    <t>VALOR</t>
  </si>
  <si>
    <t>TOTAL</t>
  </si>
  <si>
    <t>OFIC.CENT.</t>
  </si>
  <si>
    <t>CUENTA OPERACIONES</t>
  </si>
  <si>
    <t>PUERTO LUPERON</t>
  </si>
  <si>
    <t xml:space="preserve">TASA </t>
  </si>
  <si>
    <t>FECHA INGRESO</t>
  </si>
  <si>
    <t>DESCRIPCION</t>
  </si>
  <si>
    <t>Cta # 010-500107-4</t>
  </si>
  <si>
    <t xml:space="preserve"> DEPOSITOS EN TRANSITO</t>
  </si>
  <si>
    <t xml:space="preserve">FECHA </t>
  </si>
  <si>
    <t xml:space="preserve">VALOR </t>
  </si>
  <si>
    <t>SUBSIDIO MATERNIDAD</t>
  </si>
  <si>
    <t xml:space="preserve">SANTA BARBARA </t>
  </si>
  <si>
    <t>CONCILIACION DE CUENTA NOMINA</t>
  </si>
  <si>
    <t>Cta # 010-500126-0</t>
  </si>
  <si>
    <t xml:space="preserve"> TOTAL </t>
  </si>
  <si>
    <t>LA CANA</t>
  </si>
  <si>
    <t>PAGO ACH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</si>
  <si>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</si>
  <si>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 xml:space="preserve">  PAGOS ACH</t>
  </si>
  <si>
    <t xml:space="preserve"> Cta # 010-500107-4</t>
  </si>
  <si>
    <t>PUERTO PLATA</t>
  </si>
  <si>
    <t xml:space="preserve">TOTAL GENERAL </t>
  </si>
  <si>
    <t>PRIMA POSITIVA</t>
  </si>
  <si>
    <t>Cuenta No.010-238720-6 Banco de Reservas</t>
  </si>
  <si>
    <t>0201-000082</t>
  </si>
  <si>
    <t>CUENTA DÓLAR</t>
  </si>
  <si>
    <t>SAN PEDRO</t>
  </si>
  <si>
    <t>SUBSIDIO DE MATERNIDAD</t>
  </si>
  <si>
    <t>SUBTOTAL</t>
  </si>
  <si>
    <t>CHEQUES REINTEGRADO</t>
  </si>
  <si>
    <t>No.CHEQUE</t>
  </si>
  <si>
    <t>BENEFICIARIO</t>
  </si>
  <si>
    <t>PRESTACIONES</t>
  </si>
  <si>
    <t>AGOSTO 2024</t>
  </si>
  <si>
    <t>AGOSTO DEL 2024</t>
  </si>
  <si>
    <t>SAMANA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</si>
  <si>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</si>
  <si>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</si>
  <si>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</si>
  <si>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</si>
  <si>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</si>
  <si>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</si>
  <si>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</si>
  <si>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>030345-1</t>
  </si>
  <si>
    <t>LA ROMANA</t>
  </si>
  <si>
    <t xml:space="preserve"> CREDITO CUENTA CORRIENTE</t>
  </si>
  <si>
    <t>REF.</t>
  </si>
  <si>
    <t>CR CTA CTE</t>
  </si>
  <si>
    <t>CONCEPTOS</t>
  </si>
  <si>
    <t>VALOR RD $</t>
  </si>
  <si>
    <t>030105-9</t>
  </si>
  <si>
    <t>030108-9</t>
  </si>
  <si>
    <t>907738-6</t>
  </si>
  <si>
    <t>585030-11</t>
  </si>
  <si>
    <t>080110-1</t>
  </si>
  <si>
    <t>020787-1</t>
  </si>
  <si>
    <t>020792-1</t>
  </si>
  <si>
    <t>020796-1</t>
  </si>
  <si>
    <t>020799-1</t>
  </si>
  <si>
    <t>102103-5</t>
  </si>
  <si>
    <t>0010833-8</t>
  </si>
  <si>
    <t>SAN PEDRO DE MACORIS</t>
  </si>
  <si>
    <t>30010836-26</t>
  </si>
  <si>
    <t>371469-10</t>
  </si>
  <si>
    <t>20150967-6</t>
  </si>
  <si>
    <t>608774357-6</t>
  </si>
  <si>
    <t>0060372-5</t>
  </si>
  <si>
    <t>0060375-5</t>
  </si>
  <si>
    <t>080295-1</t>
  </si>
  <si>
    <t>080298-1</t>
  </si>
  <si>
    <t>0070608-8</t>
  </si>
  <si>
    <t>628236881-6</t>
  </si>
  <si>
    <t>0050167-9</t>
  </si>
  <si>
    <t>484437-9</t>
  </si>
  <si>
    <t>0050173-9</t>
  </si>
  <si>
    <t>280302-11</t>
  </si>
  <si>
    <t>294246-11</t>
  </si>
  <si>
    <t>306563-5</t>
  </si>
  <si>
    <t>311318-21</t>
  </si>
  <si>
    <t>778646-21</t>
  </si>
  <si>
    <t>010417-1</t>
  </si>
  <si>
    <t>010423-1</t>
  </si>
  <si>
    <t>0020578-8</t>
  </si>
  <si>
    <t>20150768-6</t>
  </si>
  <si>
    <t>638508102-6</t>
  </si>
  <si>
    <t>0060061-5</t>
  </si>
  <si>
    <t>0060064-5</t>
  </si>
  <si>
    <t>020210-1</t>
  </si>
  <si>
    <t>020214-1</t>
  </si>
  <si>
    <t>020217-1</t>
  </si>
  <si>
    <t>050408-8</t>
  </si>
  <si>
    <t>638510645-6</t>
  </si>
  <si>
    <t>100175-5</t>
  </si>
  <si>
    <t>010395-11</t>
  </si>
  <si>
    <t>010399-11</t>
  </si>
  <si>
    <t>080256-1</t>
  </si>
  <si>
    <t>080259-1</t>
  </si>
  <si>
    <t>2529616-10</t>
  </si>
  <si>
    <t>30070646-8</t>
  </si>
  <si>
    <t>638510404-6</t>
  </si>
  <si>
    <t>638508328-6</t>
  </si>
  <si>
    <t>010460-1</t>
  </si>
  <si>
    <t>070558-5</t>
  </si>
  <si>
    <t>080589-1</t>
  </si>
  <si>
    <t>080592-1</t>
  </si>
  <si>
    <t>080595-1</t>
  </si>
  <si>
    <t>20623-12</t>
  </si>
  <si>
    <t>016951-13</t>
  </si>
  <si>
    <t>071089-8</t>
  </si>
  <si>
    <t>638625282-6</t>
  </si>
  <si>
    <t>30140088-10</t>
  </si>
  <si>
    <t>60119-5</t>
  </si>
  <si>
    <t>107413-17</t>
  </si>
  <si>
    <t>010234-1</t>
  </si>
  <si>
    <t>010237-1</t>
  </si>
  <si>
    <t>30020364-8</t>
  </si>
  <si>
    <t>773439-10</t>
  </si>
  <si>
    <t>638624536-6</t>
  </si>
  <si>
    <t>20150769-6</t>
  </si>
  <si>
    <t>20150770-6</t>
  </si>
  <si>
    <t>60020187-10</t>
  </si>
  <si>
    <t>60020190-10</t>
  </si>
  <si>
    <t>60020193-10</t>
  </si>
  <si>
    <t>010118-5</t>
  </si>
  <si>
    <t>010074-1</t>
  </si>
  <si>
    <t>010077-1</t>
  </si>
  <si>
    <t>050176-17</t>
  </si>
  <si>
    <t>020067-1</t>
  </si>
  <si>
    <t>020070-1</t>
  </si>
  <si>
    <t>30050349-8</t>
  </si>
  <si>
    <t>638624425-6</t>
  </si>
  <si>
    <t>10050117-5</t>
  </si>
  <si>
    <t>080269-1</t>
  </si>
  <si>
    <t>080272-1</t>
  </si>
  <si>
    <t>30010311-8</t>
  </si>
  <si>
    <t>638624790-6</t>
  </si>
  <si>
    <t>778092-11</t>
  </si>
  <si>
    <t>150270-9</t>
  </si>
  <si>
    <t>150273-9</t>
  </si>
  <si>
    <t>379590-1</t>
  </si>
  <si>
    <t>517843-1</t>
  </si>
  <si>
    <t>241247-8</t>
  </si>
  <si>
    <t>010240-1</t>
  </si>
  <si>
    <t>050294-8</t>
  </si>
  <si>
    <t>638626357-6</t>
  </si>
  <si>
    <t>638626965-6</t>
  </si>
  <si>
    <t>020413-1</t>
  </si>
  <si>
    <t>020416-1</t>
  </si>
  <si>
    <t>020419-1</t>
  </si>
  <si>
    <t>020423-1</t>
  </si>
  <si>
    <t>060398-5</t>
  </si>
  <si>
    <t>010545-17</t>
  </si>
  <si>
    <t>2111919-4</t>
  </si>
  <si>
    <t>SANTO DOMINGO</t>
  </si>
  <si>
    <t>0060498-9</t>
  </si>
  <si>
    <t>010359-1</t>
  </si>
  <si>
    <t>010362-1</t>
  </si>
  <si>
    <t>010365-1</t>
  </si>
  <si>
    <t>30090373-8</t>
  </si>
  <si>
    <t>30090376-26</t>
  </si>
  <si>
    <t>30788-12</t>
  </si>
  <si>
    <t>36566-5</t>
  </si>
  <si>
    <t>97337-6</t>
  </si>
  <si>
    <t>63861479-1</t>
  </si>
  <si>
    <t>10082-5</t>
  </si>
  <si>
    <t>90219-10</t>
  </si>
  <si>
    <t>90222-10</t>
  </si>
  <si>
    <t>90225-10</t>
  </si>
  <si>
    <t>40209-8</t>
  </si>
  <si>
    <t>56774-10</t>
  </si>
  <si>
    <t>010246-5</t>
  </si>
  <si>
    <t>080262-1</t>
  </si>
  <si>
    <t>080265-1</t>
  </si>
  <si>
    <t>020221-26</t>
  </si>
  <si>
    <t>020224-8</t>
  </si>
  <si>
    <t>638614541-6</t>
  </si>
  <si>
    <t>310060082-5</t>
  </si>
  <si>
    <t>020086-1</t>
  </si>
  <si>
    <t>020089-1</t>
  </si>
  <si>
    <t>080413-1</t>
  </si>
  <si>
    <t>080416-1</t>
  </si>
  <si>
    <t>859276-10</t>
  </si>
  <si>
    <t>628224976-6</t>
  </si>
  <si>
    <t>0010127-5</t>
  </si>
  <si>
    <t>0010131-5</t>
  </si>
  <si>
    <t>261610-6</t>
  </si>
  <si>
    <t>160246-9</t>
  </si>
  <si>
    <t>160249-9</t>
  </si>
  <si>
    <t>080211-1</t>
  </si>
  <si>
    <t>080214-1</t>
  </si>
  <si>
    <t>0050427-6</t>
  </si>
  <si>
    <t>110222-8</t>
  </si>
  <si>
    <t>501282-8</t>
  </si>
  <si>
    <t>638614112-6</t>
  </si>
  <si>
    <t>500007-6</t>
  </si>
  <si>
    <t>0010113-5</t>
  </si>
  <si>
    <t>010448-1</t>
  </si>
  <si>
    <t>010451-1</t>
  </si>
  <si>
    <t>298211-6</t>
  </si>
  <si>
    <t>110786-26</t>
  </si>
  <si>
    <t>110789-8</t>
  </si>
  <si>
    <t>178625-21</t>
  </si>
  <si>
    <t>201861-21</t>
  </si>
  <si>
    <t>638615472-6</t>
  </si>
  <si>
    <t>628225807-6</t>
  </si>
  <si>
    <t>010609-1</t>
  </si>
  <si>
    <t>010612-1</t>
  </si>
  <si>
    <t>0010533-11</t>
  </si>
  <si>
    <t>0010536-11</t>
  </si>
  <si>
    <t>0010539-11</t>
  </si>
  <si>
    <t>0010584-5</t>
  </si>
  <si>
    <t>0010587-5</t>
  </si>
  <si>
    <t>031043-1</t>
  </si>
  <si>
    <t>031046-1</t>
  </si>
  <si>
    <t>031049-1</t>
  </si>
  <si>
    <t>30020774-26</t>
  </si>
  <si>
    <t>30020777-8</t>
  </si>
  <si>
    <t>638609634-6</t>
  </si>
  <si>
    <t>310060164-5</t>
  </si>
  <si>
    <t>310060167-5</t>
  </si>
  <si>
    <t>00160220-9</t>
  </si>
  <si>
    <t>00160222-9</t>
  </si>
  <si>
    <t>030206-1</t>
  </si>
  <si>
    <t>030211-1</t>
  </si>
  <si>
    <t>030214-1</t>
  </si>
  <si>
    <t>310110513-5</t>
  </si>
  <si>
    <t>30110549-26</t>
  </si>
  <si>
    <t>30110552-8</t>
  </si>
  <si>
    <t>496465-13</t>
  </si>
  <si>
    <t>638608597-6</t>
  </si>
  <si>
    <t>310010138-5</t>
  </si>
  <si>
    <t>030349-1</t>
  </si>
  <si>
    <t>030352-1</t>
  </si>
  <si>
    <t>30120255-8</t>
  </si>
  <si>
    <t>638611149-6</t>
  </si>
  <si>
    <t>102360-5</t>
  </si>
  <si>
    <t>0060202-9</t>
  </si>
  <si>
    <t>310050168-5</t>
  </si>
  <si>
    <t>310050171-5</t>
  </si>
  <si>
    <t>108434-17</t>
  </si>
  <si>
    <t>5704701-21</t>
  </si>
  <si>
    <t>030247-1</t>
  </si>
  <si>
    <t>030250-1</t>
  </si>
  <si>
    <t>30110418-8</t>
  </si>
  <si>
    <t>01406-8</t>
  </si>
  <si>
    <t>754380-1</t>
  </si>
  <si>
    <t>638610935-6</t>
  </si>
  <si>
    <t>20150771-6</t>
  </si>
  <si>
    <t>638610450-6</t>
  </si>
  <si>
    <t>030454-1</t>
  </si>
  <si>
    <t>030457-1</t>
  </si>
  <si>
    <t>316724-5</t>
  </si>
  <si>
    <t>0010627-17</t>
  </si>
  <si>
    <t>110509-5</t>
  </si>
  <si>
    <t>110512-5</t>
  </si>
  <si>
    <t>60517-17</t>
  </si>
  <si>
    <t>60520-17</t>
  </si>
  <si>
    <t>060698-06</t>
  </si>
  <si>
    <t>030813-1</t>
  </si>
  <si>
    <t>030816-1</t>
  </si>
  <si>
    <t>030819-1</t>
  </si>
  <si>
    <t>0010788-11</t>
  </si>
  <si>
    <t>0024727-6</t>
  </si>
  <si>
    <t>590443-6</t>
  </si>
  <si>
    <t>174646-11</t>
  </si>
  <si>
    <t>300119-11</t>
  </si>
  <si>
    <t>638657252-6</t>
  </si>
  <si>
    <t>60527-5</t>
  </si>
  <si>
    <t>BOCA  CHICA</t>
  </si>
  <si>
    <t>0010093-8</t>
  </si>
  <si>
    <t>FREDY EDUARDO MATOS NINA</t>
  </si>
  <si>
    <t>ANA G. MARCELINO MATOS</t>
  </si>
  <si>
    <t>SEBASTIAN PENA MENDEZ</t>
  </si>
  <si>
    <t>CARLOS M. MEDINA POLANCO</t>
  </si>
  <si>
    <t>JOSE SILVERIO ALMONTE</t>
  </si>
  <si>
    <t>DOMINGO GARCIA</t>
  </si>
  <si>
    <t>SEPTIEMBRE 2024</t>
  </si>
  <si>
    <t>RELACION DE TRANSFERENCIAS ACH. RECIBIDAS DE TERCEROS</t>
  </si>
  <si>
    <t>781111-10</t>
  </si>
  <si>
    <t>20146-3</t>
  </si>
  <si>
    <t>HAINA OCCIDENTAL</t>
  </si>
  <si>
    <t>20151-3</t>
  </si>
  <si>
    <t>040404-3</t>
  </si>
  <si>
    <t>20020114-3</t>
  </si>
  <si>
    <t>20020154-3</t>
  </si>
  <si>
    <t>080462-3</t>
  </si>
  <si>
    <t>080465-3</t>
  </si>
  <si>
    <t>030020-13</t>
  </si>
  <si>
    <t>030023-13</t>
  </si>
  <si>
    <t>080133-3</t>
  </si>
  <si>
    <t>080136-3</t>
  </si>
  <si>
    <t>010119-3</t>
  </si>
  <si>
    <t>732380-1</t>
  </si>
  <si>
    <t>20010110-3</t>
  </si>
  <si>
    <t>20010113-3</t>
  </si>
  <si>
    <t>3060508-13</t>
  </si>
  <si>
    <t>3060512-13</t>
  </si>
  <si>
    <t>020096-3</t>
  </si>
  <si>
    <t>20010173-3</t>
  </si>
  <si>
    <t>0080185-3</t>
  </si>
  <si>
    <t>703669-10</t>
  </si>
  <si>
    <t>20080241-3</t>
  </si>
  <si>
    <t>20080244-3</t>
  </si>
  <si>
    <t>010137-3</t>
  </si>
  <si>
    <t>80341-13</t>
  </si>
  <si>
    <t>80344-13</t>
  </si>
  <si>
    <t>80347-13</t>
  </si>
  <si>
    <t>80350-13</t>
  </si>
  <si>
    <t>0020139-3</t>
  </si>
  <si>
    <t>0050503-3</t>
  </si>
  <si>
    <t>1003056-3</t>
  </si>
  <si>
    <t>20030040-3</t>
  </si>
  <si>
    <t>20030051-3</t>
  </si>
  <si>
    <t>20010259-3</t>
  </si>
  <si>
    <t>30531-13</t>
  </si>
  <si>
    <t>30030534-13</t>
  </si>
  <si>
    <t>30537-13</t>
  </si>
  <si>
    <t>30181-3</t>
  </si>
  <si>
    <t>30184-3</t>
  </si>
  <si>
    <t>30653-3</t>
  </si>
  <si>
    <t>ACH</t>
  </si>
  <si>
    <t>20010250-3</t>
  </si>
  <si>
    <t xml:space="preserve">DEPOSITO </t>
  </si>
  <si>
    <t>835661-1</t>
  </si>
  <si>
    <t>604040-1</t>
  </si>
  <si>
    <t xml:space="preserve">Numero </t>
  </si>
  <si>
    <t>Fecha</t>
  </si>
  <si>
    <t>Beneficiario</t>
  </si>
  <si>
    <t>Concepto</t>
  </si>
  <si>
    <t xml:space="preserve">Cuenta </t>
  </si>
  <si>
    <t>Monto</t>
  </si>
  <si>
    <t>9/16/2024</t>
  </si>
  <si>
    <t>9/17/2024</t>
  </si>
  <si>
    <t>9/18/2024</t>
  </si>
  <si>
    <t>9/23/2024</t>
  </si>
  <si>
    <t>09/16/2024</t>
  </si>
  <si>
    <t>SIND. NAC. TRABAJADORES Y EMPLEADOS DE APORDOM</t>
  </si>
  <si>
    <t>INSTITUTO DE AUXILIOS Y VIVIENDA (INAVI)</t>
  </si>
  <si>
    <t>WENDY DILONE DIAZ</t>
  </si>
  <si>
    <t>ANA CRISTINA POLANCO POLANCO</t>
  </si>
  <si>
    <t>LISBETH DE LOS SANTOS NUÑEZ</t>
  </si>
  <si>
    <t>ANGELA RUIZ RAMOS</t>
  </si>
  <si>
    <t>LUZ VANESSA MARCELINA DE LOS SANTOS RAMOS</t>
  </si>
  <si>
    <t>LEONORA MERCEDES RAMOS</t>
  </si>
  <si>
    <t>JORGE ENCARNACION MONTERO</t>
  </si>
  <si>
    <t>BIENVENIDO FERRAND</t>
  </si>
  <si>
    <t>ZACARIAS PAULA HERNANDEZ</t>
  </si>
  <si>
    <t>LUIS ESTEBAN BAEZ PEREZ</t>
  </si>
  <si>
    <t>ARIAN MIGUELINA CARRASCO VASQUEZ</t>
  </si>
  <si>
    <t>LENIN DE LA CRUZ GONZALEZ</t>
  </si>
  <si>
    <t>YUDY YSABEL CABREJA PIMENTEL</t>
  </si>
  <si>
    <t>KATHERINE CRUZ NUÑEZ</t>
  </si>
  <si>
    <t>ROSANNA VALDEZ TIBURCIO</t>
  </si>
  <si>
    <t>*** ANULADO ***</t>
  </si>
  <si>
    <t>AMPARO OVIDIO RAMOS FERREIRA</t>
  </si>
  <si>
    <t>ALBERTO DEL ORBE PAREDES</t>
  </si>
  <si>
    <t>SHEYLIN AYALA GUERRERO</t>
  </si>
  <si>
    <t xml:space="preserve">JOHANNA MONTERO GOMEZ </t>
  </si>
  <si>
    <t>BRENDA ALTAGRACIA VASQUEZ MONEGRO DE ADAMES</t>
  </si>
  <si>
    <t>JOSE ALEXANDRO ADVINCOLA PEREZ</t>
  </si>
  <si>
    <t>CLARITZA VIRGINIA JAQUEZ MARQUEZ</t>
  </si>
  <si>
    <t>MIGUEL ANTONIO DE LOS SANTOS RAMOS</t>
  </si>
  <si>
    <t>ANSELMO ROSARIO AQUINO</t>
  </si>
  <si>
    <t>ASOCIACION DE CABALLOS DE PASO HIGUEYANO</t>
  </si>
  <si>
    <t>JUNTA DISTRITAL DE LAS LAGUNAS MOCA</t>
  </si>
  <si>
    <t>ARMENIA MARTEN</t>
  </si>
  <si>
    <t>ISIDRO DE LA ROSA MATEO</t>
  </si>
  <si>
    <t>JOHANNY MARIA CARREÑO PIMENTEL</t>
  </si>
  <si>
    <t>ASOCIACION DOMINICANA DE VOCALES INC.</t>
  </si>
  <si>
    <t>VINANYEL LIZ MONTERO ENCARNACION</t>
  </si>
  <si>
    <t xml:space="preserve">YRIS MATEO TRINIDAD </t>
  </si>
  <si>
    <t>CLARIBEL PEREZ BEREGUETE</t>
  </si>
  <si>
    <t>CESAR ANTONIO SOTO GUZMAN</t>
  </si>
  <si>
    <t xml:space="preserve">JOSE ALTAGRACIA MINAYA DOMINGUEZ </t>
  </si>
  <si>
    <t>ROBIN ASCENCIO BRITO</t>
  </si>
  <si>
    <t>JOAN MANUEL BRUNO HERNANDEZ</t>
  </si>
  <si>
    <t>ARISTIDES SAVIÑON BENITEZ</t>
  </si>
  <si>
    <t>JOAN MANUEL PEÑA MEJIA</t>
  </si>
  <si>
    <t>ERNESTO MENA TAVAREZ</t>
  </si>
  <si>
    <t>MARIA MARTINA ORTEGA YNFANTE</t>
  </si>
  <si>
    <t xml:space="preserve">MARIA MARTINA ORTEGA YNFANTE </t>
  </si>
  <si>
    <t xml:space="preserve">JUAN GUZMAN CIPRIAN </t>
  </si>
  <si>
    <t>JULY IMPORT, SRL</t>
  </si>
  <si>
    <t>CABRAL &amp; ASOCIADOS, SRL</t>
  </si>
  <si>
    <t xml:space="preserve">ALEX MADDIER DESDEANI MARTE </t>
  </si>
  <si>
    <t>FRANCISCO ALBERTO GARCIA</t>
  </si>
  <si>
    <t xml:space="preserve">JESUS MERQUIADES SANCHEZ RAMIREZ </t>
  </si>
  <si>
    <t>JUAN TOMAS POLANCO CESPEDES</t>
  </si>
  <si>
    <t>PAGO RETENCION A EMPLEADOS</t>
  </si>
  <si>
    <t>REPOSICION DE CAJA CHICA</t>
  </si>
  <si>
    <t>PAGO INCENTIVO</t>
  </si>
  <si>
    <t>PRESTACIONES LABORALES</t>
  </si>
  <si>
    <t>DONACIONES</t>
  </si>
  <si>
    <t>HONORARIOS PROFESIONALES</t>
  </si>
  <si>
    <t>OTROS GASTOS DIVERSOS</t>
  </si>
  <si>
    <t>NOMINA</t>
  </si>
  <si>
    <t>13 400,00</t>
  </si>
  <si>
    <t>47 700,00</t>
  </si>
  <si>
    <t>9 283,00</t>
  </si>
  <si>
    <t>28 227,00</t>
  </si>
  <si>
    <t>183 743,35</t>
  </si>
  <si>
    <t>25 191,60</t>
  </si>
  <si>
    <t>18 289,52</t>
  </si>
  <si>
    <t>13 362,80</t>
  </si>
  <si>
    <t>23 390,09</t>
  </si>
  <si>
    <t>107 615,51</t>
  </si>
  <si>
    <t>15 535,35</t>
  </si>
  <si>
    <t>75 596,20</t>
  </si>
  <si>
    <t>224 529,48</t>
  </si>
  <si>
    <t>19 888,27</t>
  </si>
  <si>
    <t>17 639,84</t>
  </si>
  <si>
    <t>102 774,76</t>
  </si>
  <si>
    <t>157 239,83</t>
  </si>
  <si>
    <t>113 694,69</t>
  </si>
  <si>
    <t>399 413,21</t>
  </si>
  <si>
    <t>125 149,96</t>
  </si>
  <si>
    <t>25 364,82</t>
  </si>
  <si>
    <t>100 000,00</t>
  </si>
  <si>
    <t>196 752,43</t>
  </si>
  <si>
    <t>90 330,55</t>
  </si>
  <si>
    <t>132 000,00</t>
  </si>
  <si>
    <t>50 000,00</t>
  </si>
  <si>
    <t>29 773,03</t>
  </si>
  <si>
    <t>28 416,17</t>
  </si>
  <si>
    <t>57 677,47</t>
  </si>
  <si>
    <t>25 549,64</t>
  </si>
  <si>
    <t>41 106,05</t>
  </si>
  <si>
    <t>25 374,87</t>
  </si>
  <si>
    <t>15 949,67</t>
  </si>
  <si>
    <t>29 029,20</t>
  </si>
  <si>
    <t>106 500,00</t>
  </si>
  <si>
    <t>10 000,00</t>
  </si>
  <si>
    <t>3 313,00</t>
  </si>
  <si>
    <t>524 006,47</t>
  </si>
  <si>
    <t>2500 000,00</t>
  </si>
  <si>
    <t>7500 000,00</t>
  </si>
  <si>
    <t>131 029,40</t>
  </si>
  <si>
    <t>146 238,30</t>
  </si>
  <si>
    <t>117 634,90</t>
  </si>
  <si>
    <t>262 058,79</t>
  </si>
  <si>
    <t>9/25/2024</t>
  </si>
  <si>
    <t>9/26/2024</t>
  </si>
  <si>
    <t>MARCOS ANTONIO DE LA CRUZ GOMS</t>
  </si>
  <si>
    <t>MARIA ESPERANZA ABREU NOLASCO</t>
  </si>
  <si>
    <t>ANYARLENE BERGES PEÑA</t>
  </si>
  <si>
    <t xml:space="preserve">CAROLAY CARABALLO AMPARO </t>
  </si>
  <si>
    <t>FONDO PENSIONES TRABAJADORES DE LA CONSTR.</t>
  </si>
  <si>
    <t>DIETA CONSEJO ADM.</t>
  </si>
  <si>
    <t>LEY 6/86 FONDO DE LA CONSTRUCCION</t>
  </si>
  <si>
    <t>204 685,41</t>
  </si>
  <si>
    <t>123 090,22</t>
  </si>
  <si>
    <t>15 000,00</t>
  </si>
  <si>
    <t>133 593,03</t>
  </si>
  <si>
    <t>1261 952,85</t>
  </si>
  <si>
    <t>TOTAL DE CHEQUES:</t>
  </si>
  <si>
    <t>16412 337,30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</si>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</sst>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dd\/mm\/yyyy"/>
    <numFmt numFmtId="166" formatCode="dd/mm/yyyy;@"/>
    <numFmt numFmtId="167" formatCode="_(&quot;RD$&quot;* #,##0.00_);_(&quot;RD$&quot;* \(#,##0.00\);_(&quot;RD$&quot;* &quot;-&quot;??_);_(@_)"/>
    <numFmt numFmtId="168" formatCode="_(* #,##0_);_(* \(#,##0\);_(* &quot;-&quot;??_);_(@_)"/>
    <numFmt numFmtId="169" formatCode="_(* #,##0.0_);_(* \(#,##0.0\);_(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63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b/>
      <sz val="11"/>
      <color indexed="63"/>
      <name val="Arial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6" fillId="5" borderId="0">
      <alignment horizontal="left" vertical="top"/>
    </xf>
    <xf numFmtId="0" fontId="26" fillId="5" borderId="0">
      <alignment horizontal="left" vertical="top"/>
    </xf>
    <xf numFmtId="0" fontId="30" fillId="5" borderId="0">
      <alignment horizontal="left" vertical="top"/>
    </xf>
    <xf numFmtId="0" fontId="32" fillId="5" borderId="0">
      <alignment horizontal="left" vertical="top"/>
    </xf>
    <xf numFmtId="0" fontId="32" fillId="5" borderId="0">
      <alignment horizontal="right" vertical="top"/>
    </xf>
    <xf numFmtId="0" fontId="34" fillId="5" borderId="0">
      <alignment horizontal="left" vertical="top"/>
    </xf>
    <xf numFmtId="0" fontId="35" fillId="5" borderId="0">
      <alignment horizontal="right" vertical="top"/>
    </xf>
    <xf numFmtId="0" fontId="29" fillId="5" borderId="0">
      <alignment horizontal="left" vertical="top"/>
    </xf>
    <xf numFmtId="0" fontId="29" fillId="5" borderId="0">
      <alignment horizontal="left" vertical="top"/>
    </xf>
    <xf numFmtId="0" fontId="36" fillId="5" borderId="0">
      <alignment horizontal="center" vertical="top"/>
    </xf>
    <xf numFmtId="0" fontId="28" fillId="5" borderId="0">
      <alignment horizontal="left" vertical="top"/>
    </xf>
    <xf numFmtId="0" fontId="28" fillId="5" borderId="0">
      <alignment horizontal="left" vertical="top"/>
    </xf>
    <xf numFmtId="0" fontId="27" fillId="5" borderId="0">
      <alignment horizontal="left" vertical="top"/>
    </xf>
    <xf numFmtId="0" fontId="28" fillId="5" borderId="0">
      <alignment horizontal="left" vertical="top"/>
    </xf>
    <xf numFmtId="0" fontId="28" fillId="5" borderId="0">
      <alignment horizontal="left" vertical="top"/>
    </xf>
    <xf numFmtId="0" fontId="28" fillId="5" borderId="0">
      <alignment horizontal="left" vertical="top"/>
    </xf>
    <xf numFmtId="0" fontId="28" fillId="5" borderId="0">
      <alignment horizontal="left" vertical="top"/>
    </xf>
    <xf numFmtId="0" fontId="28" fillId="5" borderId="0">
      <alignment horizontal="left" vertical="top"/>
    </xf>
    <xf numFmtId="0" fontId="26" fillId="5" borderId="0">
      <alignment horizontal="left" vertical="top"/>
    </xf>
    <xf numFmtId="0" fontId="28" fillId="5" borderId="0">
      <alignment horizontal="left" vertical="top"/>
    </xf>
    <xf numFmtId="0" fontId="29" fillId="6" borderId="0">
      <alignment horizontal="left" vertical="top"/>
    </xf>
    <xf numFmtId="0" fontId="30" fillId="5" borderId="0">
      <alignment horizontal="center" vertical="top"/>
    </xf>
    <xf numFmtId="0" fontId="31" fillId="5" borderId="0">
      <alignment horizontal="center" vertical="top"/>
    </xf>
    <xf numFmtId="0" fontId="32" fillId="5" borderId="0">
      <alignment horizontal="right" vertical="top"/>
    </xf>
    <xf numFmtId="0" fontId="33" fillId="5" borderId="0">
      <alignment horizontal="left" vertical="top"/>
    </xf>
    <xf numFmtId="0" fontId="1" fillId="0" borderId="0"/>
  </cellStyleXfs>
  <cellXfs count="311">
    <xf numFmtId="0" fontId="0" fillId="0" borderId="0" xfId="0"/>
    <xf numFmtId="0" fontId="2" fillId="0" borderId="0" xfId="0" applyFont="1"/>
    <xf numFmtId="0" fontId="6" fillId="0" borderId="0" xfId="0" applyFont="1"/>
    <xf numFmtId="0" fontId="0" fillId="2" borderId="0" xfId="0" applyFill="1"/>
    <xf numFmtId="0" fontId="13" fillId="2" borderId="0" xfId="0" applyFont="1" applyFill="1" applyAlignment="1">
      <alignment horizontal="center"/>
    </xf>
    <xf numFmtId="14" fontId="13" fillId="2" borderId="0" xfId="0" applyNumberFormat="1" applyFont="1" applyFill="1" applyAlignment="1">
      <alignment horizontal="center"/>
    </xf>
    <xf numFmtId="43" fontId="16" fillId="2" borderId="0" xfId="1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43" fontId="19" fillId="3" borderId="7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3" fontId="6" fillId="0" borderId="0" xfId="1" applyFont="1" applyFill="1" applyBorder="1"/>
    <xf numFmtId="0" fontId="11" fillId="2" borderId="0" xfId="0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14" fontId="12" fillId="2" borderId="0" xfId="0" applyNumberFormat="1" applyFont="1" applyFill="1" applyAlignment="1">
      <alignment horizontal="center" wrapText="1"/>
    </xf>
    <xf numFmtId="12" fontId="12" fillId="2" borderId="0" xfId="1" applyNumberFormat="1" applyFont="1" applyFill="1" applyBorder="1" applyAlignment="1">
      <alignment horizontal="center"/>
    </xf>
    <xf numFmtId="12" fontId="8" fillId="2" borderId="0" xfId="1" applyNumberFormat="1" applyFont="1" applyFill="1" applyBorder="1" applyAlignment="1">
      <alignment horizontal="center" wrapText="1"/>
    </xf>
    <xf numFmtId="43" fontId="8" fillId="2" borderId="0" xfId="1" applyFont="1" applyFill="1" applyBorder="1" applyAlignment="1">
      <alignment horizontal="center" wrapText="1"/>
    </xf>
    <xf numFmtId="43" fontId="6" fillId="2" borderId="0" xfId="1" applyFont="1" applyFill="1" applyBorder="1" applyAlignment="1">
      <alignment horizontal="center" wrapText="1"/>
    </xf>
    <xf numFmtId="43" fontId="17" fillId="2" borderId="13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/>
    </xf>
    <xf numFmtId="43" fontId="8" fillId="2" borderId="1" xfId="1" applyFont="1" applyFill="1" applyBorder="1" applyAlignment="1">
      <alignment horizontal="center" wrapText="1"/>
    </xf>
    <xf numFmtId="14" fontId="15" fillId="2" borderId="0" xfId="0" applyNumberFormat="1" applyFont="1" applyFill="1" applyAlignment="1">
      <alignment horizontal="right"/>
    </xf>
    <xf numFmtId="0" fontId="7" fillId="0" borderId="1" xfId="0" applyFont="1" applyBorder="1" applyAlignment="1">
      <alignment horizontal="center"/>
    </xf>
    <xf numFmtId="43" fontId="17" fillId="2" borderId="0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wrapText="1"/>
    </xf>
    <xf numFmtId="0" fontId="10" fillId="2" borderId="0" xfId="0" applyFont="1" applyFill="1" applyAlignment="1">
      <alignment vertical="top"/>
    </xf>
    <xf numFmtId="49" fontId="10" fillId="2" borderId="0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18" fillId="2" borderId="9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12" fontId="8" fillId="2" borderId="0" xfId="1" applyNumberFormat="1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43" fontId="12" fillId="2" borderId="0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wrapText="1"/>
    </xf>
    <xf numFmtId="39" fontId="9" fillId="2" borderId="1" xfId="1" applyNumberFormat="1" applyFont="1" applyFill="1" applyBorder="1" applyAlignment="1">
      <alignment horizontal="center" wrapText="1"/>
    </xf>
    <xf numFmtId="12" fontId="8" fillId="2" borderId="1" xfId="1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9" fillId="2" borderId="0" xfId="1" applyNumberFormat="1" applyFont="1" applyFill="1" applyBorder="1" applyAlignment="1">
      <alignment horizontal="right" wrapText="1"/>
    </xf>
    <xf numFmtId="43" fontId="14" fillId="2" borderId="0" xfId="0" applyNumberFormat="1" applyFont="1" applyFill="1"/>
    <xf numFmtId="39" fontId="8" fillId="2" borderId="1" xfId="1" applyNumberFormat="1" applyFont="1" applyFill="1" applyBorder="1" applyAlignment="1">
      <alignment horizontal="center"/>
    </xf>
    <xf numFmtId="12" fontId="8" fillId="2" borderId="0" xfId="1" applyNumberFormat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wrapText="1"/>
    </xf>
    <xf numFmtId="43" fontId="6" fillId="2" borderId="0" xfId="1" applyFont="1" applyFill="1" applyBorder="1" applyAlignment="1">
      <alignment wrapText="1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43" fontId="23" fillId="2" borderId="0" xfId="1" applyFont="1" applyFill="1" applyBorder="1" applyAlignment="1">
      <alignment vertical="center" wrapText="1"/>
    </xf>
    <xf numFmtId="43" fontId="7" fillId="0" borderId="1" xfId="0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12" fillId="0" borderId="0" xfId="0" applyFont="1"/>
    <xf numFmtId="43" fontId="11" fillId="0" borderId="0" xfId="1" applyFont="1" applyBorder="1" applyAlignment="1"/>
    <xf numFmtId="43" fontId="11" fillId="0" borderId="0" xfId="0" applyNumberFormat="1" applyFont="1"/>
    <xf numFmtId="0" fontId="11" fillId="0" borderId="4" xfId="0" applyFont="1" applyBorder="1" applyAlignment="1">
      <alignment horizontal="center"/>
    </xf>
    <xf numFmtId="43" fontId="11" fillId="0" borderId="18" xfId="1" applyFont="1" applyBorder="1" applyAlignment="1">
      <alignment horizontal="center"/>
    </xf>
    <xf numFmtId="43" fontId="11" fillId="0" borderId="5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49" fontId="22" fillId="2" borderId="12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43" fontId="7" fillId="0" borderId="1" xfId="5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6" fillId="2" borderId="1" xfId="5" applyFont="1" applyFill="1" applyBorder="1" applyAlignment="1">
      <alignment horizontal="center" wrapText="1"/>
    </xf>
    <xf numFmtId="12" fontId="8" fillId="2" borderId="3" xfId="5" applyNumberFormat="1" applyFont="1" applyFill="1" applyBorder="1" applyAlignment="1">
      <alignment horizontal="center" wrapText="1"/>
    </xf>
    <xf numFmtId="43" fontId="8" fillId="2" borderId="3" xfId="5" applyFont="1" applyFill="1" applyBorder="1" applyAlignment="1">
      <alignment horizontal="center" wrapText="1"/>
    </xf>
    <xf numFmtId="43" fontId="6" fillId="0" borderId="1" xfId="5" applyFont="1" applyFill="1" applyBorder="1" applyAlignment="1">
      <alignment horizontal="center" vertical="center" wrapText="1"/>
    </xf>
    <xf numFmtId="39" fontId="7" fillId="0" borderId="1" xfId="5" applyNumberFormat="1" applyFont="1" applyBorder="1"/>
    <xf numFmtId="43" fontId="7" fillId="0" borderId="1" xfId="5" applyFont="1" applyFill="1" applyBorder="1"/>
    <xf numFmtId="2" fontId="7" fillId="0" borderId="1" xfId="0" applyNumberFormat="1" applyFont="1" applyBorder="1" applyAlignment="1">
      <alignment horizontal="right"/>
    </xf>
    <xf numFmtId="0" fontId="22" fillId="2" borderId="1" xfId="0" applyFont="1" applyFill="1" applyBorder="1" applyAlignment="1">
      <alignment horizontal="center"/>
    </xf>
    <xf numFmtId="43" fontId="22" fillId="2" borderId="1" xfId="2" applyFont="1" applyFill="1" applyBorder="1" applyAlignment="1">
      <alignment horizontal="center"/>
    </xf>
    <xf numFmtId="43" fontId="2" fillId="0" borderId="1" xfId="5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4" fontId="23" fillId="2" borderId="1" xfId="0" applyNumberFormat="1" applyFont="1" applyFill="1" applyBorder="1" applyAlignment="1">
      <alignment horizontal="center"/>
    </xf>
    <xf numFmtId="43" fontId="23" fillId="2" borderId="1" xfId="2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43" fontId="20" fillId="0" borderId="21" xfId="1" applyFont="1" applyBorder="1" applyAlignment="1">
      <alignment horizontal="center"/>
    </xf>
    <xf numFmtId="43" fontId="20" fillId="0" borderId="22" xfId="1" applyFont="1" applyBorder="1" applyAlignment="1">
      <alignment horizontal="center"/>
    </xf>
    <xf numFmtId="0" fontId="18" fillId="2" borderId="22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wrapText="1"/>
    </xf>
    <xf numFmtId="14" fontId="6" fillId="2" borderId="3" xfId="0" applyNumberFormat="1" applyFont="1" applyFill="1" applyBorder="1" applyAlignment="1">
      <alignment horizontal="center" wrapText="1"/>
    </xf>
    <xf numFmtId="12" fontId="6" fillId="2" borderId="1" xfId="5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43" fontId="6" fillId="2" borderId="1" xfId="5" applyFont="1" applyFill="1" applyBorder="1"/>
    <xf numFmtId="14" fontId="6" fillId="2" borderId="1" xfId="0" applyNumberFormat="1" applyFont="1" applyFill="1" applyBorder="1" applyAlignment="1">
      <alignment horizontal="center"/>
    </xf>
    <xf numFmtId="12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wrapText="1"/>
    </xf>
    <xf numFmtId="0" fontId="20" fillId="0" borderId="23" xfId="0" applyFont="1" applyBorder="1" applyAlignment="1">
      <alignment horizontal="center"/>
    </xf>
    <xf numFmtId="43" fontId="20" fillId="0" borderId="6" xfId="1" applyFont="1" applyBorder="1" applyAlignment="1">
      <alignment horizontal="center"/>
    </xf>
    <xf numFmtId="49" fontId="22" fillId="2" borderId="1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24" fillId="2" borderId="1" xfId="0" applyFont="1" applyFill="1" applyBorder="1" applyAlignment="1">
      <alignment horizontal="center" wrapText="1"/>
    </xf>
    <xf numFmtId="43" fontId="23" fillId="2" borderId="1" xfId="1" applyFont="1" applyFill="1" applyBorder="1" applyAlignment="1">
      <alignment horizontal="center" wrapText="1"/>
    </xf>
    <xf numFmtId="43" fontId="22" fillId="2" borderId="1" xfId="1" applyFont="1" applyFill="1" applyBorder="1"/>
    <xf numFmtId="0" fontId="38" fillId="0" borderId="0" xfId="0" applyFont="1"/>
    <xf numFmtId="43" fontId="22" fillId="2" borderId="15" xfId="1" applyFont="1" applyFill="1" applyBorder="1" applyAlignment="1">
      <alignment horizontal="center" wrapText="1"/>
    </xf>
    <xf numFmtId="43" fontId="22" fillId="2" borderId="16" xfId="1" applyFont="1" applyFill="1" applyBorder="1" applyAlignment="1">
      <alignment horizontal="center" wrapText="1"/>
    </xf>
    <xf numFmtId="43" fontId="22" fillId="2" borderId="17" xfId="1" applyFont="1" applyFill="1" applyBorder="1" applyAlignment="1">
      <alignment horizontal="center" wrapText="1"/>
    </xf>
    <xf numFmtId="4" fontId="24" fillId="0" borderId="1" xfId="0" applyNumberFormat="1" applyFont="1" applyBorder="1"/>
    <xf numFmtId="14" fontId="23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/>
    <xf numFmtId="43" fontId="22" fillId="2" borderId="0" xfId="2" applyFont="1" applyFill="1" applyBorder="1" applyAlignment="1">
      <alignment horizontal="center"/>
    </xf>
    <xf numFmtId="0" fontId="38" fillId="2" borderId="0" xfId="0" applyFont="1" applyFill="1"/>
    <xf numFmtId="0" fontId="22" fillId="2" borderId="16" xfId="0" applyFont="1" applyFill="1" applyBorder="1" applyAlignment="1">
      <alignment horizontal="center" wrapText="1"/>
    </xf>
    <xf numFmtId="49" fontId="22" fillId="2" borderId="16" xfId="0" applyNumberFormat="1" applyFont="1" applyFill="1" applyBorder="1" applyAlignment="1">
      <alignment horizontal="center" wrapText="1"/>
    </xf>
    <xf numFmtId="0" fontId="24" fillId="2" borderId="16" xfId="0" applyFont="1" applyFill="1" applyBorder="1" applyAlignment="1">
      <alignment horizontal="center" wrapText="1"/>
    </xf>
    <xf numFmtId="43" fontId="22" fillId="2" borderId="0" xfId="1" applyFont="1" applyFill="1" applyBorder="1" applyAlignment="1">
      <alignment horizontal="right" vertical="center" wrapText="1"/>
    </xf>
    <xf numFmtId="43" fontId="24" fillId="0" borderId="14" xfId="0" applyNumberFormat="1" applyFont="1" applyBorder="1"/>
    <xf numFmtId="43" fontId="38" fillId="0" borderId="0" xfId="0" applyNumberFormat="1" applyFont="1"/>
    <xf numFmtId="49" fontId="23" fillId="2" borderId="0" xfId="0" applyNumberFormat="1" applyFont="1" applyFill="1" applyAlignment="1">
      <alignment horizontal="center"/>
    </xf>
    <xf numFmtId="43" fontId="23" fillId="2" borderId="0" xfId="1" applyFont="1" applyFill="1"/>
    <xf numFmtId="43" fontId="22" fillId="2" borderId="0" xfId="1" applyFont="1" applyFill="1" applyBorder="1" applyAlignment="1">
      <alignment horizontal="right"/>
    </xf>
    <xf numFmtId="43" fontId="22" fillId="2" borderId="0" xfId="1" applyFont="1" applyFill="1" applyBorder="1"/>
    <xf numFmtId="43" fontId="22" fillId="2" borderId="20" xfId="1" applyFont="1" applyFill="1" applyBorder="1" applyAlignment="1">
      <alignment horizontal="right"/>
    </xf>
    <xf numFmtId="43" fontId="22" fillId="2" borderId="20" xfId="1" applyFont="1" applyFill="1" applyBorder="1"/>
    <xf numFmtId="43" fontId="22" fillId="2" borderId="12" xfId="1" applyFont="1" applyFill="1" applyBorder="1" applyAlignment="1">
      <alignment horizontal="right"/>
    </xf>
    <xf numFmtId="43" fontId="22" fillId="2" borderId="12" xfId="1" applyFont="1" applyFill="1" applyBorder="1"/>
    <xf numFmtId="0" fontId="24" fillId="4" borderId="4" xfId="0" applyFont="1" applyFill="1" applyBorder="1" applyAlignment="1">
      <alignment horizontal="right"/>
    </xf>
    <xf numFmtId="43" fontId="24" fillId="4" borderId="5" xfId="0" applyNumberFormat="1" applyFont="1" applyFill="1" applyBorder="1"/>
    <xf numFmtId="49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3" fontId="5" fillId="0" borderId="1" xfId="5" applyFont="1" applyBorder="1" applyAlignment="1">
      <alignment horizontal="right"/>
    </xf>
    <xf numFmtId="165" fontId="40" fillId="2" borderId="1" xfId="0" applyNumberFormat="1" applyFont="1" applyFill="1" applyBorder="1" applyAlignment="1">
      <alignment horizontal="left"/>
    </xf>
    <xf numFmtId="165" fontId="40" fillId="2" borderId="1" xfId="0" applyNumberFormat="1" applyFont="1" applyFill="1" applyBorder="1" applyAlignment="1">
      <alignment horizontal="center"/>
    </xf>
    <xf numFmtId="43" fontId="2" fillId="2" borderId="1" xfId="5" applyFont="1" applyFill="1" applyBorder="1" applyAlignment="1">
      <alignment horizontal="right"/>
    </xf>
    <xf numFmtId="165" fontId="40" fillId="0" borderId="1" xfId="0" applyNumberFormat="1" applyFont="1" applyBorder="1" applyAlignment="1">
      <alignment horizontal="left"/>
    </xf>
    <xf numFmtId="165" fontId="40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/>
    </xf>
    <xf numFmtId="165" fontId="41" fillId="0" borderId="1" xfId="0" applyNumberFormat="1" applyFont="1" applyBorder="1" applyAlignment="1">
      <alignment horizontal="center"/>
    </xf>
    <xf numFmtId="43" fontId="41" fillId="0" borderId="1" xfId="5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5" fontId="41" fillId="0" borderId="1" xfId="0" applyNumberFormat="1" applyFont="1" applyBorder="1" applyAlignment="1">
      <alignment horizontal="left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2" fillId="2" borderId="1" xfId="5" applyFont="1" applyFill="1" applyBorder="1" applyAlignment="1"/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2" fillId="0" borderId="1" xfId="5" applyFont="1" applyFill="1" applyBorder="1" applyAlignment="1"/>
    <xf numFmtId="166" fontId="40" fillId="2" borderId="1" xfId="0" applyNumberFormat="1" applyFont="1" applyFill="1" applyBorder="1" applyAlignment="1">
      <alignment horizontal="left"/>
    </xf>
    <xf numFmtId="1" fontId="40" fillId="2" borderId="1" xfId="0" applyNumberFormat="1" applyFont="1" applyFill="1" applyBorder="1" applyAlignment="1">
      <alignment horizontal="left"/>
    </xf>
    <xf numFmtId="0" fontId="42" fillId="2" borderId="1" xfId="0" applyFont="1" applyFill="1" applyBorder="1" applyAlignment="1">
      <alignment horizontal="center"/>
    </xf>
    <xf numFmtId="4" fontId="40" fillId="2" borderId="1" xfId="0" applyNumberFormat="1" applyFont="1" applyFill="1" applyBorder="1" applyAlignment="1">
      <alignment horizontal="right"/>
    </xf>
    <xf numFmtId="166" fontId="2" fillId="2" borderId="1" xfId="5" applyNumberFormat="1" applyFont="1" applyFill="1" applyBorder="1" applyAlignment="1">
      <alignment horizontal="left" wrapText="1"/>
    </xf>
    <xf numFmtId="43" fontId="2" fillId="2" borderId="1" xfId="5" applyFont="1" applyFill="1" applyBorder="1" applyAlignment="1">
      <alignment horizontal="center" wrapText="1"/>
    </xf>
    <xf numFmtId="1" fontId="2" fillId="2" borderId="1" xfId="5" applyNumberFormat="1" applyFont="1" applyFill="1" applyBorder="1" applyAlignment="1">
      <alignment horizontal="left" wrapText="1"/>
    </xf>
    <xf numFmtId="166" fontId="2" fillId="0" borderId="1" xfId="5" applyNumberFormat="1" applyFont="1" applyFill="1" applyBorder="1" applyAlignment="1">
      <alignment horizontal="left" wrapText="1"/>
    </xf>
    <xf numFmtId="1" fontId="2" fillId="0" borderId="1" xfId="5" applyNumberFormat="1" applyFont="1" applyFill="1" applyBorder="1" applyAlignment="1">
      <alignment horizontal="left" wrapText="1"/>
    </xf>
    <xf numFmtId="0" fontId="42" fillId="0" borderId="1" xfId="0" applyFont="1" applyBorder="1" applyAlignment="1">
      <alignment horizontal="center"/>
    </xf>
    <xf numFmtId="43" fontId="2" fillId="0" borderId="1" xfId="5" applyFont="1" applyFill="1" applyBorder="1" applyAlignment="1">
      <alignment horizontal="center" wrapText="1"/>
    </xf>
    <xf numFmtId="12" fontId="2" fillId="2" borderId="1" xfId="5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/>
    </xf>
    <xf numFmtId="14" fontId="41" fillId="2" borderId="1" xfId="0" applyNumberFormat="1" applyFont="1" applyFill="1" applyBorder="1" applyAlignment="1">
      <alignment horizontal="center"/>
    </xf>
    <xf numFmtId="43" fontId="2" fillId="0" borderId="1" xfId="5" applyFont="1" applyBorder="1"/>
    <xf numFmtId="166" fontId="2" fillId="0" borderId="1" xfId="0" applyNumberFormat="1" applyFont="1" applyBorder="1" applyAlignment="1">
      <alignment horizontal="center"/>
    </xf>
    <xf numFmtId="43" fontId="2" fillId="0" borderId="1" xfId="5" applyFont="1" applyBorder="1" applyAlignment="1">
      <alignment horizontal="center"/>
    </xf>
    <xf numFmtId="43" fontId="2" fillId="0" borderId="1" xfId="5" applyFont="1" applyFill="1" applyBorder="1" applyAlignment="1">
      <alignment wrapText="1"/>
    </xf>
    <xf numFmtId="0" fontId="24" fillId="2" borderId="24" xfId="0" applyFont="1" applyFill="1" applyBorder="1" applyAlignment="1">
      <alignment horizontal="center" wrapText="1"/>
    </xf>
    <xf numFmtId="43" fontId="43" fillId="2" borderId="1" xfId="5" applyFont="1" applyFill="1" applyBorder="1" applyAlignment="1">
      <alignment horizontal="center"/>
    </xf>
    <xf numFmtId="43" fontId="7" fillId="0" borderId="2" xfId="5" applyFont="1" applyBorder="1" applyAlignment="1">
      <alignment horizontal="center"/>
    </xf>
    <xf numFmtId="43" fontId="43" fillId="0" borderId="1" xfId="5" applyFont="1" applyFill="1" applyBorder="1" applyAlignment="1">
      <alignment horizontal="center"/>
    </xf>
    <xf numFmtId="43" fontId="43" fillId="2" borderId="3" xfId="5" applyFont="1" applyFill="1" applyBorder="1" applyAlignment="1">
      <alignment horizontal="center"/>
    </xf>
    <xf numFmtId="43" fontId="7" fillId="0" borderId="25" xfId="5" applyFont="1" applyBorder="1" applyAlignment="1">
      <alignment horizontal="center"/>
    </xf>
    <xf numFmtId="43" fontId="7" fillId="0" borderId="2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43" fontId="24" fillId="0" borderId="0" xfId="0" applyNumberFormat="1" applyFont="1"/>
    <xf numFmtId="0" fontId="44" fillId="2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" xfId="0" applyBorder="1" applyAlignment="1">
      <alignment horizontal="right"/>
    </xf>
    <xf numFmtId="0" fontId="44" fillId="0" borderId="4" xfId="0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2" fontId="44" fillId="0" borderId="4" xfId="0" applyNumberFormat="1" applyFont="1" applyBorder="1" applyAlignment="1">
      <alignment horizontal="center"/>
    </xf>
    <xf numFmtId="2" fontId="44" fillId="0" borderId="5" xfId="0" applyNumberFormat="1" applyFont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14" fontId="9" fillId="2" borderId="4" xfId="1" applyNumberFormat="1" applyFont="1" applyFill="1" applyBorder="1" applyAlignment="1">
      <alignment horizontal="right" wrapText="1"/>
    </xf>
    <xf numFmtId="14" fontId="9" fillId="2" borderId="18" xfId="1" applyNumberFormat="1" applyFont="1" applyFill="1" applyBorder="1" applyAlignment="1">
      <alignment horizontal="right" wrapText="1"/>
    </xf>
    <xf numFmtId="14" fontId="9" fillId="2" borderId="5" xfId="1" applyNumberFormat="1" applyFont="1" applyFill="1" applyBorder="1" applyAlignment="1">
      <alignment horizontal="right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/>
    </xf>
    <xf numFmtId="43" fontId="24" fillId="2" borderId="0" xfId="1" applyFont="1" applyFill="1" applyBorder="1" applyAlignment="1">
      <alignment horizontal="center"/>
    </xf>
    <xf numFmtId="43" fontId="21" fillId="2" borderId="0" xfId="1" applyFont="1" applyFill="1" applyAlignment="1">
      <alignment horizontal="center" vertical="center"/>
    </xf>
    <xf numFmtId="49" fontId="10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5" fillId="2" borderId="20" xfId="0" applyFont="1" applyFill="1" applyBorder="1" applyAlignment="1">
      <alignment horizontal="right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14" fontId="17" fillId="2" borderId="20" xfId="0" applyNumberFormat="1" applyFont="1" applyFill="1" applyBorder="1" applyAlignment="1">
      <alignment horizontal="right"/>
    </xf>
    <xf numFmtId="14" fontId="17" fillId="2" borderId="0" xfId="0" applyNumberFormat="1" applyFont="1" applyFill="1" applyAlignment="1">
      <alignment horizontal="right"/>
    </xf>
    <xf numFmtId="0" fontId="17" fillId="2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4" fontId="5" fillId="0" borderId="4" xfId="0" applyNumberFormat="1" applyFont="1" applyBorder="1" applyAlignment="1">
      <alignment horizontal="right"/>
    </xf>
    <xf numFmtId="14" fontId="5" fillId="0" borderId="18" xfId="0" applyNumberFormat="1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43" fontId="22" fillId="2" borderId="1" xfId="1" applyFont="1" applyFill="1" applyBorder="1" applyAlignment="1">
      <alignment horizontal="right"/>
    </xf>
    <xf numFmtId="49" fontId="24" fillId="2" borderId="19" xfId="1" applyNumberFormat="1" applyFont="1" applyFill="1" applyBorder="1" applyAlignment="1">
      <alignment horizontal="center"/>
    </xf>
    <xf numFmtId="43" fontId="24" fillId="2" borderId="0" xfId="1" applyFont="1" applyFill="1" applyAlignment="1">
      <alignment horizontal="center"/>
    </xf>
    <xf numFmtId="0" fontId="39" fillId="2" borderId="4" xfId="0" applyFont="1" applyFill="1" applyBorder="1" applyAlignment="1">
      <alignment horizontal="right"/>
    </xf>
    <xf numFmtId="0" fontId="39" fillId="2" borderId="18" xfId="0" applyFont="1" applyFill="1" applyBorder="1" applyAlignment="1">
      <alignment horizontal="right"/>
    </xf>
    <xf numFmtId="0" fontId="39" fillId="2" borderId="5" xfId="0" applyFont="1" applyFill="1" applyBorder="1" applyAlignment="1">
      <alignment horizontal="right"/>
    </xf>
    <xf numFmtId="0" fontId="22" fillId="2" borderId="0" xfId="0" applyFont="1" applyFill="1" applyAlignment="1">
      <alignment horizontal="center" vertical="center"/>
    </xf>
    <xf numFmtId="43" fontId="22" fillId="2" borderId="4" xfId="1" applyFont="1" applyFill="1" applyBorder="1" applyAlignment="1">
      <alignment horizontal="right"/>
    </xf>
    <xf numFmtId="43" fontId="22" fillId="2" borderId="18" xfId="1" applyFont="1" applyFill="1" applyBorder="1" applyAlignment="1">
      <alignment horizontal="right"/>
    </xf>
    <xf numFmtId="43" fontId="22" fillId="2" borderId="5" xfId="1" applyFont="1" applyFill="1" applyBorder="1" applyAlignment="1">
      <alignment horizontal="right"/>
    </xf>
    <xf numFmtId="0" fontId="46" fillId="0" borderId="0" xfId="0" applyFont="1"/>
    <xf numFmtId="0" fontId="47" fillId="0" borderId="0" xfId="0" applyFont="1"/>
    <xf numFmtId="168" fontId="47" fillId="0" borderId="0" xfId="0" applyNumberFormat="1" applyFont="1"/>
    <xf numFmtId="0" fontId="47" fillId="0" borderId="0" xfId="0" applyFont="1" applyAlignment="1">
      <alignment horizontal="center" readingOrder="1"/>
    </xf>
    <xf numFmtId="0" fontId="47" fillId="0" borderId="0" xfId="0" applyFont="1" applyAlignment="1">
      <alignment wrapText="1"/>
    </xf>
    <xf numFmtId="0" fontId="45" fillId="0" borderId="0" xfId="0" applyFont="1" applyAlignment="1">
      <alignment horizontal="center"/>
    </xf>
    <xf numFmtId="168" fontId="48" fillId="0" borderId="0" xfId="0" applyNumberFormat="1" applyFont="1"/>
    <xf numFmtId="0" fontId="47" fillId="0" borderId="9" xfId="0" applyFont="1" applyBorder="1" applyAlignment="1">
      <alignment vertical="center" wrapText="1"/>
    </xf>
    <xf numFmtId="43" fontId="47" fillId="0" borderId="0" xfId="0" applyNumberFormat="1" applyFont="1"/>
    <xf numFmtId="43" fontId="47" fillId="0" borderId="0" xfId="0" applyNumberFormat="1" applyFont="1" applyAlignment="1">
      <alignment horizontal="center" readingOrder="1"/>
    </xf>
    <xf numFmtId="0" fontId="44" fillId="0" borderId="9" xfId="0" applyFont="1" applyBorder="1" applyAlignment="1">
      <alignment wrapText="1"/>
    </xf>
    <xf numFmtId="168" fontId="46" fillId="0" borderId="0" xfId="0" applyNumberFormat="1" applyFont="1"/>
    <xf numFmtId="43" fontId="47" fillId="0" borderId="0" xfId="1" applyFont="1"/>
    <xf numFmtId="168" fontId="0" fillId="0" borderId="0" xfId="0" applyNumberFormat="1"/>
    <xf numFmtId="168" fontId="49" fillId="7" borderId="0" xfId="1" applyNumberFormat="1" applyFont="1" applyFill="1" applyBorder="1" applyAlignment="1">
      <alignment horizontal="center" readingOrder="1"/>
    </xf>
    <xf numFmtId="168" fontId="49" fillId="7" borderId="26" xfId="1" applyNumberFormat="1" applyFont="1" applyFill="1" applyBorder="1" applyAlignment="1">
      <alignment horizontal="center" readingOrder="1"/>
    </xf>
    <xf numFmtId="0" fontId="50" fillId="7" borderId="26" xfId="0" applyFont="1" applyFill="1" applyBorder="1" applyAlignment="1">
      <alignment vertical="center" wrapText="1"/>
    </xf>
    <xf numFmtId="168" fontId="47" fillId="0" borderId="0" xfId="1" applyNumberFormat="1" applyFont="1"/>
    <xf numFmtId="168" fontId="47" fillId="0" borderId="0" xfId="1" applyNumberFormat="1" applyFont="1" applyAlignment="1">
      <alignment horizontal="center" readingOrder="1"/>
    </xf>
    <xf numFmtId="0" fontId="47" fillId="0" borderId="0" xfId="0" applyFont="1" applyAlignment="1">
      <alignment horizontal="left" wrapText="1"/>
    </xf>
    <xf numFmtId="168" fontId="44" fillId="0" borderId="0" xfId="1" applyNumberFormat="1" applyFont="1" applyAlignment="1">
      <alignment horizontal="center" readingOrder="1"/>
    </xf>
    <xf numFmtId="0" fontId="44" fillId="0" borderId="0" xfId="0" applyFont="1" applyAlignment="1">
      <alignment horizontal="left" wrapText="1"/>
    </xf>
    <xf numFmtId="168" fontId="47" fillId="0" borderId="0" xfId="1" applyNumberFormat="1" applyFont="1" applyBorder="1"/>
    <xf numFmtId="168" fontId="47" fillId="0" borderId="0" xfId="1" applyNumberFormat="1" applyFont="1" applyBorder="1" applyAlignment="1">
      <alignment horizontal="center" readingOrder="1"/>
    </xf>
    <xf numFmtId="168" fontId="44" fillId="0" borderId="0" xfId="1" applyNumberFormat="1" applyFont="1" applyBorder="1"/>
    <xf numFmtId="168" fontId="44" fillId="0" borderId="0" xfId="1" applyNumberFormat="1" applyFont="1" applyBorder="1" applyAlignment="1">
      <alignment horizontal="center" readingOrder="1"/>
    </xf>
    <xf numFmtId="0" fontId="44" fillId="0" borderId="27" xfId="0" applyFont="1" applyBorder="1" applyAlignment="1">
      <alignment horizontal="left" wrapText="1"/>
    </xf>
    <xf numFmtId="168" fontId="47" fillId="0" borderId="0" xfId="0" applyNumberFormat="1" applyFont="1" applyAlignment="1">
      <alignment horizontal="center" readingOrder="1"/>
    </xf>
    <xf numFmtId="168" fontId="44" fillId="0" borderId="0" xfId="0" applyNumberFormat="1" applyFont="1" applyAlignment="1">
      <alignment horizontal="center" readingOrder="1"/>
    </xf>
    <xf numFmtId="168" fontId="44" fillId="0" borderId="0" xfId="0" applyNumberFormat="1" applyFont="1"/>
    <xf numFmtId="168" fontId="47" fillId="0" borderId="0" xfId="1" applyNumberFormat="1" applyFont="1" applyBorder="1" applyAlignment="1">
      <alignment horizontal="center" vertical="center"/>
    </xf>
    <xf numFmtId="43" fontId="47" fillId="0" borderId="0" xfId="1" applyFont="1" applyBorder="1"/>
    <xf numFmtId="43" fontId="44" fillId="0" borderId="0" xfId="1" applyFont="1" applyBorder="1"/>
    <xf numFmtId="169" fontId="51" fillId="0" borderId="0" xfId="0" applyNumberFormat="1" applyFont="1"/>
    <xf numFmtId="169" fontId="44" fillId="0" borderId="0" xfId="0" applyNumberFormat="1" applyFont="1"/>
    <xf numFmtId="169" fontId="44" fillId="0" borderId="0" xfId="0" applyNumberFormat="1" applyFont="1" applyAlignment="1">
      <alignment horizontal="center" readingOrder="1"/>
    </xf>
    <xf numFmtId="0" fontId="45" fillId="0" borderId="0" xfId="0" applyFont="1"/>
    <xf numFmtId="0" fontId="52" fillId="8" borderId="0" xfId="0" applyFont="1" applyFill="1" applyAlignment="1">
      <alignment horizontal="center"/>
    </xf>
    <xf numFmtId="0" fontId="52" fillId="8" borderId="28" xfId="0" applyFont="1" applyFill="1" applyBorder="1" applyAlignment="1">
      <alignment horizontal="center"/>
    </xf>
    <xf numFmtId="0" fontId="49" fillId="8" borderId="29" xfId="0" applyFont="1" applyFill="1" applyBorder="1" applyAlignment="1">
      <alignment horizontal="center"/>
    </xf>
    <xf numFmtId="0" fontId="49" fillId="8" borderId="28" xfId="0" applyFont="1" applyFill="1" applyBorder="1" applyAlignment="1">
      <alignment horizontal="center"/>
    </xf>
    <xf numFmtId="168" fontId="49" fillId="8" borderId="29" xfId="0" applyNumberFormat="1" applyFont="1" applyFill="1" applyBorder="1" applyAlignment="1">
      <alignment horizontal="center"/>
    </xf>
    <xf numFmtId="43" fontId="49" fillId="9" borderId="30" xfId="1" applyFont="1" applyFill="1" applyBorder="1" applyAlignment="1">
      <alignment horizontal="center" vertical="center" wrapText="1"/>
    </xf>
    <xf numFmtId="43" fontId="49" fillId="9" borderId="30" xfId="1" applyFont="1" applyFill="1" applyBorder="1" applyAlignment="1">
      <alignment horizontal="center" vertical="center" wrapText="1" readingOrder="1"/>
    </xf>
    <xf numFmtId="0" fontId="49" fillId="9" borderId="31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52" fillId="8" borderId="32" xfId="0" applyFont="1" applyFill="1" applyBorder="1" applyAlignment="1">
      <alignment horizontal="center" vertical="center"/>
    </xf>
    <xf numFmtId="0" fontId="52" fillId="8" borderId="33" xfId="0" applyFont="1" applyFill="1" applyBorder="1" applyAlignment="1">
      <alignment horizontal="center" vertical="center"/>
    </xf>
    <xf numFmtId="0" fontId="52" fillId="8" borderId="34" xfId="0" applyFont="1" applyFill="1" applyBorder="1" applyAlignment="1">
      <alignment horizontal="center" vertical="center"/>
    </xf>
    <xf numFmtId="43" fontId="49" fillId="9" borderId="31" xfId="1" applyFont="1" applyFill="1" applyBorder="1" applyAlignment="1">
      <alignment horizontal="center" vertical="center" wrapText="1"/>
    </xf>
    <xf numFmtId="43" fontId="49" fillId="9" borderId="31" xfId="1" applyFont="1" applyFill="1" applyBorder="1" applyAlignment="1">
      <alignment horizontal="center" vertical="center" wrapText="1" readingOrder="1"/>
    </xf>
    <xf numFmtId="0" fontId="53" fillId="0" borderId="0" xfId="0" applyFont="1" applyAlignment="1">
      <alignment horizontal="center" vertical="top" wrapText="1" readingOrder="1"/>
    </xf>
    <xf numFmtId="0" fontId="53" fillId="0" borderId="0" xfId="0" applyFont="1" applyAlignment="1">
      <alignment horizontal="center" vertical="top" wrapText="1" readingOrder="1"/>
    </xf>
    <xf numFmtId="0" fontId="53" fillId="0" borderId="35" xfId="0" applyFont="1" applyBorder="1" applyAlignment="1">
      <alignment horizontal="center" vertical="top" wrapText="1" readingOrder="1"/>
    </xf>
    <xf numFmtId="0" fontId="4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54" fillId="0" borderId="0" xfId="0" applyFont="1" applyAlignment="1">
      <alignment horizontal="center" vertical="top" wrapText="1" readingOrder="1"/>
    </xf>
    <xf numFmtId="0" fontId="54" fillId="0" borderId="35" xfId="0" applyFont="1" applyBorder="1" applyAlignment="1">
      <alignment horizontal="center" vertical="top" wrapText="1" readingOrder="1"/>
    </xf>
    <xf numFmtId="0" fontId="53" fillId="0" borderId="0" xfId="0" applyFont="1" applyAlignment="1">
      <alignment horizontal="center" vertical="center" wrapText="1" readingOrder="1"/>
    </xf>
    <xf numFmtId="0" fontId="54" fillId="0" borderId="0" xfId="0" applyFont="1" applyAlignment="1">
      <alignment horizontal="center" vertical="center" wrapText="1" readingOrder="1"/>
    </xf>
    <xf numFmtId="0" fontId="54" fillId="0" borderId="35" xfId="0" applyFont="1" applyBorder="1" applyAlignment="1">
      <alignment horizontal="center" vertical="center" wrapText="1" readingOrder="1"/>
    </xf>
  </cellXfs>
  <cellStyles count="43">
    <cellStyle name="Comma 2" xfId="15" xr:uid="{00000000-0005-0000-0000-000000000000}"/>
    <cellStyle name="Millares" xfId="1" builtinId="3"/>
    <cellStyle name="Millares 2" xfId="2" xr:uid="{00000000-0005-0000-0000-000002000000}"/>
    <cellStyle name="Millares 3" xfId="5" xr:uid="{00000000-0005-0000-0000-000003000000}"/>
    <cellStyle name="Millares 4" xfId="4" xr:uid="{00000000-0005-0000-0000-000004000000}"/>
    <cellStyle name="Moneda 2" xfId="7" xr:uid="{00000000-0005-0000-0000-000005000000}"/>
    <cellStyle name="Moneda 3" xfId="6" xr:uid="{00000000-0005-0000-0000-000006000000}"/>
    <cellStyle name="Normal" xfId="0" builtinId="0"/>
    <cellStyle name="Normal 10" xfId="3" xr:uid="{00000000-0005-0000-0000-000008000000}"/>
    <cellStyle name="Normal 2" xfId="8" xr:uid="{00000000-0005-0000-0000-000009000000}"/>
    <cellStyle name="Normal 3" xfId="9" xr:uid="{00000000-0005-0000-0000-00000A000000}"/>
    <cellStyle name="Normal 3 2" xfId="10" xr:uid="{00000000-0005-0000-0000-00000B000000}"/>
    <cellStyle name="Normal 4" xfId="11" xr:uid="{00000000-0005-0000-0000-00000C000000}"/>
    <cellStyle name="Normal 5" xfId="12" xr:uid="{00000000-0005-0000-0000-00000D000000}"/>
    <cellStyle name="Normal 6" xfId="13" xr:uid="{00000000-0005-0000-0000-00000E000000}"/>
    <cellStyle name="Normal 7" xfId="14" xr:uid="{00000000-0005-0000-0000-00000F000000}"/>
    <cellStyle name="Normal 8" xfId="16" xr:uid="{00000000-0005-0000-0000-000010000000}"/>
    <cellStyle name="Normal 9" xfId="42" xr:uid="{00000000-0005-0000-0000-000011000000}"/>
    <cellStyle name="S0" xfId="17" xr:uid="{00000000-0005-0000-0000-000012000000}"/>
    <cellStyle name="S1" xfId="18" xr:uid="{00000000-0005-0000-0000-000013000000}"/>
    <cellStyle name="S10" xfId="19" xr:uid="{00000000-0005-0000-0000-000014000000}"/>
    <cellStyle name="S11" xfId="20" xr:uid="{00000000-0005-0000-0000-000015000000}"/>
    <cellStyle name="S12" xfId="21" xr:uid="{00000000-0005-0000-0000-000016000000}"/>
    <cellStyle name="S13" xfId="22" xr:uid="{00000000-0005-0000-0000-000017000000}"/>
    <cellStyle name="S14" xfId="23" xr:uid="{00000000-0005-0000-0000-000018000000}"/>
    <cellStyle name="S15" xfId="24" xr:uid="{00000000-0005-0000-0000-000019000000}"/>
    <cellStyle name="S16" xfId="25" xr:uid="{00000000-0005-0000-0000-00001A000000}"/>
    <cellStyle name="S17" xfId="26" xr:uid="{00000000-0005-0000-0000-00001B000000}"/>
    <cellStyle name="S18" xfId="27" xr:uid="{00000000-0005-0000-0000-00001C000000}"/>
    <cellStyle name="S19" xfId="28" xr:uid="{00000000-0005-0000-0000-00001D000000}"/>
    <cellStyle name="S2" xfId="29" xr:uid="{00000000-0005-0000-0000-00001E000000}"/>
    <cellStyle name="S20" xfId="30" xr:uid="{00000000-0005-0000-0000-00001F000000}"/>
    <cellStyle name="S21" xfId="31" xr:uid="{00000000-0005-0000-0000-000020000000}"/>
    <cellStyle name="S22" xfId="32" xr:uid="{00000000-0005-0000-0000-000021000000}"/>
    <cellStyle name="S23" xfId="33" xr:uid="{00000000-0005-0000-0000-000022000000}"/>
    <cellStyle name="S24" xfId="34" xr:uid="{00000000-0005-0000-0000-000023000000}"/>
    <cellStyle name="S3" xfId="35" xr:uid="{00000000-0005-0000-0000-000024000000}"/>
    <cellStyle name="S4" xfId="36" xr:uid="{00000000-0005-0000-0000-000025000000}"/>
    <cellStyle name="S5" xfId="37" xr:uid="{00000000-0005-0000-0000-000026000000}"/>
    <cellStyle name="S6" xfId="38" xr:uid="{00000000-0005-0000-0000-000027000000}"/>
    <cellStyle name="S7" xfId="39" xr:uid="{00000000-0005-0000-0000-000028000000}"/>
    <cellStyle name="S8" xfId="40" xr:uid="{00000000-0005-0000-0000-000029000000}"/>
    <cellStyle name="S9" xfId="41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66675</xdr:rowOff>
    </xdr:from>
    <xdr:to>
      <xdr:col>5</xdr:col>
      <xdr:colOff>190500</xdr:colOff>
      <xdr:row>8</xdr:row>
      <xdr:rowOff>123824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0051" y="66675"/>
          <a:ext cx="9013824" cy="1581149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30 de septiembre 2024 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901700</xdr:colOff>
      <xdr:row>1</xdr:row>
      <xdr:rowOff>31750</xdr:rowOff>
    </xdr:from>
    <xdr:to>
      <xdr:col>2</xdr:col>
      <xdr:colOff>381000</xdr:colOff>
      <xdr:row>7</xdr:row>
      <xdr:rowOff>168275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700" y="222250"/>
          <a:ext cx="1733550" cy="1279525"/>
        </a:xfrm>
        <a:prstGeom prst="rect">
          <a:avLst/>
        </a:prstGeom>
      </xdr:spPr>
    </xdr:pic>
    <xdr:clientData/>
  </xdr:twoCellAnchor>
  <xdr:twoCellAnchor>
    <xdr:from>
      <xdr:col>0</xdr:col>
      <xdr:colOff>15875</xdr:colOff>
      <xdr:row>360</xdr:row>
      <xdr:rowOff>95250</xdr:rowOff>
    </xdr:from>
    <xdr:to>
      <xdr:col>6</xdr:col>
      <xdr:colOff>117476</xdr:colOff>
      <xdr:row>369</xdr:row>
      <xdr:rowOff>142875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75" y="72945625"/>
          <a:ext cx="10293351" cy="17621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DOLAR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30 DE SEPTIEMBRE  2024 </a:t>
          </a:r>
        </a:p>
        <a:p>
          <a:pPr algn="ctr"/>
          <a:r>
            <a:rPr lang="es-DO" sz="1600" b="1" i="1" baseline="0"/>
            <a:t>US/RD$</a:t>
          </a:r>
          <a:endParaRPr lang="es-DO" sz="1600" b="1" i="1"/>
        </a:p>
      </xdr:txBody>
    </xdr:sp>
    <xdr:clientData/>
  </xdr:twoCellAnchor>
  <xdr:twoCellAnchor editAs="oneCell">
    <xdr:from>
      <xdr:col>2</xdr:col>
      <xdr:colOff>460375</xdr:colOff>
      <xdr:row>362</xdr:row>
      <xdr:rowOff>79376</xdr:rowOff>
    </xdr:from>
    <xdr:to>
      <xdr:col>2</xdr:col>
      <xdr:colOff>1701800</xdr:colOff>
      <xdr:row>365</xdr:row>
      <xdr:rowOff>184150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625" y="73310751"/>
          <a:ext cx="1241425" cy="6762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408</xdr:row>
          <xdr:rowOff>0</xdr:rowOff>
        </xdr:from>
        <xdr:to>
          <xdr:col>3</xdr:col>
          <xdr:colOff>2619375</xdr:colOff>
          <xdr:row>411</xdr:row>
          <xdr:rowOff>152400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48100" y="81381600"/>
              <a:ext cx="2619375" cy="723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0</xdr:colOff>
      <xdr:row>416</xdr:row>
      <xdr:rowOff>0</xdr:rowOff>
    </xdr:from>
    <xdr:to>
      <xdr:col>4</xdr:col>
      <xdr:colOff>622302</xdr:colOff>
      <xdr:row>424</xdr:row>
      <xdr:rowOff>136525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84899500"/>
          <a:ext cx="7464427" cy="16605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30 de SEPTIEMBRE 2024 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492125</xdr:colOff>
      <xdr:row>417</xdr:row>
      <xdr:rowOff>158750</xdr:rowOff>
    </xdr:from>
    <xdr:to>
      <xdr:col>1</xdr:col>
      <xdr:colOff>473077</xdr:colOff>
      <xdr:row>422</xdr:row>
      <xdr:rowOff>53976</xdr:rowOff>
    </xdr:to>
    <xdr:pic>
      <xdr:nvPicPr>
        <xdr:cNvPr id="17" name="Imagen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25" y="85248750"/>
          <a:ext cx="1250952" cy="8477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111126</xdr:rowOff>
    </xdr:from>
    <xdr:to>
      <xdr:col>4</xdr:col>
      <xdr:colOff>1206500</xdr:colOff>
      <xdr:row>519</xdr:row>
      <xdr:rowOff>31750</xdr:rowOff>
    </xdr:to>
    <xdr:sp macro="" textlink="">
      <xdr:nvSpPr>
        <xdr:cNvPr id="20" name="1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03981251"/>
          <a:ext cx="8048625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30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SEPTIEMBRE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twoCellAnchor editAs="oneCell">
    <xdr:from>
      <xdr:col>0</xdr:col>
      <xdr:colOff>634999</xdr:colOff>
      <xdr:row>513</xdr:row>
      <xdr:rowOff>79376</xdr:rowOff>
    </xdr:from>
    <xdr:to>
      <xdr:col>1</xdr:col>
      <xdr:colOff>793750</xdr:colOff>
      <xdr:row>518</xdr:row>
      <xdr:rowOff>15875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9" y="104140001"/>
          <a:ext cx="1428751" cy="8889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584</xdr:row>
      <xdr:rowOff>142875</xdr:rowOff>
    </xdr:from>
    <xdr:to>
      <xdr:col>4</xdr:col>
      <xdr:colOff>376008</xdr:colOff>
      <xdr:row>596</xdr:row>
      <xdr:rowOff>155121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1270000" y="117348000"/>
          <a:ext cx="6678383" cy="2298246"/>
          <a:chOff x="0" y="0"/>
          <a:chExt cx="6051550" cy="1419225"/>
        </a:xfrm>
      </xdr:grpSpPr>
      <xdr:pic>
        <xdr:nvPicPr>
          <xdr:cNvPr id="28" name="Imagen 2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30" name="Imagen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31" name="Imagen 3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1314450</xdr:colOff>
      <xdr:row>80</xdr:row>
      <xdr:rowOff>457200</xdr:rowOff>
    </xdr:from>
    <xdr:to>
      <xdr:col>10</xdr:col>
      <xdr:colOff>348344</xdr:colOff>
      <xdr:row>83</xdr:row>
      <xdr:rowOff>140011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3D43EA0-70FC-41CB-8962-93F75B816C85}"/>
            </a:ext>
          </a:extLst>
        </xdr:cNvPr>
        <xdr:cNvGrpSpPr/>
      </xdr:nvGrpSpPr>
      <xdr:grpSpPr>
        <a:xfrm>
          <a:off x="4838700" y="22631400"/>
          <a:ext cx="9720944" cy="2787961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E5BFFD5B-8347-9AF6-8593-3C4807D2F6AD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ACCDD852-7405-1498-A4E7-C2063EEEDAD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4DD3A6C7-5EB3-80E6-C59F-211C3EC274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F6EB5817-19AF-AFD4-4898-1143832E65D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514350</xdr:colOff>
      <xdr:row>0</xdr:row>
      <xdr:rowOff>152400</xdr:rowOff>
    </xdr:from>
    <xdr:ext cx="2709861" cy="1301666"/>
    <xdr:pic>
      <xdr:nvPicPr>
        <xdr:cNvPr id="7" name="3 Imagen">
          <a:extLst>
            <a:ext uri="{FF2B5EF4-FFF2-40B4-BE49-F238E27FC236}">
              <a16:creationId xmlns:a16="http://schemas.microsoft.com/office/drawing/2014/main" id="{AED1BF38-7E9B-4160-AF78-558A20AA8CA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52400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469105</xdr:colOff>
      <xdr:row>0</xdr:row>
      <xdr:rowOff>259969</xdr:rowOff>
    </xdr:from>
    <xdr:ext cx="1493981" cy="1098847"/>
    <xdr:pic>
      <xdr:nvPicPr>
        <xdr:cNvPr id="8" name="4 Imagen">
          <a:extLst>
            <a:ext uri="{FF2B5EF4-FFF2-40B4-BE49-F238E27FC236}">
              <a16:creationId xmlns:a16="http://schemas.microsoft.com/office/drawing/2014/main" id="{7F2B563E-1B37-4EDE-ACB4-4D7300304E1D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2661105" y="193294"/>
          <a:ext cx="1493981" cy="109884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81"/>
  <sheetViews>
    <sheetView showGridLines="0" tabSelected="1" view="pageBreakPreview" zoomScale="60" zoomScaleNormal="100" workbookViewId="0">
      <selection activeCell="T11" sqref="T11"/>
    </sheetView>
  </sheetViews>
  <sheetFormatPr baseColWidth="10" defaultRowHeight="15" x14ac:dyDescent="0.25"/>
  <cols>
    <col min="1" max="1" width="19" bestFit="1" customWidth="1"/>
    <col min="2" max="2" width="14.7109375" customWidth="1"/>
    <col min="3" max="3" width="35" customWidth="1"/>
    <col min="4" max="4" width="44.85546875" customWidth="1"/>
    <col min="5" max="5" width="24.7109375" customWidth="1"/>
    <col min="6" max="6" width="20.85546875" customWidth="1"/>
    <col min="7" max="7" width="15.140625" bestFit="1" customWidth="1"/>
  </cols>
  <sheetData>
    <row r="2" spans="2:6" x14ac:dyDescent="0.25">
      <c r="B2" s="3"/>
      <c r="C2" s="3"/>
      <c r="D2" s="3"/>
      <c r="E2" s="3"/>
      <c r="F2" s="3"/>
    </row>
    <row r="3" spans="2:6" x14ac:dyDescent="0.25">
      <c r="B3" s="3"/>
      <c r="C3" s="3"/>
      <c r="D3" s="3"/>
      <c r="E3" s="3"/>
      <c r="F3" s="3"/>
    </row>
    <row r="4" spans="2:6" x14ac:dyDescent="0.25">
      <c r="B4" s="3"/>
      <c r="C4" s="3"/>
      <c r="D4" s="3"/>
      <c r="E4" s="3"/>
      <c r="F4" s="3"/>
    </row>
    <row r="5" spans="2:6" x14ac:dyDescent="0.25">
      <c r="B5" s="3"/>
      <c r="C5" s="3"/>
      <c r="D5" s="3"/>
      <c r="E5" s="3"/>
      <c r="F5" s="3"/>
    </row>
    <row r="6" spans="2:6" x14ac:dyDescent="0.25">
      <c r="B6" s="3"/>
      <c r="C6" s="3"/>
      <c r="D6" s="3"/>
      <c r="E6" s="3"/>
      <c r="F6" s="3"/>
    </row>
    <row r="7" spans="2:6" x14ac:dyDescent="0.25">
      <c r="B7" s="3"/>
      <c r="C7" s="3"/>
      <c r="D7" s="3"/>
      <c r="E7" s="3"/>
      <c r="F7" s="3"/>
    </row>
    <row r="8" spans="2:6" x14ac:dyDescent="0.25">
      <c r="B8" s="3"/>
      <c r="C8" s="3"/>
      <c r="D8" s="3"/>
      <c r="E8" s="3"/>
      <c r="F8" s="3"/>
    </row>
    <row r="9" spans="2:6" x14ac:dyDescent="0.25">
      <c r="B9" s="3"/>
      <c r="C9" s="3"/>
      <c r="D9" s="3"/>
      <c r="E9" s="3"/>
      <c r="F9" s="3"/>
    </row>
    <row r="10" spans="2:6" ht="15.75" x14ac:dyDescent="0.25">
      <c r="B10" s="220" t="s">
        <v>13</v>
      </c>
      <c r="C10" s="220"/>
      <c r="D10" s="220"/>
      <c r="E10" s="220"/>
      <c r="F10" s="129"/>
    </row>
    <row r="11" spans="2:6" ht="16.5" thickBot="1" x14ac:dyDescent="0.3">
      <c r="B11" s="220" t="s">
        <v>11</v>
      </c>
      <c r="C11" s="220"/>
      <c r="D11" s="220"/>
      <c r="E11" s="220"/>
      <c r="F11" s="129"/>
    </row>
    <row r="12" spans="2:6" ht="15.75" x14ac:dyDescent="0.25">
      <c r="B12" s="130" t="s">
        <v>3</v>
      </c>
      <c r="C12" s="131" t="s">
        <v>2</v>
      </c>
      <c r="D12" s="132" t="s">
        <v>1</v>
      </c>
      <c r="E12" s="122" t="s">
        <v>14</v>
      </c>
      <c r="F12" s="129"/>
    </row>
    <row r="13" spans="2:6" ht="15.75" x14ac:dyDescent="0.25">
      <c r="B13" s="149">
        <v>45537</v>
      </c>
      <c r="C13" s="150" t="s">
        <v>66</v>
      </c>
      <c r="D13" s="150" t="s">
        <v>56</v>
      </c>
      <c r="E13" s="151">
        <v>850</v>
      </c>
      <c r="F13" s="129"/>
    </row>
    <row r="14" spans="2:6" ht="15.75" x14ac:dyDescent="0.25">
      <c r="B14" s="149">
        <v>45537</v>
      </c>
      <c r="C14" s="150" t="s">
        <v>67</v>
      </c>
      <c r="D14" s="150" t="s">
        <v>56</v>
      </c>
      <c r="E14" s="151">
        <v>3000</v>
      </c>
      <c r="F14" s="129"/>
    </row>
    <row r="15" spans="2:6" ht="15.75" x14ac:dyDescent="0.25">
      <c r="B15" s="149">
        <v>45537</v>
      </c>
      <c r="C15" s="150" t="s">
        <v>68</v>
      </c>
      <c r="D15" s="150" t="s">
        <v>36</v>
      </c>
      <c r="E15" s="151">
        <v>55605.36</v>
      </c>
      <c r="F15" s="129"/>
    </row>
    <row r="16" spans="2:6" ht="15.75" x14ac:dyDescent="0.25">
      <c r="B16" s="152">
        <v>45537</v>
      </c>
      <c r="C16" s="153" t="s">
        <v>69</v>
      </c>
      <c r="D16" s="153" t="s">
        <v>51</v>
      </c>
      <c r="E16" s="87">
        <v>27700</v>
      </c>
      <c r="F16" s="129"/>
    </row>
    <row r="17" spans="2:6" ht="15.75" x14ac:dyDescent="0.25">
      <c r="B17" s="152">
        <v>45537</v>
      </c>
      <c r="C17" s="153" t="s">
        <v>70</v>
      </c>
      <c r="D17" s="153" t="s">
        <v>52</v>
      </c>
      <c r="E17" s="87">
        <v>4000000</v>
      </c>
      <c r="F17" s="129"/>
    </row>
    <row r="18" spans="2:6" ht="15.75" x14ac:dyDescent="0.25">
      <c r="B18" s="152">
        <v>45537</v>
      </c>
      <c r="C18" s="153" t="s">
        <v>71</v>
      </c>
      <c r="D18" s="153" t="s">
        <v>52</v>
      </c>
      <c r="E18" s="87">
        <v>13198016.66</v>
      </c>
      <c r="F18" s="129"/>
    </row>
    <row r="19" spans="2:6" ht="15.75" x14ac:dyDescent="0.25">
      <c r="B19" s="152">
        <v>45537</v>
      </c>
      <c r="C19" s="153" t="s">
        <v>72</v>
      </c>
      <c r="D19" s="153" t="s">
        <v>52</v>
      </c>
      <c r="E19" s="87">
        <v>8001</v>
      </c>
      <c r="F19" s="129"/>
    </row>
    <row r="20" spans="2:6" ht="15.75" x14ac:dyDescent="0.25">
      <c r="B20" s="152">
        <v>45537</v>
      </c>
      <c r="C20" s="154" t="s">
        <v>73</v>
      </c>
      <c r="D20" s="153" t="s">
        <v>52</v>
      </c>
      <c r="E20" s="87">
        <v>9954</v>
      </c>
      <c r="F20" s="129"/>
    </row>
    <row r="21" spans="2:6" ht="15.75" x14ac:dyDescent="0.25">
      <c r="B21" s="152">
        <v>45537</v>
      </c>
      <c r="C21" s="153" t="s">
        <v>74</v>
      </c>
      <c r="D21" s="153" t="s">
        <v>52</v>
      </c>
      <c r="E21" s="87">
        <v>11711</v>
      </c>
      <c r="F21" s="129"/>
    </row>
    <row r="22" spans="2:6" ht="15.75" x14ac:dyDescent="0.25">
      <c r="B22" s="152">
        <v>45537</v>
      </c>
      <c r="C22" s="153" t="s">
        <v>75</v>
      </c>
      <c r="D22" s="153" t="s">
        <v>53</v>
      </c>
      <c r="E22" s="87">
        <v>554000</v>
      </c>
      <c r="F22" s="129"/>
    </row>
    <row r="23" spans="2:6" ht="15.75" x14ac:dyDescent="0.25">
      <c r="B23" s="152">
        <v>45537</v>
      </c>
      <c r="C23" s="154" t="s">
        <v>76</v>
      </c>
      <c r="D23" s="153" t="s">
        <v>77</v>
      </c>
      <c r="E23" s="87">
        <v>12269</v>
      </c>
      <c r="F23" s="129"/>
    </row>
    <row r="24" spans="2:6" ht="15.75" x14ac:dyDescent="0.25">
      <c r="B24" s="152">
        <v>45537</v>
      </c>
      <c r="C24" s="153" t="s">
        <v>78</v>
      </c>
      <c r="D24" s="153" t="s">
        <v>31</v>
      </c>
      <c r="E24" s="87">
        <v>5031</v>
      </c>
      <c r="F24" s="129"/>
    </row>
    <row r="25" spans="2:6" ht="15.75" x14ac:dyDescent="0.25">
      <c r="B25" s="152">
        <v>45538</v>
      </c>
      <c r="C25" s="153" t="s">
        <v>79</v>
      </c>
      <c r="D25" s="153" t="s">
        <v>55</v>
      </c>
      <c r="E25" s="87">
        <v>3750</v>
      </c>
      <c r="F25" s="129"/>
    </row>
    <row r="26" spans="2:6" ht="15.75" x14ac:dyDescent="0.25">
      <c r="B26" s="152">
        <v>45538</v>
      </c>
      <c r="C26" s="153" t="s">
        <v>80</v>
      </c>
      <c r="D26" s="153" t="s">
        <v>36</v>
      </c>
      <c r="E26" s="87">
        <v>20179.240000000002</v>
      </c>
      <c r="F26" s="129"/>
    </row>
    <row r="27" spans="2:6" ht="15.75" x14ac:dyDescent="0.25">
      <c r="B27" s="152">
        <v>45538</v>
      </c>
      <c r="C27" s="153" t="s">
        <v>81</v>
      </c>
      <c r="D27" s="153" t="s">
        <v>36</v>
      </c>
      <c r="E27" s="87">
        <v>80255</v>
      </c>
      <c r="F27" s="129"/>
    </row>
    <row r="28" spans="2:6" ht="15.75" x14ac:dyDescent="0.25">
      <c r="B28" s="152">
        <v>45538</v>
      </c>
      <c r="C28" s="153" t="s">
        <v>82</v>
      </c>
      <c r="D28" s="153" t="s">
        <v>53</v>
      </c>
      <c r="E28" s="87">
        <v>1300</v>
      </c>
      <c r="F28" s="129"/>
    </row>
    <row r="29" spans="2:6" ht="15.75" x14ac:dyDescent="0.25">
      <c r="B29" s="152">
        <v>45538</v>
      </c>
      <c r="C29" s="153" t="s">
        <v>83</v>
      </c>
      <c r="D29" s="153" t="s">
        <v>53</v>
      </c>
      <c r="E29" s="87">
        <v>106593.28</v>
      </c>
      <c r="F29" s="129"/>
    </row>
    <row r="30" spans="2:6" ht="15.75" x14ac:dyDescent="0.25">
      <c r="B30" s="152">
        <v>45538</v>
      </c>
      <c r="C30" s="153" t="s">
        <v>84</v>
      </c>
      <c r="D30" s="153" t="s">
        <v>52</v>
      </c>
      <c r="E30" s="87">
        <v>9114</v>
      </c>
      <c r="F30" s="129"/>
    </row>
    <row r="31" spans="2:6" ht="15.75" x14ac:dyDescent="0.25">
      <c r="B31" s="152">
        <v>45538</v>
      </c>
      <c r="C31" s="153" t="s">
        <v>85</v>
      </c>
      <c r="D31" s="153" t="s">
        <v>52</v>
      </c>
      <c r="E31" s="87">
        <v>9705</v>
      </c>
      <c r="F31" s="129"/>
    </row>
    <row r="32" spans="2:6" ht="15.75" x14ac:dyDescent="0.25">
      <c r="B32" s="152">
        <v>45538</v>
      </c>
      <c r="C32" s="153" t="s">
        <v>86</v>
      </c>
      <c r="D32" s="153" t="s">
        <v>77</v>
      </c>
      <c r="E32" s="87">
        <v>490</v>
      </c>
      <c r="F32" s="129"/>
    </row>
    <row r="33" spans="2:6" ht="15.75" x14ac:dyDescent="0.25">
      <c r="B33" s="152">
        <v>45539</v>
      </c>
      <c r="C33" s="153" t="s">
        <v>87</v>
      </c>
      <c r="D33" s="153" t="s">
        <v>36</v>
      </c>
      <c r="E33" s="87">
        <v>134458</v>
      </c>
      <c r="F33" s="129"/>
    </row>
    <row r="34" spans="2:6" ht="15.75" x14ac:dyDescent="0.25">
      <c r="B34" s="152">
        <v>45539</v>
      </c>
      <c r="C34" s="153" t="s">
        <v>88</v>
      </c>
      <c r="D34" s="153" t="s">
        <v>56</v>
      </c>
      <c r="E34" s="87">
        <v>12900</v>
      </c>
      <c r="F34" s="129"/>
    </row>
    <row r="35" spans="2:6" ht="15.75" x14ac:dyDescent="0.25">
      <c r="B35" s="152">
        <v>45539</v>
      </c>
      <c r="C35" s="155" t="s">
        <v>89</v>
      </c>
      <c r="D35" s="155" t="s">
        <v>56</v>
      </c>
      <c r="E35" s="156">
        <v>160</v>
      </c>
      <c r="F35" s="129"/>
    </row>
    <row r="36" spans="2:6" ht="15.75" x14ac:dyDescent="0.25">
      <c r="B36" s="152">
        <v>45539</v>
      </c>
      <c r="C36" s="153" t="s">
        <v>90</v>
      </c>
      <c r="D36" s="153" t="s">
        <v>56</v>
      </c>
      <c r="E36" s="87">
        <v>500</v>
      </c>
      <c r="F36" s="129"/>
    </row>
    <row r="37" spans="2:6" ht="15.75" x14ac:dyDescent="0.25">
      <c r="B37" s="152">
        <v>45539</v>
      </c>
      <c r="C37" s="153" t="s">
        <v>91</v>
      </c>
      <c r="D37" s="153" t="s">
        <v>51</v>
      </c>
      <c r="E37" s="87">
        <v>600</v>
      </c>
      <c r="F37" s="129"/>
    </row>
    <row r="38" spans="2:6" ht="15.75" x14ac:dyDescent="0.25">
      <c r="B38" s="152">
        <v>45539</v>
      </c>
      <c r="C38" s="153" t="s">
        <v>92</v>
      </c>
      <c r="D38" s="153" t="s">
        <v>51</v>
      </c>
      <c r="E38" s="87">
        <v>400</v>
      </c>
      <c r="F38" s="129"/>
    </row>
    <row r="39" spans="2:6" ht="15.75" x14ac:dyDescent="0.25">
      <c r="B39" s="152">
        <v>45539</v>
      </c>
      <c r="C39" s="153" t="s">
        <v>93</v>
      </c>
      <c r="D39" s="153" t="s">
        <v>53</v>
      </c>
      <c r="E39" s="87">
        <v>41317</v>
      </c>
      <c r="F39" s="129"/>
    </row>
    <row r="40" spans="2:6" ht="15.75" x14ac:dyDescent="0.25">
      <c r="B40" s="152">
        <v>45539</v>
      </c>
      <c r="C40" s="153" t="s">
        <v>94</v>
      </c>
      <c r="D40" s="153" t="s">
        <v>58</v>
      </c>
      <c r="E40" s="87">
        <v>1722</v>
      </c>
      <c r="F40" s="129"/>
    </row>
    <row r="41" spans="2:6" ht="15.75" x14ac:dyDescent="0.25">
      <c r="B41" s="152">
        <v>45539</v>
      </c>
      <c r="C41" s="153" t="s">
        <v>95</v>
      </c>
      <c r="D41" s="153" t="s">
        <v>58</v>
      </c>
      <c r="E41" s="87">
        <v>2661</v>
      </c>
      <c r="F41" s="129"/>
    </row>
    <row r="42" spans="2:6" ht="15.75" x14ac:dyDescent="0.25">
      <c r="B42" s="152">
        <v>45539</v>
      </c>
      <c r="C42" s="153" t="s">
        <v>96</v>
      </c>
      <c r="D42" s="153" t="s">
        <v>52</v>
      </c>
      <c r="E42" s="87">
        <v>13906</v>
      </c>
      <c r="F42" s="129"/>
    </row>
    <row r="43" spans="2:6" ht="15.75" x14ac:dyDescent="0.25">
      <c r="B43" s="152">
        <v>45539</v>
      </c>
      <c r="C43" s="153" t="s">
        <v>97</v>
      </c>
      <c r="D43" s="153" t="s">
        <v>52</v>
      </c>
      <c r="E43" s="87">
        <v>9867</v>
      </c>
      <c r="F43" s="129"/>
    </row>
    <row r="44" spans="2:6" ht="15.75" x14ac:dyDescent="0.25">
      <c r="B44" s="152">
        <v>45539</v>
      </c>
      <c r="C44" s="153" t="s">
        <v>98</v>
      </c>
      <c r="D44" s="153" t="s">
        <v>77</v>
      </c>
      <c r="E44" s="87">
        <v>3740</v>
      </c>
      <c r="F44" s="129"/>
    </row>
    <row r="45" spans="2:6" ht="15.75" x14ac:dyDescent="0.25">
      <c r="B45" s="152">
        <v>45540</v>
      </c>
      <c r="C45" s="153" t="s">
        <v>99</v>
      </c>
      <c r="D45" s="153" t="s">
        <v>36</v>
      </c>
      <c r="E45" s="87">
        <v>646566.87</v>
      </c>
      <c r="F45" s="129"/>
    </row>
    <row r="46" spans="2:6" ht="15.75" x14ac:dyDescent="0.25">
      <c r="B46" s="152">
        <v>45540</v>
      </c>
      <c r="C46" s="155" t="s">
        <v>100</v>
      </c>
      <c r="D46" s="155" t="s">
        <v>36</v>
      </c>
      <c r="E46" s="156">
        <v>168470</v>
      </c>
      <c r="F46" s="129"/>
    </row>
    <row r="47" spans="2:6" ht="15.75" x14ac:dyDescent="0.25">
      <c r="B47" s="152">
        <v>45540</v>
      </c>
      <c r="C47" s="153" t="s">
        <v>101</v>
      </c>
      <c r="D47" s="153" t="s">
        <v>53</v>
      </c>
      <c r="E47" s="87">
        <v>1400</v>
      </c>
      <c r="F47" s="129"/>
    </row>
    <row r="48" spans="2:6" ht="15.75" x14ac:dyDescent="0.25">
      <c r="B48" s="152">
        <v>45540</v>
      </c>
      <c r="C48" s="154" t="s">
        <v>102</v>
      </c>
      <c r="D48" s="153" t="s">
        <v>53</v>
      </c>
      <c r="E48" s="87">
        <v>171373.67</v>
      </c>
      <c r="F48" s="129"/>
    </row>
    <row r="49" spans="2:6" ht="15.75" x14ac:dyDescent="0.25">
      <c r="B49" s="152">
        <v>45540</v>
      </c>
      <c r="C49" s="153" t="s">
        <v>103</v>
      </c>
      <c r="D49" s="153" t="s">
        <v>52</v>
      </c>
      <c r="E49" s="87">
        <v>5000</v>
      </c>
      <c r="F49" s="129"/>
    </row>
    <row r="50" spans="2:6" ht="15.75" x14ac:dyDescent="0.25">
      <c r="B50" s="152">
        <v>45540</v>
      </c>
      <c r="C50" s="153" t="s">
        <v>104</v>
      </c>
      <c r="D50" s="153" t="s">
        <v>52</v>
      </c>
      <c r="E50" s="87">
        <v>8557</v>
      </c>
      <c r="F50" s="129"/>
    </row>
    <row r="51" spans="2:6" ht="15.75" x14ac:dyDescent="0.25">
      <c r="B51" s="152">
        <v>45540</v>
      </c>
      <c r="C51" s="153" t="s">
        <v>105</v>
      </c>
      <c r="D51" s="153" t="s">
        <v>52</v>
      </c>
      <c r="E51" s="87">
        <v>15589</v>
      </c>
      <c r="F51" s="129"/>
    </row>
    <row r="52" spans="2:6" ht="15.75" x14ac:dyDescent="0.25">
      <c r="B52" s="152">
        <v>45540</v>
      </c>
      <c r="C52" s="153" t="s">
        <v>106</v>
      </c>
      <c r="D52" s="153" t="s">
        <v>52</v>
      </c>
      <c r="E52" s="87">
        <v>2230</v>
      </c>
      <c r="F52" s="129"/>
    </row>
    <row r="53" spans="2:6" ht="15.75" x14ac:dyDescent="0.25">
      <c r="B53" s="152">
        <v>45541</v>
      </c>
      <c r="C53" s="153" t="s">
        <v>107</v>
      </c>
      <c r="D53" s="153" t="s">
        <v>36</v>
      </c>
      <c r="E53" s="87">
        <v>38163</v>
      </c>
      <c r="F53" s="129"/>
    </row>
    <row r="54" spans="2:6" ht="15.75" x14ac:dyDescent="0.25">
      <c r="B54" s="152">
        <v>45541</v>
      </c>
      <c r="C54" s="153" t="s">
        <v>108</v>
      </c>
      <c r="D54" s="153" t="s">
        <v>53</v>
      </c>
      <c r="E54" s="87">
        <v>1196</v>
      </c>
      <c r="F54" s="129"/>
    </row>
    <row r="55" spans="2:6" ht="15.75" x14ac:dyDescent="0.25">
      <c r="B55" s="152">
        <v>45541</v>
      </c>
      <c r="C55" s="153" t="s">
        <v>109</v>
      </c>
      <c r="D55" s="153" t="s">
        <v>51</v>
      </c>
      <c r="E55" s="87">
        <v>203</v>
      </c>
      <c r="F55" s="129"/>
    </row>
    <row r="56" spans="2:6" ht="15.75" x14ac:dyDescent="0.25">
      <c r="B56" s="152">
        <v>45541</v>
      </c>
      <c r="C56" s="153" t="s">
        <v>110</v>
      </c>
      <c r="D56" s="153" t="s">
        <v>51</v>
      </c>
      <c r="E56" s="87">
        <v>90</v>
      </c>
      <c r="F56" s="129"/>
    </row>
    <row r="57" spans="2:6" ht="15.75" x14ac:dyDescent="0.25">
      <c r="B57" s="152">
        <v>45541</v>
      </c>
      <c r="C57" s="153" t="s">
        <v>111</v>
      </c>
      <c r="D57" s="153" t="s">
        <v>52</v>
      </c>
      <c r="E57" s="87">
        <v>15381</v>
      </c>
      <c r="F57" s="129"/>
    </row>
    <row r="58" spans="2:6" ht="15.75" x14ac:dyDescent="0.25">
      <c r="B58" s="152">
        <v>45541</v>
      </c>
      <c r="C58" s="153" t="s">
        <v>112</v>
      </c>
      <c r="D58" s="153" t="s">
        <v>52</v>
      </c>
      <c r="E58" s="87">
        <v>9212</v>
      </c>
      <c r="F58" s="129"/>
    </row>
    <row r="59" spans="2:6" ht="15.75" x14ac:dyDescent="0.25">
      <c r="B59" s="152">
        <v>45541</v>
      </c>
      <c r="C59" s="153" t="s">
        <v>113</v>
      </c>
      <c r="D59" s="153" t="s">
        <v>55</v>
      </c>
      <c r="E59" s="87">
        <v>300</v>
      </c>
      <c r="F59" s="129"/>
    </row>
    <row r="60" spans="2:6" ht="15.75" x14ac:dyDescent="0.25">
      <c r="B60" s="152">
        <v>45541</v>
      </c>
      <c r="C60" s="153" t="s">
        <v>114</v>
      </c>
      <c r="D60" s="153" t="s">
        <v>77</v>
      </c>
      <c r="E60" s="87">
        <v>6160</v>
      </c>
      <c r="F60" s="129"/>
    </row>
    <row r="61" spans="2:6" ht="15.75" x14ac:dyDescent="0.25">
      <c r="B61" s="152">
        <v>45544</v>
      </c>
      <c r="C61" s="153" t="s">
        <v>115</v>
      </c>
      <c r="D61" s="153" t="s">
        <v>36</v>
      </c>
      <c r="E61" s="87">
        <v>123076</v>
      </c>
      <c r="F61" s="129"/>
    </row>
    <row r="62" spans="2:6" ht="15.75" x14ac:dyDescent="0.25">
      <c r="B62" s="152">
        <v>45544</v>
      </c>
      <c r="C62" s="157" t="s">
        <v>116</v>
      </c>
      <c r="D62" s="72" t="s">
        <v>36</v>
      </c>
      <c r="E62" s="87">
        <v>5655</v>
      </c>
      <c r="F62" s="129"/>
    </row>
    <row r="63" spans="2:6" ht="15.75" x14ac:dyDescent="0.25">
      <c r="B63" s="152">
        <v>45544</v>
      </c>
      <c r="C63" s="157" t="s">
        <v>117</v>
      </c>
      <c r="D63" s="72" t="s">
        <v>52</v>
      </c>
      <c r="E63" s="87">
        <v>9794786.6699999999</v>
      </c>
      <c r="F63" s="129"/>
    </row>
    <row r="64" spans="2:6" ht="15.75" x14ac:dyDescent="0.25">
      <c r="B64" s="152">
        <v>45544</v>
      </c>
      <c r="C64" s="157" t="s">
        <v>118</v>
      </c>
      <c r="D64" s="72" t="s">
        <v>53</v>
      </c>
      <c r="E64" s="87">
        <v>6227</v>
      </c>
      <c r="F64" s="129"/>
    </row>
    <row r="65" spans="2:6" ht="15.75" x14ac:dyDescent="0.25">
      <c r="B65" s="152">
        <v>45544</v>
      </c>
      <c r="C65" s="88" t="s">
        <v>119</v>
      </c>
      <c r="D65" s="157" t="s">
        <v>52</v>
      </c>
      <c r="E65" s="87">
        <v>8555</v>
      </c>
      <c r="F65" s="129"/>
    </row>
    <row r="66" spans="2:6" ht="15.75" x14ac:dyDescent="0.25">
      <c r="B66" s="152">
        <v>45544</v>
      </c>
      <c r="C66" s="157" t="s">
        <v>120</v>
      </c>
      <c r="D66" s="72" t="s">
        <v>52</v>
      </c>
      <c r="E66" s="87">
        <v>11863</v>
      </c>
      <c r="F66" s="129"/>
    </row>
    <row r="67" spans="2:6" ht="15.75" x14ac:dyDescent="0.25">
      <c r="B67" s="152">
        <v>45544</v>
      </c>
      <c r="C67" s="157" t="s">
        <v>121</v>
      </c>
      <c r="D67" s="72" t="s">
        <v>52</v>
      </c>
      <c r="E67" s="87">
        <v>11590</v>
      </c>
      <c r="F67" s="129"/>
    </row>
    <row r="68" spans="2:6" ht="15.75" x14ac:dyDescent="0.25">
      <c r="B68" s="152">
        <v>45544</v>
      </c>
      <c r="C68" s="157" t="s">
        <v>122</v>
      </c>
      <c r="D68" s="72" t="s">
        <v>60</v>
      </c>
      <c r="E68" s="87">
        <v>3761.25</v>
      </c>
      <c r="F68" s="129"/>
    </row>
    <row r="69" spans="2:6" ht="15.75" x14ac:dyDescent="0.25">
      <c r="B69" s="152">
        <v>45544</v>
      </c>
      <c r="C69" s="157" t="s">
        <v>123</v>
      </c>
      <c r="D69" s="72" t="s">
        <v>57</v>
      </c>
      <c r="E69" s="87">
        <v>88640</v>
      </c>
      <c r="F69" s="129"/>
    </row>
    <row r="70" spans="2:6" ht="15.75" x14ac:dyDescent="0.25">
      <c r="B70" s="152">
        <v>45544</v>
      </c>
      <c r="C70" s="157" t="s">
        <v>124</v>
      </c>
      <c r="D70" s="72" t="s">
        <v>77</v>
      </c>
      <c r="E70" s="87">
        <v>6700</v>
      </c>
      <c r="F70" s="129"/>
    </row>
    <row r="71" spans="2:6" ht="15.75" x14ac:dyDescent="0.25">
      <c r="B71" s="158">
        <v>45545</v>
      </c>
      <c r="C71" s="159" t="s">
        <v>125</v>
      </c>
      <c r="D71" s="160" t="s">
        <v>36</v>
      </c>
      <c r="E71" s="156">
        <v>80355</v>
      </c>
      <c r="F71" s="129"/>
    </row>
    <row r="72" spans="2:6" ht="15.75" x14ac:dyDescent="0.25">
      <c r="B72" s="158">
        <v>45545</v>
      </c>
      <c r="C72" s="157" t="s">
        <v>126</v>
      </c>
      <c r="D72" s="72" t="s">
        <v>55</v>
      </c>
      <c r="E72" s="87">
        <v>2100</v>
      </c>
      <c r="F72" s="129"/>
    </row>
    <row r="73" spans="2:6" ht="15.75" x14ac:dyDescent="0.25">
      <c r="B73" s="158">
        <v>45545</v>
      </c>
      <c r="C73" s="157" t="s">
        <v>127</v>
      </c>
      <c r="D73" s="72" t="s">
        <v>53</v>
      </c>
      <c r="E73" s="87">
        <v>400</v>
      </c>
      <c r="F73" s="129"/>
    </row>
    <row r="74" spans="2:6" ht="15.75" x14ac:dyDescent="0.25">
      <c r="B74" s="158">
        <v>45545</v>
      </c>
      <c r="C74" s="157" t="s">
        <v>128</v>
      </c>
      <c r="D74" s="72" t="s">
        <v>54</v>
      </c>
      <c r="E74" s="87">
        <v>2368</v>
      </c>
      <c r="F74" s="129"/>
    </row>
    <row r="75" spans="2:6" ht="15.75" x14ac:dyDescent="0.25">
      <c r="B75" s="158">
        <v>45545</v>
      </c>
      <c r="C75" s="157" t="s">
        <v>129</v>
      </c>
      <c r="D75" s="72" t="s">
        <v>52</v>
      </c>
      <c r="E75" s="87">
        <v>13396</v>
      </c>
      <c r="F75" s="129"/>
    </row>
    <row r="76" spans="2:6" ht="15.75" x14ac:dyDescent="0.25">
      <c r="B76" s="158">
        <v>45545</v>
      </c>
      <c r="C76" s="157" t="s">
        <v>130</v>
      </c>
      <c r="D76" s="72" t="s">
        <v>52</v>
      </c>
      <c r="E76" s="87">
        <v>8327</v>
      </c>
      <c r="F76" s="129"/>
    </row>
    <row r="77" spans="2:6" ht="15.75" x14ac:dyDescent="0.25">
      <c r="B77" s="158">
        <v>45545</v>
      </c>
      <c r="C77" s="157" t="s">
        <v>131</v>
      </c>
      <c r="D77" s="72" t="s">
        <v>77</v>
      </c>
      <c r="E77" s="87">
        <v>600</v>
      </c>
      <c r="F77" s="129"/>
    </row>
    <row r="78" spans="2:6" ht="15.75" x14ac:dyDescent="0.25">
      <c r="B78" s="158">
        <v>45545</v>
      </c>
      <c r="C78" s="157" t="s">
        <v>132</v>
      </c>
      <c r="D78" s="72" t="s">
        <v>55</v>
      </c>
      <c r="E78" s="87">
        <v>2657.09</v>
      </c>
      <c r="F78" s="129"/>
    </row>
    <row r="79" spans="2:6" ht="15.75" x14ac:dyDescent="0.25">
      <c r="B79" s="71">
        <v>45546</v>
      </c>
      <c r="C79" s="157" t="s">
        <v>133</v>
      </c>
      <c r="D79" s="72" t="s">
        <v>36</v>
      </c>
      <c r="E79" s="87">
        <v>190805</v>
      </c>
      <c r="F79" s="129"/>
    </row>
    <row r="80" spans="2:6" ht="15.75" x14ac:dyDescent="0.25">
      <c r="B80" s="71">
        <v>45546</v>
      </c>
      <c r="C80" s="157" t="s">
        <v>134</v>
      </c>
      <c r="D80" s="72" t="s">
        <v>36</v>
      </c>
      <c r="E80" s="87">
        <v>1332773.8899999999</v>
      </c>
      <c r="F80" s="129"/>
    </row>
    <row r="81" spans="2:6" ht="15.75" x14ac:dyDescent="0.25">
      <c r="B81" s="71">
        <v>45546</v>
      </c>
      <c r="C81" s="157" t="s">
        <v>135</v>
      </c>
      <c r="D81" s="72" t="s">
        <v>36</v>
      </c>
      <c r="E81" s="87">
        <v>9655</v>
      </c>
      <c r="F81" s="129"/>
    </row>
    <row r="82" spans="2:6" ht="15.75" x14ac:dyDescent="0.25">
      <c r="B82" s="71">
        <v>45546</v>
      </c>
      <c r="C82" s="157" t="s">
        <v>136</v>
      </c>
      <c r="D82" s="72" t="s">
        <v>55</v>
      </c>
      <c r="E82" s="87">
        <v>16157</v>
      </c>
      <c r="F82" s="129"/>
    </row>
    <row r="83" spans="2:6" ht="15.75" x14ac:dyDescent="0.25">
      <c r="B83" s="71">
        <v>45546</v>
      </c>
      <c r="C83" s="157" t="s">
        <v>137</v>
      </c>
      <c r="D83" s="72" t="s">
        <v>55</v>
      </c>
      <c r="E83" s="87">
        <v>2700</v>
      </c>
      <c r="F83" s="129"/>
    </row>
    <row r="84" spans="2:6" ht="15.75" x14ac:dyDescent="0.25">
      <c r="B84" s="71">
        <v>45546</v>
      </c>
      <c r="C84" s="88" t="s">
        <v>138</v>
      </c>
      <c r="D84" s="72" t="s">
        <v>55</v>
      </c>
      <c r="E84" s="87">
        <v>2400</v>
      </c>
      <c r="F84" s="129"/>
    </row>
    <row r="85" spans="2:6" ht="15.75" x14ac:dyDescent="0.25">
      <c r="B85" s="71">
        <v>45546</v>
      </c>
      <c r="C85" s="157" t="s">
        <v>139</v>
      </c>
      <c r="D85" s="72" t="s">
        <v>53</v>
      </c>
      <c r="E85" s="87">
        <v>500</v>
      </c>
      <c r="F85" s="129"/>
    </row>
    <row r="86" spans="2:6" ht="15.75" x14ac:dyDescent="0.25">
      <c r="B86" s="71">
        <v>45546</v>
      </c>
      <c r="C86" s="157" t="s">
        <v>140</v>
      </c>
      <c r="D86" s="72" t="s">
        <v>52</v>
      </c>
      <c r="E86" s="87">
        <v>541719.07999999996</v>
      </c>
      <c r="F86" s="129"/>
    </row>
    <row r="87" spans="2:6" ht="15.75" x14ac:dyDescent="0.25">
      <c r="B87" s="71">
        <v>45546</v>
      </c>
      <c r="C87" s="157" t="s">
        <v>141</v>
      </c>
      <c r="D87" s="72" t="s">
        <v>52</v>
      </c>
      <c r="E87" s="87">
        <v>180120.5</v>
      </c>
      <c r="F87" s="129"/>
    </row>
    <row r="88" spans="2:6" ht="15.75" x14ac:dyDescent="0.25">
      <c r="B88" s="71">
        <v>45546</v>
      </c>
      <c r="C88" s="157" t="s">
        <v>142</v>
      </c>
      <c r="D88" s="72" t="s">
        <v>54</v>
      </c>
      <c r="E88" s="87">
        <v>2000</v>
      </c>
      <c r="F88" s="129"/>
    </row>
    <row r="89" spans="2:6" ht="15.75" x14ac:dyDescent="0.25">
      <c r="B89" s="71">
        <v>45546</v>
      </c>
      <c r="C89" s="157" t="s">
        <v>143</v>
      </c>
      <c r="D89" s="72" t="s">
        <v>52</v>
      </c>
      <c r="E89" s="87">
        <v>9273</v>
      </c>
      <c r="F89" s="129"/>
    </row>
    <row r="90" spans="2:6" ht="15.75" x14ac:dyDescent="0.25">
      <c r="B90" s="71">
        <v>45546</v>
      </c>
      <c r="C90" s="157" t="s">
        <v>144</v>
      </c>
      <c r="D90" s="72" t="s">
        <v>52</v>
      </c>
      <c r="E90" s="87">
        <v>16036</v>
      </c>
      <c r="F90" s="129"/>
    </row>
    <row r="91" spans="2:6" ht="15.75" x14ac:dyDescent="0.25">
      <c r="B91" s="71">
        <v>45546</v>
      </c>
      <c r="C91" s="157" t="s">
        <v>145</v>
      </c>
      <c r="D91" s="72" t="s">
        <v>77</v>
      </c>
      <c r="E91" s="87">
        <v>3900</v>
      </c>
      <c r="F91" s="129"/>
    </row>
    <row r="92" spans="2:6" ht="15.75" x14ac:dyDescent="0.25">
      <c r="B92" s="71">
        <v>45547</v>
      </c>
      <c r="C92" s="88" t="s">
        <v>146</v>
      </c>
      <c r="D92" s="72" t="s">
        <v>36</v>
      </c>
      <c r="E92" s="87">
        <v>96202</v>
      </c>
      <c r="F92" s="129"/>
    </row>
    <row r="93" spans="2:6" ht="15.75" x14ac:dyDescent="0.25">
      <c r="B93" s="71">
        <v>45547</v>
      </c>
      <c r="C93" s="157" t="s">
        <v>147</v>
      </c>
      <c r="D93" s="72" t="s">
        <v>53</v>
      </c>
      <c r="E93" s="87">
        <v>375</v>
      </c>
      <c r="F93" s="129"/>
    </row>
    <row r="94" spans="2:6" ht="15.75" x14ac:dyDescent="0.25">
      <c r="B94" s="71">
        <v>45547</v>
      </c>
      <c r="C94" s="157" t="s">
        <v>148</v>
      </c>
      <c r="D94" s="72" t="s">
        <v>52</v>
      </c>
      <c r="E94" s="87">
        <v>16203</v>
      </c>
      <c r="F94" s="129"/>
    </row>
    <row r="95" spans="2:6" ht="15.75" x14ac:dyDescent="0.25">
      <c r="B95" s="71">
        <v>45547</v>
      </c>
      <c r="C95" s="157" t="s">
        <v>149</v>
      </c>
      <c r="D95" s="72" t="s">
        <v>52</v>
      </c>
      <c r="E95" s="87">
        <v>10260</v>
      </c>
      <c r="F95" s="129"/>
    </row>
    <row r="96" spans="2:6" ht="15.75" x14ac:dyDescent="0.25">
      <c r="B96" s="71">
        <v>45547</v>
      </c>
      <c r="C96" s="157" t="s">
        <v>150</v>
      </c>
      <c r="D96" s="72" t="s">
        <v>77</v>
      </c>
      <c r="E96" s="87">
        <v>1350</v>
      </c>
      <c r="F96" s="129"/>
    </row>
    <row r="97" spans="2:6" ht="15.75" x14ac:dyDescent="0.25">
      <c r="B97" s="71">
        <v>45548</v>
      </c>
      <c r="C97" s="88" t="s">
        <v>151</v>
      </c>
      <c r="D97" s="72" t="s">
        <v>36</v>
      </c>
      <c r="E97" s="87">
        <v>91272</v>
      </c>
      <c r="F97" s="129"/>
    </row>
    <row r="98" spans="2:6" ht="15.75" x14ac:dyDescent="0.25">
      <c r="B98" s="71">
        <v>45548</v>
      </c>
      <c r="C98" s="88" t="s">
        <v>152</v>
      </c>
      <c r="D98" s="72" t="s">
        <v>51</v>
      </c>
      <c r="E98" s="87">
        <v>600</v>
      </c>
      <c r="F98" s="129"/>
    </row>
    <row r="99" spans="2:6" ht="15.75" x14ac:dyDescent="0.25">
      <c r="B99" s="71">
        <v>45548</v>
      </c>
      <c r="C99" s="88" t="s">
        <v>153</v>
      </c>
      <c r="D99" s="72" t="s">
        <v>56</v>
      </c>
      <c r="E99" s="87">
        <v>12250</v>
      </c>
      <c r="F99" s="129"/>
    </row>
    <row r="100" spans="2:6" ht="15.75" x14ac:dyDescent="0.25">
      <c r="B100" s="71">
        <v>45548</v>
      </c>
      <c r="C100" s="157" t="s">
        <v>154</v>
      </c>
      <c r="D100" s="72" t="s">
        <v>56</v>
      </c>
      <c r="E100" s="87">
        <v>12250</v>
      </c>
      <c r="F100" s="129"/>
    </row>
    <row r="101" spans="2:6" ht="15.75" x14ac:dyDescent="0.25">
      <c r="B101" s="71">
        <v>45548</v>
      </c>
      <c r="C101" s="157" t="s">
        <v>155</v>
      </c>
      <c r="D101" s="72" t="s">
        <v>52</v>
      </c>
      <c r="E101" s="87">
        <v>1163197</v>
      </c>
      <c r="F101" s="129"/>
    </row>
    <row r="102" spans="2:6" ht="15.75" x14ac:dyDescent="0.25">
      <c r="B102" s="71">
        <v>45548</v>
      </c>
      <c r="C102" s="157" t="s">
        <v>156</v>
      </c>
      <c r="D102" s="72" t="s">
        <v>52</v>
      </c>
      <c r="E102" s="87">
        <v>119168</v>
      </c>
      <c r="F102" s="129"/>
    </row>
    <row r="103" spans="2:6" ht="15.75" x14ac:dyDescent="0.25">
      <c r="B103" s="71">
        <v>45548</v>
      </c>
      <c r="C103" s="157" t="s">
        <v>157</v>
      </c>
      <c r="D103" s="72" t="s">
        <v>77</v>
      </c>
      <c r="E103" s="87">
        <v>227145</v>
      </c>
      <c r="F103" s="129"/>
    </row>
    <row r="104" spans="2:6" ht="15.75" x14ac:dyDescent="0.25">
      <c r="B104" s="71">
        <v>45548</v>
      </c>
      <c r="C104" s="157" t="s">
        <v>130</v>
      </c>
      <c r="D104" s="72" t="s">
        <v>52</v>
      </c>
      <c r="E104" s="87">
        <v>14250</v>
      </c>
      <c r="F104" s="129"/>
    </row>
    <row r="105" spans="2:6" ht="15.75" x14ac:dyDescent="0.25">
      <c r="B105" s="71">
        <v>45548</v>
      </c>
      <c r="C105" s="157" t="s">
        <v>158</v>
      </c>
      <c r="D105" s="72" t="s">
        <v>52</v>
      </c>
      <c r="E105" s="87">
        <v>9891</v>
      </c>
      <c r="F105" s="129"/>
    </row>
    <row r="106" spans="2:6" ht="15.75" x14ac:dyDescent="0.25">
      <c r="B106" s="71">
        <v>45548</v>
      </c>
      <c r="C106" s="157" t="s">
        <v>159</v>
      </c>
      <c r="D106" s="72" t="s">
        <v>77</v>
      </c>
      <c r="E106" s="87">
        <v>12950</v>
      </c>
      <c r="F106" s="129"/>
    </row>
    <row r="107" spans="2:6" ht="15.75" x14ac:dyDescent="0.25">
      <c r="B107" s="71">
        <v>45551</v>
      </c>
      <c r="C107" s="157" t="s">
        <v>160</v>
      </c>
      <c r="D107" s="72" t="s">
        <v>36</v>
      </c>
      <c r="E107" s="87">
        <v>87141</v>
      </c>
      <c r="F107" s="129"/>
    </row>
    <row r="108" spans="2:6" ht="15.75" x14ac:dyDescent="0.25">
      <c r="B108" s="71">
        <v>45551</v>
      </c>
      <c r="C108" s="157" t="s">
        <v>161</v>
      </c>
      <c r="D108" s="72" t="s">
        <v>36</v>
      </c>
      <c r="E108" s="87">
        <v>10825</v>
      </c>
      <c r="F108" s="129"/>
    </row>
    <row r="109" spans="2:6" ht="15.75" x14ac:dyDescent="0.25">
      <c r="B109" s="71">
        <v>45551</v>
      </c>
      <c r="C109" s="157" t="s">
        <v>162</v>
      </c>
      <c r="D109" s="72" t="s">
        <v>52</v>
      </c>
      <c r="E109" s="87">
        <v>3356425.53</v>
      </c>
      <c r="F109" s="129"/>
    </row>
    <row r="110" spans="2:6" ht="15.75" x14ac:dyDescent="0.25">
      <c r="B110" s="71">
        <v>45551</v>
      </c>
      <c r="C110" s="157" t="s">
        <v>163</v>
      </c>
      <c r="D110" s="72" t="s">
        <v>52</v>
      </c>
      <c r="E110" s="87">
        <v>7331585.21</v>
      </c>
      <c r="F110" s="129"/>
    </row>
    <row r="111" spans="2:6" ht="15.75" x14ac:dyDescent="0.25">
      <c r="B111" s="71">
        <v>45551</v>
      </c>
      <c r="C111" s="157" t="s">
        <v>164</v>
      </c>
      <c r="D111" s="72" t="s">
        <v>52</v>
      </c>
      <c r="E111" s="87">
        <v>256129.01</v>
      </c>
      <c r="F111" s="129"/>
    </row>
    <row r="112" spans="2:6" ht="15.75" x14ac:dyDescent="0.25">
      <c r="B112" s="71">
        <v>45551</v>
      </c>
      <c r="C112" s="157" t="s">
        <v>165</v>
      </c>
      <c r="D112" s="72" t="s">
        <v>52</v>
      </c>
      <c r="E112" s="87">
        <v>2468781.08</v>
      </c>
      <c r="F112" s="129"/>
    </row>
    <row r="113" spans="2:6" ht="15.75" x14ac:dyDescent="0.25">
      <c r="B113" s="71">
        <v>45551</v>
      </c>
      <c r="C113" s="157" t="s">
        <v>166</v>
      </c>
      <c r="D113" s="72" t="s">
        <v>53</v>
      </c>
      <c r="E113" s="87">
        <v>400</v>
      </c>
      <c r="F113" s="129"/>
    </row>
    <row r="114" spans="2:6" ht="15.75" x14ac:dyDescent="0.25">
      <c r="B114" s="71">
        <v>45551</v>
      </c>
      <c r="C114" s="157" t="s">
        <v>167</v>
      </c>
      <c r="D114" s="72" t="s">
        <v>54</v>
      </c>
      <c r="E114" s="87">
        <v>23268</v>
      </c>
      <c r="F114" s="129"/>
    </row>
    <row r="115" spans="2:6" ht="15.75" x14ac:dyDescent="0.25">
      <c r="B115" s="71">
        <v>45551</v>
      </c>
      <c r="C115" s="157" t="s">
        <v>168</v>
      </c>
      <c r="D115" s="72" t="s">
        <v>169</v>
      </c>
      <c r="E115" s="87">
        <v>99034.83</v>
      </c>
      <c r="F115" s="129"/>
    </row>
    <row r="116" spans="2:6" ht="15.75" x14ac:dyDescent="0.25">
      <c r="B116" s="71">
        <v>45551</v>
      </c>
      <c r="C116" s="157" t="s">
        <v>170</v>
      </c>
      <c r="D116" s="72" t="s">
        <v>56</v>
      </c>
      <c r="E116" s="87">
        <v>12250</v>
      </c>
      <c r="F116" s="129"/>
    </row>
    <row r="117" spans="2:6" ht="15.75" x14ac:dyDescent="0.25">
      <c r="B117" s="71">
        <v>45551</v>
      </c>
      <c r="C117" s="157" t="s">
        <v>171</v>
      </c>
      <c r="D117" s="72" t="s">
        <v>52</v>
      </c>
      <c r="E117" s="87">
        <v>11991</v>
      </c>
      <c r="F117" s="129"/>
    </row>
    <row r="118" spans="2:6" ht="15.75" x14ac:dyDescent="0.25">
      <c r="B118" s="71">
        <v>45551</v>
      </c>
      <c r="C118" s="157" t="s">
        <v>172</v>
      </c>
      <c r="D118" s="72" t="s">
        <v>52</v>
      </c>
      <c r="E118" s="87">
        <v>10024</v>
      </c>
      <c r="F118" s="129"/>
    </row>
    <row r="119" spans="2:6" ht="15.75" x14ac:dyDescent="0.25">
      <c r="B119" s="71">
        <v>45551</v>
      </c>
      <c r="C119" s="157" t="s">
        <v>173</v>
      </c>
      <c r="D119" s="72" t="s">
        <v>52</v>
      </c>
      <c r="E119" s="87">
        <v>9449</v>
      </c>
      <c r="F119" s="129"/>
    </row>
    <row r="120" spans="2:6" ht="15.75" x14ac:dyDescent="0.25">
      <c r="B120" s="71">
        <v>45551</v>
      </c>
      <c r="C120" s="157" t="s">
        <v>174</v>
      </c>
      <c r="D120" s="72" t="s">
        <v>77</v>
      </c>
      <c r="E120" s="87">
        <v>12464</v>
      </c>
      <c r="F120" s="129"/>
    </row>
    <row r="121" spans="2:6" ht="15.75" x14ac:dyDescent="0.25">
      <c r="B121" s="71">
        <v>45551</v>
      </c>
      <c r="C121" s="157" t="s">
        <v>175</v>
      </c>
      <c r="D121" s="72" t="s">
        <v>31</v>
      </c>
      <c r="E121" s="87">
        <v>29536</v>
      </c>
      <c r="F121" s="129"/>
    </row>
    <row r="122" spans="2:6" ht="15.75" x14ac:dyDescent="0.25">
      <c r="B122" s="71">
        <v>45551</v>
      </c>
      <c r="C122" s="157" t="s">
        <v>176</v>
      </c>
      <c r="D122" s="72" t="s">
        <v>60</v>
      </c>
      <c r="E122" s="87">
        <v>12020</v>
      </c>
      <c r="F122" s="129"/>
    </row>
    <row r="123" spans="2:6" ht="15.75" x14ac:dyDescent="0.25">
      <c r="B123" s="71">
        <v>45551</v>
      </c>
      <c r="C123" s="157" t="s">
        <v>177</v>
      </c>
      <c r="D123" s="72" t="s">
        <v>53</v>
      </c>
      <c r="E123" s="87">
        <v>554000</v>
      </c>
      <c r="F123" s="129"/>
    </row>
    <row r="124" spans="2:6" ht="15.75" x14ac:dyDescent="0.25">
      <c r="B124" s="71">
        <v>45551</v>
      </c>
      <c r="C124" s="157" t="s">
        <v>178</v>
      </c>
      <c r="D124" s="72" t="s">
        <v>36</v>
      </c>
      <c r="E124" s="87">
        <v>94180</v>
      </c>
      <c r="F124" s="129"/>
    </row>
    <row r="125" spans="2:6" ht="15.75" x14ac:dyDescent="0.25">
      <c r="B125" s="71">
        <v>45552</v>
      </c>
      <c r="C125" s="157" t="s">
        <v>179</v>
      </c>
      <c r="D125" s="72" t="s">
        <v>52</v>
      </c>
      <c r="E125" s="87">
        <v>85594</v>
      </c>
      <c r="F125" s="129"/>
    </row>
    <row r="126" spans="2:6" ht="15.75" x14ac:dyDescent="0.25">
      <c r="B126" s="71">
        <v>45552</v>
      </c>
      <c r="C126" s="157" t="s">
        <v>180</v>
      </c>
      <c r="D126" s="72" t="s">
        <v>53</v>
      </c>
      <c r="E126" s="87">
        <v>27422</v>
      </c>
      <c r="F126" s="129"/>
    </row>
    <row r="127" spans="2:6" ht="15.75" x14ac:dyDescent="0.25">
      <c r="B127" s="71">
        <v>45552</v>
      </c>
      <c r="C127" s="157" t="s">
        <v>181</v>
      </c>
      <c r="D127" s="72" t="s">
        <v>55</v>
      </c>
      <c r="E127" s="87">
        <v>9406</v>
      </c>
      <c r="F127" s="129"/>
    </row>
    <row r="128" spans="2:6" ht="15.75" x14ac:dyDescent="0.25">
      <c r="B128" s="71">
        <v>45552</v>
      </c>
      <c r="C128" s="157" t="s">
        <v>182</v>
      </c>
      <c r="D128" s="72" t="s">
        <v>55</v>
      </c>
      <c r="E128" s="87">
        <v>5980</v>
      </c>
      <c r="F128" s="129"/>
    </row>
    <row r="129" spans="2:6" ht="15.75" x14ac:dyDescent="0.25">
      <c r="B129" s="71">
        <v>45552</v>
      </c>
      <c r="C129" s="157" t="s">
        <v>183</v>
      </c>
      <c r="D129" s="72" t="s">
        <v>55</v>
      </c>
      <c r="E129" s="87">
        <v>2000</v>
      </c>
      <c r="F129" s="129"/>
    </row>
    <row r="130" spans="2:6" ht="15.75" x14ac:dyDescent="0.25">
      <c r="B130" s="71">
        <v>45552</v>
      </c>
      <c r="C130" s="157" t="s">
        <v>184</v>
      </c>
      <c r="D130" s="72" t="s">
        <v>77</v>
      </c>
      <c r="E130" s="87">
        <v>2100</v>
      </c>
      <c r="F130" s="129"/>
    </row>
    <row r="131" spans="2:6" ht="15.75" x14ac:dyDescent="0.25">
      <c r="B131" s="71">
        <v>45552</v>
      </c>
      <c r="C131" s="157" t="s">
        <v>185</v>
      </c>
      <c r="D131" s="72" t="s">
        <v>55</v>
      </c>
      <c r="E131" s="87">
        <v>2245</v>
      </c>
      <c r="F131" s="129"/>
    </row>
    <row r="132" spans="2:6" ht="15.75" x14ac:dyDescent="0.25">
      <c r="B132" s="71">
        <v>45552</v>
      </c>
      <c r="C132" s="157" t="s">
        <v>186</v>
      </c>
      <c r="D132" s="72" t="s">
        <v>53</v>
      </c>
      <c r="E132" s="87">
        <v>125</v>
      </c>
      <c r="F132" s="129"/>
    </row>
    <row r="133" spans="2:6" ht="15.75" x14ac:dyDescent="0.25">
      <c r="B133" s="71">
        <v>45552</v>
      </c>
      <c r="C133" s="157" t="s">
        <v>187</v>
      </c>
      <c r="D133" s="72" t="s">
        <v>52</v>
      </c>
      <c r="E133" s="87">
        <v>9381</v>
      </c>
      <c r="F133" s="129"/>
    </row>
    <row r="134" spans="2:6" ht="15.75" x14ac:dyDescent="0.25">
      <c r="B134" s="71">
        <v>45552</v>
      </c>
      <c r="C134" s="157" t="s">
        <v>188</v>
      </c>
      <c r="D134" s="72" t="s">
        <v>52</v>
      </c>
      <c r="E134" s="87">
        <v>12606</v>
      </c>
      <c r="F134" s="129"/>
    </row>
    <row r="135" spans="2:6" ht="15.75" x14ac:dyDescent="0.25">
      <c r="B135" s="71">
        <v>45552</v>
      </c>
      <c r="C135" s="157" t="s">
        <v>189</v>
      </c>
      <c r="D135" s="72" t="s">
        <v>31</v>
      </c>
      <c r="E135" s="87">
        <v>4164</v>
      </c>
      <c r="F135" s="129"/>
    </row>
    <row r="136" spans="2:6" ht="15.75" x14ac:dyDescent="0.25">
      <c r="B136" s="71">
        <v>45552</v>
      </c>
      <c r="C136" s="157" t="s">
        <v>190</v>
      </c>
      <c r="D136" s="72" t="s">
        <v>77</v>
      </c>
      <c r="E136" s="87">
        <v>4336</v>
      </c>
      <c r="F136" s="129"/>
    </row>
    <row r="137" spans="2:6" ht="15.75" x14ac:dyDescent="0.25">
      <c r="B137" s="71">
        <v>45553</v>
      </c>
      <c r="C137" s="157" t="s">
        <v>191</v>
      </c>
      <c r="D137" s="72" t="s">
        <v>36</v>
      </c>
      <c r="E137" s="87">
        <v>120221</v>
      </c>
      <c r="F137" s="129"/>
    </row>
    <row r="138" spans="2:6" ht="15.75" x14ac:dyDescent="0.25">
      <c r="B138" s="71">
        <v>45553</v>
      </c>
      <c r="C138" s="157" t="s">
        <v>192</v>
      </c>
      <c r="D138" s="72" t="s">
        <v>53</v>
      </c>
      <c r="E138" s="87">
        <v>175</v>
      </c>
      <c r="F138" s="129"/>
    </row>
    <row r="139" spans="2:6" ht="15.75" x14ac:dyDescent="0.25">
      <c r="B139" s="71">
        <v>45553</v>
      </c>
      <c r="C139" s="157" t="s">
        <v>193</v>
      </c>
      <c r="D139" s="72" t="s">
        <v>52</v>
      </c>
      <c r="E139" s="87">
        <v>653188.75</v>
      </c>
      <c r="F139" s="129"/>
    </row>
    <row r="140" spans="2:6" ht="15.75" x14ac:dyDescent="0.25">
      <c r="B140" s="71">
        <v>45553</v>
      </c>
      <c r="C140" s="157" t="s">
        <v>194</v>
      </c>
      <c r="D140" s="72" t="s">
        <v>52</v>
      </c>
      <c r="E140" s="87">
        <v>100610</v>
      </c>
      <c r="F140" s="129"/>
    </row>
    <row r="141" spans="2:6" ht="15.75" x14ac:dyDescent="0.25">
      <c r="B141" s="71">
        <v>45553</v>
      </c>
      <c r="C141" s="157" t="s">
        <v>195</v>
      </c>
      <c r="D141" s="72" t="s">
        <v>52</v>
      </c>
      <c r="E141" s="87">
        <v>15764</v>
      </c>
      <c r="F141" s="129"/>
    </row>
    <row r="142" spans="2:6" ht="15.75" x14ac:dyDescent="0.25">
      <c r="B142" s="71">
        <v>45553</v>
      </c>
      <c r="C142" s="157" t="s">
        <v>196</v>
      </c>
      <c r="D142" s="72" t="s">
        <v>52</v>
      </c>
      <c r="E142" s="87">
        <v>10293</v>
      </c>
      <c r="F142" s="129"/>
    </row>
    <row r="143" spans="2:6" ht="15.75" x14ac:dyDescent="0.25">
      <c r="B143" s="71">
        <v>45553</v>
      </c>
      <c r="C143" s="157" t="s">
        <v>197</v>
      </c>
      <c r="D143" s="72" t="s">
        <v>55</v>
      </c>
      <c r="E143" s="87">
        <v>123270.39999999999</v>
      </c>
      <c r="F143" s="129"/>
    </row>
    <row r="144" spans="2:6" ht="15.75" x14ac:dyDescent="0.25">
      <c r="B144" s="158">
        <v>45554</v>
      </c>
      <c r="C144" s="159" t="s">
        <v>198</v>
      </c>
      <c r="D144" s="160" t="s">
        <v>36</v>
      </c>
      <c r="E144" s="156">
        <v>30355</v>
      </c>
      <c r="F144" s="129"/>
    </row>
    <row r="145" spans="2:6" ht="15.75" x14ac:dyDescent="0.25">
      <c r="B145" s="71">
        <v>45554</v>
      </c>
      <c r="C145" s="157" t="s">
        <v>199</v>
      </c>
      <c r="D145" s="72" t="s">
        <v>53</v>
      </c>
      <c r="E145" s="87">
        <v>137191.72</v>
      </c>
      <c r="F145" s="129"/>
    </row>
    <row r="146" spans="2:6" ht="15.75" x14ac:dyDescent="0.25">
      <c r="B146" s="71">
        <v>45554</v>
      </c>
      <c r="C146" s="157" t="s">
        <v>200</v>
      </c>
      <c r="D146" s="72" t="s">
        <v>53</v>
      </c>
      <c r="E146" s="87">
        <v>2700</v>
      </c>
      <c r="F146" s="129"/>
    </row>
    <row r="147" spans="2:6" ht="15.75" x14ac:dyDescent="0.25">
      <c r="B147" s="71">
        <v>45554</v>
      </c>
      <c r="C147" s="157" t="s">
        <v>201</v>
      </c>
      <c r="D147" s="72" t="s">
        <v>36</v>
      </c>
      <c r="E147" s="87">
        <v>4969</v>
      </c>
      <c r="F147" s="129"/>
    </row>
    <row r="148" spans="2:6" ht="15.75" x14ac:dyDescent="0.25">
      <c r="B148" s="71">
        <v>45554</v>
      </c>
      <c r="C148" s="157" t="s">
        <v>202</v>
      </c>
      <c r="D148" s="72" t="s">
        <v>56</v>
      </c>
      <c r="E148" s="87">
        <v>6000</v>
      </c>
      <c r="F148" s="129"/>
    </row>
    <row r="149" spans="2:6" ht="15.75" x14ac:dyDescent="0.25">
      <c r="B149" s="71">
        <v>45554</v>
      </c>
      <c r="C149" s="157" t="s">
        <v>203</v>
      </c>
      <c r="D149" s="72" t="s">
        <v>56</v>
      </c>
      <c r="E149" s="87">
        <v>180</v>
      </c>
      <c r="F149" s="129"/>
    </row>
    <row r="150" spans="2:6" ht="15.75" x14ac:dyDescent="0.25">
      <c r="B150" s="71">
        <v>45554</v>
      </c>
      <c r="C150" s="157" t="s">
        <v>204</v>
      </c>
      <c r="D150" s="72" t="s">
        <v>52</v>
      </c>
      <c r="E150" s="87">
        <v>9153</v>
      </c>
      <c r="F150" s="129"/>
    </row>
    <row r="151" spans="2:6" ht="15.75" x14ac:dyDescent="0.25">
      <c r="B151" s="71">
        <v>45554</v>
      </c>
      <c r="C151" s="157" t="s">
        <v>205</v>
      </c>
      <c r="D151" s="72" t="s">
        <v>52</v>
      </c>
      <c r="E151" s="87">
        <v>14478</v>
      </c>
      <c r="F151" s="129"/>
    </row>
    <row r="152" spans="2:6" ht="15.75" x14ac:dyDescent="0.25">
      <c r="B152" s="158">
        <v>45554</v>
      </c>
      <c r="C152" s="159" t="s">
        <v>206</v>
      </c>
      <c r="D152" s="160" t="s">
        <v>36</v>
      </c>
      <c r="E152" s="156">
        <v>13911.8</v>
      </c>
      <c r="F152" s="129"/>
    </row>
    <row r="153" spans="2:6" ht="15.75" x14ac:dyDescent="0.25">
      <c r="B153" s="71">
        <v>45554</v>
      </c>
      <c r="C153" s="157" t="s">
        <v>207</v>
      </c>
      <c r="D153" s="72" t="s">
        <v>77</v>
      </c>
      <c r="E153" s="87">
        <v>550</v>
      </c>
      <c r="F153" s="129"/>
    </row>
    <row r="154" spans="2:6" ht="15.75" x14ac:dyDescent="0.25">
      <c r="B154" s="71">
        <v>45554</v>
      </c>
      <c r="C154" s="157" t="s">
        <v>208</v>
      </c>
      <c r="D154" s="72" t="s">
        <v>77</v>
      </c>
      <c r="E154" s="87">
        <v>15899.2</v>
      </c>
      <c r="F154" s="129"/>
    </row>
    <row r="155" spans="2:6" ht="15.75" x14ac:dyDescent="0.25">
      <c r="B155" s="71">
        <v>45555</v>
      </c>
      <c r="C155" s="157" t="s">
        <v>209</v>
      </c>
      <c r="D155" s="72" t="s">
        <v>36</v>
      </c>
      <c r="E155" s="87">
        <v>56315</v>
      </c>
      <c r="F155" s="129"/>
    </row>
    <row r="156" spans="2:6" ht="15.75" x14ac:dyDescent="0.25">
      <c r="B156" s="71">
        <v>45555</v>
      </c>
      <c r="C156" s="157" t="s">
        <v>210</v>
      </c>
      <c r="D156" s="72" t="s">
        <v>36</v>
      </c>
      <c r="E156" s="87">
        <v>14905.5</v>
      </c>
      <c r="F156" s="129"/>
    </row>
    <row r="157" spans="2:6" ht="15.75" x14ac:dyDescent="0.25">
      <c r="B157" s="71">
        <v>45555</v>
      </c>
      <c r="C157" s="157" t="s">
        <v>211</v>
      </c>
      <c r="D157" s="72" t="s">
        <v>53</v>
      </c>
      <c r="E157" s="87">
        <v>2475</v>
      </c>
      <c r="F157" s="129"/>
    </row>
    <row r="158" spans="2:6" ht="15.75" x14ac:dyDescent="0.25">
      <c r="B158" s="71">
        <v>45555</v>
      </c>
      <c r="C158" s="157" t="s">
        <v>212</v>
      </c>
      <c r="D158" s="72" t="s">
        <v>52</v>
      </c>
      <c r="E158" s="87">
        <v>13447</v>
      </c>
      <c r="F158" s="129"/>
    </row>
    <row r="159" spans="2:6" ht="15.75" x14ac:dyDescent="0.25">
      <c r="B159" s="71">
        <v>45555</v>
      </c>
      <c r="C159" s="157" t="s">
        <v>213</v>
      </c>
      <c r="D159" s="72" t="s">
        <v>52</v>
      </c>
      <c r="E159" s="87">
        <v>9093</v>
      </c>
      <c r="F159" s="129"/>
    </row>
    <row r="160" spans="2:6" ht="15.75" x14ac:dyDescent="0.25">
      <c r="B160" s="71">
        <v>45555</v>
      </c>
      <c r="C160" s="157" t="s">
        <v>214</v>
      </c>
      <c r="D160" s="72" t="s">
        <v>36</v>
      </c>
      <c r="E160" s="87">
        <v>51672.4</v>
      </c>
      <c r="F160" s="129"/>
    </row>
    <row r="161" spans="2:6" ht="15.75" x14ac:dyDescent="0.25">
      <c r="B161" s="71">
        <v>45555</v>
      </c>
      <c r="C161" s="157" t="s">
        <v>215</v>
      </c>
      <c r="D161" s="72" t="s">
        <v>31</v>
      </c>
      <c r="E161" s="87">
        <v>11691</v>
      </c>
      <c r="F161" s="129"/>
    </row>
    <row r="162" spans="2:6" ht="15.75" x14ac:dyDescent="0.25">
      <c r="B162" s="71">
        <v>45555</v>
      </c>
      <c r="C162" s="157" t="s">
        <v>216</v>
      </c>
      <c r="D162" s="72" t="s">
        <v>77</v>
      </c>
      <c r="E162" s="87">
        <v>259</v>
      </c>
      <c r="F162" s="129"/>
    </row>
    <row r="163" spans="2:6" ht="15.75" x14ac:dyDescent="0.25">
      <c r="B163" s="71">
        <v>45558</v>
      </c>
      <c r="C163" s="157" t="s">
        <v>217</v>
      </c>
      <c r="D163" s="72" t="s">
        <v>58</v>
      </c>
      <c r="E163" s="87">
        <v>5070</v>
      </c>
      <c r="F163" s="129"/>
    </row>
    <row r="164" spans="2:6" ht="15.75" x14ac:dyDescent="0.25">
      <c r="B164" s="71">
        <v>45558</v>
      </c>
      <c r="C164" s="157" t="s">
        <v>218</v>
      </c>
      <c r="D164" s="72" t="s">
        <v>58</v>
      </c>
      <c r="E164" s="87">
        <v>1500</v>
      </c>
      <c r="F164" s="129"/>
    </row>
    <row r="165" spans="2:6" ht="15.75" x14ac:dyDescent="0.25">
      <c r="B165" s="71">
        <v>45558</v>
      </c>
      <c r="C165" s="157" t="s">
        <v>219</v>
      </c>
      <c r="D165" s="72" t="s">
        <v>36</v>
      </c>
      <c r="E165" s="87">
        <v>51570</v>
      </c>
      <c r="F165" s="129"/>
    </row>
    <row r="166" spans="2:6" ht="15.75" x14ac:dyDescent="0.25">
      <c r="B166" s="71">
        <v>45558</v>
      </c>
      <c r="C166" s="157" t="s">
        <v>220</v>
      </c>
      <c r="D166" s="72" t="s">
        <v>36</v>
      </c>
      <c r="E166" s="87">
        <v>27330</v>
      </c>
      <c r="F166" s="129"/>
    </row>
    <row r="167" spans="2:6" ht="15.75" x14ac:dyDescent="0.25">
      <c r="B167" s="71">
        <v>45558</v>
      </c>
      <c r="C167" s="157" t="s">
        <v>221</v>
      </c>
      <c r="D167" s="72" t="s">
        <v>52</v>
      </c>
      <c r="E167" s="87">
        <v>9063329.1199999992</v>
      </c>
      <c r="F167" s="129"/>
    </row>
    <row r="168" spans="2:6" ht="15.75" x14ac:dyDescent="0.25">
      <c r="B168" s="71">
        <v>45558</v>
      </c>
      <c r="C168" s="157" t="s">
        <v>222</v>
      </c>
      <c r="D168" s="72" t="s">
        <v>52</v>
      </c>
      <c r="E168" s="87">
        <v>106573.9</v>
      </c>
      <c r="F168" s="129"/>
    </row>
    <row r="169" spans="2:6" ht="15.75" x14ac:dyDescent="0.25">
      <c r="B169" s="71">
        <v>45558</v>
      </c>
      <c r="C169" s="157" t="s">
        <v>223</v>
      </c>
      <c r="D169" s="72" t="s">
        <v>51</v>
      </c>
      <c r="E169" s="87">
        <v>1320</v>
      </c>
      <c r="F169" s="129"/>
    </row>
    <row r="170" spans="2:6" ht="15.75" x14ac:dyDescent="0.25">
      <c r="B170" s="71">
        <v>45558</v>
      </c>
      <c r="C170" s="157" t="s">
        <v>224</v>
      </c>
      <c r="D170" s="72" t="s">
        <v>51</v>
      </c>
      <c r="E170" s="87">
        <v>203</v>
      </c>
      <c r="F170" s="129"/>
    </row>
    <row r="171" spans="2:6" ht="15.75" x14ac:dyDescent="0.25">
      <c r="B171" s="71">
        <v>45558</v>
      </c>
      <c r="C171" s="157" t="s">
        <v>225</v>
      </c>
      <c r="D171" s="72" t="s">
        <v>51</v>
      </c>
      <c r="E171" s="87">
        <v>90</v>
      </c>
      <c r="F171" s="129"/>
    </row>
    <row r="172" spans="2:6" ht="15.75" x14ac:dyDescent="0.25">
      <c r="B172" s="71">
        <v>45558</v>
      </c>
      <c r="C172" s="157" t="s">
        <v>226</v>
      </c>
      <c r="D172" s="72" t="s">
        <v>53</v>
      </c>
      <c r="E172" s="87">
        <v>625</v>
      </c>
      <c r="F172" s="129"/>
    </row>
    <row r="173" spans="2:6" ht="15.75" x14ac:dyDescent="0.25">
      <c r="B173" s="71">
        <v>45558</v>
      </c>
      <c r="C173" s="157" t="s">
        <v>227</v>
      </c>
      <c r="D173" s="72" t="s">
        <v>53</v>
      </c>
      <c r="E173" s="87">
        <v>3400</v>
      </c>
      <c r="F173" s="129"/>
    </row>
    <row r="174" spans="2:6" ht="15.75" x14ac:dyDescent="0.25">
      <c r="B174" s="71">
        <v>45558</v>
      </c>
      <c r="C174" s="157" t="s">
        <v>228</v>
      </c>
      <c r="D174" s="72" t="s">
        <v>52</v>
      </c>
      <c r="E174" s="87">
        <v>8256</v>
      </c>
      <c r="F174" s="129"/>
    </row>
    <row r="175" spans="2:6" ht="15.75" x14ac:dyDescent="0.25">
      <c r="B175" s="71">
        <v>45558</v>
      </c>
      <c r="C175" s="157" t="s">
        <v>229</v>
      </c>
      <c r="D175" s="72" t="s">
        <v>52</v>
      </c>
      <c r="E175" s="87">
        <v>10012</v>
      </c>
      <c r="F175" s="129"/>
    </row>
    <row r="176" spans="2:6" ht="15.75" x14ac:dyDescent="0.25">
      <c r="B176" s="71">
        <v>45558</v>
      </c>
      <c r="C176" s="157" t="s">
        <v>230</v>
      </c>
      <c r="D176" s="72" t="s">
        <v>52</v>
      </c>
      <c r="E176" s="87">
        <v>11358</v>
      </c>
      <c r="F176" s="129"/>
    </row>
    <row r="177" spans="2:6" ht="15.75" x14ac:dyDescent="0.25">
      <c r="B177" s="71">
        <v>45558</v>
      </c>
      <c r="C177" s="157" t="s">
        <v>231</v>
      </c>
      <c r="D177" s="72" t="s">
        <v>31</v>
      </c>
      <c r="E177" s="87">
        <v>16284</v>
      </c>
      <c r="F177" s="129"/>
    </row>
    <row r="178" spans="2:6" ht="15.75" x14ac:dyDescent="0.25">
      <c r="B178" s="71">
        <v>45558</v>
      </c>
      <c r="C178" s="157" t="s">
        <v>232</v>
      </c>
      <c r="D178" s="72" t="s">
        <v>77</v>
      </c>
      <c r="E178" s="87">
        <v>2501</v>
      </c>
      <c r="F178" s="129"/>
    </row>
    <row r="179" spans="2:6" ht="15.75" x14ac:dyDescent="0.25">
      <c r="B179" s="71">
        <v>45560</v>
      </c>
      <c r="C179" s="157" t="s">
        <v>233</v>
      </c>
      <c r="D179" s="72" t="s">
        <v>36</v>
      </c>
      <c r="E179" s="87">
        <v>178325</v>
      </c>
      <c r="F179" s="129"/>
    </row>
    <row r="180" spans="2:6" ht="15.75" x14ac:dyDescent="0.25">
      <c r="B180" s="71">
        <v>45560</v>
      </c>
      <c r="C180" s="157" t="s">
        <v>234</v>
      </c>
      <c r="D180" s="72" t="s">
        <v>53</v>
      </c>
      <c r="E180" s="87">
        <v>13417.31</v>
      </c>
      <c r="F180" s="129"/>
    </row>
    <row r="181" spans="2:6" ht="15.75" x14ac:dyDescent="0.25">
      <c r="B181" s="71">
        <v>45560</v>
      </c>
      <c r="C181" s="157" t="s">
        <v>235</v>
      </c>
      <c r="D181" s="72" t="s">
        <v>53</v>
      </c>
      <c r="E181" s="87">
        <v>625</v>
      </c>
      <c r="F181" s="129"/>
    </row>
    <row r="182" spans="2:6" ht="15.75" x14ac:dyDescent="0.25">
      <c r="B182" s="71">
        <v>45560</v>
      </c>
      <c r="C182" s="157" t="s">
        <v>236</v>
      </c>
      <c r="D182" s="72" t="s">
        <v>56</v>
      </c>
      <c r="E182" s="87">
        <v>600</v>
      </c>
      <c r="F182" s="129"/>
    </row>
    <row r="183" spans="2:6" ht="15.75" x14ac:dyDescent="0.25">
      <c r="B183" s="71">
        <v>45560</v>
      </c>
      <c r="C183" s="157" t="s">
        <v>237</v>
      </c>
      <c r="D183" s="72" t="s">
        <v>56</v>
      </c>
      <c r="E183" s="87">
        <v>900</v>
      </c>
      <c r="F183" s="129"/>
    </row>
    <row r="184" spans="2:6" ht="15.75" x14ac:dyDescent="0.25">
      <c r="B184" s="71">
        <v>45560</v>
      </c>
      <c r="C184" s="157" t="s">
        <v>238</v>
      </c>
      <c r="D184" s="72" t="s">
        <v>52</v>
      </c>
      <c r="E184" s="87">
        <v>129322</v>
      </c>
      <c r="F184" s="129"/>
    </row>
    <row r="185" spans="2:6" ht="15.75" x14ac:dyDescent="0.25">
      <c r="B185" s="71">
        <v>45560</v>
      </c>
      <c r="C185" s="157" t="s">
        <v>239</v>
      </c>
      <c r="D185" s="72" t="s">
        <v>52</v>
      </c>
      <c r="E185" s="87">
        <v>8410</v>
      </c>
      <c r="F185" s="129"/>
    </row>
    <row r="186" spans="2:6" ht="15.75" x14ac:dyDescent="0.25">
      <c r="B186" s="71">
        <v>45560</v>
      </c>
      <c r="C186" s="157" t="s">
        <v>240</v>
      </c>
      <c r="D186" s="72" t="s">
        <v>52</v>
      </c>
      <c r="E186" s="87">
        <v>14143</v>
      </c>
      <c r="F186" s="129"/>
    </row>
    <row r="187" spans="2:6" ht="15.75" x14ac:dyDescent="0.25">
      <c r="B187" s="71">
        <v>45560</v>
      </c>
      <c r="C187" s="157" t="s">
        <v>241</v>
      </c>
      <c r="D187" s="72" t="s">
        <v>53</v>
      </c>
      <c r="E187" s="87">
        <v>82529.960000000006</v>
      </c>
      <c r="F187" s="129"/>
    </row>
    <row r="188" spans="2:6" ht="15.75" x14ac:dyDescent="0.25">
      <c r="B188" s="71">
        <v>45560</v>
      </c>
      <c r="C188" s="159" t="s">
        <v>242</v>
      </c>
      <c r="D188" s="72" t="s">
        <v>31</v>
      </c>
      <c r="E188" s="87">
        <v>15450</v>
      </c>
      <c r="F188" s="129"/>
    </row>
    <row r="189" spans="2:6" ht="15.75" x14ac:dyDescent="0.25">
      <c r="B189" s="71">
        <v>45560</v>
      </c>
      <c r="C189" s="157" t="s">
        <v>243</v>
      </c>
      <c r="D189" s="72" t="s">
        <v>77</v>
      </c>
      <c r="E189" s="87">
        <v>8451</v>
      </c>
      <c r="F189" s="129"/>
    </row>
    <row r="190" spans="2:6" ht="15.75" x14ac:dyDescent="0.25">
      <c r="B190" s="71">
        <v>45560</v>
      </c>
      <c r="C190" s="157" t="s">
        <v>244</v>
      </c>
      <c r="D190" s="72" t="s">
        <v>57</v>
      </c>
      <c r="E190" s="87">
        <v>99720</v>
      </c>
      <c r="F190" s="129"/>
    </row>
    <row r="191" spans="2:6" ht="15.75" x14ac:dyDescent="0.25">
      <c r="B191" s="71">
        <v>45561</v>
      </c>
      <c r="C191" s="157" t="s">
        <v>245</v>
      </c>
      <c r="D191" s="72" t="s">
        <v>36</v>
      </c>
      <c r="E191" s="87">
        <v>157010</v>
      </c>
      <c r="F191" s="129"/>
    </row>
    <row r="192" spans="2:6" ht="15.75" x14ac:dyDescent="0.25">
      <c r="B192" s="71">
        <v>45561</v>
      </c>
      <c r="C192" s="157" t="s">
        <v>246</v>
      </c>
      <c r="D192" s="72" t="s">
        <v>53</v>
      </c>
      <c r="E192" s="87">
        <v>1200</v>
      </c>
      <c r="F192" s="129"/>
    </row>
    <row r="193" spans="2:6" ht="15.75" x14ac:dyDescent="0.25">
      <c r="B193" s="71">
        <v>45561</v>
      </c>
      <c r="C193" s="157" t="s">
        <v>59</v>
      </c>
      <c r="D193" s="72" t="s">
        <v>52</v>
      </c>
      <c r="E193" s="87">
        <v>1000</v>
      </c>
      <c r="F193" s="129"/>
    </row>
    <row r="194" spans="2:6" ht="15.75" x14ac:dyDescent="0.25">
      <c r="B194" s="71">
        <v>45561</v>
      </c>
      <c r="C194" s="157" t="s">
        <v>247</v>
      </c>
      <c r="D194" s="72" t="s">
        <v>52</v>
      </c>
      <c r="E194" s="87">
        <v>8974</v>
      </c>
      <c r="F194" s="129"/>
    </row>
    <row r="195" spans="2:6" ht="15.75" x14ac:dyDescent="0.25">
      <c r="B195" s="71">
        <v>45561</v>
      </c>
      <c r="C195" s="157" t="s">
        <v>248</v>
      </c>
      <c r="D195" s="72" t="s">
        <v>52</v>
      </c>
      <c r="E195" s="87">
        <v>14931</v>
      </c>
      <c r="F195" s="129"/>
    </row>
    <row r="196" spans="2:6" ht="15.75" x14ac:dyDescent="0.25">
      <c r="B196" s="71">
        <v>45561</v>
      </c>
      <c r="C196" s="157" t="s">
        <v>249</v>
      </c>
      <c r="D196" s="72" t="s">
        <v>77</v>
      </c>
      <c r="E196" s="87">
        <v>2100</v>
      </c>
      <c r="F196" s="129"/>
    </row>
    <row r="197" spans="2:6" ht="15.75" x14ac:dyDescent="0.25">
      <c r="B197" s="71">
        <v>45562</v>
      </c>
      <c r="C197" s="157" t="s">
        <v>250</v>
      </c>
      <c r="D197" s="72" t="s">
        <v>36</v>
      </c>
      <c r="E197" s="87">
        <v>92435</v>
      </c>
      <c r="F197" s="129"/>
    </row>
    <row r="198" spans="2:6" ht="15.75" x14ac:dyDescent="0.25">
      <c r="B198" s="71">
        <v>45562</v>
      </c>
      <c r="C198" s="157" t="s">
        <v>251</v>
      </c>
      <c r="D198" s="72" t="s">
        <v>53</v>
      </c>
      <c r="E198" s="87">
        <v>443200</v>
      </c>
      <c r="F198" s="129"/>
    </row>
    <row r="199" spans="2:6" ht="15.75" x14ac:dyDescent="0.25">
      <c r="B199" s="71">
        <v>45562</v>
      </c>
      <c r="C199" s="157" t="s">
        <v>252</v>
      </c>
      <c r="D199" s="72" t="s">
        <v>56</v>
      </c>
      <c r="E199" s="87">
        <v>600</v>
      </c>
      <c r="F199" s="129"/>
    </row>
    <row r="200" spans="2:6" ht="15.75" x14ac:dyDescent="0.25">
      <c r="B200" s="71">
        <v>45562</v>
      </c>
      <c r="C200" s="157" t="s">
        <v>253</v>
      </c>
      <c r="D200" s="72" t="s">
        <v>53</v>
      </c>
      <c r="E200" s="87">
        <v>150</v>
      </c>
      <c r="F200" s="129"/>
    </row>
    <row r="201" spans="2:6" ht="15.75" x14ac:dyDescent="0.25">
      <c r="B201" s="71">
        <v>45562</v>
      </c>
      <c r="C201" s="157" t="s">
        <v>254</v>
      </c>
      <c r="D201" s="72" t="s">
        <v>53</v>
      </c>
      <c r="E201" s="87">
        <v>2290.46</v>
      </c>
      <c r="F201" s="129"/>
    </row>
    <row r="202" spans="2:6" ht="15.75" x14ac:dyDescent="0.25">
      <c r="B202" s="71">
        <v>45562</v>
      </c>
      <c r="C202" s="157" t="s">
        <v>255</v>
      </c>
      <c r="D202" s="72" t="s">
        <v>54</v>
      </c>
      <c r="E202" s="87">
        <v>3524</v>
      </c>
      <c r="F202" s="129"/>
    </row>
    <row r="203" spans="2:6" ht="15.75" x14ac:dyDescent="0.25">
      <c r="B203" s="71">
        <v>45562</v>
      </c>
      <c r="C203" s="157" t="s">
        <v>256</v>
      </c>
      <c r="D203" s="72" t="s">
        <v>58</v>
      </c>
      <c r="E203" s="87">
        <v>9603</v>
      </c>
      <c r="F203" s="129"/>
    </row>
    <row r="204" spans="2:6" ht="15.75" x14ac:dyDescent="0.25">
      <c r="B204" s="71">
        <v>45562</v>
      </c>
      <c r="C204" s="157" t="s">
        <v>257</v>
      </c>
      <c r="D204" s="72" t="s">
        <v>52</v>
      </c>
      <c r="E204" s="87">
        <v>8488</v>
      </c>
      <c r="F204" s="129"/>
    </row>
    <row r="205" spans="2:6" ht="15.75" x14ac:dyDescent="0.25">
      <c r="B205" s="71">
        <v>45562</v>
      </c>
      <c r="C205" s="157" t="s">
        <v>258</v>
      </c>
      <c r="D205" s="72" t="s">
        <v>52</v>
      </c>
      <c r="E205" s="87">
        <v>15915</v>
      </c>
      <c r="F205" s="129"/>
    </row>
    <row r="206" spans="2:6" ht="15.75" x14ac:dyDescent="0.25">
      <c r="B206" s="71">
        <v>45562</v>
      </c>
      <c r="C206" s="157" t="s">
        <v>259</v>
      </c>
      <c r="D206" s="72" t="s">
        <v>77</v>
      </c>
      <c r="E206" s="87">
        <v>16965</v>
      </c>
      <c r="F206" s="129"/>
    </row>
    <row r="207" spans="2:6" ht="15.75" x14ac:dyDescent="0.25">
      <c r="B207" s="71">
        <v>45562</v>
      </c>
      <c r="C207" s="157" t="s">
        <v>260</v>
      </c>
      <c r="D207" s="72" t="s">
        <v>77</v>
      </c>
      <c r="E207" s="87">
        <v>29490</v>
      </c>
      <c r="F207" s="129"/>
    </row>
    <row r="208" spans="2:6" ht="15.75" x14ac:dyDescent="0.25">
      <c r="B208" s="71">
        <v>45562</v>
      </c>
      <c r="C208" s="157" t="s">
        <v>261</v>
      </c>
      <c r="D208" s="72" t="s">
        <v>52</v>
      </c>
      <c r="E208" s="87">
        <v>1010705.75</v>
      </c>
      <c r="F208" s="129"/>
    </row>
    <row r="209" spans="2:6" ht="15.75" x14ac:dyDescent="0.25">
      <c r="B209" s="71">
        <v>45565</v>
      </c>
      <c r="C209" s="157" t="s">
        <v>262</v>
      </c>
      <c r="D209" s="72" t="s">
        <v>36</v>
      </c>
      <c r="E209" s="87">
        <v>221987</v>
      </c>
      <c r="F209" s="129"/>
    </row>
    <row r="210" spans="2:6" ht="15.75" x14ac:dyDescent="0.25">
      <c r="B210" s="71">
        <v>45565</v>
      </c>
      <c r="C210" s="157" t="s">
        <v>263</v>
      </c>
      <c r="D210" s="72" t="s">
        <v>36</v>
      </c>
      <c r="E210" s="87">
        <v>304591.43</v>
      </c>
      <c r="F210" s="129"/>
    </row>
    <row r="211" spans="2:6" ht="15.75" x14ac:dyDescent="0.25">
      <c r="B211" s="71">
        <v>45565</v>
      </c>
      <c r="C211" s="157" t="s">
        <v>264</v>
      </c>
      <c r="D211" s="72" t="s">
        <v>36</v>
      </c>
      <c r="E211" s="87">
        <v>43641</v>
      </c>
      <c r="F211" s="129"/>
    </row>
    <row r="212" spans="2:6" ht="15.75" x14ac:dyDescent="0.25">
      <c r="B212" s="71">
        <v>45565</v>
      </c>
      <c r="C212" s="157" t="s">
        <v>265</v>
      </c>
      <c r="D212" s="72" t="s">
        <v>52</v>
      </c>
      <c r="E212" s="87">
        <v>88803.19</v>
      </c>
      <c r="F212" s="129"/>
    </row>
    <row r="213" spans="2:6" ht="15.75" x14ac:dyDescent="0.25">
      <c r="B213" s="71">
        <v>45565</v>
      </c>
      <c r="C213" s="157" t="s">
        <v>266</v>
      </c>
      <c r="D213" s="72" t="s">
        <v>52</v>
      </c>
      <c r="E213" s="87">
        <v>15608891.18</v>
      </c>
      <c r="F213" s="129"/>
    </row>
    <row r="214" spans="2:6" ht="15.75" x14ac:dyDescent="0.25">
      <c r="B214" s="71">
        <v>45565</v>
      </c>
      <c r="C214" s="157" t="s">
        <v>267</v>
      </c>
      <c r="D214" s="72" t="s">
        <v>53</v>
      </c>
      <c r="E214" s="87">
        <v>188360</v>
      </c>
      <c r="F214" s="129"/>
    </row>
    <row r="215" spans="2:6" ht="15.75" x14ac:dyDescent="0.25">
      <c r="B215" s="71">
        <v>45565</v>
      </c>
      <c r="C215" s="157" t="s">
        <v>268</v>
      </c>
      <c r="D215" s="72" t="s">
        <v>54</v>
      </c>
      <c r="E215" s="87">
        <v>60320</v>
      </c>
      <c r="F215" s="129"/>
    </row>
    <row r="216" spans="2:6" ht="15.75" x14ac:dyDescent="0.25">
      <c r="B216" s="71">
        <v>45565</v>
      </c>
      <c r="C216" s="157" t="s">
        <v>269</v>
      </c>
      <c r="D216" s="72" t="s">
        <v>53</v>
      </c>
      <c r="E216" s="87">
        <v>3520</v>
      </c>
      <c r="F216" s="129"/>
    </row>
    <row r="217" spans="2:6" ht="15.75" x14ac:dyDescent="0.25">
      <c r="B217" s="71">
        <v>45565</v>
      </c>
      <c r="C217" s="157" t="s">
        <v>270</v>
      </c>
      <c r="D217" s="72" t="s">
        <v>53</v>
      </c>
      <c r="E217" s="87">
        <v>2125</v>
      </c>
      <c r="F217" s="129"/>
    </row>
    <row r="218" spans="2:6" ht="15.75" x14ac:dyDescent="0.25">
      <c r="B218" s="71">
        <v>45565</v>
      </c>
      <c r="C218" s="157" t="s">
        <v>271</v>
      </c>
      <c r="D218" s="72" t="s">
        <v>54</v>
      </c>
      <c r="E218" s="87">
        <v>3750</v>
      </c>
      <c r="F218" s="129"/>
    </row>
    <row r="219" spans="2:6" ht="15.75" x14ac:dyDescent="0.25">
      <c r="B219" s="71">
        <v>45565</v>
      </c>
      <c r="C219" s="157" t="s">
        <v>272</v>
      </c>
      <c r="D219" s="72" t="s">
        <v>54</v>
      </c>
      <c r="E219" s="87">
        <v>200</v>
      </c>
      <c r="F219" s="129"/>
    </row>
    <row r="220" spans="2:6" ht="15.75" x14ac:dyDescent="0.25">
      <c r="B220" s="71">
        <v>45565</v>
      </c>
      <c r="C220" s="157" t="s">
        <v>273</v>
      </c>
      <c r="D220" s="51" t="s">
        <v>36</v>
      </c>
      <c r="E220" s="87">
        <v>56868.09</v>
      </c>
      <c r="F220" s="129"/>
    </row>
    <row r="221" spans="2:6" ht="15.75" x14ac:dyDescent="0.25">
      <c r="B221" s="71">
        <v>45565</v>
      </c>
      <c r="C221" s="72" t="s">
        <v>274</v>
      </c>
      <c r="D221" s="72" t="s">
        <v>52</v>
      </c>
      <c r="E221" s="87">
        <v>8125</v>
      </c>
      <c r="F221" s="129"/>
    </row>
    <row r="222" spans="2:6" ht="15.75" x14ac:dyDescent="0.25">
      <c r="B222" s="71">
        <v>45565</v>
      </c>
      <c r="C222" s="157" t="s">
        <v>275</v>
      </c>
      <c r="D222" s="72" t="s">
        <v>52</v>
      </c>
      <c r="E222" s="87">
        <v>11649</v>
      </c>
      <c r="F222" s="129"/>
    </row>
    <row r="223" spans="2:6" ht="15.75" x14ac:dyDescent="0.25">
      <c r="B223" s="71">
        <v>45565</v>
      </c>
      <c r="C223" s="157" t="s">
        <v>276</v>
      </c>
      <c r="D223" s="72" t="s">
        <v>52</v>
      </c>
      <c r="E223" s="87">
        <v>12649</v>
      </c>
      <c r="F223" s="129"/>
    </row>
    <row r="224" spans="2:6" ht="15.75" x14ac:dyDescent="0.25">
      <c r="B224" s="71">
        <v>45565</v>
      </c>
      <c r="C224" s="157" t="s">
        <v>277</v>
      </c>
      <c r="D224" s="72" t="s">
        <v>51</v>
      </c>
      <c r="E224" s="87">
        <v>5030</v>
      </c>
      <c r="F224" s="129"/>
    </row>
    <row r="225" spans="2:6" ht="15.75" x14ac:dyDescent="0.25">
      <c r="B225" s="71">
        <v>45565</v>
      </c>
      <c r="C225" s="157" t="s">
        <v>278</v>
      </c>
      <c r="D225" s="72" t="s">
        <v>36</v>
      </c>
      <c r="E225" s="87">
        <v>80037</v>
      </c>
      <c r="F225" s="129"/>
    </row>
    <row r="226" spans="2:6" ht="15.75" x14ac:dyDescent="0.25">
      <c r="B226" s="71">
        <v>45565</v>
      </c>
      <c r="C226" s="157" t="s">
        <v>279</v>
      </c>
      <c r="D226" s="72" t="s">
        <v>36</v>
      </c>
      <c r="E226" s="87">
        <v>46336.959999999999</v>
      </c>
      <c r="F226" s="129"/>
    </row>
    <row r="227" spans="2:6" ht="15.75" x14ac:dyDescent="0.25">
      <c r="B227" s="71">
        <v>45565</v>
      </c>
      <c r="C227" s="157" t="s">
        <v>280</v>
      </c>
      <c r="D227" s="72" t="s">
        <v>51</v>
      </c>
      <c r="E227" s="87">
        <v>27700</v>
      </c>
      <c r="F227" s="129"/>
    </row>
    <row r="228" spans="2:6" ht="15.75" x14ac:dyDescent="0.25">
      <c r="B228" s="71">
        <v>45565</v>
      </c>
      <c r="C228" s="157" t="s">
        <v>281</v>
      </c>
      <c r="D228" s="72" t="s">
        <v>51</v>
      </c>
      <c r="E228" s="87">
        <v>600</v>
      </c>
      <c r="F228" s="129"/>
    </row>
    <row r="229" spans="2:6" ht="16.5" thickBot="1" x14ac:dyDescent="0.3">
      <c r="B229" s="120"/>
      <c r="C229" s="120"/>
      <c r="D229" s="133" t="s">
        <v>5</v>
      </c>
      <c r="E229" s="134">
        <f>SUM(E13:E228)</f>
        <v>78114817.339999989</v>
      </c>
      <c r="F229" s="120"/>
    </row>
    <row r="230" spans="2:6" ht="16.5" thickTop="1" x14ac:dyDescent="0.25">
      <c r="B230" s="120"/>
      <c r="C230" s="120"/>
      <c r="D230" s="133"/>
      <c r="E230" s="198"/>
      <c r="F230" s="120"/>
    </row>
    <row r="231" spans="2:6" ht="15.75" x14ac:dyDescent="0.25">
      <c r="B231" s="120"/>
      <c r="C231" s="120"/>
      <c r="D231" s="133"/>
      <c r="E231" s="198"/>
      <c r="F231" s="120"/>
    </row>
    <row r="232" spans="2:6" ht="15.75" x14ac:dyDescent="0.25">
      <c r="B232" s="120"/>
      <c r="C232" s="120"/>
      <c r="D232" s="120"/>
      <c r="E232" s="120"/>
      <c r="F232" s="120"/>
    </row>
    <row r="233" spans="2:6" ht="15.75" x14ac:dyDescent="0.25">
      <c r="B233" s="245" t="s">
        <v>13</v>
      </c>
      <c r="C233" s="245"/>
      <c r="D233" s="245"/>
      <c r="E233" s="245"/>
      <c r="F233" s="120"/>
    </row>
    <row r="234" spans="2:6" ht="15.75" x14ac:dyDescent="0.25">
      <c r="B234" s="220" t="s">
        <v>61</v>
      </c>
      <c r="C234" s="220"/>
      <c r="D234" s="220"/>
      <c r="E234" s="220"/>
      <c r="F234" s="120"/>
    </row>
    <row r="235" spans="2:6" ht="16.5" thickBot="1" x14ac:dyDescent="0.3">
      <c r="B235" s="240" t="s">
        <v>292</v>
      </c>
      <c r="C235" s="240"/>
      <c r="D235" s="240"/>
      <c r="E235" s="240"/>
      <c r="F235" s="120"/>
    </row>
    <row r="236" spans="2:6" ht="16.5" thickBot="1" x14ac:dyDescent="0.3">
      <c r="B236" s="188" t="s">
        <v>3</v>
      </c>
      <c r="C236" s="188" t="s">
        <v>62</v>
      </c>
      <c r="D236" s="188" t="s">
        <v>8</v>
      </c>
      <c r="E236" s="188" t="s">
        <v>9</v>
      </c>
      <c r="F236" s="120"/>
    </row>
    <row r="237" spans="2:6" ht="15.75" x14ac:dyDescent="0.25">
      <c r="B237" s="161">
        <v>45537</v>
      </c>
      <c r="C237" s="168">
        <v>202240054191331</v>
      </c>
      <c r="D237" s="162" t="s">
        <v>63</v>
      </c>
      <c r="E237" s="163">
        <v>40616.32</v>
      </c>
      <c r="F237" s="120"/>
    </row>
    <row r="238" spans="2:6" ht="15.75" x14ac:dyDescent="0.25">
      <c r="B238" s="161">
        <v>45537</v>
      </c>
      <c r="C238" s="168">
        <v>202240054194088</v>
      </c>
      <c r="D238" s="162" t="s">
        <v>63</v>
      </c>
      <c r="E238" s="163">
        <v>2386.61</v>
      </c>
      <c r="F238" s="120"/>
    </row>
    <row r="239" spans="2:6" ht="15.75" x14ac:dyDescent="0.25">
      <c r="B239" s="161">
        <v>45538</v>
      </c>
      <c r="C239" s="168">
        <v>202240054250361</v>
      </c>
      <c r="D239" s="162" t="s">
        <v>63</v>
      </c>
      <c r="E239" s="163">
        <v>458998.68</v>
      </c>
      <c r="F239" s="120"/>
    </row>
    <row r="240" spans="2:6" ht="15.75" x14ac:dyDescent="0.25">
      <c r="B240" s="161">
        <v>45539</v>
      </c>
      <c r="C240" s="168">
        <v>202240054334545</v>
      </c>
      <c r="D240" s="162" t="s">
        <v>63</v>
      </c>
      <c r="E240" s="163">
        <v>4068</v>
      </c>
      <c r="F240" s="120"/>
    </row>
    <row r="241" spans="2:6" ht="15.75" x14ac:dyDescent="0.25">
      <c r="B241" s="161">
        <v>45544</v>
      </c>
      <c r="C241" s="168">
        <v>202240054593750</v>
      </c>
      <c r="D241" s="162" t="s">
        <v>63</v>
      </c>
      <c r="E241" s="163">
        <v>319473.2</v>
      </c>
      <c r="F241" s="120"/>
    </row>
    <row r="242" spans="2:6" ht="15.75" x14ac:dyDescent="0.25">
      <c r="B242" s="161">
        <v>45548</v>
      </c>
      <c r="C242" s="168">
        <v>202240054847146</v>
      </c>
      <c r="D242" s="162" t="s">
        <v>63</v>
      </c>
      <c r="E242" s="163">
        <v>21131134.489999998</v>
      </c>
      <c r="F242" s="120"/>
    </row>
    <row r="243" spans="2:6" ht="15.75" x14ac:dyDescent="0.25">
      <c r="B243" s="161">
        <v>45551</v>
      </c>
      <c r="C243" s="168">
        <v>202240055000259</v>
      </c>
      <c r="D243" s="162" t="s">
        <v>63</v>
      </c>
      <c r="E243" s="163">
        <v>12500</v>
      </c>
      <c r="F243" s="120"/>
    </row>
    <row r="244" spans="2:6" ht="15.75" x14ac:dyDescent="0.25">
      <c r="B244" s="161">
        <v>45552</v>
      </c>
      <c r="C244" s="168">
        <v>202240055151493</v>
      </c>
      <c r="D244" s="162" t="s">
        <v>63</v>
      </c>
      <c r="E244" s="163">
        <v>480566</v>
      </c>
      <c r="F244" s="120"/>
    </row>
    <row r="245" spans="2:6" ht="15.75" x14ac:dyDescent="0.25">
      <c r="B245" s="161">
        <v>45553</v>
      </c>
      <c r="C245" s="168">
        <v>202240055218519</v>
      </c>
      <c r="D245" s="162" t="s">
        <v>63</v>
      </c>
      <c r="E245" s="163">
        <v>42583.41</v>
      </c>
      <c r="F245" s="120"/>
    </row>
    <row r="246" spans="2:6" ht="15.75" x14ac:dyDescent="0.25">
      <c r="B246" s="164">
        <v>45553</v>
      </c>
      <c r="C246" s="168">
        <v>202240055225164</v>
      </c>
      <c r="D246" s="165" t="s">
        <v>63</v>
      </c>
      <c r="E246" s="166">
        <v>1794</v>
      </c>
      <c r="F246" s="120"/>
    </row>
    <row r="247" spans="2:6" ht="15.75" x14ac:dyDescent="0.25">
      <c r="B247" s="161">
        <v>45555</v>
      </c>
      <c r="C247" s="168">
        <v>202240055365717</v>
      </c>
      <c r="D247" s="162" t="s">
        <v>63</v>
      </c>
      <c r="E247" s="163">
        <v>126165.6</v>
      </c>
      <c r="F247" s="120"/>
    </row>
    <row r="248" spans="2:6" ht="15.75" x14ac:dyDescent="0.25">
      <c r="B248" s="164">
        <v>45558</v>
      </c>
      <c r="C248" s="168">
        <v>202240055449849</v>
      </c>
      <c r="D248" s="165" t="s">
        <v>63</v>
      </c>
      <c r="E248" s="166">
        <v>39748</v>
      </c>
      <c r="F248" s="120"/>
    </row>
    <row r="249" spans="2:6" ht="15.75" x14ac:dyDescent="0.25">
      <c r="B249" s="161">
        <v>45562</v>
      </c>
      <c r="C249" s="168">
        <v>202240055727462</v>
      </c>
      <c r="D249" s="162" t="s">
        <v>63</v>
      </c>
      <c r="E249" s="163">
        <v>100590</v>
      </c>
      <c r="F249" s="120"/>
    </row>
    <row r="250" spans="2:6" ht="15.75" x14ac:dyDescent="0.25">
      <c r="B250" s="161">
        <v>45562</v>
      </c>
      <c r="C250" s="168">
        <v>202240055736006</v>
      </c>
      <c r="D250" s="162" t="s">
        <v>63</v>
      </c>
      <c r="E250" s="163">
        <v>174619.53</v>
      </c>
      <c r="F250" s="120"/>
    </row>
    <row r="251" spans="2:6" ht="15.75" x14ac:dyDescent="0.25">
      <c r="B251" s="164">
        <v>45565</v>
      </c>
      <c r="C251" s="168">
        <v>202240055901327</v>
      </c>
      <c r="D251" s="165" t="s">
        <v>63</v>
      </c>
      <c r="E251" s="166">
        <v>2100</v>
      </c>
      <c r="F251" s="120"/>
    </row>
    <row r="252" spans="2:6" ht="16.5" thickBot="1" x14ac:dyDescent="0.3">
      <c r="B252" s="120"/>
      <c r="C252" s="120"/>
      <c r="D252" s="133" t="s">
        <v>5</v>
      </c>
      <c r="E252" s="134">
        <f>SUM(E237:E251)</f>
        <v>22937343.84</v>
      </c>
      <c r="F252" s="120"/>
    </row>
    <row r="253" spans="2:6" ht="16.5" thickTop="1" x14ac:dyDescent="0.25">
      <c r="B253" s="120"/>
      <c r="C253" s="120"/>
      <c r="D253" s="120"/>
      <c r="E253" s="120"/>
      <c r="F253" s="120"/>
    </row>
    <row r="254" spans="2:6" ht="15.75" x14ac:dyDescent="0.25">
      <c r="B254" s="120"/>
      <c r="C254" s="120"/>
      <c r="D254" s="120"/>
      <c r="E254" s="120"/>
      <c r="F254" s="120"/>
    </row>
    <row r="255" spans="2:6" ht="15.75" x14ac:dyDescent="0.25">
      <c r="B255" s="120"/>
      <c r="C255" s="120"/>
      <c r="D255" s="120"/>
      <c r="E255" s="120"/>
      <c r="F255" s="120"/>
    </row>
    <row r="256" spans="2:6" ht="15.75" x14ac:dyDescent="0.25">
      <c r="B256" s="120"/>
      <c r="C256" s="120"/>
      <c r="D256" s="120"/>
      <c r="E256" s="120"/>
      <c r="F256" s="120"/>
    </row>
    <row r="257" spans="2:6" ht="15.75" x14ac:dyDescent="0.25">
      <c r="B257" s="120"/>
      <c r="C257" s="120"/>
      <c r="D257" s="120"/>
      <c r="E257" s="120"/>
      <c r="F257" s="120"/>
    </row>
    <row r="258" spans="2:6" ht="15.75" x14ac:dyDescent="0.25">
      <c r="B258" s="241" t="s">
        <v>293</v>
      </c>
      <c r="C258" s="241"/>
      <c r="D258" s="241"/>
      <c r="E258" s="241"/>
      <c r="F258" s="120"/>
    </row>
    <row r="259" spans="2:6" ht="16.5" thickBot="1" x14ac:dyDescent="0.3">
      <c r="B259" s="240" t="s">
        <v>292</v>
      </c>
      <c r="C259" s="240"/>
      <c r="D259" s="240"/>
      <c r="E259" s="240"/>
      <c r="F259" s="120"/>
    </row>
    <row r="260" spans="2:6" ht="15.75" x14ac:dyDescent="0.25">
      <c r="B260" s="121" t="s">
        <v>3</v>
      </c>
      <c r="C260" s="122" t="s">
        <v>2</v>
      </c>
      <c r="D260" s="122" t="s">
        <v>8</v>
      </c>
      <c r="E260" s="123" t="s">
        <v>9</v>
      </c>
      <c r="F260" s="120"/>
    </row>
    <row r="261" spans="2:6" ht="15.75" x14ac:dyDescent="0.25">
      <c r="B261" s="167">
        <v>45537</v>
      </c>
      <c r="C261" s="168">
        <v>4524000028355</v>
      </c>
      <c r="D261" s="169" t="s">
        <v>32</v>
      </c>
      <c r="E261" s="170">
        <v>5544721.5899999999</v>
      </c>
      <c r="F261" s="120"/>
    </row>
    <row r="262" spans="2:6" ht="17.25" customHeight="1" x14ac:dyDescent="0.25">
      <c r="B262" s="167">
        <v>45537</v>
      </c>
      <c r="C262" s="168">
        <v>4524000024908</v>
      </c>
      <c r="D262" s="169" t="s">
        <v>32</v>
      </c>
      <c r="E262" s="170">
        <v>13936</v>
      </c>
      <c r="F262" s="120"/>
    </row>
    <row r="263" spans="2:6" ht="17.25" customHeight="1" x14ac:dyDescent="0.25">
      <c r="B263" s="167">
        <v>45538</v>
      </c>
      <c r="C263" s="168">
        <v>4524000026472</v>
      </c>
      <c r="D263" s="169" t="s">
        <v>32</v>
      </c>
      <c r="E263" s="170">
        <v>18035</v>
      </c>
      <c r="F263" s="120"/>
    </row>
    <row r="264" spans="2:6" ht="17.25" customHeight="1" x14ac:dyDescent="0.25">
      <c r="B264" s="167">
        <v>45538</v>
      </c>
      <c r="C264" s="168">
        <v>4524000026907</v>
      </c>
      <c r="D264" s="169" t="s">
        <v>32</v>
      </c>
      <c r="E264" s="170">
        <v>71128</v>
      </c>
      <c r="F264" s="120"/>
    </row>
    <row r="265" spans="2:6" ht="17.25" customHeight="1" x14ac:dyDescent="0.25">
      <c r="B265" s="167">
        <v>45538</v>
      </c>
      <c r="C265" s="168">
        <v>4524000028699</v>
      </c>
      <c r="D265" s="169" t="s">
        <v>32</v>
      </c>
      <c r="E265" s="170">
        <v>7441</v>
      </c>
      <c r="F265" s="120"/>
    </row>
    <row r="266" spans="2:6" ht="17.25" customHeight="1" x14ac:dyDescent="0.25">
      <c r="B266" s="167">
        <v>45538</v>
      </c>
      <c r="C266" s="168">
        <v>4524000028700</v>
      </c>
      <c r="D266" s="169" t="s">
        <v>32</v>
      </c>
      <c r="E266" s="170">
        <v>2084</v>
      </c>
      <c r="F266" s="120"/>
    </row>
    <row r="267" spans="2:6" ht="17.25" customHeight="1" x14ac:dyDescent="0.25">
      <c r="B267" s="167">
        <v>45538</v>
      </c>
      <c r="C267" s="168">
        <v>4524000040834</v>
      </c>
      <c r="D267" s="169" t="s">
        <v>32</v>
      </c>
      <c r="E267" s="170">
        <v>242206.8</v>
      </c>
      <c r="F267" s="120"/>
    </row>
    <row r="268" spans="2:6" ht="17.25" customHeight="1" x14ac:dyDescent="0.25">
      <c r="B268" s="167">
        <v>45539</v>
      </c>
      <c r="C268" s="168">
        <v>4524000023342</v>
      </c>
      <c r="D268" s="169" t="s">
        <v>32</v>
      </c>
      <c r="E268" s="170">
        <v>1386</v>
      </c>
      <c r="F268" s="120"/>
    </row>
    <row r="269" spans="2:6" ht="17.25" customHeight="1" x14ac:dyDescent="0.25">
      <c r="B269" s="167">
        <v>45539</v>
      </c>
      <c r="C269" s="168">
        <v>4524000041836</v>
      </c>
      <c r="D269" s="169" t="s">
        <v>32</v>
      </c>
      <c r="E269" s="170">
        <v>5000</v>
      </c>
      <c r="F269" s="120"/>
    </row>
    <row r="270" spans="2:6" ht="17.25" customHeight="1" x14ac:dyDescent="0.25">
      <c r="B270" s="167">
        <v>45539</v>
      </c>
      <c r="C270" s="168">
        <v>4524000041895</v>
      </c>
      <c r="D270" s="169" t="s">
        <v>32</v>
      </c>
      <c r="E270" s="170">
        <v>4000</v>
      </c>
      <c r="F270" s="120"/>
    </row>
    <row r="271" spans="2:6" ht="17.25" customHeight="1" x14ac:dyDescent="0.25">
      <c r="B271" s="171">
        <v>45540</v>
      </c>
      <c r="C271" s="168">
        <v>4524000022084</v>
      </c>
      <c r="D271" s="169" t="s">
        <v>32</v>
      </c>
      <c r="E271" s="172">
        <v>20688.3</v>
      </c>
      <c r="F271" s="120"/>
    </row>
    <row r="272" spans="2:6" ht="17.25" customHeight="1" x14ac:dyDescent="0.25">
      <c r="B272" s="171">
        <v>45540</v>
      </c>
      <c r="C272" s="168">
        <v>4524000022350</v>
      </c>
      <c r="D272" s="169" t="s">
        <v>32</v>
      </c>
      <c r="E272" s="172">
        <v>1786</v>
      </c>
      <c r="F272" s="120"/>
    </row>
    <row r="273" spans="2:6" ht="17.25" customHeight="1" x14ac:dyDescent="0.25">
      <c r="B273" s="171">
        <v>45541</v>
      </c>
      <c r="C273" s="168">
        <v>4524000021015</v>
      </c>
      <c r="D273" s="169" t="s">
        <v>32</v>
      </c>
      <c r="E273" s="172">
        <v>1069430.95</v>
      </c>
      <c r="F273" s="120"/>
    </row>
    <row r="274" spans="2:6" ht="17.25" customHeight="1" x14ac:dyDescent="0.25">
      <c r="B274" s="171">
        <v>45541</v>
      </c>
      <c r="C274" s="168">
        <v>4524000041396</v>
      </c>
      <c r="D274" s="169" t="s">
        <v>32</v>
      </c>
      <c r="E274" s="172">
        <v>9486863.0299999993</v>
      </c>
      <c r="F274" s="120"/>
    </row>
    <row r="275" spans="2:6" ht="17.25" customHeight="1" x14ac:dyDescent="0.25">
      <c r="B275" s="171">
        <v>45544</v>
      </c>
      <c r="C275" s="173">
        <v>4524000023533</v>
      </c>
      <c r="D275" s="169" t="s">
        <v>32</v>
      </c>
      <c r="E275" s="172">
        <v>10161.75</v>
      </c>
      <c r="F275" s="120"/>
    </row>
    <row r="276" spans="2:6" ht="17.25" customHeight="1" x14ac:dyDescent="0.25">
      <c r="B276" s="171">
        <v>45544</v>
      </c>
      <c r="C276" s="173">
        <v>4524000000014</v>
      </c>
      <c r="D276" s="169" t="s">
        <v>32</v>
      </c>
      <c r="E276" s="172">
        <v>21007.35</v>
      </c>
      <c r="F276" s="120"/>
    </row>
    <row r="277" spans="2:6" ht="17.25" customHeight="1" x14ac:dyDescent="0.25">
      <c r="B277" s="171">
        <v>45544</v>
      </c>
      <c r="C277" s="173">
        <v>4524000048766</v>
      </c>
      <c r="D277" s="169" t="s">
        <v>32</v>
      </c>
      <c r="E277" s="172">
        <v>409257</v>
      </c>
      <c r="F277" s="120"/>
    </row>
    <row r="278" spans="2:6" ht="17.25" customHeight="1" x14ac:dyDescent="0.25">
      <c r="B278" s="171">
        <v>45545</v>
      </c>
      <c r="C278" s="173">
        <v>4524000047390</v>
      </c>
      <c r="D278" s="169" t="s">
        <v>32</v>
      </c>
      <c r="E278" s="172">
        <v>167944</v>
      </c>
      <c r="F278" s="120"/>
    </row>
    <row r="279" spans="2:6" ht="17.25" customHeight="1" x14ac:dyDescent="0.25">
      <c r="B279" s="174">
        <v>45545</v>
      </c>
      <c r="C279" s="175">
        <v>4524000049904</v>
      </c>
      <c r="D279" s="176" t="s">
        <v>32</v>
      </c>
      <c r="E279" s="177">
        <v>84029.7</v>
      </c>
      <c r="F279" s="120"/>
    </row>
    <row r="280" spans="2:6" ht="17.25" customHeight="1" x14ac:dyDescent="0.25">
      <c r="B280" s="171">
        <v>45546</v>
      </c>
      <c r="C280" s="173">
        <v>4524000043341</v>
      </c>
      <c r="D280" s="169" t="s">
        <v>32</v>
      </c>
      <c r="E280" s="172">
        <v>21007.35</v>
      </c>
      <c r="F280" s="120"/>
    </row>
    <row r="281" spans="2:6" ht="17.25" customHeight="1" x14ac:dyDescent="0.25">
      <c r="B281" s="171">
        <v>45547</v>
      </c>
      <c r="C281" s="173">
        <v>4524000027931</v>
      </c>
      <c r="D281" s="169" t="s">
        <v>32</v>
      </c>
      <c r="E281" s="172">
        <v>8036</v>
      </c>
      <c r="F281" s="120"/>
    </row>
    <row r="282" spans="2:6" ht="17.25" customHeight="1" x14ac:dyDescent="0.25">
      <c r="B282" s="171">
        <v>45547</v>
      </c>
      <c r="C282" s="173">
        <v>4524000027932</v>
      </c>
      <c r="D282" s="169" t="s">
        <v>32</v>
      </c>
      <c r="E282" s="172">
        <v>7724</v>
      </c>
      <c r="F282" s="120"/>
    </row>
    <row r="283" spans="2:6" ht="17.25" customHeight="1" x14ac:dyDescent="0.25">
      <c r="B283" s="171">
        <v>45547</v>
      </c>
      <c r="C283" s="173">
        <v>4524000028061</v>
      </c>
      <c r="D283" s="169" t="s">
        <v>32</v>
      </c>
      <c r="E283" s="172">
        <v>13200</v>
      </c>
      <c r="F283" s="120"/>
    </row>
    <row r="284" spans="2:6" ht="17.25" customHeight="1" x14ac:dyDescent="0.25">
      <c r="B284" s="171">
        <v>45547</v>
      </c>
      <c r="C284" s="173">
        <v>4524000028087</v>
      </c>
      <c r="D284" s="169" t="s">
        <v>32</v>
      </c>
      <c r="E284" s="172">
        <v>4672</v>
      </c>
      <c r="F284" s="120"/>
    </row>
    <row r="285" spans="2:6" ht="17.25" customHeight="1" x14ac:dyDescent="0.25">
      <c r="B285" s="171">
        <v>45547</v>
      </c>
      <c r="C285" s="173">
        <v>4524000028103</v>
      </c>
      <c r="D285" s="169" t="s">
        <v>32</v>
      </c>
      <c r="E285" s="172">
        <v>5000</v>
      </c>
      <c r="F285" s="120"/>
    </row>
    <row r="286" spans="2:6" ht="17.25" customHeight="1" x14ac:dyDescent="0.25">
      <c r="B286" s="171">
        <v>45547</v>
      </c>
      <c r="C286" s="173">
        <v>4524000028107</v>
      </c>
      <c r="D286" s="169" t="s">
        <v>32</v>
      </c>
      <c r="E286" s="172">
        <v>5000</v>
      </c>
      <c r="F286" s="120"/>
    </row>
    <row r="287" spans="2:6" ht="17.25" customHeight="1" x14ac:dyDescent="0.25">
      <c r="B287" s="171">
        <v>45547</v>
      </c>
      <c r="C287" s="173">
        <v>4524000043386</v>
      </c>
      <c r="D287" s="169" t="s">
        <v>32</v>
      </c>
      <c r="E287" s="172">
        <v>21042.45</v>
      </c>
      <c r="F287" s="120"/>
    </row>
    <row r="288" spans="2:6" ht="17.25" customHeight="1" x14ac:dyDescent="0.25">
      <c r="B288" s="171">
        <v>45548</v>
      </c>
      <c r="C288" s="173">
        <v>4524000021409</v>
      </c>
      <c r="D288" s="169" t="s">
        <v>32</v>
      </c>
      <c r="E288" s="172">
        <v>1303174.8500000001</v>
      </c>
      <c r="F288" s="120"/>
    </row>
    <row r="289" spans="2:6" ht="17.25" customHeight="1" x14ac:dyDescent="0.25">
      <c r="B289" s="171">
        <v>45548</v>
      </c>
      <c r="C289" s="173">
        <v>4524000044722</v>
      </c>
      <c r="D289" s="169" t="s">
        <v>32</v>
      </c>
      <c r="E289" s="172">
        <v>4789</v>
      </c>
      <c r="F289" s="120"/>
    </row>
    <row r="290" spans="2:6" ht="17.25" customHeight="1" x14ac:dyDescent="0.25">
      <c r="B290" s="171">
        <v>45551</v>
      </c>
      <c r="C290" s="173">
        <v>4524000026886</v>
      </c>
      <c r="D290" s="169" t="s">
        <v>32</v>
      </c>
      <c r="E290" s="172">
        <v>43531</v>
      </c>
      <c r="F290" s="120"/>
    </row>
    <row r="291" spans="2:6" ht="17.25" customHeight="1" x14ac:dyDescent="0.25">
      <c r="B291" s="171">
        <v>45551</v>
      </c>
      <c r="C291" s="173">
        <v>4524000026946</v>
      </c>
      <c r="D291" s="169" t="s">
        <v>32</v>
      </c>
      <c r="E291" s="172">
        <v>3744104.84</v>
      </c>
      <c r="F291" s="120"/>
    </row>
    <row r="292" spans="2:6" ht="17.25" customHeight="1" x14ac:dyDescent="0.25">
      <c r="B292" s="171">
        <v>45551</v>
      </c>
      <c r="C292" s="173">
        <v>4524000027392</v>
      </c>
      <c r="D292" s="169" t="s">
        <v>32</v>
      </c>
      <c r="E292" s="172">
        <v>464667</v>
      </c>
      <c r="F292" s="120"/>
    </row>
    <row r="293" spans="2:6" ht="17.25" customHeight="1" x14ac:dyDescent="0.25">
      <c r="B293" s="171">
        <v>45551</v>
      </c>
      <c r="C293" s="173">
        <v>4524000043688</v>
      </c>
      <c r="D293" s="169" t="s">
        <v>32</v>
      </c>
      <c r="E293" s="172">
        <v>124649.01</v>
      </c>
      <c r="F293" s="120"/>
    </row>
    <row r="294" spans="2:6" ht="17.25" customHeight="1" x14ac:dyDescent="0.25">
      <c r="B294" s="171">
        <v>45553</v>
      </c>
      <c r="C294" s="173">
        <v>4524000022383</v>
      </c>
      <c r="D294" s="169" t="s">
        <v>32</v>
      </c>
      <c r="E294" s="172">
        <v>2391</v>
      </c>
      <c r="F294" s="120"/>
    </row>
    <row r="295" spans="2:6" ht="17.25" customHeight="1" x14ac:dyDescent="0.25">
      <c r="B295" s="171">
        <v>45553</v>
      </c>
      <c r="C295" s="173">
        <v>4524000022534</v>
      </c>
      <c r="D295" s="169" t="s">
        <v>32</v>
      </c>
      <c r="E295" s="172">
        <v>27623.599999999999</v>
      </c>
      <c r="F295" s="120"/>
    </row>
    <row r="296" spans="2:6" ht="17.25" customHeight="1" x14ac:dyDescent="0.25">
      <c r="B296" s="171">
        <v>45553</v>
      </c>
      <c r="C296" s="173">
        <v>4524000043720</v>
      </c>
      <c r="D296" s="169" t="s">
        <v>32</v>
      </c>
      <c r="E296" s="172">
        <v>63285</v>
      </c>
      <c r="F296" s="120"/>
    </row>
    <row r="297" spans="2:6" ht="17.25" customHeight="1" x14ac:dyDescent="0.25">
      <c r="B297" s="171">
        <v>45555</v>
      </c>
      <c r="C297" s="173">
        <v>4524000052398</v>
      </c>
      <c r="D297" s="169" t="s">
        <v>32</v>
      </c>
      <c r="E297" s="172">
        <v>501156</v>
      </c>
      <c r="F297" s="120"/>
    </row>
    <row r="298" spans="2:6" ht="17.25" customHeight="1" x14ac:dyDescent="0.25">
      <c r="B298" s="171">
        <v>45555</v>
      </c>
      <c r="C298" s="173">
        <v>4524000052580</v>
      </c>
      <c r="D298" s="169" t="s">
        <v>32</v>
      </c>
      <c r="E298" s="172">
        <v>10759.5</v>
      </c>
      <c r="F298" s="120"/>
    </row>
    <row r="299" spans="2:6" ht="17.25" customHeight="1" x14ac:dyDescent="0.25">
      <c r="B299" s="171">
        <v>45558</v>
      </c>
      <c r="C299" s="173">
        <v>4524000021120</v>
      </c>
      <c r="D299" s="169" t="s">
        <v>32</v>
      </c>
      <c r="E299" s="172">
        <v>7156636.4299999997</v>
      </c>
      <c r="F299" s="120"/>
    </row>
    <row r="300" spans="2:6" ht="17.25" customHeight="1" x14ac:dyDescent="0.25">
      <c r="B300" s="171">
        <v>45558</v>
      </c>
      <c r="C300" s="173">
        <v>4524000023483</v>
      </c>
      <c r="D300" s="169" t="s">
        <v>32</v>
      </c>
      <c r="E300" s="172">
        <v>199440</v>
      </c>
      <c r="F300" s="120"/>
    </row>
    <row r="301" spans="2:6" ht="17.25" customHeight="1" x14ac:dyDescent="0.25">
      <c r="B301" s="171">
        <v>45558</v>
      </c>
      <c r="C301" s="173">
        <v>4524000023497</v>
      </c>
      <c r="D301" s="169" t="s">
        <v>32</v>
      </c>
      <c r="E301" s="172">
        <v>199440</v>
      </c>
      <c r="F301" s="120"/>
    </row>
    <row r="302" spans="2:6" ht="17.25" customHeight="1" x14ac:dyDescent="0.25">
      <c r="B302" s="171">
        <v>45561</v>
      </c>
      <c r="C302" s="173">
        <v>4524000029947</v>
      </c>
      <c r="D302" s="169" t="s">
        <v>32</v>
      </c>
      <c r="E302" s="172">
        <v>2398.4</v>
      </c>
      <c r="F302" s="120"/>
    </row>
    <row r="303" spans="2:6" ht="17.25" customHeight="1" x14ac:dyDescent="0.25">
      <c r="B303" s="171">
        <v>45561</v>
      </c>
      <c r="C303" s="173">
        <v>4524000021319</v>
      </c>
      <c r="D303" s="169" t="s">
        <v>32</v>
      </c>
      <c r="E303" s="172">
        <v>585376</v>
      </c>
      <c r="F303" s="120"/>
    </row>
    <row r="304" spans="2:6" ht="17.25" customHeight="1" x14ac:dyDescent="0.25">
      <c r="B304" s="171">
        <v>45561</v>
      </c>
      <c r="C304" s="173">
        <v>4524000021861</v>
      </c>
      <c r="D304" s="169" t="s">
        <v>32</v>
      </c>
      <c r="E304" s="172">
        <v>2125151.02</v>
      </c>
      <c r="F304" s="120"/>
    </row>
    <row r="305" spans="2:6" ht="17.25" customHeight="1" x14ac:dyDescent="0.25">
      <c r="B305" s="171">
        <v>45561</v>
      </c>
      <c r="C305" s="178">
        <v>4524000028550</v>
      </c>
      <c r="D305" s="169" t="s">
        <v>32</v>
      </c>
      <c r="E305" s="172">
        <v>94198.34</v>
      </c>
      <c r="F305" s="120"/>
    </row>
    <row r="306" spans="2:6" ht="17.25" customHeight="1" x14ac:dyDescent="0.25">
      <c r="B306" s="171">
        <v>45561</v>
      </c>
      <c r="C306" s="178">
        <v>4524000047154</v>
      </c>
      <c r="D306" s="169" t="s">
        <v>32</v>
      </c>
      <c r="E306" s="172">
        <v>6500</v>
      </c>
      <c r="F306" s="120"/>
    </row>
    <row r="307" spans="2:6" ht="17.25" customHeight="1" x14ac:dyDescent="0.25">
      <c r="B307" s="171">
        <v>45562</v>
      </c>
      <c r="C307" s="178">
        <v>4524000020768</v>
      </c>
      <c r="D307" s="169" t="s">
        <v>32</v>
      </c>
      <c r="E307" s="172">
        <v>1035050.98</v>
      </c>
      <c r="F307" s="120"/>
    </row>
    <row r="308" spans="2:6" ht="17.25" customHeight="1" x14ac:dyDescent="0.25">
      <c r="B308" s="171">
        <v>45562</v>
      </c>
      <c r="C308" s="178">
        <v>4524000022915</v>
      </c>
      <c r="D308" s="169" t="s">
        <v>32</v>
      </c>
      <c r="E308" s="172">
        <v>30940.04</v>
      </c>
      <c r="F308" s="120"/>
    </row>
    <row r="309" spans="2:6" ht="17.25" customHeight="1" x14ac:dyDescent="0.25">
      <c r="B309" s="171">
        <v>45562</v>
      </c>
      <c r="C309" s="178">
        <v>4524000022916</v>
      </c>
      <c r="D309" s="169" t="s">
        <v>32</v>
      </c>
      <c r="E309" s="172">
        <v>6706674.6500000004</v>
      </c>
      <c r="F309" s="120"/>
    </row>
    <row r="310" spans="2:6" ht="17.25" customHeight="1" x14ac:dyDescent="0.25">
      <c r="B310" s="171">
        <v>45562</v>
      </c>
      <c r="C310" s="178">
        <v>4524000025301</v>
      </c>
      <c r="D310" s="169" t="s">
        <v>32</v>
      </c>
      <c r="E310" s="172">
        <v>1736</v>
      </c>
      <c r="F310" s="120"/>
    </row>
    <row r="311" spans="2:6" ht="17.25" customHeight="1" x14ac:dyDescent="0.25">
      <c r="B311" s="171">
        <v>45562</v>
      </c>
      <c r="C311" s="178">
        <v>4524000045089</v>
      </c>
      <c r="D311" s="169" t="s">
        <v>32</v>
      </c>
      <c r="E311" s="172">
        <v>1421513.12</v>
      </c>
      <c r="F311" s="120"/>
    </row>
    <row r="312" spans="2:6" ht="15.75" x14ac:dyDescent="0.25">
      <c r="B312" s="242" t="s">
        <v>15</v>
      </c>
      <c r="C312" s="243"/>
      <c r="D312" s="244"/>
      <c r="E312" s="124">
        <f>SUM(E261:E311)</f>
        <v>43121974.049999997</v>
      </c>
      <c r="F312" s="135"/>
    </row>
    <row r="313" spans="2:6" ht="15.75" x14ac:dyDescent="0.25">
      <c r="B313" s="120"/>
      <c r="C313" s="120"/>
      <c r="D313" s="120"/>
      <c r="E313" s="120"/>
      <c r="F313" s="120"/>
    </row>
    <row r="314" spans="2:6" ht="15.75" x14ac:dyDescent="0.25">
      <c r="B314" s="129"/>
      <c r="C314" s="125"/>
      <c r="D314" s="126"/>
      <c r="E314" s="127"/>
      <c r="F314" s="128"/>
    </row>
    <row r="315" spans="2:6" ht="15.75" x14ac:dyDescent="0.25">
      <c r="B315" s="129"/>
      <c r="C315" s="125"/>
      <c r="D315" s="126"/>
      <c r="E315" s="127"/>
      <c r="F315" s="128"/>
    </row>
    <row r="316" spans="2:6" ht="15.75" x14ac:dyDescent="0.25">
      <c r="B316" s="127"/>
      <c r="C316" s="126"/>
      <c r="D316" s="136"/>
      <c r="E316" s="137"/>
      <c r="F316" s="120"/>
    </row>
    <row r="317" spans="2:6" ht="15.75" x14ac:dyDescent="0.25">
      <c r="B317" s="220" t="s">
        <v>28</v>
      </c>
      <c r="C317" s="220"/>
      <c r="D317" s="220"/>
      <c r="E317" s="220"/>
      <c r="F317" s="120"/>
    </row>
    <row r="318" spans="2:6" ht="15.75" x14ac:dyDescent="0.25">
      <c r="B318" s="220" t="s">
        <v>29</v>
      </c>
      <c r="C318" s="220"/>
      <c r="D318" s="220"/>
      <c r="E318" s="220"/>
      <c r="F318" s="120"/>
    </row>
    <row r="319" spans="2:6" ht="15.75" x14ac:dyDescent="0.25">
      <c r="B319" s="220" t="s">
        <v>7</v>
      </c>
      <c r="C319" s="220"/>
      <c r="D319" s="220"/>
      <c r="E319" s="220"/>
      <c r="F319" s="120"/>
    </row>
    <row r="320" spans="2:6" ht="15.75" x14ac:dyDescent="0.25">
      <c r="B320" s="212" t="s">
        <v>292</v>
      </c>
      <c r="C320" s="212"/>
      <c r="D320" s="212"/>
      <c r="E320" s="212"/>
      <c r="F320" s="120"/>
    </row>
    <row r="321" spans="2:6" ht="15.75" x14ac:dyDescent="0.25">
      <c r="B321" s="92"/>
      <c r="C321" s="92"/>
      <c r="D321" s="92"/>
      <c r="E321" s="92"/>
      <c r="F321" s="120"/>
    </row>
    <row r="322" spans="2:6" ht="15.75" x14ac:dyDescent="0.25">
      <c r="B322" s="115" t="s">
        <v>3</v>
      </c>
      <c r="C322" s="114" t="s">
        <v>2</v>
      </c>
      <c r="D322" s="117" t="s">
        <v>1</v>
      </c>
      <c r="E322" s="118" t="s">
        <v>14</v>
      </c>
      <c r="F322" s="120"/>
    </row>
    <row r="323" spans="2:6" ht="15.75" x14ac:dyDescent="0.25">
      <c r="B323" s="179">
        <v>45565</v>
      </c>
      <c r="C323" s="180" t="s">
        <v>282</v>
      </c>
      <c r="D323" s="181" t="s">
        <v>36</v>
      </c>
      <c r="E323" s="163">
        <v>81207</v>
      </c>
      <c r="F323" s="120"/>
    </row>
    <row r="324" spans="2:6" ht="15.75" x14ac:dyDescent="0.25">
      <c r="B324" s="179">
        <v>45565</v>
      </c>
      <c r="C324" s="180" t="s">
        <v>283</v>
      </c>
      <c r="D324" s="181" t="s">
        <v>284</v>
      </c>
      <c r="E324" s="163">
        <v>1500</v>
      </c>
      <c r="F324" s="120"/>
    </row>
    <row r="325" spans="2:6" ht="15.75" x14ac:dyDescent="0.25">
      <c r="B325" s="179">
        <v>45565</v>
      </c>
      <c r="C325" s="180" t="s">
        <v>285</v>
      </c>
      <c r="D325" s="181" t="s">
        <v>42</v>
      </c>
      <c r="E325" s="163">
        <v>7470</v>
      </c>
      <c r="F325" s="120"/>
    </row>
    <row r="326" spans="2:6" ht="15.75" x14ac:dyDescent="0.25">
      <c r="B326" s="239" t="s">
        <v>30</v>
      </c>
      <c r="C326" s="239"/>
      <c r="D326" s="239"/>
      <c r="E326" s="119">
        <f>SUM(E323:E325)</f>
        <v>90177</v>
      </c>
      <c r="F326" s="120"/>
    </row>
    <row r="327" spans="2:6" ht="15.75" x14ac:dyDescent="0.25">
      <c r="B327" s="138"/>
      <c r="C327" s="138"/>
      <c r="D327" s="138"/>
      <c r="E327" s="139"/>
      <c r="F327" s="120"/>
    </row>
    <row r="328" spans="2:6" ht="15.75" x14ac:dyDescent="0.25">
      <c r="B328" s="138"/>
      <c r="C328" s="138"/>
      <c r="D328" s="138"/>
      <c r="E328" s="139"/>
      <c r="F328" s="120"/>
    </row>
    <row r="329" spans="2:6" ht="15.75" x14ac:dyDescent="0.25">
      <c r="B329" s="138"/>
      <c r="C329" s="138"/>
      <c r="D329" s="138"/>
      <c r="E329" s="139"/>
      <c r="F329" s="120"/>
    </row>
    <row r="330" spans="2:6" ht="15.75" x14ac:dyDescent="0.25">
      <c r="B330" s="220" t="s">
        <v>28</v>
      </c>
      <c r="C330" s="220"/>
      <c r="D330" s="220"/>
      <c r="E330" s="220"/>
      <c r="F330" s="120"/>
    </row>
    <row r="331" spans="2:6" ht="15.75" x14ac:dyDescent="0.25">
      <c r="B331" s="220" t="s">
        <v>29</v>
      </c>
      <c r="C331" s="220"/>
      <c r="D331" s="220"/>
      <c r="E331" s="220"/>
      <c r="F331" s="120"/>
    </row>
    <row r="332" spans="2:6" ht="15.75" x14ac:dyDescent="0.25">
      <c r="B332" s="220" t="s">
        <v>45</v>
      </c>
      <c r="C332" s="220"/>
      <c r="D332" s="220"/>
      <c r="E332" s="220"/>
      <c r="F332" s="120"/>
    </row>
    <row r="333" spans="2:6" ht="15.75" x14ac:dyDescent="0.25">
      <c r="B333" s="212" t="s">
        <v>292</v>
      </c>
      <c r="C333" s="212"/>
      <c r="D333" s="212"/>
      <c r="E333" s="212"/>
      <c r="F333" s="120"/>
    </row>
    <row r="334" spans="2:6" ht="15.75" x14ac:dyDescent="0.25">
      <c r="B334" s="92"/>
      <c r="C334" s="92"/>
      <c r="D334" s="92"/>
      <c r="E334" s="92"/>
      <c r="F334" s="120"/>
    </row>
    <row r="335" spans="2:6" ht="15.75" x14ac:dyDescent="0.25">
      <c r="B335" s="85" t="s">
        <v>46</v>
      </c>
      <c r="C335" s="85" t="s">
        <v>3</v>
      </c>
      <c r="D335" s="85" t="s">
        <v>47</v>
      </c>
      <c r="E335" s="85" t="s">
        <v>8</v>
      </c>
      <c r="F335" s="86" t="s">
        <v>9</v>
      </c>
    </row>
    <row r="336" spans="2:6" ht="15.75" x14ac:dyDescent="0.25">
      <c r="B336" s="182">
        <v>266254</v>
      </c>
      <c r="C336" s="183">
        <v>45350</v>
      </c>
      <c r="D336" s="182" t="s">
        <v>286</v>
      </c>
      <c r="E336" s="85" t="s">
        <v>48</v>
      </c>
      <c r="F336" s="184">
        <v>13806.4</v>
      </c>
    </row>
    <row r="337" spans="2:6" ht="15.75" x14ac:dyDescent="0.25">
      <c r="B337" s="89">
        <v>266264</v>
      </c>
      <c r="C337" s="185">
        <v>45355</v>
      </c>
      <c r="D337" s="89" t="s">
        <v>287</v>
      </c>
      <c r="E337" s="85" t="s">
        <v>48</v>
      </c>
      <c r="F337" s="186">
        <v>15535</v>
      </c>
    </row>
    <row r="338" spans="2:6" ht="15.75" x14ac:dyDescent="0.25">
      <c r="B338" s="89">
        <v>266276</v>
      </c>
      <c r="C338" s="185">
        <v>45358</v>
      </c>
      <c r="D338" s="89" t="s">
        <v>288</v>
      </c>
      <c r="E338" s="85" t="s">
        <v>48</v>
      </c>
      <c r="F338" s="186">
        <v>1724.14</v>
      </c>
    </row>
    <row r="339" spans="2:6" ht="15.75" x14ac:dyDescent="0.25">
      <c r="B339" s="89">
        <v>266286</v>
      </c>
      <c r="C339" s="185">
        <v>45363</v>
      </c>
      <c r="D339" s="89" t="s">
        <v>289</v>
      </c>
      <c r="E339" s="85" t="s">
        <v>48</v>
      </c>
      <c r="F339" s="87">
        <v>5139.87</v>
      </c>
    </row>
    <row r="340" spans="2:6" ht="15.75" x14ac:dyDescent="0.25">
      <c r="B340" s="89">
        <v>266291</v>
      </c>
      <c r="C340" s="185">
        <v>45366</v>
      </c>
      <c r="D340" s="89" t="s">
        <v>290</v>
      </c>
      <c r="E340" s="85" t="s">
        <v>48</v>
      </c>
      <c r="F340" s="187">
        <v>15247.31</v>
      </c>
    </row>
    <row r="341" spans="2:6" ht="15.75" x14ac:dyDescent="0.25">
      <c r="B341" s="89">
        <v>266295</v>
      </c>
      <c r="C341" s="90">
        <v>45371</v>
      </c>
      <c r="D341" s="89" t="s">
        <v>291</v>
      </c>
      <c r="E341" s="85" t="s">
        <v>48</v>
      </c>
      <c r="F341" s="91">
        <v>12657.7</v>
      </c>
    </row>
    <row r="342" spans="2:6" ht="15.75" x14ac:dyDescent="0.25">
      <c r="B342" s="246" t="s">
        <v>30</v>
      </c>
      <c r="C342" s="247"/>
      <c r="D342" s="247"/>
      <c r="E342" s="248"/>
      <c r="F342" s="119">
        <f>SUM(F336:F341)</f>
        <v>64110.42</v>
      </c>
    </row>
    <row r="343" spans="2:6" ht="15.75" x14ac:dyDescent="0.25">
      <c r="B343" s="138"/>
      <c r="C343" s="138"/>
      <c r="D343" s="140"/>
      <c r="E343" s="141"/>
      <c r="F343" s="120"/>
    </row>
    <row r="344" spans="2:6" ht="15.75" x14ac:dyDescent="0.25">
      <c r="B344" s="138"/>
      <c r="C344" s="138"/>
      <c r="D344" s="138"/>
      <c r="E344" s="139"/>
      <c r="F344" s="120"/>
    </row>
    <row r="345" spans="2:6" ht="15.75" hidden="1" x14ac:dyDescent="0.25">
      <c r="B345" s="138"/>
      <c r="C345" s="138"/>
      <c r="D345" s="138"/>
      <c r="E345" s="139"/>
      <c r="F345" s="120"/>
    </row>
    <row r="346" spans="2:6" ht="15.75" hidden="1" x14ac:dyDescent="0.25">
      <c r="B346" s="220" t="s">
        <v>28</v>
      </c>
      <c r="C346" s="220"/>
      <c r="D346" s="220"/>
      <c r="E346" s="220"/>
      <c r="F346" s="120"/>
    </row>
    <row r="347" spans="2:6" ht="15.75" hidden="1" x14ac:dyDescent="0.25">
      <c r="B347" s="234" t="s">
        <v>29</v>
      </c>
      <c r="C347" s="234"/>
      <c r="D347" s="234"/>
      <c r="E347" s="234"/>
      <c r="F347" s="120"/>
    </row>
    <row r="348" spans="2:6" ht="15.75" hidden="1" x14ac:dyDescent="0.25">
      <c r="B348" s="234" t="s">
        <v>26</v>
      </c>
      <c r="C348" s="234"/>
      <c r="D348" s="234"/>
      <c r="E348" s="234"/>
      <c r="F348" s="120"/>
    </row>
    <row r="349" spans="2:6" ht="15.75" hidden="1" x14ac:dyDescent="0.25">
      <c r="B349" s="235" t="s">
        <v>50</v>
      </c>
      <c r="C349" s="235"/>
      <c r="D349" s="235"/>
      <c r="E349" s="235"/>
      <c r="F349" s="120"/>
    </row>
    <row r="350" spans="2:6" ht="15.75" hidden="1" x14ac:dyDescent="0.25">
      <c r="B350" s="146"/>
      <c r="C350" s="146"/>
      <c r="D350" s="146"/>
      <c r="E350" s="146"/>
      <c r="F350" s="120"/>
    </row>
    <row r="351" spans="2:6" ht="15.75" hidden="1" x14ac:dyDescent="0.25">
      <c r="B351" s="147" t="s">
        <v>3</v>
      </c>
      <c r="C351" s="147" t="s">
        <v>2</v>
      </c>
      <c r="D351" s="147" t="s">
        <v>64</v>
      </c>
      <c r="E351" s="147" t="s">
        <v>65</v>
      </c>
      <c r="F351" s="120"/>
    </row>
    <row r="352" spans="2:6" ht="15.75" hidden="1" x14ac:dyDescent="0.25">
      <c r="B352" s="71"/>
      <c r="C352" s="88"/>
      <c r="D352" s="72"/>
      <c r="E352" s="87"/>
      <c r="F352" s="120"/>
    </row>
    <row r="353" spans="2:9" ht="15.75" hidden="1" x14ac:dyDescent="0.25">
      <c r="B353" s="236" t="s">
        <v>15</v>
      </c>
      <c r="C353" s="237"/>
      <c r="D353" s="238"/>
      <c r="E353" s="148">
        <f>SUM(E352:E352)</f>
        <v>0</v>
      </c>
      <c r="F353" s="120"/>
    </row>
    <row r="354" spans="2:9" ht="15.75" hidden="1" x14ac:dyDescent="0.25">
      <c r="B354" s="138"/>
      <c r="C354" s="138"/>
      <c r="D354" s="138"/>
      <c r="E354" s="139"/>
      <c r="F354" s="120"/>
    </row>
    <row r="355" spans="2:9" ht="15.75" x14ac:dyDescent="0.25">
      <c r="B355" s="138"/>
      <c r="C355" s="138"/>
      <c r="D355" s="138"/>
      <c r="E355" s="139"/>
      <c r="F355" s="120"/>
    </row>
    <row r="356" spans="2:9" ht="15.75" x14ac:dyDescent="0.25">
      <c r="B356" s="138"/>
      <c r="C356" s="138"/>
      <c r="D356" s="138"/>
      <c r="E356" s="139"/>
      <c r="F356" s="120"/>
    </row>
    <row r="357" spans="2:9" ht="15.75" x14ac:dyDescent="0.25">
      <c r="B357" s="138"/>
      <c r="C357" s="138"/>
      <c r="D357" s="142"/>
      <c r="E357" s="143"/>
      <c r="F357" s="120"/>
    </row>
    <row r="358" spans="2:9" ht="15.75" x14ac:dyDescent="0.25">
      <c r="B358" s="120"/>
      <c r="C358" s="120"/>
      <c r="D358" s="144" t="s">
        <v>37</v>
      </c>
      <c r="E358" s="145">
        <f>+E229+E252+E312+E326+F342</f>
        <v>144328422.64999998</v>
      </c>
      <c r="F358" s="120"/>
    </row>
    <row r="365" spans="2:9" x14ac:dyDescent="0.25">
      <c r="B365" s="1"/>
      <c r="C365" s="232"/>
      <c r="D365" s="232"/>
      <c r="E365" s="232"/>
      <c r="F365" s="232"/>
      <c r="G365" s="232"/>
      <c r="H365" s="232"/>
      <c r="I365" s="232"/>
    </row>
    <row r="366" spans="2:9" x14ac:dyDescent="0.25">
      <c r="B366" s="1"/>
      <c r="C366" s="232"/>
      <c r="D366" s="232"/>
      <c r="E366" s="232"/>
      <c r="F366" s="232"/>
      <c r="G366" s="232"/>
      <c r="H366" s="232"/>
      <c r="I366" s="232"/>
    </row>
    <row r="367" spans="2:9" x14ac:dyDescent="0.25">
      <c r="B367" s="1"/>
      <c r="C367" s="232"/>
      <c r="D367" s="232"/>
      <c r="E367" s="232"/>
      <c r="F367" s="232"/>
      <c r="G367" s="232"/>
      <c r="H367" s="232"/>
      <c r="I367" s="232"/>
    </row>
    <row r="368" spans="2:9" x14ac:dyDescent="0.25">
      <c r="B368" s="1"/>
      <c r="C368" s="233"/>
      <c r="D368" s="233"/>
      <c r="E368" s="233"/>
      <c r="F368" s="233"/>
      <c r="G368" s="233"/>
      <c r="H368" s="233"/>
      <c r="I368" s="233"/>
    </row>
    <row r="369" spans="1:9" x14ac:dyDescent="0.25">
      <c r="B369" s="1"/>
      <c r="C369" s="195"/>
      <c r="D369" s="195"/>
      <c r="E369" s="195"/>
      <c r="F369" s="195"/>
      <c r="G369" s="195"/>
      <c r="H369" s="195"/>
      <c r="I369" s="195"/>
    </row>
    <row r="370" spans="1:9" x14ac:dyDescent="0.25">
      <c r="B370" s="1"/>
      <c r="C370" s="195"/>
      <c r="D370" s="195"/>
      <c r="E370" s="195"/>
      <c r="F370" s="195"/>
      <c r="G370" s="195"/>
      <c r="H370" s="195"/>
      <c r="I370" s="195"/>
    </row>
    <row r="371" spans="1:9" ht="18.75" customHeight="1" x14ac:dyDescent="0.3">
      <c r="A371" s="224" t="s">
        <v>12</v>
      </c>
      <c r="B371" s="224"/>
      <c r="C371" s="224"/>
      <c r="D371" s="224"/>
      <c r="E371" s="224"/>
      <c r="F371" s="224"/>
      <c r="G371" s="224"/>
    </row>
    <row r="372" spans="1:9" ht="18.75" customHeight="1" x14ac:dyDescent="0.3">
      <c r="A372" s="224" t="s">
        <v>11</v>
      </c>
      <c r="B372" s="224"/>
      <c r="C372" s="224"/>
      <c r="D372" s="224"/>
      <c r="E372" s="224"/>
      <c r="F372" s="224"/>
      <c r="G372" s="224"/>
    </row>
    <row r="373" spans="1:9" ht="18.75" customHeight="1" x14ac:dyDescent="0.3">
      <c r="A373" s="224" t="s">
        <v>0</v>
      </c>
      <c r="B373" s="224"/>
      <c r="C373" s="224"/>
      <c r="D373" s="224"/>
      <c r="E373" s="224"/>
      <c r="F373" s="224"/>
      <c r="G373" s="224"/>
    </row>
    <row r="374" spans="1:9" ht="15.75" thickBot="1" x14ac:dyDescent="0.3"/>
    <row r="375" spans="1:9" ht="16.5" thickBot="1" x14ac:dyDescent="0.3">
      <c r="A375" s="98" t="s">
        <v>2</v>
      </c>
      <c r="B375" s="98" t="s">
        <v>3</v>
      </c>
      <c r="C375" s="98" t="s">
        <v>4</v>
      </c>
      <c r="D375" s="99" t="s">
        <v>19</v>
      </c>
      <c r="E375" s="97" t="s">
        <v>5</v>
      </c>
    </row>
    <row r="376" spans="1:9" x14ac:dyDescent="0.25">
      <c r="A376" s="25">
        <v>9300030794</v>
      </c>
      <c r="B376" s="22">
        <v>45551</v>
      </c>
      <c r="C376" s="75">
        <v>140</v>
      </c>
      <c r="D376" s="31">
        <v>59.71</v>
      </c>
      <c r="E376" s="189">
        <f>+C376*D376</f>
        <v>8359.4</v>
      </c>
    </row>
    <row r="377" spans="1:9" x14ac:dyDescent="0.25">
      <c r="A377" s="30">
        <v>9300020081</v>
      </c>
      <c r="B377" s="22">
        <v>45561</v>
      </c>
      <c r="C377" s="75">
        <v>80</v>
      </c>
      <c r="D377" s="63">
        <v>60</v>
      </c>
      <c r="E377" s="189">
        <f>+C377*D377</f>
        <v>4800</v>
      </c>
    </row>
    <row r="378" spans="1:9" ht="19.5" thickBot="1" x14ac:dyDescent="0.35">
      <c r="A378" s="230" t="s">
        <v>44</v>
      </c>
      <c r="B378" s="230"/>
      <c r="C378" s="21">
        <f>SUM(C376:C377)</f>
        <v>220</v>
      </c>
      <c r="D378" s="21"/>
      <c r="E378" s="21">
        <f>SUM(E376:E377)</f>
        <v>13159.4</v>
      </c>
    </row>
    <row r="379" spans="1:9" ht="15.75" thickTop="1" x14ac:dyDescent="0.25">
      <c r="A379" s="4"/>
      <c r="B379" s="4"/>
      <c r="C379" s="5"/>
      <c r="D379" s="6"/>
      <c r="E379" s="3"/>
    </row>
    <row r="380" spans="1:9" x14ac:dyDescent="0.25">
      <c r="A380" s="4"/>
      <c r="B380" s="4"/>
      <c r="C380" s="5"/>
      <c r="D380" s="6"/>
      <c r="E380" s="3"/>
    </row>
    <row r="381" spans="1:9" ht="19.5" thickBot="1" x14ac:dyDescent="0.35">
      <c r="A381" s="231" t="s">
        <v>18</v>
      </c>
      <c r="B381" s="231"/>
      <c r="C381" s="231"/>
      <c r="D381" s="231"/>
      <c r="E381" s="231"/>
    </row>
    <row r="382" spans="1:9" ht="16.5" thickBot="1" x14ac:dyDescent="0.3">
      <c r="A382" s="98" t="s">
        <v>2</v>
      </c>
      <c r="B382" s="98" t="s">
        <v>3</v>
      </c>
      <c r="C382" s="98" t="s">
        <v>4</v>
      </c>
      <c r="D382" s="99" t="s">
        <v>19</v>
      </c>
      <c r="E382" s="34" t="s">
        <v>5</v>
      </c>
    </row>
    <row r="383" spans="1:9" x14ac:dyDescent="0.25">
      <c r="A383" s="25">
        <v>3070010548</v>
      </c>
      <c r="B383" s="22">
        <v>45551</v>
      </c>
      <c r="C383" s="75">
        <v>30</v>
      </c>
      <c r="D383" s="194">
        <v>59.86</v>
      </c>
      <c r="E383" s="189">
        <f>+C383*D383</f>
        <v>1795.8</v>
      </c>
    </row>
    <row r="384" spans="1:9" ht="19.5" thickBot="1" x14ac:dyDescent="0.35">
      <c r="A384" s="229" t="s">
        <v>44</v>
      </c>
      <c r="B384" s="229"/>
      <c r="C384" s="21">
        <f>C383</f>
        <v>30</v>
      </c>
      <c r="D384" s="21">
        <f>SUM(D383:D383)</f>
        <v>59.86</v>
      </c>
      <c r="E384" s="21">
        <f>SUM(E383:E383)</f>
        <v>1795.8</v>
      </c>
    </row>
    <row r="385" spans="1:7" ht="19.5" thickTop="1" x14ac:dyDescent="0.3">
      <c r="A385" s="24"/>
      <c r="B385" s="24"/>
      <c r="C385" s="26"/>
      <c r="D385" s="26"/>
      <c r="E385" s="3"/>
    </row>
    <row r="386" spans="1:7" ht="18.75" x14ac:dyDescent="0.3">
      <c r="A386" s="24"/>
      <c r="B386" s="24"/>
      <c r="C386" s="26"/>
      <c r="D386" s="26"/>
      <c r="E386" s="3"/>
    </row>
    <row r="387" spans="1:7" ht="19.5" thickBot="1" x14ac:dyDescent="0.35">
      <c r="A387" s="4"/>
      <c r="B387" s="224" t="s">
        <v>27</v>
      </c>
      <c r="C387" s="224"/>
      <c r="D387" s="7"/>
      <c r="E387" s="3"/>
    </row>
    <row r="388" spans="1:7" ht="16.5" thickBot="1" x14ac:dyDescent="0.3">
      <c r="A388" s="93" t="s">
        <v>2</v>
      </c>
      <c r="B388" s="94" t="s">
        <v>3</v>
      </c>
      <c r="C388" s="95" t="s">
        <v>4</v>
      </c>
      <c r="D388" s="95" t="s">
        <v>19</v>
      </c>
      <c r="E388" s="97" t="s">
        <v>5</v>
      </c>
    </row>
    <row r="389" spans="1:7" x14ac:dyDescent="0.25">
      <c r="A389" s="32">
        <v>510010831</v>
      </c>
      <c r="B389" s="33">
        <v>45565</v>
      </c>
      <c r="C389" s="193">
        <v>28</v>
      </c>
      <c r="D389" s="194">
        <v>59.91</v>
      </c>
      <c r="E389" s="192">
        <f>+C389*D389</f>
        <v>1677.48</v>
      </c>
    </row>
    <row r="390" spans="1:7" ht="19.5" thickBot="1" x14ac:dyDescent="0.35">
      <c r="A390" s="230" t="s">
        <v>44</v>
      </c>
      <c r="B390" s="230"/>
      <c r="C390" s="21">
        <f>SUM(C388:C389)</f>
        <v>28</v>
      </c>
      <c r="D390" s="21">
        <f>SUM(D388:D389)</f>
        <v>59.91</v>
      </c>
      <c r="E390" s="21">
        <f>SUM(E388:E389)</f>
        <v>1677.48</v>
      </c>
    </row>
    <row r="391" spans="1:7" ht="15.75" thickTop="1" x14ac:dyDescent="0.25">
      <c r="A391" s="4"/>
      <c r="B391" s="4"/>
      <c r="C391" s="5"/>
      <c r="D391" s="7"/>
      <c r="E391" s="6"/>
    </row>
    <row r="392" spans="1:7" x14ac:dyDescent="0.25">
      <c r="A392" s="4"/>
      <c r="B392" s="4"/>
      <c r="C392" s="5"/>
      <c r="D392" s="7"/>
      <c r="E392" s="6"/>
    </row>
    <row r="393" spans="1:7" ht="19.5" thickBot="1" x14ac:dyDescent="0.35">
      <c r="A393" s="4"/>
      <c r="B393" s="224" t="s">
        <v>16</v>
      </c>
      <c r="C393" s="224"/>
      <c r="D393" s="7"/>
      <c r="E393" s="3"/>
    </row>
    <row r="394" spans="1:7" ht="16.5" thickBot="1" x14ac:dyDescent="0.3">
      <c r="A394" s="93" t="s">
        <v>2</v>
      </c>
      <c r="B394" s="112" t="s">
        <v>3</v>
      </c>
      <c r="C394" s="113" t="s">
        <v>4</v>
      </c>
      <c r="D394" s="96" t="s">
        <v>19</v>
      </c>
      <c r="E394" s="111" t="s">
        <v>5</v>
      </c>
    </row>
    <row r="395" spans="1:7" x14ac:dyDescent="0.25">
      <c r="A395" s="32" t="s">
        <v>339</v>
      </c>
      <c r="B395" s="33">
        <v>45548</v>
      </c>
      <c r="C395" s="190">
        <v>21210</v>
      </c>
      <c r="D395" s="31">
        <v>59.426732504</v>
      </c>
      <c r="E395" s="189">
        <f>+C395*D395</f>
        <v>1260440.99640984</v>
      </c>
    </row>
    <row r="396" spans="1:7" x14ac:dyDescent="0.25">
      <c r="A396" s="32" t="s">
        <v>340</v>
      </c>
      <c r="B396" s="33">
        <v>45560</v>
      </c>
      <c r="C396" s="83">
        <v>32524</v>
      </c>
      <c r="D396" s="84">
        <v>59.706508999900002</v>
      </c>
      <c r="E396" s="191">
        <f>+C396*D396</f>
        <v>1941894.4987127476</v>
      </c>
    </row>
    <row r="397" spans="1:7" ht="19.5" thickBot="1" x14ac:dyDescent="0.35">
      <c r="A397" s="230" t="s">
        <v>44</v>
      </c>
      <c r="B397" s="230"/>
      <c r="C397" s="21">
        <f>SUM(C395:C396)</f>
        <v>53734</v>
      </c>
      <c r="D397" s="21">
        <f t="shared" ref="D397:E397" si="0">SUM(D395:D396)</f>
        <v>119.1332415039</v>
      </c>
      <c r="E397" s="21">
        <f t="shared" si="0"/>
        <v>3202335.4951225873</v>
      </c>
    </row>
    <row r="398" spans="1:7" ht="19.5" thickTop="1" x14ac:dyDescent="0.3">
      <c r="A398" s="24"/>
      <c r="B398" s="24"/>
      <c r="C398" s="26"/>
      <c r="D398" s="26"/>
      <c r="E398" s="53"/>
    </row>
    <row r="399" spans="1:7" ht="18.75" x14ac:dyDescent="0.3">
      <c r="C399" s="24"/>
      <c r="D399" s="24"/>
      <c r="E399" s="26"/>
      <c r="F399" s="26"/>
      <c r="G399" s="53"/>
    </row>
    <row r="400" spans="1:7" x14ac:dyDescent="0.25">
      <c r="A400" s="227" t="s">
        <v>39</v>
      </c>
      <c r="B400" s="227"/>
      <c r="C400" s="227"/>
      <c r="D400" s="227"/>
      <c r="E400" s="227"/>
      <c r="F400" s="227"/>
      <c r="G400" s="227"/>
    </row>
    <row r="401" spans="1:7" x14ac:dyDescent="0.25">
      <c r="A401" s="228" t="s">
        <v>292</v>
      </c>
      <c r="B401" s="228"/>
      <c r="C401" s="228"/>
      <c r="D401" s="228"/>
      <c r="E401" s="228"/>
      <c r="F401" s="228"/>
      <c r="G401" s="228"/>
    </row>
    <row r="402" spans="1:7" x14ac:dyDescent="0.25">
      <c r="A402" s="65"/>
      <c r="B402" s="65"/>
      <c r="C402" s="65"/>
      <c r="D402" s="65"/>
      <c r="E402" s="65"/>
      <c r="F402" s="66"/>
      <c r="G402" s="67"/>
    </row>
    <row r="403" spans="1:7" x14ac:dyDescent="0.25">
      <c r="A403" s="65"/>
      <c r="B403" s="65"/>
      <c r="C403" s="65"/>
      <c r="D403" s="65"/>
      <c r="E403" s="65"/>
      <c r="F403" s="66"/>
      <c r="G403" s="67"/>
    </row>
    <row r="404" spans="1:7" x14ac:dyDescent="0.25">
      <c r="A404">
        <v>9901420806</v>
      </c>
      <c r="B404" s="25">
        <v>483</v>
      </c>
      <c r="C404" s="25"/>
      <c r="D404" s="116" t="s">
        <v>38</v>
      </c>
      <c r="E404" s="25">
        <v>1</v>
      </c>
      <c r="F404" s="82">
        <v>178238.16</v>
      </c>
      <c r="G404" s="63"/>
    </row>
    <row r="405" spans="1:7" x14ac:dyDescent="0.25">
      <c r="A405" s="25" t="s">
        <v>40</v>
      </c>
      <c r="B405" s="25">
        <v>390</v>
      </c>
      <c r="C405" s="25"/>
      <c r="D405" s="116" t="s">
        <v>41</v>
      </c>
      <c r="E405" s="25">
        <v>1</v>
      </c>
      <c r="F405" s="64"/>
      <c r="G405" s="82">
        <v>178238.16</v>
      </c>
    </row>
    <row r="406" spans="1:7" x14ac:dyDescent="0.25">
      <c r="A406" s="2"/>
      <c r="B406" s="49"/>
      <c r="C406" s="49"/>
      <c r="D406" s="50"/>
      <c r="E406" s="68" t="s">
        <v>44</v>
      </c>
      <c r="F406" s="69">
        <f>SUM(F404:F405)</f>
        <v>178238.16</v>
      </c>
      <c r="G406" s="70">
        <f>SUM(G404:G405)</f>
        <v>178238.16</v>
      </c>
    </row>
    <row r="407" spans="1:7" ht="18.75" x14ac:dyDescent="0.3">
      <c r="C407" s="24"/>
      <c r="D407" s="24"/>
      <c r="E407" s="26"/>
      <c r="F407" s="26"/>
      <c r="G407" s="53"/>
    </row>
    <row r="427" spans="1:4" ht="18.75" x14ac:dyDescent="0.3">
      <c r="A427" s="224" t="s">
        <v>10</v>
      </c>
      <c r="B427" s="224"/>
      <c r="C427" s="224"/>
      <c r="D427" s="224"/>
    </row>
    <row r="428" spans="1:4" ht="19.5" thickBot="1" x14ac:dyDescent="0.35">
      <c r="A428" s="224" t="s">
        <v>11</v>
      </c>
      <c r="B428" s="224"/>
      <c r="C428" s="224"/>
      <c r="D428" s="224"/>
    </row>
    <row r="429" spans="1:4" ht="15.75" thickBot="1" x14ac:dyDescent="0.3">
      <c r="A429" s="35" t="s">
        <v>20</v>
      </c>
      <c r="B429" s="35" t="s">
        <v>2</v>
      </c>
      <c r="C429" s="35" t="s">
        <v>21</v>
      </c>
      <c r="D429" s="36" t="s">
        <v>9</v>
      </c>
    </row>
    <row r="430" spans="1:4" x14ac:dyDescent="0.25">
      <c r="A430" s="100">
        <v>45537</v>
      </c>
      <c r="B430" s="101" t="s">
        <v>294</v>
      </c>
      <c r="C430" s="102" t="s">
        <v>55</v>
      </c>
      <c r="D430" s="103">
        <v>2375.16</v>
      </c>
    </row>
    <row r="431" spans="1:4" x14ac:dyDescent="0.25">
      <c r="A431" s="104">
        <v>45538</v>
      </c>
      <c r="B431" s="101" t="s">
        <v>295</v>
      </c>
      <c r="C431" s="102" t="s">
        <v>296</v>
      </c>
      <c r="D431" s="103">
        <v>13000</v>
      </c>
    </row>
    <row r="432" spans="1:4" x14ac:dyDescent="0.25">
      <c r="A432" s="104">
        <v>45538</v>
      </c>
      <c r="B432" s="105" t="s">
        <v>297</v>
      </c>
      <c r="C432" s="102" t="s">
        <v>296</v>
      </c>
      <c r="D432" s="103">
        <v>340</v>
      </c>
    </row>
    <row r="433" spans="1:4" x14ac:dyDescent="0.25">
      <c r="A433" s="104">
        <v>45539</v>
      </c>
      <c r="B433" s="106" t="s">
        <v>298</v>
      </c>
      <c r="C433" s="102" t="s">
        <v>296</v>
      </c>
      <c r="D433" s="103">
        <v>80</v>
      </c>
    </row>
    <row r="434" spans="1:4" x14ac:dyDescent="0.25">
      <c r="A434" s="104">
        <v>45540</v>
      </c>
      <c r="B434" s="101" t="s">
        <v>299</v>
      </c>
      <c r="C434" s="102" t="s">
        <v>296</v>
      </c>
      <c r="D434" s="103">
        <v>495</v>
      </c>
    </row>
    <row r="435" spans="1:4" x14ac:dyDescent="0.25">
      <c r="A435" s="104">
        <v>45541</v>
      </c>
      <c r="B435" s="101" t="s">
        <v>300</v>
      </c>
      <c r="C435" s="102" t="s">
        <v>296</v>
      </c>
      <c r="D435" s="103">
        <v>505</v>
      </c>
    </row>
    <row r="436" spans="1:4" x14ac:dyDescent="0.25">
      <c r="A436" s="100">
        <v>45544</v>
      </c>
      <c r="B436" s="101" t="s">
        <v>301</v>
      </c>
      <c r="C436" s="102" t="s">
        <v>296</v>
      </c>
      <c r="D436" s="103">
        <v>195</v>
      </c>
    </row>
    <row r="437" spans="1:4" x14ac:dyDescent="0.25">
      <c r="A437" s="100">
        <v>45544</v>
      </c>
      <c r="B437" s="101" t="s">
        <v>302</v>
      </c>
      <c r="C437" s="102" t="s">
        <v>296</v>
      </c>
      <c r="D437" s="103">
        <v>255</v>
      </c>
    </row>
    <row r="438" spans="1:4" x14ac:dyDescent="0.25">
      <c r="A438" s="100">
        <v>45545</v>
      </c>
      <c r="B438" s="101" t="s">
        <v>303</v>
      </c>
      <c r="C438" s="102" t="s">
        <v>57</v>
      </c>
      <c r="D438" s="103">
        <v>8005.66</v>
      </c>
    </row>
    <row r="439" spans="1:4" x14ac:dyDescent="0.25">
      <c r="A439" s="100">
        <v>45545</v>
      </c>
      <c r="B439" s="101" t="s">
        <v>304</v>
      </c>
      <c r="C439" s="102" t="s">
        <v>57</v>
      </c>
      <c r="D439" s="103">
        <v>9515.3799999999992</v>
      </c>
    </row>
    <row r="440" spans="1:4" x14ac:dyDescent="0.25">
      <c r="A440" s="100">
        <v>45545</v>
      </c>
      <c r="B440" s="101" t="s">
        <v>305</v>
      </c>
      <c r="C440" s="102" t="s">
        <v>296</v>
      </c>
      <c r="D440" s="103">
        <v>13000</v>
      </c>
    </row>
    <row r="441" spans="1:4" x14ac:dyDescent="0.25">
      <c r="A441" s="100">
        <v>45545</v>
      </c>
      <c r="B441" s="101" t="s">
        <v>306</v>
      </c>
      <c r="C441" s="102" t="s">
        <v>296</v>
      </c>
      <c r="D441" s="103">
        <v>730</v>
      </c>
    </row>
    <row r="442" spans="1:4" x14ac:dyDescent="0.25">
      <c r="A442" s="100">
        <v>45546</v>
      </c>
      <c r="B442" s="101" t="s">
        <v>307</v>
      </c>
      <c r="C442" s="102" t="s">
        <v>296</v>
      </c>
      <c r="D442" s="103">
        <v>420</v>
      </c>
    </row>
    <row r="443" spans="1:4" x14ac:dyDescent="0.25">
      <c r="A443" s="100">
        <v>45546</v>
      </c>
      <c r="B443" s="101" t="s">
        <v>308</v>
      </c>
      <c r="C443" s="102" t="s">
        <v>52</v>
      </c>
      <c r="D443" s="103">
        <v>118000</v>
      </c>
    </row>
    <row r="444" spans="1:4" x14ac:dyDescent="0.25">
      <c r="A444" s="100">
        <v>45547</v>
      </c>
      <c r="B444" s="101" t="s">
        <v>309</v>
      </c>
      <c r="C444" s="102" t="s">
        <v>296</v>
      </c>
      <c r="D444" s="103">
        <v>13000</v>
      </c>
    </row>
    <row r="445" spans="1:4" x14ac:dyDescent="0.25">
      <c r="A445" s="100">
        <v>45547</v>
      </c>
      <c r="B445" s="101" t="s">
        <v>310</v>
      </c>
      <c r="C445" s="102" t="s">
        <v>296</v>
      </c>
      <c r="D445" s="103">
        <v>655</v>
      </c>
    </row>
    <row r="446" spans="1:4" x14ac:dyDescent="0.25">
      <c r="A446" s="100">
        <v>45547</v>
      </c>
      <c r="B446" s="101" t="s">
        <v>311</v>
      </c>
      <c r="C446" s="102" t="s">
        <v>57</v>
      </c>
      <c r="D446" s="103">
        <v>18700</v>
      </c>
    </row>
    <row r="447" spans="1:4" x14ac:dyDescent="0.25">
      <c r="A447" s="100">
        <v>45547</v>
      </c>
      <c r="B447" s="101" t="s">
        <v>312</v>
      </c>
      <c r="C447" s="102" t="s">
        <v>57</v>
      </c>
      <c r="D447" s="103">
        <v>8930.08</v>
      </c>
    </row>
    <row r="448" spans="1:4" x14ac:dyDescent="0.25">
      <c r="A448" s="100">
        <v>45548</v>
      </c>
      <c r="B448" s="101" t="s">
        <v>313</v>
      </c>
      <c r="C448" s="102" t="s">
        <v>296</v>
      </c>
      <c r="D448" s="103">
        <v>650</v>
      </c>
    </row>
    <row r="449" spans="1:4" x14ac:dyDescent="0.25">
      <c r="A449" s="100">
        <v>45551</v>
      </c>
      <c r="B449" s="101" t="s">
        <v>314</v>
      </c>
      <c r="C449" s="102" t="s">
        <v>296</v>
      </c>
      <c r="D449" s="103">
        <v>440</v>
      </c>
    </row>
    <row r="450" spans="1:4" x14ac:dyDescent="0.25">
      <c r="A450" s="100">
        <v>45552</v>
      </c>
      <c r="B450" s="101" t="s">
        <v>315</v>
      </c>
      <c r="C450" s="102" t="s">
        <v>296</v>
      </c>
      <c r="D450" s="103">
        <v>405</v>
      </c>
    </row>
    <row r="451" spans="1:4" x14ac:dyDescent="0.25">
      <c r="A451" s="100">
        <v>45552</v>
      </c>
      <c r="B451" s="101" t="s">
        <v>316</v>
      </c>
      <c r="C451" s="102" t="s">
        <v>55</v>
      </c>
      <c r="D451" s="103">
        <v>2384.4</v>
      </c>
    </row>
    <row r="452" spans="1:4" x14ac:dyDescent="0.25">
      <c r="A452" s="100">
        <v>45553</v>
      </c>
      <c r="B452" s="101" t="s">
        <v>317</v>
      </c>
      <c r="C452" s="102" t="s">
        <v>296</v>
      </c>
      <c r="D452" s="103">
        <v>525</v>
      </c>
    </row>
    <row r="453" spans="1:4" x14ac:dyDescent="0.25">
      <c r="A453" s="100">
        <v>45553</v>
      </c>
      <c r="B453" s="101" t="s">
        <v>318</v>
      </c>
      <c r="C453" s="102" t="s">
        <v>296</v>
      </c>
      <c r="D453" s="103">
        <v>13000</v>
      </c>
    </row>
    <row r="454" spans="1:4" x14ac:dyDescent="0.25">
      <c r="A454" s="100">
        <v>45554</v>
      </c>
      <c r="B454" s="101" t="s">
        <v>319</v>
      </c>
      <c r="C454" s="102" t="s">
        <v>296</v>
      </c>
      <c r="D454" s="103">
        <v>725</v>
      </c>
    </row>
    <row r="455" spans="1:4" x14ac:dyDescent="0.25">
      <c r="A455" s="100">
        <v>45554</v>
      </c>
      <c r="B455" s="101" t="s">
        <v>320</v>
      </c>
      <c r="C455" s="102" t="s">
        <v>57</v>
      </c>
      <c r="D455" s="103">
        <v>15958.5</v>
      </c>
    </row>
    <row r="456" spans="1:4" x14ac:dyDescent="0.25">
      <c r="A456" s="100">
        <v>45554</v>
      </c>
      <c r="B456" s="101" t="s">
        <v>321</v>
      </c>
      <c r="C456" s="102" t="s">
        <v>57</v>
      </c>
      <c r="D456" s="103">
        <v>690360</v>
      </c>
    </row>
    <row r="457" spans="1:4" x14ac:dyDescent="0.25">
      <c r="A457" s="100">
        <v>45554</v>
      </c>
      <c r="B457" s="101" t="s">
        <v>322</v>
      </c>
      <c r="C457" s="102" t="s">
        <v>57</v>
      </c>
      <c r="D457" s="103">
        <v>7935</v>
      </c>
    </row>
    <row r="458" spans="1:4" x14ac:dyDescent="0.25">
      <c r="A458" s="100">
        <v>45554</v>
      </c>
      <c r="B458" s="101" t="s">
        <v>323</v>
      </c>
      <c r="C458" s="102" t="s">
        <v>57</v>
      </c>
      <c r="D458" s="103">
        <v>19770.919999999998</v>
      </c>
    </row>
    <row r="459" spans="1:4" x14ac:dyDescent="0.25">
      <c r="A459" s="100">
        <v>45555</v>
      </c>
      <c r="B459" s="101" t="s">
        <v>324</v>
      </c>
      <c r="C459" s="102" t="s">
        <v>296</v>
      </c>
      <c r="D459" s="103">
        <v>460</v>
      </c>
    </row>
    <row r="460" spans="1:4" x14ac:dyDescent="0.25">
      <c r="A460" s="100">
        <v>45555</v>
      </c>
      <c r="B460" s="101" t="s">
        <v>325</v>
      </c>
      <c r="C460" s="102" t="s">
        <v>296</v>
      </c>
      <c r="D460" s="103">
        <v>50</v>
      </c>
    </row>
    <row r="461" spans="1:4" x14ac:dyDescent="0.25">
      <c r="A461" s="100">
        <v>45558</v>
      </c>
      <c r="B461" s="101" t="s">
        <v>326</v>
      </c>
      <c r="C461" s="102" t="s">
        <v>296</v>
      </c>
      <c r="D461" s="103">
        <v>460</v>
      </c>
    </row>
    <row r="462" spans="1:4" x14ac:dyDescent="0.25">
      <c r="A462" s="100">
        <v>45560</v>
      </c>
      <c r="B462" s="101" t="s">
        <v>327</v>
      </c>
      <c r="C462" s="102" t="s">
        <v>296</v>
      </c>
      <c r="D462" s="103">
        <v>425</v>
      </c>
    </row>
    <row r="463" spans="1:4" x14ac:dyDescent="0.25">
      <c r="A463" s="100">
        <v>45560</v>
      </c>
      <c r="B463" s="101" t="s">
        <v>328</v>
      </c>
      <c r="C463" s="102" t="s">
        <v>296</v>
      </c>
      <c r="D463" s="103">
        <v>13000</v>
      </c>
    </row>
    <row r="464" spans="1:4" x14ac:dyDescent="0.25">
      <c r="A464" s="100">
        <v>45561</v>
      </c>
      <c r="B464" s="101" t="s">
        <v>329</v>
      </c>
      <c r="C464" s="102" t="s">
        <v>296</v>
      </c>
      <c r="D464" s="103">
        <v>400</v>
      </c>
    </row>
    <row r="465" spans="1:4" x14ac:dyDescent="0.25">
      <c r="A465" s="100">
        <v>45561</v>
      </c>
      <c r="B465" s="101" t="s">
        <v>330</v>
      </c>
      <c r="C465" s="102" t="s">
        <v>57</v>
      </c>
      <c r="D465" s="103">
        <v>12246.84</v>
      </c>
    </row>
    <row r="466" spans="1:4" x14ac:dyDescent="0.25">
      <c r="A466" s="100">
        <v>45561</v>
      </c>
      <c r="B466" s="101" t="s">
        <v>331</v>
      </c>
      <c r="C466" s="102" t="s">
        <v>57</v>
      </c>
      <c r="D466" s="103">
        <v>4126</v>
      </c>
    </row>
    <row r="467" spans="1:4" x14ac:dyDescent="0.25">
      <c r="A467" s="100">
        <v>45561</v>
      </c>
      <c r="B467" s="101" t="s">
        <v>332</v>
      </c>
      <c r="C467" s="102" t="s">
        <v>57</v>
      </c>
      <c r="D467" s="103">
        <v>3778</v>
      </c>
    </row>
    <row r="468" spans="1:4" x14ac:dyDescent="0.25">
      <c r="A468" s="100">
        <v>45562</v>
      </c>
      <c r="B468" s="101" t="s">
        <v>333</v>
      </c>
      <c r="C468" s="102" t="s">
        <v>296</v>
      </c>
      <c r="D468" s="103">
        <v>13000</v>
      </c>
    </row>
    <row r="469" spans="1:4" x14ac:dyDescent="0.25">
      <c r="A469" s="100">
        <v>45562</v>
      </c>
      <c r="B469" s="101" t="s">
        <v>334</v>
      </c>
      <c r="C469" s="102" t="s">
        <v>296</v>
      </c>
      <c r="D469" s="103">
        <v>450</v>
      </c>
    </row>
    <row r="470" spans="1:4" x14ac:dyDescent="0.25">
      <c r="A470" s="100">
        <v>45565</v>
      </c>
      <c r="B470" s="101" t="s">
        <v>335</v>
      </c>
      <c r="C470" s="102" t="s">
        <v>296</v>
      </c>
      <c r="D470" s="103">
        <v>270</v>
      </c>
    </row>
    <row r="471" spans="1:4" ht="15.75" thickBot="1" x14ac:dyDescent="0.3">
      <c r="A471" s="225" t="s">
        <v>5</v>
      </c>
      <c r="B471" s="225"/>
      <c r="C471" s="225"/>
      <c r="D471" s="76">
        <f>SUM(D430:D470)</f>
        <v>1009020.94</v>
      </c>
    </row>
    <row r="472" spans="1:4" ht="15.75" thickTop="1" x14ac:dyDescent="0.25"/>
    <row r="474" spans="1:4" x14ac:dyDescent="0.25">
      <c r="A474" s="37"/>
      <c r="B474" s="55"/>
      <c r="C474" s="56"/>
      <c r="D474" s="57"/>
    </row>
    <row r="475" spans="1:4" ht="16.5" x14ac:dyDescent="0.25">
      <c r="A475" s="226" t="s">
        <v>17</v>
      </c>
      <c r="B475" s="226"/>
      <c r="C475" s="226"/>
      <c r="D475" s="226"/>
    </row>
    <row r="476" spans="1:4" ht="16.5" x14ac:dyDescent="0.25">
      <c r="A476" s="222" t="s">
        <v>35</v>
      </c>
      <c r="B476" s="222"/>
      <c r="C476" s="222"/>
      <c r="D476" s="222"/>
    </row>
    <row r="477" spans="1:4" ht="16.5" x14ac:dyDescent="0.25">
      <c r="A477" s="223" t="s">
        <v>292</v>
      </c>
      <c r="B477" s="223"/>
      <c r="C477" s="223"/>
      <c r="D477" s="223"/>
    </row>
    <row r="478" spans="1:4" ht="16.5" x14ac:dyDescent="0.25">
      <c r="A478" s="222" t="s">
        <v>34</v>
      </c>
      <c r="B478" s="222"/>
      <c r="C478" s="222"/>
      <c r="D478" s="222"/>
    </row>
    <row r="479" spans="1:4" x14ac:dyDescent="0.25">
      <c r="A479" s="37"/>
      <c r="B479" s="38"/>
      <c r="C479" s="58"/>
      <c r="D479" s="59"/>
    </row>
    <row r="480" spans="1:4" x14ac:dyDescent="0.25">
      <c r="A480" s="41" t="s">
        <v>3</v>
      </c>
      <c r="B480" s="42" t="s">
        <v>2</v>
      </c>
      <c r="C480" s="41" t="s">
        <v>8</v>
      </c>
      <c r="D480" s="44" t="s">
        <v>14</v>
      </c>
    </row>
    <row r="481" spans="1:4" x14ac:dyDescent="0.25">
      <c r="A481" s="107">
        <v>45538</v>
      </c>
      <c r="B481" s="79">
        <v>4524000024894</v>
      </c>
      <c r="C481" s="80" t="s">
        <v>336</v>
      </c>
      <c r="D481" s="78">
        <v>112113</v>
      </c>
    </row>
    <row r="482" spans="1:4" x14ac:dyDescent="0.25">
      <c r="A482" s="107">
        <v>45555</v>
      </c>
      <c r="B482" s="79">
        <v>4524000023564</v>
      </c>
      <c r="C482" s="80" t="s">
        <v>336</v>
      </c>
      <c r="D482" s="78">
        <v>157877</v>
      </c>
    </row>
    <row r="483" spans="1:4" x14ac:dyDescent="0.25">
      <c r="A483" s="107">
        <v>45558</v>
      </c>
      <c r="B483" s="79">
        <v>4524000021833</v>
      </c>
      <c r="C483" s="80" t="s">
        <v>336</v>
      </c>
      <c r="D483" s="78">
        <v>326899.5</v>
      </c>
    </row>
    <row r="484" spans="1:4" x14ac:dyDescent="0.25">
      <c r="A484" s="107">
        <v>45558</v>
      </c>
      <c r="B484" s="79">
        <v>4524000043485</v>
      </c>
      <c r="C484" s="80" t="s">
        <v>336</v>
      </c>
      <c r="D484" s="78">
        <v>39288.5</v>
      </c>
    </row>
    <row r="485" spans="1:4" ht="15.75" thickBot="1" x14ac:dyDescent="0.3">
      <c r="A485" s="37"/>
      <c r="B485" s="18"/>
      <c r="C485" s="9" t="s">
        <v>5</v>
      </c>
      <c r="D485" s="77">
        <f>SUM(D481:D484)</f>
        <v>636178</v>
      </c>
    </row>
    <row r="486" spans="1:4" ht="15.75" thickTop="1" x14ac:dyDescent="0.25">
      <c r="A486" s="37"/>
      <c r="B486" s="18"/>
      <c r="C486" s="19"/>
      <c r="D486" s="20"/>
    </row>
    <row r="487" spans="1:4" ht="18.75" x14ac:dyDescent="0.3">
      <c r="A487" s="196"/>
      <c r="B487" s="10"/>
      <c r="C487" s="11"/>
      <c r="D487" s="11"/>
    </row>
    <row r="488" spans="1:4" ht="16.5" x14ac:dyDescent="0.25">
      <c r="A488" s="219" t="s">
        <v>17</v>
      </c>
      <c r="B488" s="219"/>
      <c r="C488" s="219"/>
      <c r="D488" s="219"/>
    </row>
    <row r="489" spans="1:4" ht="16.5" x14ac:dyDescent="0.25">
      <c r="A489" s="219" t="s">
        <v>22</v>
      </c>
      <c r="B489" s="219"/>
      <c r="C489" s="219"/>
      <c r="D489" s="219"/>
    </row>
    <row r="490" spans="1:4" ht="16.5" x14ac:dyDescent="0.25">
      <c r="A490" s="218" t="s">
        <v>292</v>
      </c>
      <c r="B490" s="218"/>
      <c r="C490" s="218"/>
      <c r="D490" s="218"/>
    </row>
    <row r="491" spans="1:4" ht="16.5" x14ac:dyDescent="0.25">
      <c r="A491" s="219" t="s">
        <v>23</v>
      </c>
      <c r="B491" s="219"/>
      <c r="C491" s="219"/>
      <c r="D491" s="219"/>
    </row>
    <row r="492" spans="1:4" ht="16.5" x14ac:dyDescent="0.25">
      <c r="A492" s="197"/>
      <c r="B492" s="197"/>
      <c r="C492" s="39"/>
      <c r="D492" s="40"/>
    </row>
    <row r="493" spans="1:4" x14ac:dyDescent="0.25">
      <c r="A493" s="41" t="s">
        <v>3</v>
      </c>
      <c r="B493" s="42" t="s">
        <v>2</v>
      </c>
      <c r="C493" s="43" t="s">
        <v>8</v>
      </c>
      <c r="D493" s="44" t="s">
        <v>14</v>
      </c>
    </row>
    <row r="494" spans="1:4" x14ac:dyDescent="0.25">
      <c r="A494" s="108">
        <v>45565</v>
      </c>
      <c r="B494" s="109" t="s">
        <v>337</v>
      </c>
      <c r="C494" s="110" t="s">
        <v>338</v>
      </c>
      <c r="D494" s="81">
        <v>245</v>
      </c>
    </row>
    <row r="495" spans="1:4" ht="17.25" thickBot="1" x14ac:dyDescent="0.3">
      <c r="A495" s="197"/>
      <c r="B495" s="197"/>
      <c r="C495" s="74" t="s">
        <v>5</v>
      </c>
      <c r="D495" s="45">
        <f>SUM(D494:D494)</f>
        <v>245</v>
      </c>
    </row>
    <row r="496" spans="1:4" ht="17.25" thickTop="1" x14ac:dyDescent="0.25">
      <c r="A496" s="197"/>
      <c r="B496" s="60"/>
      <c r="C496" s="61"/>
      <c r="D496" s="62"/>
    </row>
    <row r="497" spans="1:4" ht="15.75" x14ac:dyDescent="0.25">
      <c r="A497" s="220" t="s">
        <v>17</v>
      </c>
      <c r="B497" s="220"/>
      <c r="C497" s="220"/>
      <c r="D497" s="220"/>
    </row>
    <row r="498" spans="1:4" ht="15.75" x14ac:dyDescent="0.25">
      <c r="A498" s="221" t="s">
        <v>33</v>
      </c>
      <c r="B498" s="221"/>
      <c r="C498" s="221"/>
      <c r="D498" s="221"/>
    </row>
    <row r="499" spans="1:4" ht="16.5" x14ac:dyDescent="0.25">
      <c r="A499" s="218" t="s">
        <v>49</v>
      </c>
      <c r="B499" s="218"/>
      <c r="C499" s="218"/>
      <c r="D499" s="218"/>
    </row>
    <row r="500" spans="1:4" ht="15.75" x14ac:dyDescent="0.25">
      <c r="A500" s="212" t="s">
        <v>43</v>
      </c>
      <c r="B500" s="212"/>
      <c r="C500" s="212"/>
      <c r="D500" s="212"/>
    </row>
    <row r="501" spans="1:4" ht="15.75" x14ac:dyDescent="0.25">
      <c r="A501" s="73"/>
      <c r="B501" s="73"/>
      <c r="C501" s="73"/>
      <c r="D501" s="73"/>
    </row>
    <row r="502" spans="1:4" x14ac:dyDescent="0.25">
      <c r="A502" s="27" t="s">
        <v>24</v>
      </c>
      <c r="B502" s="27" t="s">
        <v>2</v>
      </c>
      <c r="C502" s="47" t="s">
        <v>8</v>
      </c>
      <c r="D502" s="27" t="s">
        <v>25</v>
      </c>
    </row>
    <row r="503" spans="1:4" x14ac:dyDescent="0.25">
      <c r="A503" s="46"/>
      <c r="B503" s="48"/>
      <c r="C503" s="54"/>
      <c r="D503" s="23"/>
    </row>
    <row r="504" spans="1:4" x14ac:dyDescent="0.25">
      <c r="A504" s="213" t="s">
        <v>15</v>
      </c>
      <c r="B504" s="214"/>
      <c r="C504" s="215"/>
      <c r="D504" s="27">
        <f>SUM(D503)</f>
        <v>0</v>
      </c>
    </row>
    <row r="505" spans="1:4" x14ac:dyDescent="0.25">
      <c r="A505" s="52"/>
      <c r="B505" s="52"/>
      <c r="C505" s="52"/>
      <c r="D505" s="9"/>
    </row>
    <row r="506" spans="1:4" ht="16.5" x14ac:dyDescent="0.25">
      <c r="A506" s="13"/>
      <c r="B506" s="14"/>
      <c r="C506" s="29"/>
      <c r="D506" s="29"/>
    </row>
    <row r="507" spans="1:4" ht="17.25" thickBot="1" x14ac:dyDescent="0.3">
      <c r="A507" s="16"/>
      <c r="B507" s="17"/>
      <c r="C507" s="28"/>
      <c r="D507" s="28"/>
    </row>
    <row r="508" spans="1:4" ht="24" thickBot="1" x14ac:dyDescent="0.3">
      <c r="A508" s="16"/>
      <c r="B508" s="216" t="s">
        <v>6</v>
      </c>
      <c r="C508" s="217"/>
      <c r="D508" s="8">
        <f>D504+D495+D485+D473</f>
        <v>636423</v>
      </c>
    </row>
    <row r="509" spans="1:4" x14ac:dyDescent="0.25">
      <c r="A509" s="10"/>
      <c r="B509" s="11"/>
      <c r="C509" s="11"/>
      <c r="D509" s="12"/>
    </row>
    <row r="510" spans="1:4" x14ac:dyDescent="0.25">
      <c r="A510" s="3"/>
      <c r="B510" s="3"/>
      <c r="C510" s="13"/>
      <c r="D510" s="15"/>
    </row>
    <row r="522" spans="1:6" ht="15.75" x14ac:dyDescent="0.25">
      <c r="A522" s="199" t="s">
        <v>341</v>
      </c>
      <c r="B522" s="199" t="s">
        <v>342</v>
      </c>
      <c r="C522" s="199" t="s">
        <v>343</v>
      </c>
      <c r="D522" s="199" t="s">
        <v>344</v>
      </c>
      <c r="E522" s="199" t="s">
        <v>345</v>
      </c>
      <c r="F522" s="199" t="s">
        <v>346</v>
      </c>
    </row>
    <row r="523" spans="1:6" ht="15" customHeight="1" x14ac:dyDescent="0.25">
      <c r="A523" s="200">
        <v>266588</v>
      </c>
      <c r="B523" s="201">
        <v>45331</v>
      </c>
      <c r="C523" s="200" t="s">
        <v>352</v>
      </c>
      <c r="D523" s="202" t="s">
        <v>404</v>
      </c>
      <c r="E523" s="203" t="s">
        <v>411</v>
      </c>
      <c r="F523" s="203" t="s">
        <v>412</v>
      </c>
    </row>
    <row r="524" spans="1:6" x14ac:dyDescent="0.25">
      <c r="A524" s="200">
        <v>266589</v>
      </c>
      <c r="B524" s="201">
        <v>45331</v>
      </c>
      <c r="C524" s="200" t="s">
        <v>353</v>
      </c>
      <c r="D524" s="203" t="s">
        <v>404</v>
      </c>
      <c r="E524" s="203" t="s">
        <v>411</v>
      </c>
      <c r="F524" s="203" t="s">
        <v>413</v>
      </c>
    </row>
    <row r="525" spans="1:6" x14ac:dyDescent="0.25">
      <c r="A525" s="200">
        <v>266590</v>
      </c>
      <c r="B525" s="201">
        <v>45331</v>
      </c>
      <c r="C525" s="200" t="s">
        <v>354</v>
      </c>
      <c r="D525" s="203" t="s">
        <v>405</v>
      </c>
      <c r="E525" s="203" t="s">
        <v>411</v>
      </c>
      <c r="F525" s="203" t="s">
        <v>414</v>
      </c>
    </row>
    <row r="526" spans="1:6" x14ac:dyDescent="0.25">
      <c r="A526" s="200">
        <v>266591</v>
      </c>
      <c r="B526" s="201">
        <v>45331</v>
      </c>
      <c r="C526" s="200" t="s">
        <v>355</v>
      </c>
      <c r="D526" s="203" t="s">
        <v>406</v>
      </c>
      <c r="E526" s="203" t="s">
        <v>411</v>
      </c>
      <c r="F526" s="203" t="s">
        <v>415</v>
      </c>
    </row>
    <row r="527" spans="1:6" x14ac:dyDescent="0.25">
      <c r="A527" s="200">
        <v>266592</v>
      </c>
      <c r="B527" s="201">
        <v>45331</v>
      </c>
      <c r="C527" s="200" t="s">
        <v>356</v>
      </c>
      <c r="D527" s="203" t="s">
        <v>406</v>
      </c>
      <c r="E527" s="203" t="s">
        <v>411</v>
      </c>
      <c r="F527" s="203" t="s">
        <v>415</v>
      </c>
    </row>
    <row r="528" spans="1:6" x14ac:dyDescent="0.25">
      <c r="A528" s="200">
        <v>266593</v>
      </c>
      <c r="B528" s="201">
        <v>45331</v>
      </c>
      <c r="C528" s="200" t="s">
        <v>357</v>
      </c>
      <c r="D528" s="203" t="s">
        <v>407</v>
      </c>
      <c r="E528" s="203" t="s">
        <v>411</v>
      </c>
      <c r="F528" s="203" t="s">
        <v>416</v>
      </c>
    </row>
    <row r="529" spans="1:6" x14ac:dyDescent="0.25">
      <c r="A529" s="200">
        <v>266594</v>
      </c>
      <c r="B529" s="201">
        <v>45331</v>
      </c>
      <c r="C529" s="200" t="s">
        <v>358</v>
      </c>
      <c r="D529" s="203" t="s">
        <v>407</v>
      </c>
      <c r="E529" s="203" t="s">
        <v>411</v>
      </c>
      <c r="F529" s="203" t="s">
        <v>416</v>
      </c>
    </row>
    <row r="530" spans="1:6" x14ac:dyDescent="0.25">
      <c r="A530" s="200">
        <v>266595</v>
      </c>
      <c r="B530" s="201">
        <v>45331</v>
      </c>
      <c r="C530" s="200" t="s">
        <v>359</v>
      </c>
      <c r="D530" s="203" t="s">
        <v>407</v>
      </c>
      <c r="E530" s="203" t="s">
        <v>411</v>
      </c>
      <c r="F530" s="203" t="s">
        <v>416</v>
      </c>
    </row>
    <row r="531" spans="1:6" x14ac:dyDescent="0.25">
      <c r="A531" s="200">
        <v>266596</v>
      </c>
      <c r="B531" s="201">
        <v>45331</v>
      </c>
      <c r="C531" s="200" t="s">
        <v>360</v>
      </c>
      <c r="D531" s="203" t="s">
        <v>407</v>
      </c>
      <c r="E531" s="203" t="s">
        <v>411</v>
      </c>
      <c r="F531" s="203" t="s">
        <v>417</v>
      </c>
    </row>
    <row r="532" spans="1:6" x14ac:dyDescent="0.25">
      <c r="A532" s="200">
        <v>266597</v>
      </c>
      <c r="B532" s="201">
        <v>45331</v>
      </c>
      <c r="C532" s="200" t="s">
        <v>361</v>
      </c>
      <c r="D532" s="203" t="s">
        <v>407</v>
      </c>
      <c r="E532" s="203" t="s">
        <v>411</v>
      </c>
      <c r="F532" s="203" t="s">
        <v>418</v>
      </c>
    </row>
    <row r="533" spans="1:6" x14ac:dyDescent="0.25">
      <c r="A533" s="200">
        <v>266598</v>
      </c>
      <c r="B533" s="201">
        <v>45331</v>
      </c>
      <c r="C533" s="200" t="s">
        <v>362</v>
      </c>
      <c r="D533" s="203" t="s">
        <v>407</v>
      </c>
      <c r="E533" s="203" t="s">
        <v>411</v>
      </c>
      <c r="F533" s="203" t="s">
        <v>419</v>
      </c>
    </row>
    <row r="534" spans="1:6" x14ac:dyDescent="0.25">
      <c r="A534" s="200">
        <v>266599</v>
      </c>
      <c r="B534" s="201">
        <v>45331</v>
      </c>
      <c r="C534" s="200" t="s">
        <v>363</v>
      </c>
      <c r="D534" s="203" t="s">
        <v>407</v>
      </c>
      <c r="E534" s="203" t="s">
        <v>411</v>
      </c>
      <c r="F534" s="203" t="s">
        <v>420</v>
      </c>
    </row>
    <row r="535" spans="1:6" x14ac:dyDescent="0.25">
      <c r="A535" s="200">
        <v>266600</v>
      </c>
      <c r="B535" s="201">
        <v>45331</v>
      </c>
      <c r="C535" s="200" t="s">
        <v>364</v>
      </c>
      <c r="D535" s="203" t="s">
        <v>407</v>
      </c>
      <c r="E535" s="203" t="s">
        <v>411</v>
      </c>
      <c r="F535" s="203" t="s">
        <v>421</v>
      </c>
    </row>
    <row r="536" spans="1:6" x14ac:dyDescent="0.25">
      <c r="A536" s="200">
        <v>266601</v>
      </c>
      <c r="B536" s="201">
        <v>45331</v>
      </c>
      <c r="C536" s="200" t="s">
        <v>365</v>
      </c>
      <c r="D536" s="203" t="s">
        <v>407</v>
      </c>
      <c r="E536" s="203" t="s">
        <v>411</v>
      </c>
      <c r="F536" s="203" t="s">
        <v>418</v>
      </c>
    </row>
    <row r="537" spans="1:6" x14ac:dyDescent="0.25">
      <c r="A537" s="200">
        <v>266602</v>
      </c>
      <c r="B537" s="201">
        <v>45360</v>
      </c>
      <c r="C537" s="200" t="s">
        <v>366</v>
      </c>
      <c r="D537" s="203" t="s">
        <v>405</v>
      </c>
      <c r="E537" s="203" t="s">
        <v>411</v>
      </c>
      <c r="F537" s="203" t="s">
        <v>422</v>
      </c>
    </row>
    <row r="538" spans="1:6" x14ac:dyDescent="0.25">
      <c r="A538" s="200">
        <v>266603</v>
      </c>
      <c r="B538" s="201">
        <v>45360</v>
      </c>
      <c r="C538" s="200" t="s">
        <v>367</v>
      </c>
      <c r="D538" s="203" t="s">
        <v>407</v>
      </c>
      <c r="E538" s="203" t="s">
        <v>411</v>
      </c>
      <c r="F538" s="203" t="s">
        <v>423</v>
      </c>
    </row>
    <row r="539" spans="1:6" x14ac:dyDescent="0.25">
      <c r="A539" s="200">
        <v>266604</v>
      </c>
      <c r="B539" s="201">
        <v>45360</v>
      </c>
      <c r="C539" s="200" t="s">
        <v>368</v>
      </c>
      <c r="D539" s="203" t="s">
        <v>407</v>
      </c>
      <c r="E539" s="203" t="s">
        <v>411</v>
      </c>
      <c r="F539" s="203" t="s">
        <v>424</v>
      </c>
    </row>
    <row r="540" spans="1:6" x14ac:dyDescent="0.25">
      <c r="A540" s="200">
        <v>266605</v>
      </c>
      <c r="B540" s="201">
        <v>45360</v>
      </c>
      <c r="C540" s="200" t="s">
        <v>369</v>
      </c>
      <c r="D540" s="203" t="s">
        <v>407</v>
      </c>
      <c r="E540" s="203" t="s">
        <v>411</v>
      </c>
      <c r="F540" s="203">
        <v>0</v>
      </c>
    </row>
    <row r="541" spans="1:6" x14ac:dyDescent="0.25">
      <c r="A541" s="200">
        <v>266606</v>
      </c>
      <c r="B541" s="201">
        <v>45360</v>
      </c>
      <c r="C541" s="200" t="s">
        <v>370</v>
      </c>
      <c r="D541" s="203" t="s">
        <v>407</v>
      </c>
      <c r="E541" s="203" t="s">
        <v>411</v>
      </c>
      <c r="F541" s="203" t="s">
        <v>425</v>
      </c>
    </row>
    <row r="542" spans="1:6" x14ac:dyDescent="0.25">
      <c r="A542" s="200">
        <v>266607</v>
      </c>
      <c r="B542" s="201">
        <v>45360</v>
      </c>
      <c r="C542" s="200" t="s">
        <v>371</v>
      </c>
      <c r="D542" s="203" t="s">
        <v>407</v>
      </c>
      <c r="E542" s="203" t="s">
        <v>411</v>
      </c>
      <c r="F542" s="203" t="s">
        <v>426</v>
      </c>
    </row>
    <row r="543" spans="1:6" x14ac:dyDescent="0.25">
      <c r="A543" s="200">
        <v>266608</v>
      </c>
      <c r="B543" s="201">
        <v>45360</v>
      </c>
      <c r="C543" s="200" t="s">
        <v>372</v>
      </c>
      <c r="D543" s="203" t="s">
        <v>407</v>
      </c>
      <c r="E543" s="203" t="s">
        <v>411</v>
      </c>
      <c r="F543" s="203" t="s">
        <v>427</v>
      </c>
    </row>
    <row r="544" spans="1:6" x14ac:dyDescent="0.25">
      <c r="A544" s="200">
        <v>266609</v>
      </c>
      <c r="B544" s="201">
        <v>45360</v>
      </c>
      <c r="C544" s="200" t="s">
        <v>373</v>
      </c>
      <c r="D544" s="203" t="s">
        <v>407</v>
      </c>
      <c r="E544" s="203" t="s">
        <v>411</v>
      </c>
      <c r="F544" s="203" t="s">
        <v>428</v>
      </c>
    </row>
    <row r="545" spans="1:6" x14ac:dyDescent="0.25">
      <c r="A545" s="200">
        <v>266610</v>
      </c>
      <c r="B545" s="201">
        <v>45360</v>
      </c>
      <c r="C545" s="200" t="s">
        <v>374</v>
      </c>
      <c r="D545" s="203" t="s">
        <v>407</v>
      </c>
      <c r="E545" s="203" t="s">
        <v>411</v>
      </c>
      <c r="F545" s="203" t="s">
        <v>429</v>
      </c>
    </row>
    <row r="546" spans="1:6" x14ac:dyDescent="0.25">
      <c r="A546" s="200">
        <v>266611</v>
      </c>
      <c r="B546" s="201">
        <v>45360</v>
      </c>
      <c r="C546" s="200" t="s">
        <v>375</v>
      </c>
      <c r="D546" s="203" t="s">
        <v>407</v>
      </c>
      <c r="E546" s="203" t="s">
        <v>411</v>
      </c>
      <c r="F546" s="203" t="s">
        <v>430</v>
      </c>
    </row>
    <row r="547" spans="1:6" x14ac:dyDescent="0.25">
      <c r="A547" s="200">
        <v>266612</v>
      </c>
      <c r="B547" s="201">
        <v>45391</v>
      </c>
      <c r="C547" s="200" t="s">
        <v>376</v>
      </c>
      <c r="D547" s="203" t="s">
        <v>405</v>
      </c>
      <c r="E547" s="203" t="s">
        <v>411</v>
      </c>
      <c r="F547" s="203" t="s">
        <v>431</v>
      </c>
    </row>
    <row r="548" spans="1:6" x14ac:dyDescent="0.25">
      <c r="A548" s="200">
        <v>266613</v>
      </c>
      <c r="B548" s="201">
        <v>45391</v>
      </c>
      <c r="C548" s="200" t="s">
        <v>377</v>
      </c>
      <c r="D548" s="203" t="s">
        <v>407</v>
      </c>
      <c r="E548" s="203" t="s">
        <v>411</v>
      </c>
      <c r="F548" s="203" t="s">
        <v>416</v>
      </c>
    </row>
    <row r="549" spans="1:6" x14ac:dyDescent="0.25">
      <c r="A549" s="200">
        <v>266614</v>
      </c>
      <c r="B549" s="201">
        <v>45391</v>
      </c>
      <c r="C549" s="200" t="s">
        <v>378</v>
      </c>
      <c r="D549" s="203" t="s">
        <v>407</v>
      </c>
      <c r="E549" s="203" t="s">
        <v>411</v>
      </c>
      <c r="F549" s="203" t="s">
        <v>432</v>
      </c>
    </row>
    <row r="550" spans="1:6" x14ac:dyDescent="0.25">
      <c r="A550" s="200">
        <v>266615</v>
      </c>
      <c r="B550" s="201">
        <v>45391</v>
      </c>
      <c r="C550" s="200" t="s">
        <v>379</v>
      </c>
      <c r="D550" s="203" t="s">
        <v>408</v>
      </c>
      <c r="E550" s="203" t="s">
        <v>411</v>
      </c>
      <c r="F550" s="203" t="s">
        <v>433</v>
      </c>
    </row>
    <row r="551" spans="1:6" x14ac:dyDescent="0.25">
      <c r="A551" s="200">
        <v>266616</v>
      </c>
      <c r="B551" s="204">
        <v>45391</v>
      </c>
      <c r="C551" s="200" t="s">
        <v>380</v>
      </c>
      <c r="D551" s="203" t="s">
        <v>408</v>
      </c>
      <c r="E551" s="203" t="s">
        <v>411</v>
      </c>
      <c r="F551" s="203" t="s">
        <v>433</v>
      </c>
    </row>
    <row r="552" spans="1:6" x14ac:dyDescent="0.25">
      <c r="A552" s="200">
        <v>266617</v>
      </c>
      <c r="B552" s="203" t="s">
        <v>351</v>
      </c>
      <c r="C552" s="200" t="s">
        <v>381</v>
      </c>
      <c r="D552" s="203" t="s">
        <v>407</v>
      </c>
      <c r="E552" s="203" t="s">
        <v>411</v>
      </c>
      <c r="F552" s="203" t="s">
        <v>434</v>
      </c>
    </row>
    <row r="553" spans="1:6" x14ac:dyDescent="0.25">
      <c r="A553" s="200">
        <v>266618</v>
      </c>
      <c r="B553" s="203" t="s">
        <v>351</v>
      </c>
      <c r="C553" s="200" t="s">
        <v>382</v>
      </c>
      <c r="D553" s="203" t="s">
        <v>407</v>
      </c>
      <c r="E553" s="203" t="s">
        <v>411</v>
      </c>
      <c r="F553" s="203" t="s">
        <v>435</v>
      </c>
    </row>
    <row r="554" spans="1:6" x14ac:dyDescent="0.25">
      <c r="A554" s="200">
        <v>266619</v>
      </c>
      <c r="B554" s="203" t="s">
        <v>347</v>
      </c>
      <c r="C554" s="200" t="s">
        <v>369</v>
      </c>
      <c r="D554" s="203" t="s">
        <v>405</v>
      </c>
      <c r="E554" s="203" t="s">
        <v>411</v>
      </c>
      <c r="F554" s="203">
        <v>0</v>
      </c>
    </row>
    <row r="555" spans="1:6" x14ac:dyDescent="0.25">
      <c r="A555" s="200">
        <v>266620</v>
      </c>
      <c r="B555" s="203" t="s">
        <v>347</v>
      </c>
      <c r="C555" s="200" t="s">
        <v>383</v>
      </c>
      <c r="D555" s="203" t="s">
        <v>405</v>
      </c>
      <c r="E555" s="203" t="s">
        <v>411</v>
      </c>
      <c r="F555" s="203" t="s">
        <v>436</v>
      </c>
    </row>
    <row r="556" spans="1:6" x14ac:dyDescent="0.25">
      <c r="A556" s="200">
        <v>266621</v>
      </c>
      <c r="B556" s="203" t="s">
        <v>347</v>
      </c>
      <c r="C556" s="200" t="s">
        <v>384</v>
      </c>
      <c r="D556" s="203" t="s">
        <v>408</v>
      </c>
      <c r="E556" s="203" t="s">
        <v>411</v>
      </c>
      <c r="F556" s="203" t="s">
        <v>437</v>
      </c>
    </row>
    <row r="557" spans="1:6" x14ac:dyDescent="0.25">
      <c r="A557" s="200">
        <v>266622</v>
      </c>
      <c r="B557" s="203" t="s">
        <v>347</v>
      </c>
      <c r="C557" s="200" t="s">
        <v>385</v>
      </c>
      <c r="D557" s="203" t="s">
        <v>405</v>
      </c>
      <c r="E557" s="203" t="s">
        <v>411</v>
      </c>
      <c r="F557" s="203" t="s">
        <v>438</v>
      </c>
    </row>
    <row r="558" spans="1:6" x14ac:dyDescent="0.25">
      <c r="A558" s="200">
        <v>266623</v>
      </c>
      <c r="B558" s="203" t="s">
        <v>348</v>
      </c>
      <c r="C558" s="200" t="s">
        <v>386</v>
      </c>
      <c r="D558" s="203" t="s">
        <v>407</v>
      </c>
      <c r="E558" s="203" t="s">
        <v>411</v>
      </c>
      <c r="F558" s="203" t="s">
        <v>439</v>
      </c>
    </row>
    <row r="559" spans="1:6" x14ac:dyDescent="0.25">
      <c r="A559" s="200">
        <v>266624</v>
      </c>
      <c r="B559" s="203" t="s">
        <v>348</v>
      </c>
      <c r="C559" s="200" t="s">
        <v>387</v>
      </c>
      <c r="D559" s="203" t="s">
        <v>407</v>
      </c>
      <c r="E559" s="203" t="s">
        <v>411</v>
      </c>
      <c r="F559" s="203" t="s">
        <v>440</v>
      </c>
    </row>
    <row r="560" spans="1:6" x14ac:dyDescent="0.25">
      <c r="A560" s="200">
        <v>266625</v>
      </c>
      <c r="B560" s="203" t="s">
        <v>348</v>
      </c>
      <c r="C560" s="200" t="s">
        <v>388</v>
      </c>
      <c r="D560" s="203" t="s">
        <v>407</v>
      </c>
      <c r="E560" s="203" t="s">
        <v>411</v>
      </c>
      <c r="F560" s="203" t="s">
        <v>441</v>
      </c>
    </row>
    <row r="561" spans="1:6" x14ac:dyDescent="0.25">
      <c r="A561" s="200">
        <v>266626</v>
      </c>
      <c r="B561" s="203" t="s">
        <v>348</v>
      </c>
      <c r="C561" s="200" t="s">
        <v>389</v>
      </c>
      <c r="D561" s="203" t="s">
        <v>407</v>
      </c>
      <c r="E561" s="203" t="s">
        <v>411</v>
      </c>
      <c r="F561" s="203" t="s">
        <v>442</v>
      </c>
    </row>
    <row r="562" spans="1:6" x14ac:dyDescent="0.25">
      <c r="A562" s="200">
        <v>266627</v>
      </c>
      <c r="B562" s="203" t="s">
        <v>348</v>
      </c>
      <c r="C562" s="200" t="s">
        <v>390</v>
      </c>
      <c r="D562" s="203" t="s">
        <v>407</v>
      </c>
      <c r="E562" s="203" t="s">
        <v>411</v>
      </c>
      <c r="F562" s="203" t="s">
        <v>443</v>
      </c>
    </row>
    <row r="563" spans="1:6" x14ac:dyDescent="0.25">
      <c r="A563" s="200">
        <v>266628</v>
      </c>
      <c r="B563" s="203" t="s">
        <v>348</v>
      </c>
      <c r="C563" s="200" t="s">
        <v>391</v>
      </c>
      <c r="D563" s="203" t="s">
        <v>407</v>
      </c>
      <c r="E563" s="203" t="s">
        <v>411</v>
      </c>
      <c r="F563" s="203" t="s">
        <v>444</v>
      </c>
    </row>
    <row r="564" spans="1:6" x14ac:dyDescent="0.25">
      <c r="A564" s="200">
        <v>266629</v>
      </c>
      <c r="B564" s="203" t="s">
        <v>348</v>
      </c>
      <c r="C564" s="200" t="s">
        <v>392</v>
      </c>
      <c r="D564" s="203" t="s">
        <v>407</v>
      </c>
      <c r="E564" s="203" t="s">
        <v>411</v>
      </c>
      <c r="F564" s="203" t="s">
        <v>445</v>
      </c>
    </row>
    <row r="565" spans="1:6" x14ac:dyDescent="0.25">
      <c r="A565" s="200">
        <v>266630</v>
      </c>
      <c r="B565" s="203" t="s">
        <v>349</v>
      </c>
      <c r="C565" s="200" t="s">
        <v>393</v>
      </c>
      <c r="D565" s="203" t="s">
        <v>409</v>
      </c>
      <c r="E565" s="203" t="s">
        <v>411</v>
      </c>
      <c r="F565" s="203" t="s">
        <v>446</v>
      </c>
    </row>
    <row r="566" spans="1:6" x14ac:dyDescent="0.25">
      <c r="A566" s="200">
        <v>266631</v>
      </c>
      <c r="B566" s="203" t="s">
        <v>349</v>
      </c>
      <c r="C566" s="200" t="s">
        <v>394</v>
      </c>
      <c r="D566" s="203" t="s">
        <v>409</v>
      </c>
      <c r="E566" s="203" t="s">
        <v>411</v>
      </c>
      <c r="F566" s="203" t="s">
        <v>446</v>
      </c>
    </row>
    <row r="567" spans="1:6" x14ac:dyDescent="0.25">
      <c r="A567" s="200">
        <v>266632</v>
      </c>
      <c r="B567" s="203" t="s">
        <v>349</v>
      </c>
      <c r="C567" s="200" t="s">
        <v>395</v>
      </c>
      <c r="D567" s="203" t="s">
        <v>405</v>
      </c>
      <c r="E567" s="203" t="s">
        <v>411</v>
      </c>
      <c r="F567" s="203" t="s">
        <v>447</v>
      </c>
    </row>
    <row r="568" spans="1:6" x14ac:dyDescent="0.25">
      <c r="A568" s="200">
        <v>266633</v>
      </c>
      <c r="B568" s="203" t="s">
        <v>349</v>
      </c>
      <c r="C568" s="200" t="s">
        <v>396</v>
      </c>
      <c r="D568" s="203" t="s">
        <v>405</v>
      </c>
      <c r="E568" s="203" t="s">
        <v>411</v>
      </c>
      <c r="F568" s="203" t="s">
        <v>448</v>
      </c>
    </row>
    <row r="569" spans="1:6" x14ac:dyDescent="0.25">
      <c r="A569" s="200">
        <v>266634</v>
      </c>
      <c r="B569" s="203" t="s">
        <v>349</v>
      </c>
      <c r="C569" s="200" t="s">
        <v>397</v>
      </c>
      <c r="D569" s="203" t="s">
        <v>407</v>
      </c>
      <c r="E569" s="203" t="s">
        <v>411</v>
      </c>
      <c r="F569" s="203" t="s">
        <v>449</v>
      </c>
    </row>
    <row r="570" spans="1:6" x14ac:dyDescent="0.25">
      <c r="A570" s="200">
        <v>266635</v>
      </c>
      <c r="B570" s="203" t="s">
        <v>350</v>
      </c>
      <c r="C570" s="200" t="s">
        <v>398</v>
      </c>
      <c r="D570" s="203" t="s">
        <v>410</v>
      </c>
      <c r="E570" s="203" t="s">
        <v>411</v>
      </c>
      <c r="F570" s="203" t="s">
        <v>450</v>
      </c>
    </row>
    <row r="571" spans="1:6" x14ac:dyDescent="0.25">
      <c r="A571" s="200">
        <v>266636</v>
      </c>
      <c r="B571" s="203" t="s">
        <v>350</v>
      </c>
      <c r="C571" s="200" t="s">
        <v>399</v>
      </c>
      <c r="D571" s="203" t="s">
        <v>410</v>
      </c>
      <c r="E571" s="203" t="s">
        <v>411</v>
      </c>
      <c r="F571" s="203" t="s">
        <v>451</v>
      </c>
    </row>
    <row r="572" spans="1:6" x14ac:dyDescent="0.25">
      <c r="A572" s="200">
        <v>266637</v>
      </c>
      <c r="B572" s="203" t="s">
        <v>350</v>
      </c>
      <c r="C572" s="200" t="s">
        <v>400</v>
      </c>
      <c r="D572" s="203" t="s">
        <v>407</v>
      </c>
      <c r="E572" s="203" t="s">
        <v>411</v>
      </c>
      <c r="F572" s="203" t="s">
        <v>452</v>
      </c>
    </row>
    <row r="573" spans="1:6" x14ac:dyDescent="0.25">
      <c r="A573" s="200">
        <v>266638</v>
      </c>
      <c r="B573" s="203" t="s">
        <v>350</v>
      </c>
      <c r="C573" s="200" t="s">
        <v>401</v>
      </c>
      <c r="D573" s="203" t="s">
        <v>407</v>
      </c>
      <c r="E573" s="203" t="s">
        <v>411</v>
      </c>
      <c r="F573" s="203" t="s">
        <v>453</v>
      </c>
    </row>
    <row r="574" spans="1:6" x14ac:dyDescent="0.25">
      <c r="A574" s="200">
        <v>266639</v>
      </c>
      <c r="B574" s="203" t="s">
        <v>350</v>
      </c>
      <c r="C574" s="200" t="s">
        <v>402</v>
      </c>
      <c r="D574" s="203" t="s">
        <v>407</v>
      </c>
      <c r="E574" s="203" t="s">
        <v>411</v>
      </c>
      <c r="F574" s="203" t="s">
        <v>454</v>
      </c>
    </row>
    <row r="575" spans="1:6" x14ac:dyDescent="0.25">
      <c r="A575" s="200">
        <v>266640</v>
      </c>
      <c r="B575" s="203" t="s">
        <v>350</v>
      </c>
      <c r="C575" s="200" t="s">
        <v>403</v>
      </c>
      <c r="D575" s="203" t="s">
        <v>407</v>
      </c>
      <c r="E575" s="203" t="s">
        <v>411</v>
      </c>
      <c r="F575" s="206" t="s">
        <v>455</v>
      </c>
    </row>
    <row r="576" spans="1:6" x14ac:dyDescent="0.25">
      <c r="A576" s="200">
        <v>266641</v>
      </c>
      <c r="B576" s="203" t="s">
        <v>350</v>
      </c>
      <c r="C576" s="200" t="s">
        <v>458</v>
      </c>
      <c r="D576" s="205" t="s">
        <v>407</v>
      </c>
      <c r="E576" s="203" t="s">
        <v>411</v>
      </c>
      <c r="F576" s="203" t="s">
        <v>465</v>
      </c>
    </row>
    <row r="577" spans="1:6" x14ac:dyDescent="0.25">
      <c r="A577" s="200">
        <v>266642</v>
      </c>
      <c r="B577" s="203" t="s">
        <v>350</v>
      </c>
      <c r="C577" s="200" t="s">
        <v>459</v>
      </c>
      <c r="D577" s="205" t="s">
        <v>407</v>
      </c>
      <c r="E577" s="203" t="s">
        <v>411</v>
      </c>
      <c r="F577" s="203" t="s">
        <v>466</v>
      </c>
    </row>
    <row r="578" spans="1:6" x14ac:dyDescent="0.25">
      <c r="A578" s="200">
        <v>266643</v>
      </c>
      <c r="B578" s="203" t="s">
        <v>350</v>
      </c>
      <c r="C578" s="200" t="s">
        <v>460</v>
      </c>
      <c r="D578" s="205" t="s">
        <v>463</v>
      </c>
      <c r="E578" s="203" t="s">
        <v>411</v>
      </c>
      <c r="F578" s="203" t="s">
        <v>467</v>
      </c>
    </row>
    <row r="579" spans="1:6" x14ac:dyDescent="0.25">
      <c r="A579" s="200">
        <v>266644</v>
      </c>
      <c r="B579" s="203" t="s">
        <v>456</v>
      </c>
      <c r="C579" s="200" t="s">
        <v>461</v>
      </c>
      <c r="D579" s="205" t="s">
        <v>405</v>
      </c>
      <c r="E579" s="203" t="s">
        <v>411</v>
      </c>
      <c r="F579" s="203" t="s">
        <v>468</v>
      </c>
    </row>
    <row r="580" spans="1:6" ht="15" customHeight="1" x14ac:dyDescent="0.25">
      <c r="A580" s="200">
        <v>266645</v>
      </c>
      <c r="B580" s="203" t="s">
        <v>457</v>
      </c>
      <c r="C580" s="200" t="s">
        <v>462</v>
      </c>
      <c r="D580" s="205" t="s">
        <v>464</v>
      </c>
      <c r="E580" s="203" t="s">
        <v>411</v>
      </c>
      <c r="F580" s="203" t="s">
        <v>469</v>
      </c>
    </row>
    <row r="581" spans="1:6" ht="15.75" x14ac:dyDescent="0.25">
      <c r="A581" s="207" t="s">
        <v>470</v>
      </c>
      <c r="B581" s="208"/>
      <c r="C581" s="208"/>
      <c r="D581" s="209"/>
      <c r="E581" s="210" t="s">
        <v>471</v>
      </c>
      <c r="F581" s="211"/>
    </row>
  </sheetData>
  <mergeCells count="58">
    <mergeCell ref="B332:E332"/>
    <mergeCell ref="B333:E333"/>
    <mergeCell ref="B342:E342"/>
    <mergeCell ref="B346:E346"/>
    <mergeCell ref="B326:D326"/>
    <mergeCell ref="B10:E10"/>
    <mergeCell ref="B11:E11"/>
    <mergeCell ref="B259:E259"/>
    <mergeCell ref="B258:E258"/>
    <mergeCell ref="B317:E317"/>
    <mergeCell ref="B318:E318"/>
    <mergeCell ref="B319:E319"/>
    <mergeCell ref="B320:E320"/>
    <mergeCell ref="B312:D312"/>
    <mergeCell ref="B233:E233"/>
    <mergeCell ref="B234:E234"/>
    <mergeCell ref="B235:E235"/>
    <mergeCell ref="B330:E330"/>
    <mergeCell ref="B331:E331"/>
    <mergeCell ref="C365:I365"/>
    <mergeCell ref="C366:I366"/>
    <mergeCell ref="C367:I367"/>
    <mergeCell ref="C368:I368"/>
    <mergeCell ref="B347:E347"/>
    <mergeCell ref="B348:E348"/>
    <mergeCell ref="B349:E349"/>
    <mergeCell ref="B353:D353"/>
    <mergeCell ref="A371:G371"/>
    <mergeCell ref="A372:G372"/>
    <mergeCell ref="A373:G373"/>
    <mergeCell ref="A378:B378"/>
    <mergeCell ref="A381:E381"/>
    <mergeCell ref="A384:B384"/>
    <mergeCell ref="B387:C387"/>
    <mergeCell ref="A390:B390"/>
    <mergeCell ref="B393:C393"/>
    <mergeCell ref="A397:B397"/>
    <mergeCell ref="A427:D427"/>
    <mergeCell ref="A428:D428"/>
    <mergeCell ref="A471:C471"/>
    <mergeCell ref="A475:D475"/>
    <mergeCell ref="A400:G400"/>
    <mergeCell ref="A401:G401"/>
    <mergeCell ref="A476:D476"/>
    <mergeCell ref="A477:D477"/>
    <mergeCell ref="A478:D478"/>
    <mergeCell ref="A488:D488"/>
    <mergeCell ref="A489:D489"/>
    <mergeCell ref="A490:D490"/>
    <mergeCell ref="A491:D491"/>
    <mergeCell ref="A497:D497"/>
    <mergeCell ref="A498:D498"/>
    <mergeCell ref="A499:D499"/>
    <mergeCell ref="A581:D581"/>
    <mergeCell ref="E581:F581"/>
    <mergeCell ref="A500:D500"/>
    <mergeCell ref="A504:C504"/>
    <mergeCell ref="B508:C508"/>
  </mergeCells>
  <phoneticPr fontId="37" type="noConversion"/>
  <pageMargins left="0.7" right="0.7" top="0.75" bottom="0.75" header="0.3" footer="0.3"/>
  <pageSetup scale="16" orientation="portrait" r:id="rId1"/>
  <rowBreaks count="3" manualBreakCount="3">
    <brk id="151" max="16383" man="1"/>
    <brk id="231" max="16383" man="1"/>
    <brk id="31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5F10-CCB8-43BB-8F62-1A4266F1B01B}">
  <dimension ref="C1:T85"/>
  <sheetViews>
    <sheetView showGridLines="0" view="pageBreakPreview" topLeftCell="C1" zoomScale="50" zoomScaleNormal="60" zoomScaleSheetLayoutView="50" workbookViewId="0">
      <pane xSplit="1" ySplit="8" topLeftCell="D9" activePane="bottomRight" state="frozen"/>
      <selection activeCell="C1" sqref="C1"/>
      <selection pane="topRight" activeCell="D1" sqref="D1"/>
      <selection pane="bottomLeft" activeCell="C9" sqref="C9"/>
      <selection pane="bottomRight" activeCell="Y13" sqref="Y13"/>
    </sheetView>
  </sheetViews>
  <sheetFormatPr baseColWidth="10" defaultColWidth="11.42578125" defaultRowHeight="21" x14ac:dyDescent="0.35"/>
  <cols>
    <col min="1" max="2" width="0" hidden="1" customWidth="1"/>
    <col min="3" max="3" width="52.7109375" style="253" customWidth="1"/>
    <col min="4" max="4" width="23.28515625" style="252" customWidth="1"/>
    <col min="5" max="5" width="24.140625" style="250" customWidth="1"/>
    <col min="6" max="6" width="23.5703125" style="250" bestFit="1" customWidth="1"/>
    <col min="7" max="7" width="24.140625" style="250" bestFit="1" customWidth="1"/>
    <col min="8" max="8" width="21.28515625" style="250" bestFit="1" customWidth="1"/>
    <col min="9" max="9" width="21.5703125" style="250" bestFit="1" customWidth="1"/>
    <col min="10" max="10" width="21.28515625" style="251" bestFit="1" customWidth="1"/>
    <col min="11" max="11" width="19.85546875" style="250" bestFit="1" customWidth="1"/>
    <col min="12" max="12" width="20.140625" style="250" bestFit="1" customWidth="1"/>
    <col min="13" max="13" width="21.28515625" style="250" bestFit="1" customWidth="1"/>
    <col min="14" max="14" width="20.7109375" style="250" bestFit="1" customWidth="1"/>
    <col min="15" max="15" width="13.28515625" style="250" customWidth="1"/>
    <col min="16" max="17" width="14.42578125" style="249" bestFit="1" customWidth="1"/>
    <col min="18" max="18" width="22.7109375" style="249" bestFit="1" customWidth="1"/>
    <col min="19" max="19" width="1.7109375" style="249" customWidth="1"/>
    <col min="20" max="20" width="12.5703125" bestFit="1" customWidth="1"/>
  </cols>
  <sheetData>
    <row r="1" spans="3:20" ht="28.5" customHeight="1" x14ac:dyDescent="0.25">
      <c r="C1" s="310" t="s">
        <v>567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8"/>
    </row>
    <row r="2" spans="3:20" ht="21.75" customHeight="1" x14ac:dyDescent="0.25">
      <c r="C2" s="307" t="s">
        <v>566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0"/>
    </row>
    <row r="3" spans="3:20" ht="15" customHeight="1" x14ac:dyDescent="0.25">
      <c r="C3" s="305">
        <v>2024</v>
      </c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3"/>
    </row>
    <row r="4" spans="3:20" ht="27" customHeight="1" x14ac:dyDescent="0.25">
      <c r="C4" s="302" t="s">
        <v>565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0"/>
    </row>
    <row r="5" spans="3:20" ht="21.75" customHeight="1" x14ac:dyDescent="0.25">
      <c r="C5" s="301" t="s">
        <v>564</v>
      </c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0"/>
    </row>
    <row r="6" spans="3:20" ht="9.75" customHeight="1" x14ac:dyDescent="0.35"/>
    <row r="7" spans="3:20" s="285" customFormat="1" ht="25.5" customHeight="1" x14ac:dyDescent="0.25">
      <c r="C7" s="293" t="s">
        <v>563</v>
      </c>
      <c r="D7" s="299" t="s">
        <v>562</v>
      </c>
      <c r="E7" s="298" t="s">
        <v>561</v>
      </c>
      <c r="F7" s="297" t="s">
        <v>560</v>
      </c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5"/>
      <c r="S7" s="294"/>
    </row>
    <row r="8" spans="3:20" s="285" customFormat="1" x14ac:dyDescent="0.35">
      <c r="C8" s="293"/>
      <c r="D8" s="292"/>
      <c r="E8" s="291"/>
      <c r="F8" s="289" t="s">
        <v>559</v>
      </c>
      <c r="G8" s="289" t="s">
        <v>558</v>
      </c>
      <c r="H8" s="289" t="s">
        <v>557</v>
      </c>
      <c r="I8" s="289" t="s">
        <v>556</v>
      </c>
      <c r="J8" s="290" t="s">
        <v>555</v>
      </c>
      <c r="K8" s="289" t="s">
        <v>554</v>
      </c>
      <c r="L8" s="288" t="s">
        <v>553</v>
      </c>
      <c r="M8" s="289" t="s">
        <v>552</v>
      </c>
      <c r="N8" s="289" t="s">
        <v>551</v>
      </c>
      <c r="O8" s="289" t="s">
        <v>550</v>
      </c>
      <c r="P8" s="289" t="s">
        <v>549</v>
      </c>
      <c r="Q8" s="288" t="s">
        <v>548</v>
      </c>
      <c r="R8" s="287" t="s">
        <v>547</v>
      </c>
      <c r="S8" s="286"/>
    </row>
    <row r="9" spans="3:20" s="250" customFormat="1" x14ac:dyDescent="0.35">
      <c r="C9" s="275" t="s">
        <v>546</v>
      </c>
      <c r="D9" s="284"/>
      <c r="E9" s="283"/>
      <c r="F9" s="283"/>
      <c r="G9" s="283"/>
      <c r="H9" s="283"/>
      <c r="I9" s="283"/>
      <c r="J9" s="278"/>
      <c r="K9" s="283"/>
      <c r="L9" s="283"/>
      <c r="M9" s="283"/>
      <c r="N9" s="283"/>
      <c r="O9" s="283"/>
      <c r="P9" s="283"/>
      <c r="Q9" s="283"/>
      <c r="R9" s="282"/>
      <c r="S9" s="282"/>
    </row>
    <row r="10" spans="3:20" ht="15.75" x14ac:dyDescent="0.25">
      <c r="C10" s="270" t="s">
        <v>545</v>
      </c>
      <c r="D10" s="277">
        <f>D11+D12+D13+D14+D15</f>
        <v>1048837773</v>
      </c>
      <c r="E10" s="277">
        <f>E11+E12+E13+E14+E15</f>
        <v>1049627534.62</v>
      </c>
      <c r="F10" s="281">
        <f>SUM(F11:F15)</f>
        <v>58067773.660000004</v>
      </c>
      <c r="G10" s="281">
        <f>SUM(G11:G15)</f>
        <v>68840467.269999996</v>
      </c>
      <c r="H10" s="273">
        <f>SUM(H11:H15)</f>
        <v>88805345.150000006</v>
      </c>
      <c r="I10" s="273">
        <f>SUM(I11:I15)</f>
        <v>81957971.439999998</v>
      </c>
      <c r="J10" s="273">
        <f>SUM(J11:J15)</f>
        <v>107150439.81</v>
      </c>
      <c r="K10" s="273">
        <f>SUM(K11:K15)</f>
        <v>86847567.840000004</v>
      </c>
      <c r="L10" s="273">
        <f>SUM(L11:L15)</f>
        <v>88276195.549999997</v>
      </c>
      <c r="M10" s="273">
        <f>SUM(M11:M15)</f>
        <v>77007147.219999999</v>
      </c>
      <c r="N10" s="273">
        <f>SUM(N11:N15)</f>
        <v>82192712.170000002</v>
      </c>
      <c r="O10" s="278">
        <f>SUM(O11:O15)</f>
        <v>0</v>
      </c>
      <c r="P10" s="278">
        <f>SUM(P11:P15)</f>
        <v>0</v>
      </c>
      <c r="Q10" s="278">
        <f>SUM(Q11:Q15)</f>
        <v>0</v>
      </c>
      <c r="R10" s="273">
        <f>SUM(F10:Q10)</f>
        <v>739145620.1099999</v>
      </c>
      <c r="S10" s="273"/>
      <c r="T10" s="262"/>
    </row>
    <row r="11" spans="3:20" ht="22.5" customHeight="1" x14ac:dyDescent="0.25">
      <c r="C11" s="268" t="s">
        <v>544</v>
      </c>
      <c r="D11" s="276">
        <v>746579442</v>
      </c>
      <c r="E11" s="276">
        <v>784690561.62</v>
      </c>
      <c r="F11" s="276">
        <v>54678766.32</v>
      </c>
      <c r="G11" s="271">
        <v>56083167.280000001</v>
      </c>
      <c r="H11" s="271">
        <v>60360660.329999998</v>
      </c>
      <c r="I11" s="271">
        <v>65890245.57</v>
      </c>
      <c r="J11" s="271">
        <v>61068709.329999998</v>
      </c>
      <c r="K11" s="271">
        <v>60740436.609999999</v>
      </c>
      <c r="L11" s="271">
        <v>70497102.689999998</v>
      </c>
      <c r="M11" s="271">
        <v>60053571.229999997</v>
      </c>
      <c r="N11" s="271">
        <v>65487069.340000004</v>
      </c>
      <c r="O11" s="271"/>
      <c r="P11" s="271"/>
      <c r="Q11" s="271"/>
      <c r="R11" s="271">
        <f>SUM(F11:Q11)</f>
        <v>554859728.70000005</v>
      </c>
      <c r="S11" s="271"/>
      <c r="T11" s="262"/>
    </row>
    <row r="12" spans="3:20" ht="22.5" customHeight="1" x14ac:dyDescent="0.25">
      <c r="C12" s="268" t="s">
        <v>543</v>
      </c>
      <c r="D12" s="276">
        <v>83265808</v>
      </c>
      <c r="E12" s="276">
        <v>92444450</v>
      </c>
      <c r="F12" s="276">
        <v>3060000</v>
      </c>
      <c r="G12" s="271">
        <v>60000</v>
      </c>
      <c r="H12" s="271">
        <v>3060000</v>
      </c>
      <c r="I12" s="271">
        <v>3000000</v>
      </c>
      <c r="J12" s="271">
        <v>45880882.950000003</v>
      </c>
      <c r="K12" s="271">
        <v>120000</v>
      </c>
      <c r="L12" s="271">
        <v>9625850.8200000003</v>
      </c>
      <c r="M12" s="271">
        <v>3632101.26</v>
      </c>
      <c r="N12" s="271">
        <v>3121454</v>
      </c>
      <c r="O12" s="271"/>
      <c r="P12" s="271"/>
      <c r="Q12" s="271"/>
      <c r="R12" s="271">
        <f>SUM(F12:Q12)</f>
        <v>71560289.030000001</v>
      </c>
      <c r="S12" s="271"/>
      <c r="T12" s="262"/>
    </row>
    <row r="13" spans="3:20" ht="22.5" customHeight="1" x14ac:dyDescent="0.25">
      <c r="C13" s="268" t="s">
        <v>542</v>
      </c>
      <c r="D13" s="276">
        <v>2388571</v>
      </c>
      <c r="E13" s="276">
        <v>2388571</v>
      </c>
      <c r="F13" s="276">
        <v>170000</v>
      </c>
      <c r="G13" s="271">
        <v>95000</v>
      </c>
      <c r="H13" s="271">
        <v>45000</v>
      </c>
      <c r="I13" s="271">
        <v>175000</v>
      </c>
      <c r="J13" s="271">
        <v>60000</v>
      </c>
      <c r="K13" s="271">
        <v>95000</v>
      </c>
      <c r="L13" s="271">
        <v>80000</v>
      </c>
      <c r="M13" s="271">
        <v>185000</v>
      </c>
      <c r="N13" s="271">
        <v>95000</v>
      </c>
      <c r="O13" s="271"/>
      <c r="P13" s="271"/>
      <c r="Q13" s="271"/>
      <c r="R13" s="271">
        <f>SUM(F13:Q13)</f>
        <v>1000000</v>
      </c>
      <c r="S13" s="271"/>
      <c r="T13" s="262"/>
    </row>
    <row r="14" spans="3:20" ht="22.5" customHeight="1" x14ac:dyDescent="0.25">
      <c r="C14" s="268" t="s">
        <v>541</v>
      </c>
      <c r="D14" s="276">
        <v>66205406</v>
      </c>
      <c r="E14" s="276">
        <v>19705406</v>
      </c>
      <c r="F14" s="276">
        <v>0</v>
      </c>
      <c r="G14" s="271">
        <v>0</v>
      </c>
      <c r="H14" s="271">
        <v>0</v>
      </c>
      <c r="I14" s="271">
        <v>0</v>
      </c>
      <c r="J14" s="271">
        <v>0</v>
      </c>
      <c r="K14" s="271"/>
      <c r="L14" s="271">
        <v>7960000</v>
      </c>
      <c r="M14" s="271"/>
      <c r="N14" s="271">
        <v>0</v>
      </c>
      <c r="O14" s="271"/>
      <c r="P14" s="271"/>
      <c r="Q14" s="271"/>
      <c r="R14" s="271">
        <f>SUM(F14:Q14)</f>
        <v>7960000</v>
      </c>
      <c r="S14" s="271"/>
      <c r="T14" s="262"/>
    </row>
    <row r="15" spans="3:20" ht="22.5" customHeight="1" x14ac:dyDescent="0.25">
      <c r="C15" s="268" t="s">
        <v>540</v>
      </c>
      <c r="D15" s="276">
        <v>150398546</v>
      </c>
      <c r="E15" s="276">
        <v>150398546</v>
      </c>
      <c r="F15" s="276">
        <v>159007.34</v>
      </c>
      <c r="G15" s="271">
        <v>12602299.99</v>
      </c>
      <c r="H15" s="271">
        <v>25339684.82</v>
      </c>
      <c r="I15" s="271">
        <v>12892725.869999999</v>
      </c>
      <c r="J15" s="271">
        <v>140847.53</v>
      </c>
      <c r="K15" s="271">
        <v>25892131.23</v>
      </c>
      <c r="L15" s="271">
        <v>113242.04000000097</v>
      </c>
      <c r="M15" s="271">
        <v>13136474.73</v>
      </c>
      <c r="N15" s="271">
        <v>13489188.83</v>
      </c>
      <c r="O15" s="271"/>
      <c r="P15" s="271"/>
      <c r="Q15" s="271"/>
      <c r="R15" s="271">
        <f>SUM(F15:Q15)</f>
        <v>103765602.38000001</v>
      </c>
      <c r="S15" s="271"/>
      <c r="T15" s="262"/>
    </row>
    <row r="16" spans="3:20" ht="19.5" customHeight="1" x14ac:dyDescent="0.25">
      <c r="C16" s="270" t="s">
        <v>539</v>
      </c>
      <c r="D16" s="277">
        <f>D17+D18+D19+D20+D21+D22+D23+D24+D25</f>
        <v>284131625</v>
      </c>
      <c r="E16" s="277">
        <f>E17+E18+E19+E20+E21+E22+E23+E24+E25</f>
        <v>271297113.22000003</v>
      </c>
      <c r="F16" s="277">
        <f>F17+F18+F19+F20+F21+F22+F23+F24+F25</f>
        <v>21940623.68</v>
      </c>
      <c r="G16" s="277">
        <f>G17+G18+G19+G20+G21+G22+G23+G24+G25</f>
        <v>17878795.729999997</v>
      </c>
      <c r="H16" s="273">
        <f>SUM(H17:H25)</f>
        <v>26184044.960000001</v>
      </c>
      <c r="I16" s="273">
        <f>SUM(I17:I25)</f>
        <v>16245303.620000001</v>
      </c>
      <c r="J16" s="273">
        <f>SUM(J17:J25)</f>
        <v>16196748.119999997</v>
      </c>
      <c r="K16" s="273">
        <f>SUM(K17:K25)</f>
        <v>21360010.299999997</v>
      </c>
      <c r="L16" s="273">
        <f>SUM(L17:L25)</f>
        <v>18275646.960000001</v>
      </c>
      <c r="M16" s="273">
        <f>SUM(M17:M25)</f>
        <v>21938489.41</v>
      </c>
      <c r="N16" s="273">
        <f>SUM(N17:N25)</f>
        <v>25136545.430000003</v>
      </c>
      <c r="O16" s="273">
        <f>SUM(O17:O25)</f>
        <v>0</v>
      </c>
      <c r="P16" s="273">
        <f>SUM(P17:P25)</f>
        <v>0</v>
      </c>
      <c r="Q16" s="278">
        <f>SUM(Q17:Q25)</f>
        <v>0</v>
      </c>
      <c r="R16" s="273">
        <f>SUM(F16:Q16)</f>
        <v>185156208.20999998</v>
      </c>
      <c r="S16" s="273"/>
      <c r="T16" s="262"/>
    </row>
    <row r="17" spans="3:20" ht="19.5" customHeight="1" x14ac:dyDescent="0.25">
      <c r="C17" s="268" t="s">
        <v>538</v>
      </c>
      <c r="D17" s="276">
        <v>39426132</v>
      </c>
      <c r="E17" s="276">
        <v>38209931.43</v>
      </c>
      <c r="F17" s="276">
        <v>385974.32</v>
      </c>
      <c r="G17" s="271">
        <v>2803828.26</v>
      </c>
      <c r="H17" s="271">
        <v>1952376.58</v>
      </c>
      <c r="I17" s="271">
        <v>2322956.56</v>
      </c>
      <c r="J17" s="271">
        <v>2507480.7799999998</v>
      </c>
      <c r="K17" s="271">
        <v>2373874.5</v>
      </c>
      <c r="L17" s="271">
        <v>2477331.0299999998</v>
      </c>
      <c r="M17" s="271">
        <v>2982559.17</v>
      </c>
      <c r="N17" s="271">
        <v>2583475.0699999998</v>
      </c>
      <c r="O17" s="271"/>
      <c r="P17" s="271"/>
      <c r="Q17" s="271"/>
      <c r="R17" s="271">
        <f>SUM(F17:Q17)</f>
        <v>20389856.27</v>
      </c>
      <c r="S17" s="271"/>
      <c r="T17" s="262"/>
    </row>
    <row r="18" spans="3:20" ht="17.25" customHeight="1" x14ac:dyDescent="0.25">
      <c r="C18" s="268" t="s">
        <v>537</v>
      </c>
      <c r="D18" s="276">
        <v>29398510</v>
      </c>
      <c r="E18" s="276">
        <v>29381810</v>
      </c>
      <c r="F18" s="276">
        <v>1927691</v>
      </c>
      <c r="G18" s="271">
        <v>5433904.5599999996</v>
      </c>
      <c r="H18" s="271">
        <v>2962998.99</v>
      </c>
      <c r="I18" s="271">
        <v>8983</v>
      </c>
      <c r="J18" s="271">
        <v>2294503</v>
      </c>
      <c r="K18" s="271">
        <v>962094.84</v>
      </c>
      <c r="L18" s="271">
        <v>1628417.74</v>
      </c>
      <c r="M18" s="271">
        <v>3102939.44</v>
      </c>
      <c r="N18" s="271">
        <v>992998.44</v>
      </c>
      <c r="O18" s="271"/>
      <c r="P18" s="271"/>
      <c r="Q18" s="271"/>
      <c r="R18" s="271">
        <f>SUM(F18:Q18)</f>
        <v>19314531.010000002</v>
      </c>
      <c r="S18" s="271"/>
      <c r="T18" s="262"/>
    </row>
    <row r="19" spans="3:20" ht="24" customHeight="1" x14ac:dyDescent="0.25">
      <c r="C19" s="268" t="s">
        <v>536</v>
      </c>
      <c r="D19" s="276">
        <v>10535188</v>
      </c>
      <c r="E19" s="276">
        <v>5446570.2300000004</v>
      </c>
      <c r="F19" s="276">
        <v>864981.76</v>
      </c>
      <c r="G19" s="271">
        <v>683853.24</v>
      </c>
      <c r="H19" s="271">
        <v>215766.35</v>
      </c>
      <c r="I19" s="271">
        <v>839930.6</v>
      </c>
      <c r="J19" s="271">
        <v>314708.09999999998</v>
      </c>
      <c r="K19" s="271">
        <v>389670</v>
      </c>
      <c r="L19" s="271">
        <v>193585.02</v>
      </c>
      <c r="M19" s="271">
        <v>1138813.5</v>
      </c>
      <c r="N19" s="271">
        <v>1699430.12</v>
      </c>
      <c r="O19" s="271"/>
      <c r="P19" s="271"/>
      <c r="Q19" s="271"/>
      <c r="R19" s="271">
        <f>SUM(F19:Q19)</f>
        <v>6340738.6900000004</v>
      </c>
      <c r="S19" s="271"/>
      <c r="T19" s="262"/>
    </row>
    <row r="20" spans="3:20" ht="25.5" customHeight="1" x14ac:dyDescent="0.25">
      <c r="C20" s="268" t="s">
        <v>535</v>
      </c>
      <c r="D20" s="276">
        <v>2533072</v>
      </c>
      <c r="E20" s="276">
        <v>2398072</v>
      </c>
      <c r="F20" s="276">
        <v>97140.3</v>
      </c>
      <c r="G20" s="271">
        <v>147095</v>
      </c>
      <c r="H20" s="271">
        <v>176800</v>
      </c>
      <c r="I20" s="271">
        <v>178149</v>
      </c>
      <c r="J20" s="271">
        <v>106952</v>
      </c>
      <c r="K20" s="271">
        <v>133299</v>
      </c>
      <c r="L20" s="271">
        <v>7560</v>
      </c>
      <c r="M20" s="271">
        <v>64958</v>
      </c>
      <c r="N20" s="271">
        <v>75485</v>
      </c>
      <c r="O20" s="271"/>
      <c r="P20" s="271"/>
      <c r="Q20" s="271"/>
      <c r="R20" s="271">
        <f>SUM(F20:Q20)</f>
        <v>987438.3</v>
      </c>
      <c r="S20" s="271"/>
      <c r="T20" s="262"/>
    </row>
    <row r="21" spans="3:20" ht="24" customHeight="1" x14ac:dyDescent="0.25">
      <c r="C21" s="268" t="s">
        <v>534</v>
      </c>
      <c r="D21" s="276">
        <v>26280632</v>
      </c>
      <c r="E21" s="276">
        <v>22458568</v>
      </c>
      <c r="F21" s="276">
        <v>245913.05</v>
      </c>
      <c r="G21" s="271">
        <v>161970.4</v>
      </c>
      <c r="H21" s="271">
        <v>974840</v>
      </c>
      <c r="I21" s="271">
        <v>243745</v>
      </c>
      <c r="J21" s="271">
        <v>122092.5</v>
      </c>
      <c r="K21" s="271">
        <v>246538.4</v>
      </c>
      <c r="L21" s="271">
        <v>80690</v>
      </c>
      <c r="M21" s="271">
        <v>987941.76</v>
      </c>
      <c r="N21" s="271">
        <v>1304471.74</v>
      </c>
      <c r="O21" s="271"/>
      <c r="P21" s="271"/>
      <c r="Q21" s="271"/>
      <c r="R21" s="271">
        <f>SUM(F21:Q21)</f>
        <v>4368202.8499999996</v>
      </c>
      <c r="S21" s="271"/>
      <c r="T21" s="262"/>
    </row>
    <row r="22" spans="3:20" ht="19.5" customHeight="1" x14ac:dyDescent="0.25">
      <c r="C22" s="268" t="s">
        <v>533</v>
      </c>
      <c r="D22" s="276">
        <v>40023393</v>
      </c>
      <c r="E22" s="276">
        <v>35623393</v>
      </c>
      <c r="F22" s="276">
        <v>2242965.16</v>
      </c>
      <c r="G22" s="271">
        <v>1803165.86</v>
      </c>
      <c r="H22" s="271">
        <v>1968614.62</v>
      </c>
      <c r="I22" s="271">
        <v>1678540.74</v>
      </c>
      <c r="J22" s="271">
        <v>1757028.44</v>
      </c>
      <c r="K22" s="271">
        <v>3579785.33</v>
      </c>
      <c r="L22" s="271">
        <v>3871267.82</v>
      </c>
      <c r="M22" s="271">
        <v>4474036.33</v>
      </c>
      <c r="N22" s="271">
        <v>2878324.28</v>
      </c>
      <c r="O22" s="271"/>
      <c r="P22" s="271"/>
      <c r="Q22" s="271"/>
      <c r="R22" s="271">
        <f>SUM(F22:Q22)</f>
        <v>24253728.579999998</v>
      </c>
      <c r="S22" s="271"/>
      <c r="T22" s="262"/>
    </row>
    <row r="23" spans="3:20" ht="35.25" customHeight="1" x14ac:dyDescent="0.25">
      <c r="C23" s="268" t="s">
        <v>532</v>
      </c>
      <c r="D23" s="276">
        <v>9641615</v>
      </c>
      <c r="E23" s="276">
        <v>10074608.6</v>
      </c>
      <c r="F23" s="276">
        <v>30603.65</v>
      </c>
      <c r="G23" s="271">
        <v>727876.41</v>
      </c>
      <c r="H23" s="271">
        <v>181571.52</v>
      </c>
      <c r="I23" s="271">
        <v>274590.09000000003</v>
      </c>
      <c r="J23" s="271">
        <v>2337296.44</v>
      </c>
      <c r="K23" s="271">
        <v>397164.89</v>
      </c>
      <c r="L23" s="271">
        <v>750168.15</v>
      </c>
      <c r="M23" s="271">
        <v>556569.89</v>
      </c>
      <c r="N23" s="271">
        <v>4394957.95</v>
      </c>
      <c r="O23" s="271"/>
      <c r="P23" s="271"/>
      <c r="Q23" s="271"/>
      <c r="R23" s="271">
        <f>SUM(F23:Q23)</f>
        <v>9650798.9900000002</v>
      </c>
      <c r="S23" s="271"/>
      <c r="T23" s="262"/>
    </row>
    <row r="24" spans="3:20" ht="30.75" customHeight="1" x14ac:dyDescent="0.25">
      <c r="C24" s="268" t="s">
        <v>531</v>
      </c>
      <c r="D24" s="276">
        <v>114795077</v>
      </c>
      <c r="E24" s="276">
        <v>117217353.95999999</v>
      </c>
      <c r="F24" s="251">
        <v>16145354.439999999</v>
      </c>
      <c r="G24" s="271">
        <v>6047177.5999999996</v>
      </c>
      <c r="H24" s="271">
        <v>17116505.899999999</v>
      </c>
      <c r="I24" s="271">
        <v>10590827.130000001</v>
      </c>
      <c r="J24" s="271">
        <v>6393603.6600000001</v>
      </c>
      <c r="K24" s="271">
        <v>12816014.959999997</v>
      </c>
      <c r="L24" s="271">
        <v>9039379.1999999993</v>
      </c>
      <c r="M24" s="271">
        <v>8231769.3099999996</v>
      </c>
      <c r="N24" s="271">
        <v>10917794.82</v>
      </c>
      <c r="O24" s="271"/>
      <c r="P24" s="271"/>
      <c r="Q24" s="271"/>
      <c r="R24" s="271">
        <f>SUM(F24:Q24)</f>
        <v>97298427.020000011</v>
      </c>
      <c r="S24" s="271"/>
      <c r="T24" s="262"/>
    </row>
    <row r="25" spans="3:20" ht="15.75" x14ac:dyDescent="0.25">
      <c r="C25" s="268" t="s">
        <v>530</v>
      </c>
      <c r="D25" s="276">
        <v>11498006</v>
      </c>
      <c r="E25" s="276">
        <v>10486806</v>
      </c>
      <c r="F25" s="276">
        <v>0</v>
      </c>
      <c r="G25" s="271">
        <v>69924.399999999994</v>
      </c>
      <c r="H25" s="271">
        <v>634571</v>
      </c>
      <c r="I25" s="271">
        <v>107581.5</v>
      </c>
      <c r="J25" s="271">
        <v>363083.2</v>
      </c>
      <c r="K25" s="271">
        <v>461568.38</v>
      </c>
      <c r="L25" s="271">
        <v>227248</v>
      </c>
      <c r="M25" s="271">
        <v>398902.01</v>
      </c>
      <c r="N25" s="271">
        <v>289608.01</v>
      </c>
      <c r="O25" s="271"/>
      <c r="P25" s="271"/>
      <c r="Q25" s="271"/>
      <c r="R25" s="271">
        <f>SUM(F25:Q25)</f>
        <v>2552486.5</v>
      </c>
      <c r="S25" s="271"/>
      <c r="T25" s="262"/>
    </row>
    <row r="26" spans="3:20" ht="15.75" x14ac:dyDescent="0.25">
      <c r="C26" s="270" t="s">
        <v>529</v>
      </c>
      <c r="D26" s="277">
        <f>D27+D28+D29+D30+D31+D32+D33+D34+D35</f>
        <v>120452551</v>
      </c>
      <c r="E26" s="277">
        <f>E27+E28+E29+E30+E31+E32+E33+E34+E35</f>
        <v>134142427.47</v>
      </c>
      <c r="F26" s="277">
        <f>F27+F28+F29+F30+F31+F32+F33+F34+F35</f>
        <v>735948.47</v>
      </c>
      <c r="G26" s="277">
        <f>G27+G28+G29+G30+G31+G32+G33+G34+G35</f>
        <v>1558397.79</v>
      </c>
      <c r="H26" s="273">
        <f>SUM(H27:H35)</f>
        <v>2964577.81</v>
      </c>
      <c r="I26" s="273">
        <f>SUM(I27:I35)</f>
        <v>6265695.1300000008</v>
      </c>
      <c r="J26" s="273">
        <f>SUM(J27:J35)</f>
        <v>4912963.0199999996</v>
      </c>
      <c r="K26" s="273">
        <f>SUM(K27:K35)</f>
        <v>2879879.94</v>
      </c>
      <c r="L26" s="273">
        <f>SUM(L27:L35)</f>
        <v>1033633.31</v>
      </c>
      <c r="M26" s="273">
        <f>SUM(M27:M35)</f>
        <v>2480608.81</v>
      </c>
      <c r="N26" s="273">
        <f>SUM(N27:N35)</f>
        <v>2806947.4499999997</v>
      </c>
      <c r="O26" s="273">
        <f>SUM(O27:O35)</f>
        <v>0</v>
      </c>
      <c r="P26" s="273">
        <f>SUM(P27:P35)</f>
        <v>0</v>
      </c>
      <c r="Q26" s="278">
        <f>SUM(Q27:Q35)</f>
        <v>0</v>
      </c>
      <c r="R26" s="273">
        <f>SUM(F26:Q26)</f>
        <v>25638651.729999997</v>
      </c>
      <c r="S26" s="273"/>
      <c r="T26" s="262"/>
    </row>
    <row r="27" spans="3:20" ht="15.75" x14ac:dyDescent="0.25">
      <c r="C27" s="268" t="s">
        <v>528</v>
      </c>
      <c r="D27" s="276">
        <v>3416658</v>
      </c>
      <c r="E27" s="276">
        <v>5247287.22</v>
      </c>
      <c r="F27" s="271">
        <v>420437.37</v>
      </c>
      <c r="G27" s="271">
        <v>619761.03</v>
      </c>
      <c r="H27" s="271">
        <v>1091026.01</v>
      </c>
      <c r="I27" s="271">
        <v>808642.18</v>
      </c>
      <c r="J27" s="271">
        <v>317306.8</v>
      </c>
      <c r="K27" s="271">
        <v>71221.78</v>
      </c>
      <c r="L27" s="271">
        <v>453394.45</v>
      </c>
      <c r="M27" s="271">
        <v>142337.44</v>
      </c>
      <c r="N27" s="271">
        <v>143284.28</v>
      </c>
      <c r="O27" s="271"/>
      <c r="P27" s="271"/>
      <c r="Q27" s="271"/>
      <c r="R27" s="271">
        <f>SUM(F27:Q27)</f>
        <v>4067411.34</v>
      </c>
      <c r="S27" s="271"/>
      <c r="T27" s="262"/>
    </row>
    <row r="28" spans="3:20" ht="15.75" x14ac:dyDescent="0.25">
      <c r="C28" s="268" t="s">
        <v>527</v>
      </c>
      <c r="D28" s="276">
        <v>3734146</v>
      </c>
      <c r="E28" s="276">
        <v>3621146</v>
      </c>
      <c r="F28" s="271">
        <v>1160.06</v>
      </c>
      <c r="G28" s="271">
        <v>4975</v>
      </c>
      <c r="H28" s="271">
        <v>13335</v>
      </c>
      <c r="I28" s="271">
        <v>650</v>
      </c>
      <c r="J28" s="271">
        <v>1888</v>
      </c>
      <c r="K28" s="271">
        <v>281719</v>
      </c>
      <c r="L28" s="271">
        <v>199.9</v>
      </c>
      <c r="M28" s="271">
        <v>281633</v>
      </c>
      <c r="N28" s="271">
        <v>71448.399999999994</v>
      </c>
      <c r="O28" s="271"/>
      <c r="P28" s="271"/>
      <c r="Q28" s="271"/>
      <c r="R28" s="271">
        <f>SUM(F28:Q28)</f>
        <v>657008.36</v>
      </c>
      <c r="S28" s="271"/>
      <c r="T28" s="262"/>
    </row>
    <row r="29" spans="3:20" ht="15.75" x14ac:dyDescent="0.25">
      <c r="C29" s="268" t="s">
        <v>526</v>
      </c>
      <c r="D29" s="276">
        <v>5994164</v>
      </c>
      <c r="E29" s="276">
        <v>2964938.09</v>
      </c>
      <c r="F29" s="271">
        <v>3092.45</v>
      </c>
      <c r="G29" s="271">
        <v>160</v>
      </c>
      <c r="H29" s="271">
        <v>174740.9</v>
      </c>
      <c r="I29" s="271">
        <v>3885.14</v>
      </c>
      <c r="J29" s="271">
        <v>615080.81000000006</v>
      </c>
      <c r="K29" s="271">
        <v>3330.32</v>
      </c>
      <c r="L29" s="271">
        <v>7225.04</v>
      </c>
      <c r="M29" s="271">
        <v>4390</v>
      </c>
      <c r="N29" s="271">
        <v>383807.01</v>
      </c>
      <c r="O29" s="271"/>
      <c r="P29"/>
      <c r="Q29" s="271"/>
      <c r="R29" s="271">
        <f>SUM(F29:Q29)</f>
        <v>1195711.67</v>
      </c>
      <c r="S29" s="271"/>
      <c r="T29" s="262"/>
    </row>
    <row r="30" spans="3:20" ht="15.75" x14ac:dyDescent="0.25">
      <c r="C30" s="268" t="s">
        <v>525</v>
      </c>
      <c r="D30" s="276">
        <v>1862867</v>
      </c>
      <c r="E30" s="276">
        <v>1357867</v>
      </c>
      <c r="F30" s="271">
        <v>474.2</v>
      </c>
      <c r="G30" s="271">
        <v>0</v>
      </c>
      <c r="H30" s="271"/>
      <c r="I30" s="271">
        <v>0</v>
      </c>
      <c r="J30" s="271">
        <v>0</v>
      </c>
      <c r="K30" s="271">
        <v>0</v>
      </c>
      <c r="L30" s="271">
        <v>0</v>
      </c>
      <c r="M30" s="271">
        <v>0</v>
      </c>
      <c r="N30" s="271">
        <v>0</v>
      </c>
      <c r="O30" s="271"/>
      <c r="P30" s="271"/>
      <c r="Q30" s="271"/>
      <c r="R30" s="271">
        <f>SUM(F30:Q30)</f>
        <v>474.2</v>
      </c>
      <c r="S30" s="271"/>
      <c r="T30" s="262"/>
    </row>
    <row r="31" spans="3:20" ht="15.75" x14ac:dyDescent="0.25">
      <c r="C31" s="268" t="s">
        <v>524</v>
      </c>
      <c r="D31" s="276">
        <v>69233960</v>
      </c>
      <c r="E31" s="276">
        <v>336692.95</v>
      </c>
      <c r="F31" s="271">
        <v>1995</v>
      </c>
      <c r="G31" s="271">
        <v>41104.199999999997</v>
      </c>
      <c r="H31" s="271">
        <v>7610.76</v>
      </c>
      <c r="I31" s="271">
        <v>1314.42</v>
      </c>
      <c r="J31" s="271">
        <v>193879.91</v>
      </c>
      <c r="K31" s="271">
        <v>255</v>
      </c>
      <c r="L31" s="271">
        <v>2832.3</v>
      </c>
      <c r="M31" s="271">
        <v>3495.75</v>
      </c>
      <c r="N31" s="271">
        <v>11915.5</v>
      </c>
      <c r="O31" s="271"/>
      <c r="P31" s="271"/>
      <c r="Q31" s="271"/>
      <c r="R31" s="271">
        <f>SUM(F31:Q31)</f>
        <v>264402.83999999997</v>
      </c>
      <c r="S31" s="271"/>
      <c r="T31" s="262"/>
    </row>
    <row r="32" spans="3:20" ht="31.5" x14ac:dyDescent="0.25">
      <c r="C32" s="268" t="s">
        <v>523</v>
      </c>
      <c r="D32" s="276">
        <v>1560137</v>
      </c>
      <c r="E32" s="276">
        <v>2167083.4</v>
      </c>
      <c r="F32" s="271">
        <v>10978.63</v>
      </c>
      <c r="G32" s="271">
        <v>32143</v>
      </c>
      <c r="H32" s="271">
        <v>40478.080000000002</v>
      </c>
      <c r="I32" s="271">
        <v>1425</v>
      </c>
      <c r="J32" s="271">
        <v>140554.29</v>
      </c>
      <c r="K32" s="271">
        <v>35445</v>
      </c>
      <c r="L32" s="271">
        <v>23630.03</v>
      </c>
      <c r="M32" s="271">
        <v>24266.51</v>
      </c>
      <c r="N32" s="271">
        <v>35073.089999999997</v>
      </c>
      <c r="O32" s="271"/>
      <c r="P32"/>
      <c r="Q32" s="271"/>
      <c r="R32" s="271">
        <f>SUM(F32:Q32)</f>
        <v>343993.63</v>
      </c>
      <c r="S32" s="271"/>
      <c r="T32" s="262"/>
    </row>
    <row r="33" spans="3:20" ht="31.5" x14ac:dyDescent="0.25">
      <c r="C33" s="268" t="s">
        <v>522</v>
      </c>
      <c r="D33" s="276">
        <v>18478017</v>
      </c>
      <c r="E33" s="276">
        <v>29828017</v>
      </c>
      <c r="F33" s="271">
        <v>168420.5</v>
      </c>
      <c r="G33" s="271">
        <v>515551.6</v>
      </c>
      <c r="H33" s="271">
        <v>1178384</v>
      </c>
      <c r="I33" s="271">
        <v>866903.2</v>
      </c>
      <c r="J33" s="271">
        <v>1646921.57</v>
      </c>
      <c r="K33" s="271">
        <v>2111930</v>
      </c>
      <c r="L33" s="271">
        <v>473795.9</v>
      </c>
      <c r="M33" s="271">
        <v>880295.01</v>
      </c>
      <c r="N33" s="271">
        <v>1902603.88</v>
      </c>
      <c r="O33" s="271"/>
      <c r="P33" s="271"/>
      <c r="Q33" s="271"/>
      <c r="R33" s="271">
        <f>SUM(F33:Q33)</f>
        <v>9744805.6600000001</v>
      </c>
      <c r="S33" s="271"/>
      <c r="T33" s="262"/>
    </row>
    <row r="34" spans="3:20" ht="31.5" x14ac:dyDescent="0.25">
      <c r="C34" s="268" t="s">
        <v>521</v>
      </c>
      <c r="D34" s="276">
        <v>0</v>
      </c>
      <c r="E34" s="276">
        <v>0</v>
      </c>
      <c r="F34" s="271">
        <v>0</v>
      </c>
      <c r="G34" s="271">
        <v>0</v>
      </c>
      <c r="H34" s="271">
        <v>0</v>
      </c>
      <c r="I34" s="271">
        <v>0</v>
      </c>
      <c r="J34" s="271">
        <v>0</v>
      </c>
      <c r="K34" s="271">
        <v>0</v>
      </c>
      <c r="L34" s="271">
        <v>0</v>
      </c>
      <c r="M34" s="271">
        <v>0</v>
      </c>
      <c r="N34" s="271">
        <v>0</v>
      </c>
      <c r="O34" s="271"/>
      <c r="P34" s="271"/>
      <c r="Q34" s="271"/>
      <c r="R34" s="271">
        <f>SUM(F34:Q34)</f>
        <v>0</v>
      </c>
      <c r="S34" s="271"/>
      <c r="T34" s="262"/>
    </row>
    <row r="35" spans="3:20" ht="15.75" x14ac:dyDescent="0.25">
      <c r="C35" s="268" t="s">
        <v>520</v>
      </c>
      <c r="D35" s="276">
        <v>16172602</v>
      </c>
      <c r="E35" s="276">
        <v>88619395.810000002</v>
      </c>
      <c r="F35" s="271">
        <v>129390.26</v>
      </c>
      <c r="G35" s="271">
        <v>344702.96</v>
      </c>
      <c r="H35" s="271">
        <v>459003.06</v>
      </c>
      <c r="I35" s="271">
        <v>4582875.1900000004</v>
      </c>
      <c r="J35" s="271">
        <v>1997331.64</v>
      </c>
      <c r="K35" s="271">
        <v>375978.84</v>
      </c>
      <c r="L35" s="271">
        <v>72555.69</v>
      </c>
      <c r="M35" s="271">
        <v>1144191.1000000001</v>
      </c>
      <c r="N35" s="271">
        <v>258815.29</v>
      </c>
      <c r="O35" s="271"/>
      <c r="P35" s="271"/>
      <c r="Q35" s="271"/>
      <c r="R35" s="271">
        <f>SUM(F35:Q35)</f>
        <v>9364844.0299999993</v>
      </c>
      <c r="S35" s="271"/>
      <c r="T35" s="262"/>
    </row>
    <row r="36" spans="3:20" ht="15.75" x14ac:dyDescent="0.25">
      <c r="C36" s="270" t="s">
        <v>519</v>
      </c>
      <c r="D36" s="277">
        <f>D37+D38+D39+D43+D44</f>
        <v>11996463</v>
      </c>
      <c r="E36" s="277">
        <f>E37+E38+E39+E43+E44</f>
        <v>13799169.189999999</v>
      </c>
      <c r="F36" s="277">
        <f>F37+F38+F39+F43+F44</f>
        <v>464603.24</v>
      </c>
      <c r="G36" s="277">
        <f>G37+G38+G39+G43+G44</f>
        <v>662728.4</v>
      </c>
      <c r="H36" s="277">
        <f>H37+H38+H39+H43+H44</f>
        <v>0</v>
      </c>
      <c r="I36" s="277">
        <f>I37+I38+I39+I43+I44</f>
        <v>761705</v>
      </c>
      <c r="J36" s="277">
        <f>J37+J38+J39+J43+J44</f>
        <v>0</v>
      </c>
      <c r="K36" s="277">
        <f>K37+K38+K39+K43+K44</f>
        <v>585000</v>
      </c>
      <c r="L36" s="277">
        <f>L37+L38+L39+L43+L44</f>
        <v>3153786</v>
      </c>
      <c r="M36" s="277">
        <f>M37+M38+M39+M43+M44</f>
        <v>6500000</v>
      </c>
      <c r="N36" s="277">
        <f>N37+N38+N39+N43+N44</f>
        <v>249900</v>
      </c>
      <c r="O36" s="277">
        <f>O37+O38+O39+O43+O44</f>
        <v>0</v>
      </c>
      <c r="P36" s="277">
        <f>P37+P38+P39+P43+P44</f>
        <v>0</v>
      </c>
      <c r="Q36" s="277">
        <f>Q37+Q38+Q39+Q43+Q44</f>
        <v>0</v>
      </c>
      <c r="R36" s="273">
        <f>SUM(F36:Q36)</f>
        <v>12377722.640000001</v>
      </c>
      <c r="S36" s="273"/>
      <c r="T36" s="262"/>
    </row>
    <row r="37" spans="3:20" ht="31.5" x14ac:dyDescent="0.25">
      <c r="C37" s="268" t="s">
        <v>518</v>
      </c>
      <c r="D37" s="276">
        <v>4148566</v>
      </c>
      <c r="E37" s="276">
        <v>12069457.76</v>
      </c>
      <c r="F37" s="271">
        <v>0</v>
      </c>
      <c r="G37" s="271">
        <v>332728.40000000002</v>
      </c>
      <c r="H37" s="271">
        <v>0</v>
      </c>
      <c r="I37" s="271">
        <v>500000</v>
      </c>
      <c r="J37" s="271">
        <v>0</v>
      </c>
      <c r="K37" s="271">
        <v>585000</v>
      </c>
      <c r="L37" s="271">
        <v>2696150</v>
      </c>
      <c r="M37" s="271">
        <v>6500000</v>
      </c>
      <c r="N37" s="280">
        <v>249900</v>
      </c>
      <c r="O37" s="271"/>
      <c r="P37" s="271"/>
      <c r="Q37" s="271"/>
      <c r="R37" s="271">
        <f>SUM(F37:Q37)</f>
        <v>10863778.4</v>
      </c>
      <c r="S37" s="271"/>
      <c r="T37" s="262"/>
    </row>
    <row r="38" spans="3:20" ht="31.5" x14ac:dyDescent="0.25">
      <c r="C38" s="268" t="s">
        <v>517</v>
      </c>
      <c r="D38" s="276">
        <v>7165697</v>
      </c>
      <c r="E38" s="276">
        <v>43403.19</v>
      </c>
      <c r="F38" s="271">
        <v>0</v>
      </c>
      <c r="G38" s="271">
        <v>0</v>
      </c>
      <c r="H38" s="271">
        <v>0</v>
      </c>
      <c r="I38" s="271">
        <v>0</v>
      </c>
      <c r="J38" s="271">
        <v>0</v>
      </c>
      <c r="K38" s="271">
        <v>0</v>
      </c>
      <c r="L38" s="279">
        <v>0</v>
      </c>
      <c r="M38" s="271"/>
      <c r="N38" s="271">
        <v>0</v>
      </c>
      <c r="O38" s="271"/>
      <c r="P38" s="271"/>
      <c r="Q38" s="271"/>
      <c r="R38" s="271">
        <f>SUM(F38:Q38)</f>
        <v>0</v>
      </c>
      <c r="S38" s="271"/>
      <c r="T38" s="262"/>
    </row>
    <row r="39" spans="3:20" ht="31.5" x14ac:dyDescent="0.25">
      <c r="C39" s="268" t="s">
        <v>516</v>
      </c>
      <c r="D39" s="276">
        <v>0</v>
      </c>
      <c r="E39" s="276">
        <v>500000</v>
      </c>
      <c r="F39" s="271">
        <v>0</v>
      </c>
      <c r="G39" s="271">
        <v>330000</v>
      </c>
      <c r="H39" s="271">
        <v>0</v>
      </c>
      <c r="I39" s="271">
        <v>0</v>
      </c>
      <c r="J39" s="271">
        <v>0</v>
      </c>
      <c r="K39" s="271">
        <v>0</v>
      </c>
      <c r="L39" s="279">
        <v>0</v>
      </c>
      <c r="M39" s="271"/>
      <c r="N39" s="271">
        <v>0</v>
      </c>
      <c r="O39" s="271"/>
      <c r="P39" s="271"/>
      <c r="Q39" s="271"/>
      <c r="R39" s="271">
        <f>SUM(F39:Q39)</f>
        <v>330000</v>
      </c>
      <c r="S39" s="271"/>
      <c r="T39" s="262"/>
    </row>
    <row r="40" spans="3:20" ht="31.5" hidden="1" x14ac:dyDescent="0.25">
      <c r="C40" s="268" t="s">
        <v>515</v>
      </c>
      <c r="D40" s="276"/>
      <c r="E40" s="276"/>
      <c r="F40" s="271"/>
      <c r="G40" s="271">
        <v>0</v>
      </c>
      <c r="H40" s="271"/>
      <c r="I40" s="271"/>
      <c r="J40" s="271"/>
      <c r="K40" s="271">
        <v>0</v>
      </c>
      <c r="L40" s="279"/>
      <c r="M40" s="271"/>
      <c r="N40" s="271"/>
      <c r="O40" s="271"/>
      <c r="P40" s="271"/>
      <c r="Q40" s="271"/>
      <c r="R40" s="271">
        <v>0</v>
      </c>
      <c r="S40" s="271"/>
      <c r="T40" s="262"/>
    </row>
    <row r="41" spans="3:20" ht="31.5" hidden="1" x14ac:dyDescent="0.25">
      <c r="C41" s="268" t="s">
        <v>514</v>
      </c>
      <c r="D41" s="276"/>
      <c r="E41" s="276"/>
      <c r="F41" s="271"/>
      <c r="G41" s="271">
        <v>0</v>
      </c>
      <c r="H41" s="271"/>
      <c r="I41" s="271"/>
      <c r="J41" s="271"/>
      <c r="K41" s="271">
        <v>0</v>
      </c>
      <c r="L41" s="279"/>
      <c r="M41" s="271"/>
      <c r="N41" s="271"/>
      <c r="O41" s="271"/>
      <c r="P41" s="271"/>
      <c r="Q41" s="271"/>
      <c r="R41" s="271">
        <v>0</v>
      </c>
      <c r="S41" s="271"/>
      <c r="T41" s="262"/>
    </row>
    <row r="42" spans="3:20" ht="15.75" hidden="1" x14ac:dyDescent="0.25">
      <c r="C42" s="268" t="s">
        <v>513</v>
      </c>
      <c r="D42" s="276"/>
      <c r="E42" s="276"/>
      <c r="F42" s="271"/>
      <c r="G42" s="271"/>
      <c r="H42" s="271"/>
      <c r="I42" s="271"/>
      <c r="J42" s="271"/>
      <c r="K42" s="271"/>
      <c r="L42" s="279"/>
      <c r="M42" s="271"/>
      <c r="N42" s="271"/>
      <c r="O42" s="271"/>
      <c r="P42" s="271"/>
      <c r="Q42" s="271"/>
      <c r="R42" s="271">
        <v>0</v>
      </c>
      <c r="S42" s="271"/>
      <c r="T42" s="262"/>
    </row>
    <row r="43" spans="3:20" ht="31.5" x14ac:dyDescent="0.25">
      <c r="C43" s="268" t="s">
        <v>512</v>
      </c>
      <c r="D43" s="276">
        <v>682200</v>
      </c>
      <c r="E43" s="276">
        <v>1186308.24</v>
      </c>
      <c r="F43" s="251">
        <v>464603.24</v>
      </c>
      <c r="G43" s="271">
        <v>0</v>
      </c>
      <c r="H43" s="271">
        <v>0</v>
      </c>
      <c r="I43" s="271">
        <v>261705</v>
      </c>
      <c r="J43" s="271">
        <v>0</v>
      </c>
      <c r="K43" s="271">
        <v>0</v>
      </c>
      <c r="L43" s="271">
        <v>457636</v>
      </c>
      <c r="M43" s="271"/>
      <c r="N43" s="271">
        <v>0</v>
      </c>
      <c r="O43" s="271"/>
      <c r="P43" s="271"/>
      <c r="Q43" s="271"/>
      <c r="R43" s="271">
        <f>SUM(F43:Q43)</f>
        <v>1183944.24</v>
      </c>
      <c r="S43" s="271"/>
      <c r="T43" s="262"/>
    </row>
    <row r="44" spans="3:20" ht="31.5" x14ac:dyDescent="0.25">
      <c r="C44" s="268" t="s">
        <v>511</v>
      </c>
      <c r="D44" s="276">
        <v>0</v>
      </c>
      <c r="E44" s="276">
        <v>0</v>
      </c>
      <c r="F44" s="271">
        <v>0</v>
      </c>
      <c r="G44" s="271">
        <v>0</v>
      </c>
      <c r="H44" s="271">
        <v>0</v>
      </c>
      <c r="I44" s="271">
        <v>0</v>
      </c>
      <c r="J44" s="271">
        <v>0</v>
      </c>
      <c r="K44" s="271">
        <v>0</v>
      </c>
      <c r="L44" s="271">
        <v>0</v>
      </c>
      <c r="M44" s="271"/>
      <c r="N44" s="271">
        <v>0</v>
      </c>
      <c r="O44" s="271"/>
      <c r="P44" s="271"/>
      <c r="Q44" s="271"/>
      <c r="R44" s="271">
        <f>SUM(F44:Q44)</f>
        <v>0</v>
      </c>
      <c r="S44" s="271"/>
      <c r="T44" s="262"/>
    </row>
    <row r="45" spans="3:20" ht="15.75" x14ac:dyDescent="0.25">
      <c r="C45" s="270" t="s">
        <v>510</v>
      </c>
      <c r="D45" s="277">
        <v>0</v>
      </c>
      <c r="E45" s="277">
        <v>0</v>
      </c>
      <c r="F45" s="273">
        <v>0</v>
      </c>
      <c r="G45" s="271">
        <v>0</v>
      </c>
      <c r="H45" s="273">
        <v>0</v>
      </c>
      <c r="I45" s="273">
        <v>0</v>
      </c>
      <c r="J45" s="273">
        <v>0</v>
      </c>
      <c r="K45" s="271">
        <v>0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3">
        <v>0</v>
      </c>
      <c r="R45" s="271">
        <f>SUM(F45:Q45)</f>
        <v>0</v>
      </c>
      <c r="S45" s="271"/>
      <c r="T45" s="262"/>
    </row>
    <row r="46" spans="3:20" ht="31.5" x14ac:dyDescent="0.25">
      <c r="C46" s="268" t="s">
        <v>509</v>
      </c>
      <c r="D46" s="276">
        <v>0</v>
      </c>
      <c r="E46" s="276">
        <v>0</v>
      </c>
      <c r="F46" s="271">
        <v>0</v>
      </c>
      <c r="G46" s="271">
        <v>0</v>
      </c>
      <c r="H46" s="271">
        <v>0</v>
      </c>
      <c r="I46" s="271">
        <v>0</v>
      </c>
      <c r="J46" s="271">
        <v>0</v>
      </c>
      <c r="K46" s="271">
        <v>0</v>
      </c>
      <c r="L46" s="271">
        <v>0</v>
      </c>
      <c r="M46" s="271">
        <v>0</v>
      </c>
      <c r="N46" s="271">
        <v>0</v>
      </c>
      <c r="O46" s="271">
        <v>0</v>
      </c>
      <c r="P46" s="271">
        <v>0</v>
      </c>
      <c r="Q46" s="271"/>
      <c r="R46" s="271">
        <f>SUM(F46:Q46)</f>
        <v>0</v>
      </c>
      <c r="S46" s="271"/>
      <c r="T46" s="262"/>
    </row>
    <row r="47" spans="3:20" ht="31.5" x14ac:dyDescent="0.25">
      <c r="C47" s="268" t="s">
        <v>508</v>
      </c>
      <c r="D47" s="276">
        <v>0</v>
      </c>
      <c r="E47" s="276">
        <v>0</v>
      </c>
      <c r="F47" s="271">
        <v>0</v>
      </c>
      <c r="G47" s="271">
        <v>0</v>
      </c>
      <c r="H47" s="271">
        <v>0</v>
      </c>
      <c r="I47" s="271">
        <v>0</v>
      </c>
      <c r="J47" s="271">
        <v>0</v>
      </c>
      <c r="K47" s="271">
        <v>0</v>
      </c>
      <c r="L47" s="271">
        <v>0</v>
      </c>
      <c r="M47" s="271">
        <v>0</v>
      </c>
      <c r="N47" s="271">
        <v>0</v>
      </c>
      <c r="O47" s="271">
        <v>0</v>
      </c>
      <c r="P47" s="271">
        <v>0</v>
      </c>
      <c r="Q47" s="271"/>
      <c r="R47" s="271">
        <f>SUM(F47:Q47)</f>
        <v>0</v>
      </c>
      <c r="S47" s="271"/>
      <c r="T47" s="262"/>
    </row>
    <row r="48" spans="3:20" ht="31.5" x14ac:dyDescent="0.25">
      <c r="C48" s="268" t="s">
        <v>507</v>
      </c>
      <c r="D48" s="276">
        <v>0</v>
      </c>
      <c r="E48" s="276">
        <v>0</v>
      </c>
      <c r="F48" s="251">
        <v>0</v>
      </c>
      <c r="G48" s="271">
        <v>0</v>
      </c>
      <c r="H48" s="271">
        <v>0</v>
      </c>
      <c r="I48" s="271">
        <v>0</v>
      </c>
      <c r="J48" s="271">
        <v>0</v>
      </c>
      <c r="K48" s="271">
        <v>0</v>
      </c>
      <c r="L48" s="271">
        <v>0</v>
      </c>
      <c r="M48" s="271">
        <v>0</v>
      </c>
      <c r="N48" s="271">
        <v>0</v>
      </c>
      <c r="O48" s="271">
        <v>0</v>
      </c>
      <c r="P48" s="271">
        <v>0</v>
      </c>
      <c r="Q48" s="271"/>
      <c r="R48" s="271">
        <f>SUM(F48:Q48)</f>
        <v>0</v>
      </c>
      <c r="S48" s="271"/>
      <c r="T48" s="262"/>
    </row>
    <row r="49" spans="3:20" ht="31.5" hidden="1" x14ac:dyDescent="0.25">
      <c r="C49" s="268" t="s">
        <v>506</v>
      </c>
      <c r="D49" s="276">
        <v>0</v>
      </c>
      <c r="E49" s="276">
        <v>0</v>
      </c>
      <c r="F49" s="271"/>
      <c r="G49" s="271">
        <v>0</v>
      </c>
      <c r="H49" s="271">
        <v>0</v>
      </c>
      <c r="I49" s="271">
        <v>0</v>
      </c>
      <c r="J49" s="271">
        <v>0</v>
      </c>
      <c r="K49" s="271">
        <v>0</v>
      </c>
      <c r="L49" s="271">
        <v>0</v>
      </c>
      <c r="M49" s="271">
        <v>0</v>
      </c>
      <c r="N49" s="271">
        <v>0</v>
      </c>
      <c r="O49" s="271">
        <v>0</v>
      </c>
      <c r="P49" s="271">
        <v>0</v>
      </c>
      <c r="Q49" s="271"/>
      <c r="R49" s="271">
        <v>0</v>
      </c>
      <c r="S49" s="271"/>
      <c r="T49" s="262"/>
    </row>
    <row r="50" spans="3:20" ht="31.5" hidden="1" x14ac:dyDescent="0.25">
      <c r="C50" s="268" t="s">
        <v>505</v>
      </c>
      <c r="D50" s="276">
        <v>0</v>
      </c>
      <c r="E50" s="276">
        <v>0</v>
      </c>
      <c r="F50" s="271"/>
      <c r="G50" s="271">
        <v>0</v>
      </c>
      <c r="H50" s="271">
        <v>0</v>
      </c>
      <c r="I50" s="271">
        <v>0</v>
      </c>
      <c r="J50" s="271">
        <v>0</v>
      </c>
      <c r="K50" s="271">
        <v>0</v>
      </c>
      <c r="L50" s="271">
        <v>0</v>
      </c>
      <c r="M50" s="271">
        <v>0</v>
      </c>
      <c r="N50" s="271">
        <v>0</v>
      </c>
      <c r="O50" s="271">
        <v>0</v>
      </c>
      <c r="P50" s="271">
        <v>0</v>
      </c>
      <c r="Q50" s="271"/>
      <c r="R50" s="271">
        <v>0</v>
      </c>
      <c r="S50" s="271"/>
      <c r="T50" s="262"/>
    </row>
    <row r="51" spans="3:20" ht="40.5" customHeight="1" x14ac:dyDescent="0.25">
      <c r="C51" s="268" t="s">
        <v>504</v>
      </c>
      <c r="D51" s="276">
        <v>0</v>
      </c>
      <c r="E51" s="276">
        <v>0</v>
      </c>
      <c r="F51" s="251">
        <v>0</v>
      </c>
      <c r="G51" s="271">
        <v>0</v>
      </c>
      <c r="H51" s="271">
        <v>0</v>
      </c>
      <c r="I51" s="271">
        <v>0</v>
      </c>
      <c r="J51" s="271">
        <v>0</v>
      </c>
      <c r="K51" s="271">
        <v>0</v>
      </c>
      <c r="L51" s="271">
        <v>0</v>
      </c>
      <c r="M51" s="271">
        <v>0</v>
      </c>
      <c r="N51" s="271">
        <v>0</v>
      </c>
      <c r="O51" s="271">
        <v>0</v>
      </c>
      <c r="P51" s="271">
        <v>0</v>
      </c>
      <c r="Q51" s="271"/>
      <c r="R51" s="271">
        <f>SUM(F51:Q51)</f>
        <v>0</v>
      </c>
      <c r="S51" s="271"/>
      <c r="T51" s="262"/>
    </row>
    <row r="52" spans="3:20" ht="15.75" x14ac:dyDescent="0.25">
      <c r="C52" s="270" t="s">
        <v>503</v>
      </c>
      <c r="D52" s="277">
        <f>D53+D54+D55+D56+D57+D58+D59+D60+D61</f>
        <v>63230366</v>
      </c>
      <c r="E52" s="277">
        <f>E53+E54+E55+E56+E57+E58+E59+E60+E61</f>
        <v>61778371.730000004</v>
      </c>
      <c r="F52" s="277">
        <f>F53+F54+F55+F56+F57+F58+F59+F60+F61</f>
        <v>324344.61000000004</v>
      </c>
      <c r="G52" s="277">
        <f>G53+G54+G55+G56+G57+G58+G59+G60+G61</f>
        <v>1009088.36</v>
      </c>
      <c r="H52" s="277">
        <f>H53+H54+H55+H56+H57+H58+H59+H60+H61</f>
        <v>507870.66000000003</v>
      </c>
      <c r="I52" s="277">
        <f>I53+I54+I55+I56+I57+I58+I59+I60+I61</f>
        <v>688349.67</v>
      </c>
      <c r="J52" s="277">
        <f>J53+J54+J55+J56+J57+J58+J59+J60+J61</f>
        <v>7901365.1799999997</v>
      </c>
      <c r="K52" s="277">
        <f>K53+K54+K55+K56+K57+K58+K59+K60+K61</f>
        <v>54606.38</v>
      </c>
      <c r="L52" s="277">
        <f>L53+L54+L55+L56+L57+L58+L59+L60+L61</f>
        <v>1038526.9199999999</v>
      </c>
      <c r="M52" s="277">
        <f>M53+M54+M55+M56+M57+M58+M59+M60+M61</f>
        <v>451956.12</v>
      </c>
      <c r="N52" s="273">
        <f>SUM(N53:N61)</f>
        <v>35800.769999999997</v>
      </c>
      <c r="O52" s="278">
        <f>SUM(O53:O61)</f>
        <v>0</v>
      </c>
      <c r="P52" s="278">
        <f>SUM(P53:P61)</f>
        <v>0</v>
      </c>
      <c r="Q52" s="278">
        <f>SUM(Q53:Q61)</f>
        <v>0</v>
      </c>
      <c r="R52" s="273">
        <f>SUM(F52:Q52)</f>
        <v>12011908.67</v>
      </c>
      <c r="S52" s="273"/>
      <c r="T52" s="262"/>
    </row>
    <row r="53" spans="3:20" ht="15.75" x14ac:dyDescent="0.25">
      <c r="C53" s="268" t="s">
        <v>502</v>
      </c>
      <c r="D53" s="276">
        <v>29022696</v>
      </c>
      <c r="E53" s="276">
        <v>26497001.73</v>
      </c>
      <c r="F53" s="271">
        <v>299014.34000000003</v>
      </c>
      <c r="G53" s="271">
        <v>987674.86</v>
      </c>
      <c r="H53" s="271">
        <v>409494.19</v>
      </c>
      <c r="I53" s="271">
        <v>74694.91</v>
      </c>
      <c r="J53" s="271">
        <v>7169145.3700000001</v>
      </c>
      <c r="K53" s="261">
        <v>34180.85</v>
      </c>
      <c r="L53" s="271">
        <v>735675.2</v>
      </c>
      <c r="M53" s="271">
        <v>72434.600000000006</v>
      </c>
      <c r="N53" s="271">
        <v>12269.83</v>
      </c>
      <c r="O53" s="271"/>
      <c r="P53" s="271"/>
      <c r="Q53" s="271"/>
      <c r="R53" s="271">
        <f>SUM(F53:Q53)</f>
        <v>9794584.1499999985</v>
      </c>
      <c r="S53" s="271"/>
      <c r="T53" s="262"/>
    </row>
    <row r="54" spans="3:20" ht="31.5" x14ac:dyDescent="0.25">
      <c r="C54" s="268" t="s">
        <v>501</v>
      </c>
      <c r="D54" s="276">
        <v>2382995</v>
      </c>
      <c r="E54" s="276">
        <v>2382995</v>
      </c>
      <c r="F54" s="271">
        <v>0</v>
      </c>
      <c r="G54" s="271">
        <v>0</v>
      </c>
      <c r="H54" s="271">
        <v>0</v>
      </c>
      <c r="I54" s="271">
        <v>0</v>
      </c>
      <c r="J54" s="271">
        <v>0</v>
      </c>
      <c r="K54" s="271">
        <v>0</v>
      </c>
      <c r="L54" s="271">
        <v>0</v>
      </c>
      <c r="M54" s="271"/>
      <c r="N54" s="271">
        <v>0</v>
      </c>
      <c r="O54" s="271"/>
      <c r="P54" s="271"/>
      <c r="Q54" s="271"/>
      <c r="R54" s="271">
        <f>SUM(F54:Q54)</f>
        <v>0</v>
      </c>
      <c r="S54" s="271"/>
      <c r="T54" s="262"/>
    </row>
    <row r="55" spans="3:20" ht="31.5" x14ac:dyDescent="0.25">
      <c r="C55" s="268" t="s">
        <v>500</v>
      </c>
      <c r="D55" s="276">
        <v>998753</v>
      </c>
      <c r="E55" s="276">
        <v>1048753</v>
      </c>
      <c r="F55" s="271">
        <v>0</v>
      </c>
      <c r="G55" s="271">
        <v>0</v>
      </c>
      <c r="H55" s="271">
        <v>0</v>
      </c>
      <c r="I55" s="271">
        <v>0</v>
      </c>
      <c r="J55" s="271">
        <v>1917.5</v>
      </c>
      <c r="K55" s="271">
        <v>0</v>
      </c>
      <c r="L55" s="271">
        <v>950</v>
      </c>
      <c r="M55" s="271"/>
      <c r="N55" s="271">
        <v>3894</v>
      </c>
      <c r="O55" s="271"/>
      <c r="P55" s="271"/>
      <c r="Q55" s="271"/>
      <c r="R55" s="271">
        <f>SUM(F55:Q55)</f>
        <v>6761.5</v>
      </c>
      <c r="S55" s="271"/>
      <c r="T55" s="262"/>
    </row>
    <row r="56" spans="3:20" ht="31.5" x14ac:dyDescent="0.25">
      <c r="C56" s="268" t="s">
        <v>499</v>
      </c>
      <c r="D56" s="276">
        <v>18765672</v>
      </c>
      <c r="E56" s="276">
        <v>18935672</v>
      </c>
      <c r="F56" s="271">
        <v>0</v>
      </c>
      <c r="G56" s="271">
        <v>0</v>
      </c>
      <c r="H56" s="271">
        <v>0</v>
      </c>
      <c r="I56" s="271">
        <v>0</v>
      </c>
      <c r="J56" s="271">
        <v>3576</v>
      </c>
      <c r="K56" s="271">
        <v>0</v>
      </c>
      <c r="L56" s="271">
        <v>0</v>
      </c>
      <c r="M56" s="271"/>
      <c r="N56" s="271">
        <v>0</v>
      </c>
      <c r="O56" s="271"/>
      <c r="P56" s="271"/>
      <c r="Q56" s="271"/>
      <c r="R56" s="271">
        <f>SUM(F56:Q56)</f>
        <v>3576</v>
      </c>
      <c r="S56" s="271"/>
      <c r="T56" s="262"/>
    </row>
    <row r="57" spans="3:20" ht="31.5" x14ac:dyDescent="0.25">
      <c r="C57" s="268" t="s">
        <v>498</v>
      </c>
      <c r="D57" s="276">
        <v>9276413</v>
      </c>
      <c r="E57" s="276">
        <v>9226413</v>
      </c>
      <c r="F57" s="271">
        <v>25330.27</v>
      </c>
      <c r="G57" s="271">
        <v>0</v>
      </c>
      <c r="H57" s="271">
        <v>8723</v>
      </c>
      <c r="I57" s="271">
        <v>0</v>
      </c>
      <c r="J57" s="271">
        <v>726726.31</v>
      </c>
      <c r="K57" s="261">
        <v>17945.53</v>
      </c>
      <c r="L57" s="271">
        <v>67235</v>
      </c>
      <c r="M57" s="271">
        <v>150905.22</v>
      </c>
      <c r="N57" s="271">
        <v>19636.939999999999</v>
      </c>
      <c r="O57" s="271"/>
      <c r="P57" s="271"/>
      <c r="Q57" s="271"/>
      <c r="R57" s="271">
        <f>SUM(F57:Q57)</f>
        <v>1016502.27</v>
      </c>
      <c r="S57" s="271"/>
      <c r="T57" s="262"/>
    </row>
    <row r="58" spans="3:20" ht="15.75" x14ac:dyDescent="0.25">
      <c r="C58" s="268" t="s">
        <v>497</v>
      </c>
      <c r="D58" s="276">
        <v>739570</v>
      </c>
      <c r="E58" s="276">
        <v>1740070</v>
      </c>
      <c r="F58" s="271">
        <v>0</v>
      </c>
      <c r="G58" s="271">
        <v>21413.5</v>
      </c>
      <c r="H58" s="271">
        <v>89653.47</v>
      </c>
      <c r="I58" s="271">
        <v>0</v>
      </c>
      <c r="J58" s="271">
        <v>0</v>
      </c>
      <c r="K58" s="271">
        <v>0</v>
      </c>
      <c r="L58" s="271">
        <v>400</v>
      </c>
      <c r="M58" s="271"/>
      <c r="N58" s="271">
        <v>0</v>
      </c>
      <c r="O58" s="271"/>
      <c r="P58" s="271"/>
      <c r="Q58" s="271"/>
      <c r="R58" s="271">
        <f>SUM(F58:Q58)</f>
        <v>111466.97</v>
      </c>
      <c r="S58" s="271"/>
      <c r="T58" s="262"/>
    </row>
    <row r="59" spans="3:20" ht="19.5" customHeight="1" x14ac:dyDescent="0.25">
      <c r="C59" s="268" t="s">
        <v>496</v>
      </c>
      <c r="D59" s="276">
        <v>0</v>
      </c>
      <c r="E59" s="276">
        <v>0</v>
      </c>
      <c r="F59" s="271">
        <v>0</v>
      </c>
      <c r="G59" s="271">
        <v>0</v>
      </c>
      <c r="H59" s="271">
        <v>0</v>
      </c>
      <c r="I59" s="271">
        <v>0</v>
      </c>
      <c r="J59" s="271">
        <v>0</v>
      </c>
      <c r="K59" s="271">
        <v>0</v>
      </c>
      <c r="L59" s="271">
        <v>0</v>
      </c>
      <c r="M59" s="271"/>
      <c r="N59" s="271">
        <v>0</v>
      </c>
      <c r="O59" s="271"/>
      <c r="P59" s="271"/>
      <c r="Q59" s="271"/>
      <c r="R59" s="271">
        <f>SUM(F59:Q59)</f>
        <v>0</v>
      </c>
      <c r="S59" s="271"/>
      <c r="T59" s="262"/>
    </row>
    <row r="60" spans="3:20" ht="17.25" customHeight="1" x14ac:dyDescent="0.25">
      <c r="C60" s="268" t="s">
        <v>495</v>
      </c>
      <c r="D60" s="276">
        <v>1713155</v>
      </c>
      <c r="E60" s="276">
        <v>1713155</v>
      </c>
      <c r="F60" s="271">
        <v>0</v>
      </c>
      <c r="G60" s="271">
        <v>0</v>
      </c>
      <c r="H60" s="271">
        <v>0</v>
      </c>
      <c r="I60" s="271">
        <v>613654.76</v>
      </c>
      <c r="J60" s="271">
        <v>0</v>
      </c>
      <c r="K60" s="271">
        <v>2480</v>
      </c>
      <c r="L60" s="271">
        <v>0</v>
      </c>
      <c r="M60" s="271">
        <v>228616.3</v>
      </c>
      <c r="N60" s="271">
        <v>0</v>
      </c>
      <c r="O60" s="271"/>
      <c r="P60" s="271"/>
      <c r="Q60" s="271"/>
      <c r="R60" s="271">
        <f>SUM(F60:Q60)</f>
        <v>844751.06</v>
      </c>
      <c r="S60" s="271"/>
      <c r="T60" s="262"/>
    </row>
    <row r="61" spans="3:20" ht="44.25" customHeight="1" x14ac:dyDescent="0.25">
      <c r="C61" s="268" t="s">
        <v>494</v>
      </c>
      <c r="D61" s="276">
        <v>331112</v>
      </c>
      <c r="E61" s="276">
        <v>234312</v>
      </c>
      <c r="F61" s="271">
        <v>0</v>
      </c>
      <c r="G61" s="271">
        <v>0</v>
      </c>
      <c r="H61" s="271">
        <v>0</v>
      </c>
      <c r="I61" s="271">
        <v>0</v>
      </c>
      <c r="J61" s="271">
        <v>0</v>
      </c>
      <c r="K61" s="271">
        <v>0</v>
      </c>
      <c r="L61" s="271">
        <v>234266.72</v>
      </c>
      <c r="M61" s="271"/>
      <c r="N61" s="271">
        <v>0</v>
      </c>
      <c r="O61" s="271"/>
      <c r="P61" s="271"/>
      <c r="Q61" s="271"/>
      <c r="R61" s="271">
        <f>SUM(F61:Q61)</f>
        <v>234266.72</v>
      </c>
      <c r="S61" s="271"/>
      <c r="T61" s="262"/>
    </row>
    <row r="62" spans="3:20" ht="15.75" x14ac:dyDescent="0.25">
      <c r="C62" s="270" t="s">
        <v>493</v>
      </c>
      <c r="D62" s="277">
        <f>D63+D64+D65</f>
        <v>168976447</v>
      </c>
      <c r="E62" s="277">
        <f>E63+E64+E65</f>
        <v>166980608.27000001</v>
      </c>
      <c r="F62" s="277">
        <f>F63+F64+F65</f>
        <v>14794360.66</v>
      </c>
      <c r="G62" s="277">
        <f>G63+G64+G65</f>
        <v>16126766.949999999</v>
      </c>
      <c r="H62" s="277">
        <f>H63+H64+H65</f>
        <v>13828861.02</v>
      </c>
      <c r="I62" s="277">
        <f>I63+I64+I65</f>
        <v>16769439.07</v>
      </c>
      <c r="J62" s="277">
        <f>J63+J64+J65</f>
        <v>13266690.1</v>
      </c>
      <c r="K62" s="277">
        <f>K63+K64+K65</f>
        <v>19448496.399999999</v>
      </c>
      <c r="L62" s="277">
        <f>L63+L64+L65</f>
        <v>52000</v>
      </c>
      <c r="M62" s="277">
        <f>M63+M64+M65</f>
        <v>15074497.66</v>
      </c>
      <c r="N62" s="277">
        <f>N63+N64+N65</f>
        <v>48797320.100000001</v>
      </c>
      <c r="O62" s="277">
        <f>O63+O64+O65</f>
        <v>0</v>
      </c>
      <c r="P62" s="277">
        <f>P63+P64+P65</f>
        <v>0</v>
      </c>
      <c r="Q62" s="277">
        <f>Q63+Q64+Q65</f>
        <v>0</v>
      </c>
      <c r="R62" s="273">
        <f>SUM(F62:Q62)</f>
        <v>158158431.95999998</v>
      </c>
      <c r="S62" s="273"/>
      <c r="T62" s="262"/>
    </row>
    <row r="63" spans="3:20" ht="15.75" x14ac:dyDescent="0.25">
      <c r="C63" s="268" t="s">
        <v>492</v>
      </c>
      <c r="D63" s="276">
        <v>27038353</v>
      </c>
      <c r="E63" s="276">
        <v>24942514.27</v>
      </c>
      <c r="F63" s="271">
        <v>795036.69</v>
      </c>
      <c r="G63" s="271">
        <v>866639.1</v>
      </c>
      <c r="H63" s="271">
        <v>139620.82</v>
      </c>
      <c r="I63" s="271">
        <v>169388.27</v>
      </c>
      <c r="J63" s="271">
        <v>704237.65</v>
      </c>
      <c r="K63" s="271">
        <v>0</v>
      </c>
      <c r="L63" s="271">
        <v>12000</v>
      </c>
      <c r="M63" s="271">
        <v>809338.69</v>
      </c>
      <c r="N63" s="271">
        <v>2317123.25</v>
      </c>
      <c r="O63" s="271"/>
      <c r="P63"/>
      <c r="Q63" s="271"/>
      <c r="R63" s="271">
        <f>SUM(F63:Q63)</f>
        <v>5813384.4700000007</v>
      </c>
      <c r="S63" s="271"/>
      <c r="T63" s="262"/>
    </row>
    <row r="64" spans="3:20" ht="15.75" x14ac:dyDescent="0.25">
      <c r="C64" s="268" t="s">
        <v>491</v>
      </c>
      <c r="D64" s="276">
        <v>141938094</v>
      </c>
      <c r="E64" s="276">
        <v>142038094</v>
      </c>
      <c r="F64" s="271">
        <v>13999323.970000001</v>
      </c>
      <c r="G64" s="271">
        <v>15260127.85</v>
      </c>
      <c r="H64" s="271">
        <v>13689240.199999999</v>
      </c>
      <c r="I64" s="271">
        <v>16600050.800000001</v>
      </c>
      <c r="J64" s="271">
        <v>12562452.449999999</v>
      </c>
      <c r="K64" s="271">
        <v>19448496.399999999</v>
      </c>
      <c r="L64" s="271">
        <v>40000</v>
      </c>
      <c r="M64" s="271">
        <v>14265158.970000001</v>
      </c>
      <c r="N64" s="271">
        <v>46480196.850000001</v>
      </c>
      <c r="O64" s="271"/>
      <c r="P64" s="271"/>
      <c r="Q64" s="271"/>
      <c r="R64" s="271">
        <f>SUM(F64:Q64)</f>
        <v>152345047.48999998</v>
      </c>
      <c r="S64" s="271"/>
      <c r="T64" s="262"/>
    </row>
    <row r="65" spans="3:20" ht="31.5" x14ac:dyDescent="0.25">
      <c r="C65" s="268" t="s">
        <v>490</v>
      </c>
      <c r="D65" s="276">
        <v>0</v>
      </c>
      <c r="E65" s="276">
        <v>0</v>
      </c>
      <c r="F65" s="271">
        <v>0</v>
      </c>
      <c r="G65" s="271">
        <v>0</v>
      </c>
      <c r="H65" s="271">
        <v>0</v>
      </c>
      <c r="I65" s="271">
        <v>0</v>
      </c>
      <c r="J65" s="271">
        <v>0</v>
      </c>
      <c r="K65" s="271">
        <v>0</v>
      </c>
      <c r="L65" s="271">
        <v>0</v>
      </c>
      <c r="M65" s="271"/>
      <c r="N65" s="271">
        <v>0</v>
      </c>
      <c r="O65" s="271"/>
      <c r="P65" s="271"/>
      <c r="Q65" s="271"/>
      <c r="R65" s="271">
        <f>SUM(F65:Q65)</f>
        <v>0</v>
      </c>
      <c r="S65" s="271"/>
      <c r="T65" s="262"/>
    </row>
    <row r="66" spans="3:20" ht="31.5" x14ac:dyDescent="0.25">
      <c r="C66" s="270" t="s">
        <v>489</v>
      </c>
      <c r="D66" s="277">
        <f>+D67+D68</f>
        <v>0</v>
      </c>
      <c r="E66" s="277">
        <f>+E67+E68</f>
        <v>0</v>
      </c>
      <c r="F66" s="277">
        <f>+F67+F68</f>
        <v>0</v>
      </c>
      <c r="G66" s="277">
        <f>+G67+G68</f>
        <v>0</v>
      </c>
      <c r="H66" s="277">
        <f>+H67+H68</f>
        <v>0</v>
      </c>
      <c r="I66" s="277">
        <f>+I67+I68</f>
        <v>0</v>
      </c>
      <c r="J66" s="277">
        <f>+J67+J68</f>
        <v>0</v>
      </c>
      <c r="K66" s="277">
        <f>+K67+K68</f>
        <v>0</v>
      </c>
      <c r="L66" s="277">
        <f>+L67+L68</f>
        <v>0</v>
      </c>
      <c r="M66" s="277">
        <f>+M67+M68</f>
        <v>0</v>
      </c>
      <c r="N66" s="277">
        <f>+N67+N68</f>
        <v>0</v>
      </c>
      <c r="O66" s="277">
        <f>+O67+O68</f>
        <v>0</v>
      </c>
      <c r="P66" s="277">
        <f>+P67+P68</f>
        <v>0</v>
      </c>
      <c r="Q66" s="277">
        <f>+Q67+Q68</f>
        <v>0</v>
      </c>
      <c r="R66" s="271">
        <f>SUM(F66:Q66)</f>
        <v>0</v>
      </c>
      <c r="S66" s="271"/>
      <c r="T66" s="262"/>
    </row>
    <row r="67" spans="3:20" ht="15.75" x14ac:dyDescent="0.25">
      <c r="C67" s="268" t="s">
        <v>488</v>
      </c>
      <c r="D67" s="276">
        <v>0</v>
      </c>
      <c r="E67" s="276">
        <v>0</v>
      </c>
      <c r="F67" s="271">
        <v>0</v>
      </c>
      <c r="G67" s="271">
        <v>0</v>
      </c>
      <c r="H67" s="271">
        <v>0</v>
      </c>
      <c r="I67" s="271">
        <v>0</v>
      </c>
      <c r="J67" s="271">
        <v>0</v>
      </c>
      <c r="K67" s="271">
        <v>0</v>
      </c>
      <c r="L67" s="271">
        <v>0</v>
      </c>
      <c r="M67" s="271">
        <v>0</v>
      </c>
      <c r="N67" s="271">
        <v>0</v>
      </c>
      <c r="O67" s="271">
        <v>0</v>
      </c>
      <c r="P67" s="271">
        <v>0</v>
      </c>
      <c r="Q67" s="271"/>
      <c r="R67" s="271">
        <f>SUM(F67:Q67)</f>
        <v>0</v>
      </c>
      <c r="S67" s="271"/>
      <c r="T67" s="262"/>
    </row>
    <row r="68" spans="3:20" ht="31.5" x14ac:dyDescent="0.25">
      <c r="C68" s="268" t="s">
        <v>487</v>
      </c>
      <c r="D68" s="276">
        <v>0</v>
      </c>
      <c r="E68" s="276">
        <v>0</v>
      </c>
      <c r="F68" s="271">
        <v>0</v>
      </c>
      <c r="G68" s="271">
        <v>0</v>
      </c>
      <c r="H68" s="271">
        <v>0</v>
      </c>
      <c r="I68" s="271">
        <v>0</v>
      </c>
      <c r="J68" s="271">
        <v>0</v>
      </c>
      <c r="K68" s="271">
        <v>0</v>
      </c>
      <c r="L68" s="271">
        <v>0</v>
      </c>
      <c r="M68" s="271">
        <v>0</v>
      </c>
      <c r="N68" s="271">
        <v>0</v>
      </c>
      <c r="O68" s="271">
        <v>0</v>
      </c>
      <c r="P68" s="271">
        <v>0</v>
      </c>
      <c r="Q68" s="271"/>
      <c r="R68" s="271">
        <f>SUM(F68:Q68)</f>
        <v>0</v>
      </c>
      <c r="S68" s="271"/>
      <c r="T68" s="262"/>
    </row>
    <row r="69" spans="3:20" ht="15.75" x14ac:dyDescent="0.25">
      <c r="C69" s="270" t="s">
        <v>486</v>
      </c>
      <c r="D69" s="277">
        <v>0</v>
      </c>
      <c r="E69" s="277">
        <v>0</v>
      </c>
      <c r="F69" s="273">
        <v>0</v>
      </c>
      <c r="G69" s="271">
        <v>0</v>
      </c>
      <c r="H69" s="273">
        <v>0</v>
      </c>
      <c r="I69" s="273">
        <v>0</v>
      </c>
      <c r="J69" s="273">
        <v>0</v>
      </c>
      <c r="K69" s="271">
        <v>0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3">
        <v>0</v>
      </c>
      <c r="R69" s="271">
        <f>SUM(F69:Q69)</f>
        <v>0</v>
      </c>
      <c r="S69" s="271"/>
      <c r="T69" s="262"/>
    </row>
    <row r="70" spans="3:20" ht="15.75" x14ac:dyDescent="0.25">
      <c r="C70" s="268" t="s">
        <v>485</v>
      </c>
      <c r="D70" s="276">
        <v>0</v>
      </c>
      <c r="E70" s="276">
        <v>0</v>
      </c>
      <c r="F70" s="271">
        <v>0</v>
      </c>
      <c r="G70" s="271">
        <v>0</v>
      </c>
      <c r="H70" s="271">
        <v>0</v>
      </c>
      <c r="I70" s="271">
        <v>0</v>
      </c>
      <c r="J70" s="271">
        <v>0</v>
      </c>
      <c r="K70" s="271">
        <v>0</v>
      </c>
      <c r="L70" s="271">
        <v>0</v>
      </c>
      <c r="M70" s="271">
        <v>0</v>
      </c>
      <c r="N70" s="271">
        <v>0</v>
      </c>
      <c r="O70" s="271">
        <v>0</v>
      </c>
      <c r="P70" s="271">
        <v>0</v>
      </c>
      <c r="Q70" s="271"/>
      <c r="R70" s="271">
        <f>SUM(F70:Q70)</f>
        <v>0</v>
      </c>
      <c r="S70" s="271"/>
      <c r="T70" s="262"/>
    </row>
    <row r="71" spans="3:20" ht="15.75" x14ac:dyDescent="0.25">
      <c r="C71" s="275" t="s">
        <v>484</v>
      </c>
      <c r="D71" s="274">
        <f>D72+D73</f>
        <v>0</v>
      </c>
      <c r="E71" s="274">
        <f>E72+E73</f>
        <v>0</v>
      </c>
      <c r="F71" s="273"/>
      <c r="G71" s="271">
        <v>0</v>
      </c>
      <c r="H71" s="273"/>
      <c r="I71" s="273"/>
      <c r="J71" s="273"/>
      <c r="K71" s="271">
        <v>0</v>
      </c>
      <c r="L71" s="273">
        <v>0</v>
      </c>
      <c r="M71" s="273"/>
      <c r="N71" s="273"/>
      <c r="O71" s="273"/>
      <c r="P71" s="273"/>
      <c r="Q71" s="273"/>
      <c r="R71" s="271">
        <f>SUM(F71:Q71)</f>
        <v>0</v>
      </c>
      <c r="S71" s="271"/>
      <c r="T71" s="262"/>
    </row>
    <row r="72" spans="3:20" ht="15.75" x14ac:dyDescent="0.25">
      <c r="C72" s="270" t="s">
        <v>483</v>
      </c>
      <c r="D72" s="274">
        <v>0</v>
      </c>
      <c r="E72" s="274">
        <v>0</v>
      </c>
      <c r="F72" s="273">
        <v>0</v>
      </c>
      <c r="G72" s="271">
        <v>0</v>
      </c>
      <c r="H72" s="273">
        <v>0</v>
      </c>
      <c r="I72" s="273"/>
      <c r="J72" s="271">
        <v>0</v>
      </c>
      <c r="K72" s="271">
        <v>0</v>
      </c>
      <c r="L72" s="273">
        <v>0</v>
      </c>
      <c r="M72" s="271">
        <v>0</v>
      </c>
      <c r="N72" s="273">
        <v>0</v>
      </c>
      <c r="O72" s="273">
        <v>0</v>
      </c>
      <c r="P72" s="271">
        <v>0</v>
      </c>
      <c r="Q72" s="273">
        <v>0</v>
      </c>
      <c r="R72" s="271">
        <f>SUM(F72:Q72)</f>
        <v>0</v>
      </c>
      <c r="S72" s="271"/>
      <c r="T72" s="262"/>
    </row>
    <row r="73" spans="3:20" ht="31.5" x14ac:dyDescent="0.25">
      <c r="C73" s="268" t="s">
        <v>482</v>
      </c>
      <c r="D73" s="272">
        <v>0</v>
      </c>
      <c r="E73" s="272">
        <v>0</v>
      </c>
      <c r="F73" s="271">
        <v>0</v>
      </c>
      <c r="G73" s="271">
        <v>0</v>
      </c>
      <c r="H73" s="271"/>
      <c r="I73" s="271">
        <v>0</v>
      </c>
      <c r="J73" s="271"/>
      <c r="K73" s="271">
        <v>0</v>
      </c>
      <c r="L73" s="271"/>
      <c r="M73" s="271"/>
      <c r="N73" s="271"/>
      <c r="O73" s="271"/>
      <c r="P73" s="271"/>
      <c r="Q73" s="271"/>
      <c r="R73" s="271">
        <f>SUM(F73:Q73)</f>
        <v>0</v>
      </c>
      <c r="S73" s="271"/>
      <c r="T73" s="262"/>
    </row>
    <row r="74" spans="3:20" ht="23.25" customHeight="1" x14ac:dyDescent="0.25">
      <c r="C74" s="268" t="s">
        <v>481</v>
      </c>
      <c r="D74" s="272">
        <v>0</v>
      </c>
      <c r="E74" s="272">
        <v>0</v>
      </c>
      <c r="F74" s="271">
        <v>0</v>
      </c>
      <c r="G74" s="271">
        <v>0</v>
      </c>
      <c r="H74" s="271">
        <v>0</v>
      </c>
      <c r="I74" s="271">
        <v>0</v>
      </c>
      <c r="J74" s="271">
        <v>0</v>
      </c>
      <c r="K74" s="271">
        <v>0</v>
      </c>
      <c r="L74" s="271"/>
      <c r="M74" s="271"/>
      <c r="N74" s="271"/>
      <c r="O74" s="271"/>
      <c r="P74" s="271"/>
      <c r="Q74" s="271"/>
      <c r="R74" s="271">
        <f>SUM(F74:Q74)</f>
        <v>0</v>
      </c>
      <c r="S74" s="271"/>
      <c r="T74" s="262"/>
    </row>
    <row r="75" spans="3:20" ht="15.75" x14ac:dyDescent="0.25">
      <c r="C75" s="270" t="s">
        <v>480</v>
      </c>
      <c r="D75" s="274">
        <f>D76+D77</f>
        <v>10000000</v>
      </c>
      <c r="E75" s="274">
        <f>E76+E77</f>
        <v>10000000</v>
      </c>
      <c r="F75" s="274">
        <f>+F76+F77</f>
        <v>6393049.9900000002</v>
      </c>
      <c r="G75" s="274">
        <f>G76+G77</f>
        <v>62105.55</v>
      </c>
      <c r="H75" s="274">
        <f>H76+H77</f>
        <v>0</v>
      </c>
      <c r="I75" s="274">
        <f>I76+I77</f>
        <v>0</v>
      </c>
      <c r="J75" s="274">
        <f>J76+J77</f>
        <v>464047.79</v>
      </c>
      <c r="K75" s="274">
        <f>K76+K77</f>
        <v>0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3">
        <v>0</v>
      </c>
      <c r="R75" s="273">
        <f>SUM(F75:Q75)</f>
        <v>6919203.3300000001</v>
      </c>
      <c r="S75" s="273"/>
      <c r="T75" s="262"/>
    </row>
    <row r="76" spans="3:20" ht="15.75" x14ac:dyDescent="0.25">
      <c r="C76" s="268" t="s">
        <v>479</v>
      </c>
      <c r="D76" s="272">
        <v>10000000</v>
      </c>
      <c r="E76" s="272">
        <v>10000000</v>
      </c>
      <c r="F76" s="251">
        <v>6393049.9900000002</v>
      </c>
      <c r="G76" s="251">
        <v>62105.55</v>
      </c>
      <c r="H76" s="251">
        <v>0</v>
      </c>
      <c r="I76" s="251">
        <v>0</v>
      </c>
      <c r="J76" s="251">
        <v>464047.79</v>
      </c>
      <c r="K76" s="251">
        <v>0</v>
      </c>
      <c r="L76" s="251"/>
      <c r="M76" s="251"/>
      <c r="N76" s="251"/>
      <c r="O76" s="251"/>
      <c r="P76" s="251"/>
      <c r="Q76" s="251"/>
      <c r="R76" s="251">
        <f>SUM(F76:Q76)</f>
        <v>6919203.3300000001</v>
      </c>
      <c r="S76" s="271"/>
      <c r="T76" s="262"/>
    </row>
    <row r="77" spans="3:20" ht="15.75" x14ac:dyDescent="0.25">
      <c r="C77" s="268" t="s">
        <v>478</v>
      </c>
      <c r="D77" s="267">
        <v>0</v>
      </c>
      <c r="E77" s="267">
        <v>0</v>
      </c>
      <c r="F77" s="251">
        <v>0</v>
      </c>
      <c r="G77" s="251">
        <v>0</v>
      </c>
      <c r="H77" s="251">
        <v>0</v>
      </c>
      <c r="I77" s="251">
        <v>0</v>
      </c>
      <c r="J77" s="251">
        <v>0</v>
      </c>
      <c r="K77" s="251">
        <v>0</v>
      </c>
      <c r="L77" s="251"/>
      <c r="M77" s="251"/>
      <c r="N77" s="251"/>
      <c r="O77" s="251"/>
      <c r="P77" s="251"/>
      <c r="Q77" s="251"/>
      <c r="R77" s="251"/>
      <c r="S77" s="271"/>
      <c r="T77" s="262"/>
    </row>
    <row r="78" spans="3:20" ht="15.75" x14ac:dyDescent="0.25">
      <c r="C78" s="270" t="s">
        <v>477</v>
      </c>
      <c r="D78" s="269">
        <v>0</v>
      </c>
      <c r="E78" s="269">
        <v>0</v>
      </c>
      <c r="F78" s="251">
        <v>0</v>
      </c>
      <c r="G78" s="251">
        <v>0</v>
      </c>
      <c r="H78" s="251">
        <v>0</v>
      </c>
      <c r="I78" s="251">
        <v>0</v>
      </c>
      <c r="J78" s="251">
        <v>0</v>
      </c>
      <c r="K78" s="251">
        <v>0</v>
      </c>
      <c r="L78" s="251"/>
      <c r="M78" s="251"/>
      <c r="N78" s="251"/>
      <c r="O78" s="251"/>
      <c r="P78" s="251"/>
      <c r="Q78" s="251"/>
      <c r="R78" s="251"/>
      <c r="S78" s="251"/>
      <c r="T78" s="262"/>
    </row>
    <row r="79" spans="3:20" ht="31.5" x14ac:dyDescent="0.25">
      <c r="C79" s="268" t="s">
        <v>476</v>
      </c>
      <c r="D79" s="267">
        <v>0</v>
      </c>
      <c r="E79" s="267">
        <v>0</v>
      </c>
      <c r="F79" s="266">
        <v>0</v>
      </c>
      <c r="G79" s="266">
        <v>0</v>
      </c>
      <c r="H79" s="266"/>
      <c r="I79" s="266">
        <v>0</v>
      </c>
      <c r="J79" s="266">
        <v>0</v>
      </c>
      <c r="K79" s="266">
        <v>0</v>
      </c>
      <c r="L79" s="266"/>
      <c r="M79" s="266"/>
      <c r="N79" s="266"/>
      <c r="O79" s="266"/>
      <c r="P79" s="266"/>
      <c r="Q79" s="266"/>
      <c r="R79" s="266">
        <v>0</v>
      </c>
      <c r="S79" s="266"/>
      <c r="T79" s="262"/>
    </row>
    <row r="80" spans="3:20" ht="16.5" thickBot="1" x14ac:dyDescent="0.3">
      <c r="C80" s="265" t="s">
        <v>475</v>
      </c>
      <c r="D80" s="264">
        <f>D10+D16+D26+D36+D52+D62+D75</f>
        <v>1707625225</v>
      </c>
      <c r="E80" s="264">
        <f>E10+E16+E26+E36+E52+E62+E75</f>
        <v>1707625224.5000002</v>
      </c>
      <c r="F80" s="264">
        <f>F10+F16+F26+F36+F52+F62+F75</f>
        <v>102720704.30999999</v>
      </c>
      <c r="G80" s="264">
        <f>G10+G16+G26+G36+G52+G62+G75</f>
        <v>106138350.05000001</v>
      </c>
      <c r="H80" s="264">
        <f>H10+H16+H26+H36+H52+H62+H75</f>
        <v>132290699.60000001</v>
      </c>
      <c r="I80" s="264">
        <f>I10+I16+I26+I36+I52+I62+I75</f>
        <v>122688463.93000001</v>
      </c>
      <c r="J80" s="264">
        <f>J10+J16+J26+J36+J52+J62+J75</f>
        <v>149892254.01999998</v>
      </c>
      <c r="K80" s="264">
        <f>K10+K16+K26+K36+K52+K62+K75</f>
        <v>131175560.85999998</v>
      </c>
      <c r="L80" s="264">
        <f>L10+L16+L26+L36+L52+L62+L75</f>
        <v>111829788.73999999</v>
      </c>
      <c r="M80" s="264">
        <f>M10+M16+M26+M36+M52+M62+M75</f>
        <v>123452699.22</v>
      </c>
      <c r="N80" s="264">
        <f>+N75+N62+N52+N36+N26+N16+N10</f>
        <v>159219225.92000002</v>
      </c>
      <c r="O80" s="264">
        <f>+O75+O62+O52+O36+O26+O16+O10</f>
        <v>0</v>
      </c>
      <c r="P80" s="264">
        <f>+P75+P62+P52+P36+P26+P16+P10</f>
        <v>0</v>
      </c>
      <c r="Q80" s="264">
        <f>+Q75+Q62+Q52+Q36+Q26+Q16+Q10</f>
        <v>0</v>
      </c>
      <c r="R80" s="264">
        <f>+R75+R62+R52+R36+R26+R16+R10</f>
        <v>1139407746.6499999</v>
      </c>
      <c r="S80" s="263"/>
      <c r="T80" s="262"/>
    </row>
    <row r="81" spans="3:19" ht="48.75" customHeight="1" thickBot="1" x14ac:dyDescent="0.4">
      <c r="C81" s="256" t="s">
        <v>474</v>
      </c>
      <c r="E81" s="257"/>
      <c r="F81" s="261"/>
      <c r="G81" s="261"/>
      <c r="H81" s="261"/>
      <c r="I81" s="261"/>
      <c r="J81" s="261"/>
      <c r="K81" s="261"/>
      <c r="L81" s="257"/>
      <c r="M81" s="257"/>
      <c r="P81"/>
      <c r="Q81"/>
      <c r="R81" s="260"/>
      <c r="S81" s="260"/>
    </row>
    <row r="82" spans="3:19" ht="66.75" customHeight="1" thickBot="1" x14ac:dyDescent="0.4">
      <c r="C82" s="259" t="s">
        <v>473</v>
      </c>
      <c r="D82" s="258"/>
      <c r="F82" s="257"/>
      <c r="G82" s="257"/>
      <c r="H82" s="257"/>
      <c r="I82" s="257"/>
      <c r="J82" s="257"/>
      <c r="K82" s="257"/>
      <c r="L82" s="257"/>
      <c r="M82" s="257"/>
      <c r="P82"/>
      <c r="Q82"/>
    </row>
    <row r="83" spans="3:19" ht="126.75" customHeight="1" thickBot="1" x14ac:dyDescent="0.4">
      <c r="C83" s="256" t="s">
        <v>472</v>
      </c>
      <c r="I83" s="251"/>
      <c r="K83" s="255"/>
      <c r="P83"/>
      <c r="Q83"/>
    </row>
    <row r="84" spans="3:19" ht="39" customHeight="1" x14ac:dyDescent="0.35">
      <c r="C84" s="254"/>
      <c r="D84" s="254"/>
      <c r="E84" s="25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/>
    </row>
    <row r="85" spans="3:19" x14ac:dyDescent="0.35"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/>
    </row>
  </sheetData>
  <mergeCells count="11">
    <mergeCell ref="F7:R7"/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 Y EGRESO SEPT. 2024</vt:lpstr>
      <vt:lpstr>Presup. Aprobado-Ejec OAI </vt:lpstr>
      <vt:lpstr>'INGRESO Y EGRESO SEPT. 2024'!Área_de_impresión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MOISES ISSAIAS RICHARSON CAMPUSANO</cp:lastModifiedBy>
  <cp:lastPrinted>2024-10-15T17:01:49Z</cp:lastPrinted>
  <dcterms:created xsi:type="dcterms:W3CDTF">2023-05-08T22:14:21Z</dcterms:created>
  <dcterms:modified xsi:type="dcterms:W3CDTF">2024-10-15T17:02:30Z</dcterms:modified>
</cp:coreProperties>
</file>