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VIDENCIAS DEL SUB-PORTAL\PLANIFICACIÓN\EJECUCIONES PRESUPUESTARIAS\2024\"/>
    </mc:Choice>
  </mc:AlternateContent>
  <bookViews>
    <workbookView xWindow="0" yWindow="0" windowWidth="8925" windowHeight="3450" tabRatio="677"/>
  </bookViews>
  <sheets>
    <sheet name="Ejecución OAI 2024" sheetId="1" r:id="rId1"/>
  </sheets>
  <definedNames>
    <definedName name="_xlnm._FilterDatabase" localSheetId="0" hidden="1">'Ejecución OAI 2024'!$A$2:$A$98</definedName>
    <definedName name="_xlnm.Print_Area" localSheetId="0">'Ejecución OAI 2024'!$A$2:$N$98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1" l="1"/>
  <c r="M76" i="1" s="1"/>
  <c r="L76" i="1" s="1"/>
  <c r="K76" i="1" s="1"/>
  <c r="J76" i="1" s="1"/>
  <c r="L36" i="1"/>
  <c r="K62" i="1" l="1"/>
  <c r="K52" i="1"/>
  <c r="K36" i="1"/>
  <c r="K26" i="1"/>
  <c r="K16" i="1"/>
  <c r="K10" i="1"/>
  <c r="L62" i="1"/>
  <c r="M62" i="1"/>
  <c r="N44" i="1"/>
  <c r="J36" i="1"/>
  <c r="B11" i="1"/>
  <c r="N70" i="1"/>
  <c r="M70" i="1" s="1"/>
  <c r="L70" i="1" s="1"/>
  <c r="K70" i="1" s="1"/>
  <c r="J70" i="1" s="1"/>
  <c r="N67" i="1"/>
  <c r="M67" i="1" s="1"/>
  <c r="L67" i="1" s="1"/>
  <c r="K67" i="1" s="1"/>
  <c r="J67" i="1" s="1"/>
  <c r="N62" i="1"/>
  <c r="L44" i="1" l="1"/>
  <c r="K44" i="1" s="1"/>
  <c r="J44" i="1" s="1"/>
  <c r="I44" i="1" s="1"/>
  <c r="J62" i="1"/>
  <c r="I76" i="1" l="1"/>
  <c r="I70" i="1"/>
  <c r="I67" i="1"/>
  <c r="I62" i="1"/>
  <c r="I52" i="1"/>
  <c r="I36" i="1"/>
  <c r="I26" i="1"/>
  <c r="I16" i="1"/>
  <c r="I10" i="1"/>
  <c r="I74" i="1" l="1"/>
  <c r="I87" i="1" s="1"/>
  <c r="H76" i="1"/>
  <c r="G76" i="1" s="1"/>
  <c r="F76" i="1" s="1"/>
  <c r="E76" i="1" s="1"/>
  <c r="D76" i="1" s="1"/>
  <c r="C76" i="1" s="1"/>
  <c r="H70" i="1"/>
  <c r="G70" i="1" s="1"/>
  <c r="F70" i="1" s="1"/>
  <c r="E70" i="1" s="1"/>
  <c r="D70" i="1" s="1"/>
  <c r="C70" i="1" s="1"/>
  <c r="H67" i="1"/>
  <c r="G67" i="1" s="1"/>
  <c r="F67" i="1" s="1"/>
  <c r="E67" i="1" s="1"/>
  <c r="D67" i="1" s="1"/>
  <c r="C67" i="1" s="1"/>
  <c r="H44" i="1"/>
  <c r="G44" i="1" s="1"/>
  <c r="F44" i="1" s="1"/>
  <c r="E44" i="1" s="1"/>
  <c r="D44" i="1" s="1"/>
  <c r="C44" i="1" s="1"/>
  <c r="H62" i="1"/>
  <c r="E79" i="1" l="1"/>
  <c r="E85" i="1" s="1"/>
  <c r="F79" i="1"/>
  <c r="F85" i="1" s="1"/>
  <c r="G79" i="1"/>
  <c r="G85" i="1" s="1"/>
  <c r="G62" i="1"/>
  <c r="G36" i="1"/>
  <c r="F36" i="1" l="1"/>
  <c r="F62" i="1"/>
  <c r="C62" i="1" l="1"/>
  <c r="D62" i="1"/>
  <c r="E62" i="1"/>
  <c r="E36" i="1"/>
  <c r="C36" i="1"/>
  <c r="D36" i="1"/>
  <c r="D79" i="1"/>
  <c r="D85" i="1" s="1"/>
  <c r="D52" i="1"/>
  <c r="D26" i="1"/>
  <c r="D16" i="1"/>
  <c r="D10" i="1"/>
  <c r="D74" i="1" l="1"/>
  <c r="D87" i="1" s="1"/>
  <c r="C79" i="1" l="1"/>
  <c r="C85" i="1" s="1"/>
  <c r="C26" i="1"/>
  <c r="C16" i="1"/>
  <c r="C10" i="1"/>
  <c r="C52" i="1"/>
  <c r="C74" i="1" l="1"/>
  <c r="C87" i="1" s="1"/>
  <c r="B85" i="1" l="1"/>
  <c r="B84" i="1"/>
  <c r="B82" i="1"/>
  <c r="B81" i="1"/>
  <c r="B80" i="1"/>
  <c r="B78" i="1"/>
  <c r="B77" i="1"/>
  <c r="B73" i="1"/>
  <c r="B72" i="1"/>
  <c r="B71" i="1"/>
  <c r="B70" i="1"/>
  <c r="B69" i="1"/>
  <c r="B68" i="1"/>
  <c r="B67" i="1"/>
  <c r="B66" i="1"/>
  <c r="B65" i="1"/>
  <c r="B64" i="1"/>
  <c r="B63" i="1"/>
  <c r="B61" i="1"/>
  <c r="B60" i="1"/>
  <c r="B59" i="1"/>
  <c r="B58" i="1"/>
  <c r="B57" i="1"/>
  <c r="B56" i="1"/>
  <c r="B55" i="1"/>
  <c r="B54" i="1"/>
  <c r="B53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5" i="1"/>
  <c r="B34" i="1"/>
  <c r="B33" i="1"/>
  <c r="B32" i="1"/>
  <c r="B31" i="1"/>
  <c r="B30" i="1"/>
  <c r="B29" i="1"/>
  <c r="B28" i="1"/>
  <c r="B27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0" i="1" l="1"/>
  <c r="N52" i="1" l="1"/>
  <c r="N36" i="1"/>
  <c r="N26" i="1"/>
  <c r="N16" i="1"/>
  <c r="N10" i="1"/>
  <c r="B62" i="1" l="1"/>
  <c r="M52" i="1" l="1"/>
  <c r="M36" i="1"/>
  <c r="M26" i="1"/>
  <c r="M16" i="1"/>
  <c r="M10" i="1"/>
  <c r="M74" i="1" l="1"/>
  <c r="M87" i="1" s="1"/>
  <c r="L52" i="1" l="1"/>
  <c r="L26" i="1"/>
  <c r="L16" i="1"/>
  <c r="L10" i="1"/>
  <c r="L74" i="1" l="1"/>
  <c r="L87" i="1" s="1"/>
  <c r="E52" i="1" l="1"/>
  <c r="F52" i="1"/>
  <c r="G52" i="1"/>
  <c r="H52" i="1"/>
  <c r="J52" i="1"/>
  <c r="H36" i="1"/>
  <c r="E26" i="1"/>
  <c r="F26" i="1"/>
  <c r="G26" i="1"/>
  <c r="H26" i="1"/>
  <c r="J26" i="1"/>
  <c r="J16" i="1"/>
  <c r="H16" i="1"/>
  <c r="G16" i="1"/>
  <c r="E16" i="1"/>
  <c r="F16" i="1"/>
  <c r="E10" i="1"/>
  <c r="F10" i="1"/>
  <c r="F74" i="1" s="1"/>
  <c r="F87" i="1" s="1"/>
  <c r="G10" i="1"/>
  <c r="G74" i="1" s="1"/>
  <c r="G87" i="1" s="1"/>
  <c r="H10" i="1"/>
  <c r="J10" i="1"/>
  <c r="B36" i="1" l="1"/>
  <c r="H74" i="1"/>
  <c r="H87" i="1" s="1"/>
  <c r="B16" i="1"/>
  <c r="B52" i="1"/>
  <c r="B26" i="1"/>
  <c r="J74" i="1"/>
  <c r="J87" i="1" s="1"/>
  <c r="E74" i="1"/>
  <c r="E87" i="1" s="1"/>
  <c r="K74" i="1"/>
  <c r="K87" i="1" s="1"/>
  <c r="B83" i="1" l="1"/>
  <c r="N74" i="1"/>
  <c r="B74" i="1" s="1"/>
  <c r="B76" i="1" l="1"/>
  <c r="B79" i="1"/>
  <c r="N87" i="1"/>
  <c r="B87" i="1" s="1"/>
</calcChain>
</file>

<file path=xl/sharedStrings.xml><?xml version="1.0" encoding="utf-8"?>
<sst xmlns="http://schemas.openxmlformats.org/spreadsheetml/2006/main" count="104" uniqueCount="104">
  <si>
    <t xml:space="preserve">Autoridad Portuaria Dominicana 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</si>
  <si>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</si>
  <si>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</si>
  <si>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</si>
  <si>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</si>
  <si>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</si>
  <si>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</si>
  <si>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</si>
  <si>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</si>
  <si>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</si>
  <si>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</si>
  <si>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</si>
  <si>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</si>
  <si>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</si>
  <si>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</si>
  <si>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</si>
  <si>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</si>
  <si>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</si>
  <si>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</si>
  <si>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</si>
  <si>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</si>
  <si>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</si>
  <si>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</si>
  <si>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</si>
  <si>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</si>
  <si>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</si>
  <si>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</si>
  <si>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</si>
  <si>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</si>
  <si>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</si>
  <si>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</si>
  <si>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</si>
  <si>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</si>
  <si>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</si>
  <si>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</si>
  <si>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</si>
  <si>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</si>
  <si>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</si>
  <si>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</si>
  <si>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</si>
  <si>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</si>
  <si>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</si>
  <si>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</si>
  <si>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</si>
  <si>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</si>
  <si>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</si>
  <si>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</si>
  <si>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</si>
  <si>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</si>
  <si>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</si>
  <si>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</si>
  <si>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</si>
  <si>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</si>
  <si>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</si>
  <si>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</si>
  <si>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</si>
  <si>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</si>
  <si>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</si>
  <si>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</si>
  <si>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</si>
  <si>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</si>
  <si>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</si>
  <si>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</si>
  <si>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</si>
  <si>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</si>
  <si>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</si>
  <si>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</si>
  <si>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</si>
  <si>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</si>
  <si>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</si>
  <si>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</si>
  <si>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</si>
  <si>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</si>
  <si>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</si>
  <si>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</si>
  <si>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</si>
  <si>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</si>
  <si>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</si>
  <si>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</si>
  <si>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</si>
  <si>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</si>
  <si>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</si>
  <si>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</si>
  <si>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</si>
  <si>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</si>
  <si>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</si>
  <si>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</si>
  <si>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</si>
  <si>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</si>
  <si>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</si>
  <si>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4.2.3 - DISMINUCIÓN DE PRESTAMO INTERNO A CORTO PLAZO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</si>
  <si>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</si>
  <si>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</si>
  <si>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</si>
  <si>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</si>
  <si>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</si>
  <si>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</si>
  <si>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</si>
  <si>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objetar del gasto al nivel de cuenta. </t>
  </si>
  <si>
    <t>4. Fecha de imputación: último día del mes analizado</t>
  </si>
  <si>
    <t>5. Fecha de registro: el día 10 del mes siguiente al mes analizado</t>
  </si>
  <si>
    <t xml:space="preserve"> </t>
  </si>
  <si>
    <t>Año 2024</t>
  </si>
  <si>
    <t xml:space="preserve">Fuente: Registro en el sistema de gestión financiera (SIGEF).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</si>
</sst>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8" fillId="0" borderId="0" xfId="2" applyNumberFormat="1" applyFont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right" vertical="center"/>
    </xf>
    <xf numFmtId="43" fontId="7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wrapText="1"/>
    </xf>
    <xf numFmtId="164" fontId="4" fillId="0" borderId="0" xfId="0" applyNumberFormat="1" applyFont="1"/>
    <xf numFmtId="0" fontId="10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43" fontId="4" fillId="0" borderId="3" xfId="0" applyNumberFormat="1" applyFont="1" applyBorder="1" applyAlignment="1">
      <alignment horizontal="center" vertical="center"/>
    </xf>
    <xf numFmtId="4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43" fontId="8" fillId="0" borderId="0" xfId="1" applyFont="1" applyFill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0" xfId="1" applyFont="1" applyBorder="1" applyAlignment="1">
      <alignment horizontal="right" vertic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3" fontId="6" fillId="2" borderId="2" xfId="0" applyNumberFormat="1" applyFont="1" applyFill="1" applyBorder="1" applyAlignment="1">
      <alignment horizontal="center" vertical="center"/>
    </xf>
    <xf numFmtId="43" fontId="5" fillId="0" borderId="0" xfId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Border="1"/>
    <xf numFmtId="43" fontId="4" fillId="0" borderId="0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5" fillId="3" borderId="0" xfId="1" applyNumberFormat="1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/>
    </xf>
    <xf numFmtId="164" fontId="5" fillId="3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top" wrapText="1"/>
    </xf>
    <xf numFmtId="164" fontId="4" fillId="0" borderId="0" xfId="1" applyNumberFormat="1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right" vertic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3" fontId="4" fillId="0" borderId="0" xfId="1" applyFont="1" applyBorder="1" applyAlignment="1">
      <alignment horizontal="center"/>
    </xf>
    <xf numFmtId="164" fontId="5" fillId="2" borderId="0" xfId="2" applyNumberFormat="1" applyFont="1" applyFill="1" applyBorder="1" applyAlignment="1">
      <alignment horizontal="center" vertical="center" wrapText="1"/>
    </xf>
    <xf numFmtId="164" fontId="5" fillId="0" borderId="0" xfId="1" applyNumberFormat="1" applyFont="1" applyBorder="1"/>
    <xf numFmtId="164" fontId="5" fillId="0" borderId="0" xfId="1" applyNumberFormat="1" applyFont="1" applyBorder="1" applyAlignment="1">
      <alignment horizontal="center" readingOrder="1"/>
    </xf>
    <xf numFmtId="0" fontId="5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3" fontId="4" fillId="0" borderId="0" xfId="1" applyFont="1" applyBorder="1"/>
    <xf numFmtId="43" fontId="5" fillId="0" borderId="0" xfId="0" applyNumberFormat="1" applyFont="1" applyAlignment="1">
      <alignment horizontal="left" vertical="center"/>
    </xf>
    <xf numFmtId="164" fontId="5" fillId="4" borderId="0" xfId="1" applyNumberFormat="1" applyFont="1" applyFill="1" applyBorder="1" applyAlignment="1">
      <alignment horizontal="left" vertical="center"/>
    </xf>
    <xf numFmtId="164" fontId="5" fillId="5" borderId="0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right" vertical="center"/>
    </xf>
    <xf numFmtId="164" fontId="5" fillId="3" borderId="0" xfId="0" applyNumberFormat="1" applyFont="1" applyFill="1" applyAlignment="1">
      <alignment horizontal="left" vertical="center"/>
    </xf>
    <xf numFmtId="164" fontId="5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Border="1" applyAlignment="1">
      <alignment vertical="center"/>
    </xf>
    <xf numFmtId="164" fontId="5" fillId="3" borderId="0" xfId="0" applyNumberFormat="1" applyFont="1" applyFill="1" applyAlignment="1">
      <alignment horizontal="center" vertical="center" wrapText="1"/>
    </xf>
    <xf numFmtId="43" fontId="4" fillId="0" borderId="0" xfId="1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766764</xdr:colOff>
      <xdr:row>2</xdr:row>
      <xdr:rowOff>8021</xdr:rowOff>
    </xdr:from>
    <xdr:to>
      <xdr:col>0</xdr:col>
      <xdr:colOff>3476625</xdr:colOff>
      <xdr:row>6</xdr:row>
      <xdr:rowOff>128587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4" y="293771"/>
          <a:ext cx="2709861" cy="1301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809625</xdr:colOff>
      <xdr:row>2</xdr:row>
      <xdr:rowOff>172740</xdr:rowOff>
    </xdr:from>
    <xdr:to>
      <xdr:col>12</xdr:col>
      <xdr:colOff>955818</xdr:colOff>
      <xdr:row>6</xdr:row>
      <xdr:rowOff>80962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28336875" y="458490"/>
          <a:ext cx="1481264" cy="10893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38101</xdr:colOff>
      <xdr:row>89</xdr:row>
      <xdr:rowOff>152400</xdr:rowOff>
    </xdr:from>
    <xdr:to>
      <xdr:col>10</xdr:col>
      <xdr:colOff>762001</xdr:colOff>
      <xdr:row>96</xdr:row>
      <xdr:rowOff>247650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4F3CFBA-45D7-45D1-BB66-9B924078D2D0}"/>
            </a:ext>
          </a:extLst>
        </xdr:cNvPr>
        <xdr:cNvGrpSpPr/>
      </xdr:nvGrpSpPr>
      <xdr:grpSpPr>
        <a:xfrm>
          <a:off x="7581901" y="18592800"/>
          <a:ext cx="10344150" cy="2000250"/>
          <a:chOff x="0" y="0"/>
          <a:chExt cx="5762625" cy="2028190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0F185FDF-2E36-7CFC-A3D6-251C14FF647A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F00B7448-0105-60BE-705C-B5E3A231071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11" name="Imagen 10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05C244EB-ED40-8C9C-DABE-6236AF97D2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8" name="Imagen 7" descr="Texto&#10;&#10;Descripción generada automáticamente con confianza media">
            <a:extLst>
              <a:ext uri="{FF2B5EF4-FFF2-40B4-BE49-F238E27FC236}">
                <a16:creationId xmlns:a16="http://schemas.microsoft.com/office/drawing/2014/main" id="{2554B528-EFEB-C613-F25A-F1D7D0FE29B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99"/>
  <sheetViews>
    <sheetView showGridLines="0" tabSelected="1" view="pageBreakPreview" zoomScale="50" zoomScaleNormal="100" zoomScaleSheetLayoutView="50" zoomScalePageLayoutView="5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" sqref="A5:N5"/>
    </sheetView>
  </sheetViews>
  <sheetFormatPr baseColWidth="10" defaultColWidth="9.140625" defaultRowHeight="18.75" x14ac:dyDescent="0.3"/>
  <cols>
    <col min="1" max="1" width="70" style="26" customWidth="1"/>
    <col min="2" max="2" width="22.42578125" style="27" customWidth="1"/>
    <col min="3" max="3" width="20.42578125" style="27" bestFit="1" customWidth="1"/>
    <col min="4" max="4" width="20.42578125" style="28" bestFit="1" customWidth="1"/>
    <col min="5" max="5" width="20.7109375" style="27" bestFit="1" customWidth="1"/>
    <col min="6" max="7" width="21" style="27" bestFit="1" customWidth="1"/>
    <col min="8" max="8" width="19.85546875" style="29" bestFit="1" customWidth="1"/>
    <col min="9" max="9" width="19.5703125" style="30" bestFit="1" customWidth="1"/>
    <col min="10" max="10" width="20.7109375" style="29" bestFit="1" customWidth="1"/>
    <col min="11" max="11" width="20.140625" style="27" bestFit="1" customWidth="1"/>
    <col min="12" max="12" width="20.140625" style="28" bestFit="1" customWidth="1"/>
    <col min="13" max="13" width="19.5703125" style="28" bestFit="1" customWidth="1"/>
    <col min="14" max="14" width="19.140625" style="28" customWidth="1"/>
    <col min="15" max="16" width="6" style="1" bestFit="1" customWidth="1"/>
    <col min="17" max="17" width="12.140625" style="1" customWidth="1"/>
    <col min="18" max="18" width="16.5703125" style="1" customWidth="1"/>
    <col min="19" max="20" width="7" style="1" bestFit="1" customWidth="1"/>
    <col min="21" max="16384" width="9.140625" style="1"/>
  </cols>
  <sheetData>
    <row r="1" spans="1:20" x14ac:dyDescent="0.3">
      <c r="A1" s="23"/>
      <c r="B1" s="75"/>
      <c r="C1" s="75"/>
      <c r="D1" s="9"/>
      <c r="E1" s="75"/>
      <c r="F1" s="75"/>
      <c r="G1" s="75"/>
      <c r="H1" s="76"/>
      <c r="I1" s="77"/>
      <c r="J1" s="76"/>
      <c r="K1" s="75"/>
      <c r="L1" s="9"/>
      <c r="M1" s="9"/>
      <c r="N1" s="9"/>
    </row>
    <row r="2" spans="1:20" ht="23.25" x14ac:dyDescent="0.3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20" ht="23.25" x14ac:dyDescent="0.3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20" ht="23.25" x14ac:dyDescent="0.3">
      <c r="A4" s="88" t="s">
        <v>102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20" ht="23.25" x14ac:dyDescent="0.3">
      <c r="A5" s="88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20" ht="23.25" x14ac:dyDescent="0.3">
      <c r="A6" s="88" t="s">
        <v>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20" ht="23.25" x14ac:dyDescent="0.3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20" s="7" customFormat="1" ht="31.5" customHeight="1" x14ac:dyDescent="0.25">
      <c r="A8" s="42" t="s">
        <v>3</v>
      </c>
      <c r="B8" s="42" t="s">
        <v>4</v>
      </c>
      <c r="C8" s="43" t="s">
        <v>5</v>
      </c>
      <c r="D8" s="43" t="s">
        <v>6</v>
      </c>
      <c r="E8" s="43" t="s">
        <v>7</v>
      </c>
      <c r="F8" s="43" t="s">
        <v>8</v>
      </c>
      <c r="G8" s="43" t="s">
        <v>9</v>
      </c>
      <c r="H8" s="44" t="s">
        <v>10</v>
      </c>
      <c r="I8" s="44" t="s">
        <v>11</v>
      </c>
      <c r="J8" s="44" t="s">
        <v>12</v>
      </c>
      <c r="K8" s="43" t="s">
        <v>13</v>
      </c>
      <c r="L8" s="43" t="s">
        <v>14</v>
      </c>
      <c r="M8" s="43" t="s">
        <v>15</v>
      </c>
      <c r="N8" s="43" t="s">
        <v>16</v>
      </c>
      <c r="S8" s="8"/>
      <c r="T8" s="8"/>
    </row>
    <row r="9" spans="1:20" s="2" customFormat="1" x14ac:dyDescent="0.25">
      <c r="A9" s="68" t="s">
        <v>17</v>
      </c>
      <c r="B9" s="45"/>
      <c r="C9" s="45"/>
      <c r="D9" s="45" t="s">
        <v>101</v>
      </c>
      <c r="E9" s="45"/>
      <c r="F9" s="45"/>
      <c r="G9" s="45"/>
      <c r="H9" s="45"/>
      <c r="I9" s="45"/>
      <c r="J9" s="45"/>
      <c r="K9" s="46"/>
      <c r="L9" s="45"/>
      <c r="M9" s="45"/>
      <c r="N9" s="45"/>
      <c r="O9" s="3"/>
      <c r="P9" s="3"/>
      <c r="Q9" s="3"/>
      <c r="R9" s="3"/>
      <c r="S9" s="3"/>
      <c r="T9" s="3"/>
    </row>
    <row r="10" spans="1:20" s="4" customFormat="1" ht="14.25" customHeight="1" x14ac:dyDescent="0.25">
      <c r="A10" s="68" t="s">
        <v>18</v>
      </c>
      <c r="B10" s="47">
        <f>SUM(B11:B15)</f>
        <v>904705655.01000023</v>
      </c>
      <c r="C10" s="47">
        <f>SUM(C11:C15)</f>
        <v>58067773.660000004</v>
      </c>
      <c r="D10" s="47">
        <f>SUM(D11:D15)</f>
        <v>68840467.269999996</v>
      </c>
      <c r="E10" s="47">
        <f t="shared" ref="E10:N10" si="0">SUM(E11:E15)</f>
        <v>88805345.150000006</v>
      </c>
      <c r="F10" s="47">
        <f t="shared" si="0"/>
        <v>81957971.439999998</v>
      </c>
      <c r="G10" s="47">
        <f t="shared" si="0"/>
        <v>107150439.81</v>
      </c>
      <c r="H10" s="47">
        <f t="shared" si="0"/>
        <v>86847567.840000004</v>
      </c>
      <c r="I10" s="47">
        <f t="shared" si="0"/>
        <v>88276195.549999997</v>
      </c>
      <c r="J10" s="47">
        <f t="shared" si="0"/>
        <v>77007147.219999999</v>
      </c>
      <c r="K10" s="47">
        <f>SUM(K11:K15)</f>
        <v>82192712.170000002</v>
      </c>
      <c r="L10" s="47">
        <f t="shared" si="0"/>
        <v>80848404.599999994</v>
      </c>
      <c r="M10" s="47">
        <f t="shared" si="0"/>
        <v>84711630.299999997</v>
      </c>
      <c r="N10" s="47">
        <f t="shared" si="0"/>
        <v>0</v>
      </c>
    </row>
    <row r="11" spans="1:20" s="2" customFormat="1" ht="14.25" customHeight="1" x14ac:dyDescent="0.25">
      <c r="A11" s="69" t="s">
        <v>19</v>
      </c>
      <c r="B11" s="48">
        <f>SUM(C11+D11+C2+E11+F11+G11+H11+I11+J11+K11+L11+M11+N11)</f>
        <v>685712637.51000011</v>
      </c>
      <c r="C11" s="49">
        <v>54678766.32</v>
      </c>
      <c r="D11" s="49">
        <v>56083167.280000001</v>
      </c>
      <c r="E11" s="49">
        <v>60360660.329999998</v>
      </c>
      <c r="F11" s="49">
        <v>65890245.57</v>
      </c>
      <c r="G11" s="50">
        <v>61068709.329999998</v>
      </c>
      <c r="H11" s="49">
        <v>60740436.609999999</v>
      </c>
      <c r="I11" s="48">
        <v>70497102.689999998</v>
      </c>
      <c r="J11" s="48">
        <v>60053571.229999997</v>
      </c>
      <c r="K11" s="50">
        <v>65487069.340000004</v>
      </c>
      <c r="L11" s="50">
        <v>63107357.859999999</v>
      </c>
      <c r="M11" s="51">
        <v>67745550.950000003</v>
      </c>
      <c r="N11" s="50"/>
    </row>
    <row r="12" spans="1:20" s="2" customFormat="1" ht="14.25" customHeight="1" x14ac:dyDescent="0.25">
      <c r="A12" s="69" t="s">
        <v>20</v>
      </c>
      <c r="B12" s="48">
        <f t="shared" ref="B12:B15" si="1">SUM(C12+D12+C3+E12+F12+G12+H12+I12+J12+K12+L12+M12+N12)</f>
        <v>77722066.820000008</v>
      </c>
      <c r="C12" s="49">
        <v>3060000</v>
      </c>
      <c r="D12" s="49">
        <v>60000</v>
      </c>
      <c r="E12" s="49">
        <v>3060000</v>
      </c>
      <c r="F12" s="49">
        <v>3000000</v>
      </c>
      <c r="G12" s="50">
        <v>45880882.950000003</v>
      </c>
      <c r="H12" s="49">
        <v>120000</v>
      </c>
      <c r="I12" s="48">
        <v>9625850.8200000003</v>
      </c>
      <c r="J12" s="48">
        <v>3632101.26</v>
      </c>
      <c r="K12" s="50">
        <v>3121454</v>
      </c>
      <c r="L12" s="50">
        <v>3066777.79</v>
      </c>
      <c r="M12" s="51">
        <v>3095000</v>
      </c>
      <c r="N12" s="51"/>
    </row>
    <row r="13" spans="1:20" s="2" customFormat="1" ht="14.25" customHeight="1" x14ac:dyDescent="0.25">
      <c r="A13" s="69" t="s">
        <v>21</v>
      </c>
      <c r="B13" s="48">
        <f t="shared" si="1"/>
        <v>1230000</v>
      </c>
      <c r="C13" s="49">
        <v>170000</v>
      </c>
      <c r="D13" s="49">
        <v>95000</v>
      </c>
      <c r="E13" s="49">
        <v>45000</v>
      </c>
      <c r="F13" s="49">
        <v>175000</v>
      </c>
      <c r="G13" s="50">
        <v>60000</v>
      </c>
      <c r="H13" s="49">
        <v>95000</v>
      </c>
      <c r="I13" s="48">
        <v>80000</v>
      </c>
      <c r="J13" s="48">
        <v>185000</v>
      </c>
      <c r="K13" s="50">
        <v>95000</v>
      </c>
      <c r="L13" s="50">
        <v>110000</v>
      </c>
      <c r="M13" s="51">
        <v>120000</v>
      </c>
      <c r="N13" s="51"/>
    </row>
    <row r="14" spans="1:20" s="2" customFormat="1" ht="14.25" customHeight="1" x14ac:dyDescent="0.25">
      <c r="A14" s="69" t="s">
        <v>22</v>
      </c>
      <c r="B14" s="48">
        <f t="shared" si="1"/>
        <v>7960000</v>
      </c>
      <c r="C14" s="49">
        <v>0</v>
      </c>
      <c r="D14" s="49"/>
      <c r="E14" s="49">
        <v>0</v>
      </c>
      <c r="F14" s="49">
        <v>0</v>
      </c>
      <c r="G14" s="50">
        <v>0</v>
      </c>
      <c r="H14" s="49"/>
      <c r="I14" s="48">
        <v>7960000</v>
      </c>
      <c r="J14" s="48"/>
      <c r="K14" s="50">
        <v>0</v>
      </c>
      <c r="L14" s="50">
        <v>0</v>
      </c>
      <c r="M14" s="51">
        <v>0</v>
      </c>
      <c r="N14" s="51"/>
    </row>
    <row r="15" spans="1:20" s="2" customFormat="1" ht="14.25" customHeight="1" x14ac:dyDescent="0.25">
      <c r="A15" s="69" t="s">
        <v>23</v>
      </c>
      <c r="B15" s="48">
        <f t="shared" si="1"/>
        <v>132080950.68000001</v>
      </c>
      <c r="C15" s="49">
        <v>159007.34</v>
      </c>
      <c r="D15" s="49">
        <v>12602299.99</v>
      </c>
      <c r="E15" s="49">
        <v>25339684.82</v>
      </c>
      <c r="F15" s="49">
        <v>12892725.869999999</v>
      </c>
      <c r="G15" s="50">
        <v>140847.53</v>
      </c>
      <c r="H15" s="49">
        <v>25892131.23</v>
      </c>
      <c r="I15" s="48">
        <v>113242.04000000097</v>
      </c>
      <c r="J15" s="48">
        <v>13136474.73</v>
      </c>
      <c r="K15" s="50">
        <v>13489188.83</v>
      </c>
      <c r="L15" s="50">
        <v>14564268.949999999</v>
      </c>
      <c r="M15" s="51">
        <v>13751079.35</v>
      </c>
      <c r="N15" s="51"/>
    </row>
    <row r="16" spans="1:20" s="4" customFormat="1" ht="14.25" customHeight="1" x14ac:dyDescent="0.25">
      <c r="A16" s="68" t="s">
        <v>24</v>
      </c>
      <c r="B16" s="47">
        <f>SUM(C16+D16+C7+E16+F16+G16+H16+I16+J16+K16+L16+M16+N16)</f>
        <v>231145721.07999998</v>
      </c>
      <c r="C16" s="47">
        <f>SUM(C17:C25)</f>
        <v>21940623.68</v>
      </c>
      <c r="D16" s="47">
        <f>SUM(D17:D25)</f>
        <v>17878795.729999997</v>
      </c>
      <c r="E16" s="47">
        <f>SUM(E17:E25)</f>
        <v>26184044.960000001</v>
      </c>
      <c r="F16" s="47">
        <f t="shared" ref="F16" si="2">SUM(F17:F25)</f>
        <v>16245303.620000001</v>
      </c>
      <c r="G16" s="47">
        <f t="shared" ref="G16:N16" si="3">SUM(G17:G25)</f>
        <v>16196748.119999997</v>
      </c>
      <c r="H16" s="47">
        <f t="shared" si="3"/>
        <v>21360010.299999997</v>
      </c>
      <c r="I16" s="47">
        <f t="shared" si="3"/>
        <v>18275646.960000001</v>
      </c>
      <c r="J16" s="47">
        <f t="shared" si="3"/>
        <v>21938489.41</v>
      </c>
      <c r="K16" s="47">
        <f>SUM(K17:K25)</f>
        <v>25136545.430000003</v>
      </c>
      <c r="L16" s="47">
        <f t="shared" si="3"/>
        <v>31021160.48</v>
      </c>
      <c r="M16" s="47">
        <f t="shared" si="3"/>
        <v>14968352.390000001</v>
      </c>
      <c r="N16" s="47">
        <f t="shared" si="3"/>
        <v>0</v>
      </c>
    </row>
    <row r="17" spans="1:14" s="2" customFormat="1" ht="14.25" customHeight="1" x14ac:dyDescent="0.25">
      <c r="A17" s="69" t="s">
        <v>25</v>
      </c>
      <c r="B17" s="48">
        <f t="shared" ref="B17:B48" si="4">SUM(C17+D17+E17+F17+G17+H17+I17+J17+K17+L17+M17+N17)</f>
        <v>26699939.890000001</v>
      </c>
      <c r="C17" s="49">
        <v>385974.32</v>
      </c>
      <c r="D17" s="49">
        <v>2803828.26</v>
      </c>
      <c r="E17" s="49">
        <v>1952376.58</v>
      </c>
      <c r="F17" s="49">
        <v>2322956.56</v>
      </c>
      <c r="G17" s="50">
        <v>2507480.7799999998</v>
      </c>
      <c r="H17" s="49">
        <v>2373874.5</v>
      </c>
      <c r="I17" s="48">
        <v>2477331.0299999998</v>
      </c>
      <c r="J17" s="48">
        <v>2982559.17</v>
      </c>
      <c r="K17" s="50">
        <v>2583475.0699999998</v>
      </c>
      <c r="L17" s="50">
        <v>3328775.82</v>
      </c>
      <c r="M17" s="51">
        <v>2981307.8</v>
      </c>
      <c r="N17" s="51"/>
    </row>
    <row r="18" spans="1:14" s="2" customFormat="1" ht="14.25" customHeight="1" x14ac:dyDescent="0.25">
      <c r="A18" s="69" t="s">
        <v>26</v>
      </c>
      <c r="B18" s="48">
        <f t="shared" si="4"/>
        <v>19548894.710000005</v>
      </c>
      <c r="C18" s="49">
        <v>1927691</v>
      </c>
      <c r="D18" s="49">
        <v>5433904.5599999996</v>
      </c>
      <c r="E18" s="49">
        <v>2962998.99</v>
      </c>
      <c r="F18" s="49">
        <v>8983</v>
      </c>
      <c r="G18" s="50">
        <v>2294503</v>
      </c>
      <c r="H18" s="49">
        <v>962094.84</v>
      </c>
      <c r="I18" s="48">
        <v>1628417.74</v>
      </c>
      <c r="J18" s="48">
        <v>3102939.44</v>
      </c>
      <c r="K18" s="50">
        <v>992998.44</v>
      </c>
      <c r="L18" s="50">
        <v>158035.1</v>
      </c>
      <c r="M18" s="51">
        <v>76328.600000000006</v>
      </c>
      <c r="N18" s="51"/>
    </row>
    <row r="19" spans="1:14" s="2" customFormat="1" ht="14.25" customHeight="1" x14ac:dyDescent="0.25">
      <c r="A19" s="69" t="s">
        <v>27</v>
      </c>
      <c r="B19" s="48">
        <f t="shared" si="4"/>
        <v>9146478.4300000016</v>
      </c>
      <c r="C19" s="49">
        <v>864981.76</v>
      </c>
      <c r="D19" s="49">
        <v>683853.24</v>
      </c>
      <c r="E19" s="49">
        <v>215766.35</v>
      </c>
      <c r="F19" s="49">
        <v>839930.6</v>
      </c>
      <c r="G19" s="50">
        <v>314708.09999999998</v>
      </c>
      <c r="H19" s="49">
        <v>389670</v>
      </c>
      <c r="I19" s="48">
        <v>193585.02</v>
      </c>
      <c r="J19" s="48">
        <v>1138813.5</v>
      </c>
      <c r="K19" s="50">
        <v>1699430.12</v>
      </c>
      <c r="L19" s="50">
        <v>1939730.61</v>
      </c>
      <c r="M19" s="51">
        <v>866009.13</v>
      </c>
      <c r="N19" s="51"/>
    </row>
    <row r="20" spans="1:14" s="2" customFormat="1" ht="14.25" customHeight="1" x14ac:dyDescent="0.25">
      <c r="A20" s="69" t="s">
        <v>28</v>
      </c>
      <c r="B20" s="48">
        <f t="shared" si="4"/>
        <v>1176735.3</v>
      </c>
      <c r="C20" s="49">
        <v>97140.3</v>
      </c>
      <c r="D20" s="49">
        <v>147095</v>
      </c>
      <c r="E20" s="49">
        <v>176800</v>
      </c>
      <c r="F20" s="49">
        <v>178149</v>
      </c>
      <c r="G20" s="50">
        <v>106952</v>
      </c>
      <c r="H20" s="49">
        <v>133299</v>
      </c>
      <c r="I20" s="48">
        <v>7560</v>
      </c>
      <c r="J20" s="48">
        <v>64958</v>
      </c>
      <c r="K20" s="50">
        <v>75485</v>
      </c>
      <c r="L20" s="50">
        <v>166953</v>
      </c>
      <c r="M20" s="51">
        <v>22344</v>
      </c>
      <c r="N20" s="51"/>
    </row>
    <row r="21" spans="1:14" s="2" customFormat="1" ht="14.25" customHeight="1" x14ac:dyDescent="0.25">
      <c r="A21" s="69" t="s">
        <v>29</v>
      </c>
      <c r="B21" s="48">
        <f t="shared" si="4"/>
        <v>4899032.8499999996</v>
      </c>
      <c r="C21" s="49">
        <v>245913.05</v>
      </c>
      <c r="D21" s="49">
        <v>161970.4</v>
      </c>
      <c r="E21" s="49">
        <v>974840</v>
      </c>
      <c r="F21" s="49">
        <v>243745</v>
      </c>
      <c r="G21" s="50">
        <v>122092.5</v>
      </c>
      <c r="H21" s="49">
        <v>246538.4</v>
      </c>
      <c r="I21" s="48">
        <v>80690</v>
      </c>
      <c r="J21" s="48">
        <v>987941.76</v>
      </c>
      <c r="K21" s="50">
        <v>1304471.74</v>
      </c>
      <c r="L21" s="50">
        <v>530830</v>
      </c>
      <c r="M21" s="51">
        <v>0</v>
      </c>
      <c r="N21" s="51"/>
    </row>
    <row r="22" spans="1:14" s="2" customFormat="1" ht="14.25" customHeight="1" x14ac:dyDescent="0.25">
      <c r="A22" s="69" t="s">
        <v>30</v>
      </c>
      <c r="B22" s="48">
        <f t="shared" si="4"/>
        <v>30556506.91</v>
      </c>
      <c r="C22" s="49">
        <v>2242965.16</v>
      </c>
      <c r="D22" s="49">
        <v>1803165.86</v>
      </c>
      <c r="E22" s="49">
        <v>1968614.62</v>
      </c>
      <c r="F22" s="49">
        <v>1678540.74</v>
      </c>
      <c r="G22" s="50">
        <v>1757028.44</v>
      </c>
      <c r="H22" s="49">
        <v>3579785.33</v>
      </c>
      <c r="I22" s="48">
        <v>3871267.82</v>
      </c>
      <c r="J22" s="48">
        <v>4474036.33</v>
      </c>
      <c r="K22" s="50">
        <v>2878324.28</v>
      </c>
      <c r="L22" s="50">
        <v>4411505.46</v>
      </c>
      <c r="M22" s="51">
        <v>1891272.87</v>
      </c>
      <c r="N22" s="51"/>
    </row>
    <row r="23" spans="1:14" s="2" customFormat="1" ht="14.25" customHeight="1" x14ac:dyDescent="0.25">
      <c r="A23" s="69" t="s">
        <v>31</v>
      </c>
      <c r="B23" s="48">
        <f t="shared" si="4"/>
        <v>11473281.93</v>
      </c>
      <c r="C23" s="49">
        <v>30603.65</v>
      </c>
      <c r="D23" s="49">
        <v>727876.41</v>
      </c>
      <c r="E23" s="49">
        <v>181571.52</v>
      </c>
      <c r="F23" s="49">
        <v>274590.09000000003</v>
      </c>
      <c r="G23" s="50">
        <v>2337296.44</v>
      </c>
      <c r="H23" s="49">
        <v>397164.89</v>
      </c>
      <c r="I23" s="48">
        <v>750168.15</v>
      </c>
      <c r="J23" s="48">
        <v>556569.89</v>
      </c>
      <c r="K23" s="50">
        <v>4394957.95</v>
      </c>
      <c r="L23" s="50">
        <v>431170.81</v>
      </c>
      <c r="M23" s="51">
        <v>1391312.13</v>
      </c>
      <c r="N23" s="51"/>
    </row>
    <row r="24" spans="1:14" s="2" customFormat="1" ht="14.25" customHeight="1" x14ac:dyDescent="0.25">
      <c r="A24" s="69" t="s">
        <v>32</v>
      </c>
      <c r="B24" s="48">
        <f t="shared" si="4"/>
        <v>124796931.86000001</v>
      </c>
      <c r="C24" s="49">
        <v>16145354.439999999</v>
      </c>
      <c r="D24" s="50">
        <v>6047177.5999999996</v>
      </c>
      <c r="E24" s="49">
        <v>17116505.899999999</v>
      </c>
      <c r="F24" s="49">
        <v>10590827.130000001</v>
      </c>
      <c r="G24" s="50">
        <v>6393603.6600000001</v>
      </c>
      <c r="H24" s="49">
        <v>12816014.959999997</v>
      </c>
      <c r="I24" s="48">
        <v>9039379.1999999993</v>
      </c>
      <c r="J24" s="48">
        <v>8231769.3099999996</v>
      </c>
      <c r="K24" s="50">
        <v>10917794.82</v>
      </c>
      <c r="L24" s="50">
        <v>19987247.190000001</v>
      </c>
      <c r="M24" s="51">
        <v>7511257.6500000004</v>
      </c>
      <c r="N24" s="51"/>
    </row>
    <row r="25" spans="1:14" s="2" customFormat="1" ht="14.25" customHeight="1" x14ac:dyDescent="0.25">
      <c r="A25" s="69" t="s">
        <v>33</v>
      </c>
      <c r="B25" s="48">
        <f t="shared" si="4"/>
        <v>2847919.2</v>
      </c>
      <c r="C25" s="49">
        <v>0</v>
      </c>
      <c r="D25" s="49">
        <v>69924.399999999994</v>
      </c>
      <c r="E25" s="49">
        <v>634571</v>
      </c>
      <c r="F25" s="49">
        <v>107581.5</v>
      </c>
      <c r="G25" s="50">
        <v>363083.2</v>
      </c>
      <c r="H25" s="49">
        <v>461568.38</v>
      </c>
      <c r="I25" s="48">
        <v>227248</v>
      </c>
      <c r="J25" s="48">
        <v>398902.01</v>
      </c>
      <c r="K25" s="50">
        <v>289608.01</v>
      </c>
      <c r="L25" s="50">
        <v>66912.490000000005</v>
      </c>
      <c r="M25" s="51">
        <v>228520.21</v>
      </c>
      <c r="N25" s="51"/>
    </row>
    <row r="26" spans="1:14" s="4" customFormat="1" ht="14.25" customHeight="1" x14ac:dyDescent="0.25">
      <c r="A26" s="68" t="s">
        <v>34</v>
      </c>
      <c r="B26" s="47">
        <f t="shared" si="4"/>
        <v>30491427.919999998</v>
      </c>
      <c r="C26" s="47">
        <f>SUM(C27:C35)</f>
        <v>735948.47</v>
      </c>
      <c r="D26" s="47">
        <f>SUM(D27:D35)</f>
        <v>1558397.79</v>
      </c>
      <c r="E26" s="47">
        <f t="shared" ref="E26:J26" si="5">SUM(E27:E35)</f>
        <v>2964577.81</v>
      </c>
      <c r="F26" s="47">
        <f t="shared" si="5"/>
        <v>6265695.1300000008</v>
      </c>
      <c r="G26" s="47">
        <f t="shared" si="5"/>
        <v>4912963.0199999996</v>
      </c>
      <c r="H26" s="47">
        <f t="shared" si="5"/>
        <v>2879879.94</v>
      </c>
      <c r="I26" s="47">
        <f t="shared" si="5"/>
        <v>1033633.31</v>
      </c>
      <c r="J26" s="47">
        <f t="shared" si="5"/>
        <v>2480608.81</v>
      </c>
      <c r="K26" s="47">
        <f>SUM(K27:K35)</f>
        <v>2806947.4499999997</v>
      </c>
      <c r="L26" s="47">
        <f>SUM(L27:L35)</f>
        <v>3142970.28</v>
      </c>
      <c r="M26" s="47">
        <f>SUM(M27:M35)</f>
        <v>1709805.91</v>
      </c>
      <c r="N26" s="47">
        <f>SUM(N27:N35)</f>
        <v>0</v>
      </c>
    </row>
    <row r="27" spans="1:14" s="2" customFormat="1" ht="14.25" customHeight="1" x14ac:dyDescent="0.25">
      <c r="A27" s="69" t="s">
        <v>35</v>
      </c>
      <c r="B27" s="48">
        <f t="shared" si="4"/>
        <v>4488184.62</v>
      </c>
      <c r="C27" s="49">
        <v>420437.37</v>
      </c>
      <c r="D27" s="49">
        <v>619761.03</v>
      </c>
      <c r="E27" s="49">
        <v>1091026.01</v>
      </c>
      <c r="F27" s="49">
        <v>808642.18</v>
      </c>
      <c r="G27" s="50">
        <v>317306.8</v>
      </c>
      <c r="H27" s="49">
        <v>71221.78</v>
      </c>
      <c r="I27" s="48">
        <v>453394.45</v>
      </c>
      <c r="J27" s="48">
        <v>142337.44</v>
      </c>
      <c r="K27" s="50">
        <v>143284.28</v>
      </c>
      <c r="L27" s="50">
        <v>97892.36</v>
      </c>
      <c r="M27" s="51">
        <v>322880.92</v>
      </c>
      <c r="N27" s="51"/>
    </row>
    <row r="28" spans="1:14" s="2" customFormat="1" ht="14.25" customHeight="1" x14ac:dyDescent="0.25">
      <c r="A28" s="69" t="s">
        <v>36</v>
      </c>
      <c r="B28" s="48">
        <f t="shared" si="4"/>
        <v>1212336.3599999999</v>
      </c>
      <c r="C28" s="49">
        <v>1160.06</v>
      </c>
      <c r="D28" s="49">
        <v>4975</v>
      </c>
      <c r="E28" s="49">
        <v>13335</v>
      </c>
      <c r="F28" s="49">
        <v>650</v>
      </c>
      <c r="G28" s="50">
        <v>1888</v>
      </c>
      <c r="H28" s="49">
        <v>281719</v>
      </c>
      <c r="I28" s="48">
        <v>199.9</v>
      </c>
      <c r="J28" s="48">
        <v>281633</v>
      </c>
      <c r="K28" s="50">
        <v>71448.399999999994</v>
      </c>
      <c r="L28" s="50">
        <v>532908</v>
      </c>
      <c r="M28" s="51">
        <v>22420</v>
      </c>
      <c r="N28" s="51"/>
    </row>
    <row r="29" spans="1:14" s="2" customFormat="1" ht="14.25" customHeight="1" x14ac:dyDescent="0.25">
      <c r="A29" s="69" t="s">
        <v>37</v>
      </c>
      <c r="B29" s="48">
        <f t="shared" si="4"/>
        <v>1564132.36</v>
      </c>
      <c r="C29" s="49">
        <v>3092.45</v>
      </c>
      <c r="D29" s="49">
        <v>160</v>
      </c>
      <c r="E29" s="49">
        <v>174740.9</v>
      </c>
      <c r="F29" s="49">
        <v>3885.14</v>
      </c>
      <c r="G29" s="50">
        <v>615080.81000000006</v>
      </c>
      <c r="H29" s="49">
        <v>3330.32</v>
      </c>
      <c r="I29" s="48">
        <v>7225.04</v>
      </c>
      <c r="J29" s="48">
        <v>4390</v>
      </c>
      <c r="K29" s="50">
        <v>383807.01</v>
      </c>
      <c r="L29" s="50">
        <v>349736.09</v>
      </c>
      <c r="M29" s="51">
        <v>18684.599999999999</v>
      </c>
      <c r="N29" s="51"/>
    </row>
    <row r="30" spans="1:14" s="2" customFormat="1" ht="14.25" customHeight="1" x14ac:dyDescent="0.25">
      <c r="A30" s="69" t="s">
        <v>38</v>
      </c>
      <c r="B30" s="48">
        <f t="shared" si="4"/>
        <v>387292.02</v>
      </c>
      <c r="C30" s="49">
        <v>474.2</v>
      </c>
      <c r="D30" s="49">
        <v>0</v>
      </c>
      <c r="E30" s="49"/>
      <c r="F30" s="49">
        <v>0</v>
      </c>
      <c r="G30" s="50">
        <v>0</v>
      </c>
      <c r="H30" s="49">
        <v>0</v>
      </c>
      <c r="I30" s="48">
        <v>0</v>
      </c>
      <c r="J30" s="48">
        <v>0</v>
      </c>
      <c r="K30" s="50">
        <v>0</v>
      </c>
      <c r="L30" s="50">
        <v>386817.82</v>
      </c>
      <c r="M30" s="51">
        <v>0</v>
      </c>
      <c r="N30" s="51"/>
    </row>
    <row r="31" spans="1:14" s="2" customFormat="1" ht="14.25" customHeight="1" x14ac:dyDescent="0.25">
      <c r="A31" s="69" t="s">
        <v>39</v>
      </c>
      <c r="B31" s="48">
        <f t="shared" si="4"/>
        <v>337514.75999999995</v>
      </c>
      <c r="C31" s="49">
        <v>1995</v>
      </c>
      <c r="D31" s="49">
        <v>41104.199999999997</v>
      </c>
      <c r="E31" s="49">
        <v>7610.76</v>
      </c>
      <c r="F31" s="49">
        <v>1314.42</v>
      </c>
      <c r="G31" s="50">
        <v>193879.91</v>
      </c>
      <c r="H31" s="49">
        <v>255</v>
      </c>
      <c r="I31" s="48">
        <v>2832.3</v>
      </c>
      <c r="J31" s="48">
        <v>3495.75</v>
      </c>
      <c r="K31" s="50">
        <v>11915.5</v>
      </c>
      <c r="L31" s="50">
        <v>58582.06</v>
      </c>
      <c r="M31" s="51">
        <v>14529.86</v>
      </c>
      <c r="N31" s="51"/>
    </row>
    <row r="32" spans="1:14" s="2" customFormat="1" ht="14.25" customHeight="1" x14ac:dyDescent="0.25">
      <c r="A32" s="69" t="s">
        <v>40</v>
      </c>
      <c r="B32" s="48">
        <f t="shared" si="4"/>
        <v>728280.62</v>
      </c>
      <c r="C32" s="49">
        <v>10978.63</v>
      </c>
      <c r="D32" s="49">
        <v>32143</v>
      </c>
      <c r="E32" s="49">
        <v>40478.080000000002</v>
      </c>
      <c r="F32" s="49">
        <v>1425</v>
      </c>
      <c r="G32" s="50">
        <v>140554.29</v>
      </c>
      <c r="H32" s="49">
        <v>35445</v>
      </c>
      <c r="I32" s="48">
        <v>23630.03</v>
      </c>
      <c r="J32" s="48">
        <v>24266.51</v>
      </c>
      <c r="K32" s="50">
        <v>35073.089999999997</v>
      </c>
      <c r="L32" s="50">
        <v>155191.03</v>
      </c>
      <c r="M32" s="51">
        <v>229095.96</v>
      </c>
      <c r="N32" s="51"/>
    </row>
    <row r="33" spans="1:14" s="2" customFormat="1" ht="14.25" customHeight="1" x14ac:dyDescent="0.25">
      <c r="A33" s="69" t="s">
        <v>41</v>
      </c>
      <c r="B33" s="48">
        <f t="shared" si="4"/>
        <v>11244984.640000001</v>
      </c>
      <c r="C33" s="49">
        <v>168420.5</v>
      </c>
      <c r="D33" s="49">
        <v>515551.6</v>
      </c>
      <c r="E33" s="49">
        <v>1178384</v>
      </c>
      <c r="F33" s="49">
        <v>866903.2</v>
      </c>
      <c r="G33" s="50">
        <v>1646921.57</v>
      </c>
      <c r="H33" s="49">
        <v>2111930</v>
      </c>
      <c r="I33" s="48">
        <v>473795.9</v>
      </c>
      <c r="J33" s="48">
        <v>880295.01</v>
      </c>
      <c r="K33" s="50">
        <v>1902603.88</v>
      </c>
      <c r="L33" s="50">
        <v>630110.93999999994</v>
      </c>
      <c r="M33" s="51">
        <v>870068.04</v>
      </c>
      <c r="N33" s="51"/>
    </row>
    <row r="34" spans="1:14" s="2" customFormat="1" ht="14.25" customHeight="1" x14ac:dyDescent="0.25">
      <c r="A34" s="69" t="s">
        <v>42</v>
      </c>
      <c r="B34" s="48">
        <f t="shared" si="4"/>
        <v>0</v>
      </c>
      <c r="C34" s="49">
        <v>0</v>
      </c>
      <c r="D34" s="49">
        <v>0</v>
      </c>
      <c r="E34" s="49"/>
      <c r="F34" s="49">
        <v>0</v>
      </c>
      <c r="G34" s="50">
        <v>0</v>
      </c>
      <c r="H34" s="49">
        <v>0</v>
      </c>
      <c r="I34" s="48">
        <v>0</v>
      </c>
      <c r="J34" s="48">
        <v>0</v>
      </c>
      <c r="K34" s="50">
        <v>0</v>
      </c>
      <c r="L34" s="50">
        <v>0</v>
      </c>
      <c r="M34" s="51">
        <v>0</v>
      </c>
      <c r="N34" s="51"/>
    </row>
    <row r="35" spans="1:14" s="2" customFormat="1" ht="14.25" customHeight="1" x14ac:dyDescent="0.25">
      <c r="A35" s="69" t="s">
        <v>43</v>
      </c>
      <c r="B35" s="48">
        <f t="shared" si="4"/>
        <v>10528702.539999999</v>
      </c>
      <c r="C35" s="49">
        <v>129390.26</v>
      </c>
      <c r="D35" s="49">
        <v>344702.96</v>
      </c>
      <c r="E35" s="49">
        <v>459003.06</v>
      </c>
      <c r="F35" s="49">
        <v>4582875.1900000004</v>
      </c>
      <c r="G35" s="50">
        <v>1997331.64</v>
      </c>
      <c r="H35" s="49">
        <v>375978.84</v>
      </c>
      <c r="I35" s="48">
        <v>72555.69</v>
      </c>
      <c r="J35" s="48">
        <v>1144191.1000000001</v>
      </c>
      <c r="K35" s="50">
        <v>258815.29</v>
      </c>
      <c r="L35" s="50">
        <v>931731.98</v>
      </c>
      <c r="M35" s="51">
        <v>232126.53</v>
      </c>
      <c r="N35" s="51"/>
    </row>
    <row r="36" spans="1:14" s="4" customFormat="1" ht="14.25" customHeight="1" x14ac:dyDescent="0.25">
      <c r="A36" s="68" t="s">
        <v>44</v>
      </c>
      <c r="B36" s="47">
        <f>SUM(C36+D36+E36+F36+G36+H36+I36+J36+K36+L36+M36+N36)</f>
        <v>14442266.850000001</v>
      </c>
      <c r="C36" s="47">
        <f>SUM(C37:C43)</f>
        <v>464603.24</v>
      </c>
      <c r="D36" s="47">
        <f>SUM(D37:D43)</f>
        <v>662728.4</v>
      </c>
      <c r="E36" s="47">
        <f>SUM(E37:E43)</f>
        <v>0</v>
      </c>
      <c r="F36" s="47">
        <f>SUM(F37:F43)</f>
        <v>761705</v>
      </c>
      <c r="G36" s="65">
        <f t="shared" ref="G36" si="6">SUM(G37:G51)</f>
        <v>0</v>
      </c>
      <c r="H36" s="47">
        <f t="shared" ref="H36:I36" si="7">SUM(H37:H43)</f>
        <v>585000</v>
      </c>
      <c r="I36" s="47">
        <f t="shared" si="7"/>
        <v>3153786</v>
      </c>
      <c r="J36" s="47">
        <f>SUM(J37:J43)</f>
        <v>6500000</v>
      </c>
      <c r="K36" s="47">
        <f>SUM(K37:K43)</f>
        <v>249900</v>
      </c>
      <c r="L36" s="47">
        <f>SUM(L37:L43)</f>
        <v>1074750</v>
      </c>
      <c r="M36" s="47">
        <f>SUM(M37:M43)</f>
        <v>989794.21</v>
      </c>
      <c r="N36" s="47">
        <f>SUM(N37:N43)</f>
        <v>0</v>
      </c>
    </row>
    <row r="37" spans="1:14" s="2" customFormat="1" ht="14.25" customHeight="1" x14ac:dyDescent="0.25">
      <c r="A37" s="69" t="s">
        <v>45</v>
      </c>
      <c r="B37" s="48">
        <f t="shared" si="4"/>
        <v>11839188.4</v>
      </c>
      <c r="C37" s="50">
        <v>0</v>
      </c>
      <c r="D37" s="49">
        <v>332728.40000000002</v>
      </c>
      <c r="E37" s="49">
        <v>0</v>
      </c>
      <c r="F37" s="49">
        <v>500000</v>
      </c>
      <c r="G37" s="50">
        <v>0</v>
      </c>
      <c r="H37" s="49">
        <v>585000</v>
      </c>
      <c r="I37" s="48">
        <v>2696150</v>
      </c>
      <c r="J37" s="48">
        <v>6500000</v>
      </c>
      <c r="K37" s="71">
        <v>249900</v>
      </c>
      <c r="L37" s="50">
        <v>157500</v>
      </c>
      <c r="M37" s="51">
        <v>817910</v>
      </c>
      <c r="N37" s="51"/>
    </row>
    <row r="38" spans="1:14" s="2" customFormat="1" ht="14.25" customHeight="1" x14ac:dyDescent="0.25">
      <c r="A38" s="69" t="s">
        <v>46</v>
      </c>
      <c r="B38" s="48">
        <f t="shared" si="4"/>
        <v>0</v>
      </c>
      <c r="C38" s="50">
        <v>0</v>
      </c>
      <c r="D38" s="49">
        <v>0</v>
      </c>
      <c r="E38" s="49">
        <v>0</v>
      </c>
      <c r="F38" s="49">
        <v>0</v>
      </c>
      <c r="G38" s="50">
        <v>0</v>
      </c>
      <c r="H38" s="82">
        <v>0</v>
      </c>
      <c r="I38" s="48">
        <v>0</v>
      </c>
      <c r="J38" s="48">
        <v>0</v>
      </c>
      <c r="K38" s="51">
        <v>0</v>
      </c>
      <c r="L38" s="50">
        <v>0</v>
      </c>
      <c r="M38" s="51">
        <v>0</v>
      </c>
      <c r="N38" s="51"/>
    </row>
    <row r="39" spans="1:14" s="2" customFormat="1" ht="14.25" customHeight="1" x14ac:dyDescent="0.25">
      <c r="A39" s="69" t="s">
        <v>47</v>
      </c>
      <c r="B39" s="48">
        <f t="shared" si="4"/>
        <v>330000</v>
      </c>
      <c r="C39" s="50">
        <v>0</v>
      </c>
      <c r="D39" s="49">
        <v>330000</v>
      </c>
      <c r="E39" s="49">
        <v>0</v>
      </c>
      <c r="F39" s="49">
        <v>0</v>
      </c>
      <c r="G39" s="50">
        <v>0</v>
      </c>
      <c r="H39" s="82">
        <v>0</v>
      </c>
      <c r="I39" s="48">
        <v>0</v>
      </c>
      <c r="J39" s="48">
        <v>0</v>
      </c>
      <c r="K39" s="51">
        <v>0</v>
      </c>
      <c r="L39" s="50">
        <v>0</v>
      </c>
      <c r="M39" s="51">
        <v>0</v>
      </c>
      <c r="N39" s="51"/>
    </row>
    <row r="40" spans="1:14" s="2" customFormat="1" ht="14.25" customHeight="1" x14ac:dyDescent="0.25">
      <c r="A40" s="69" t="s">
        <v>48</v>
      </c>
      <c r="B40" s="48">
        <f t="shared" si="4"/>
        <v>0</v>
      </c>
      <c r="C40" s="50">
        <v>0</v>
      </c>
      <c r="D40" s="49">
        <v>0</v>
      </c>
      <c r="E40" s="49">
        <v>0</v>
      </c>
      <c r="F40" s="49">
        <v>0</v>
      </c>
      <c r="G40" s="50">
        <v>0</v>
      </c>
      <c r="H40" s="82">
        <v>0</v>
      </c>
      <c r="I40" s="48">
        <v>0</v>
      </c>
      <c r="J40" s="48">
        <v>0</v>
      </c>
      <c r="K40" s="51">
        <v>0</v>
      </c>
      <c r="L40" s="50"/>
      <c r="M40" s="51"/>
      <c r="N40" s="51"/>
    </row>
    <row r="41" spans="1:14" s="2" customFormat="1" ht="14.25" customHeight="1" x14ac:dyDescent="0.25">
      <c r="A41" s="69" t="s">
        <v>49</v>
      </c>
      <c r="B41" s="48">
        <f t="shared" si="4"/>
        <v>0</v>
      </c>
      <c r="C41" s="50">
        <v>0</v>
      </c>
      <c r="D41" s="49">
        <v>0</v>
      </c>
      <c r="E41" s="49">
        <v>0</v>
      </c>
      <c r="F41" s="49">
        <v>0</v>
      </c>
      <c r="G41" s="50">
        <v>0</v>
      </c>
      <c r="H41" s="82">
        <v>0</v>
      </c>
      <c r="I41" s="48">
        <v>0</v>
      </c>
      <c r="J41" s="48">
        <v>0</v>
      </c>
      <c r="K41" s="51">
        <v>0</v>
      </c>
      <c r="L41" s="50"/>
      <c r="M41" s="51"/>
      <c r="N41" s="51"/>
    </row>
    <row r="42" spans="1:14" s="2" customFormat="1" ht="14.25" customHeight="1" x14ac:dyDescent="0.25">
      <c r="A42" s="69" t="s">
        <v>50</v>
      </c>
      <c r="B42" s="48">
        <f>SUM(C42+D42+E42+F42+G42+H42+I42+J42+K42+L42+M42+N42)</f>
        <v>726308.24</v>
      </c>
      <c r="C42" s="50">
        <v>464603.24</v>
      </c>
      <c r="D42" s="49"/>
      <c r="E42" s="49">
        <v>0</v>
      </c>
      <c r="F42" s="49">
        <v>261705</v>
      </c>
      <c r="G42" s="50">
        <v>0</v>
      </c>
      <c r="H42" s="82">
        <v>0</v>
      </c>
      <c r="I42" s="48">
        <v>0</v>
      </c>
      <c r="J42" s="48">
        <v>0</v>
      </c>
      <c r="K42" s="51">
        <v>0</v>
      </c>
      <c r="L42" s="50"/>
      <c r="M42" s="51"/>
      <c r="N42" s="51"/>
    </row>
    <row r="43" spans="1:14" s="2" customFormat="1" ht="14.25" customHeight="1" x14ac:dyDescent="0.25">
      <c r="A43" s="69" t="s">
        <v>51</v>
      </c>
      <c r="B43" s="48">
        <f>SUM(C43+D43+E43+F43+G43+H43+I43+J43+K43+L43+M43+N43)</f>
        <v>1546770.21</v>
      </c>
      <c r="C43" s="24">
        <v>0</v>
      </c>
      <c r="D43" s="49">
        <v>0</v>
      </c>
      <c r="E43" s="49"/>
      <c r="F43" s="49"/>
      <c r="G43" s="50">
        <v>0</v>
      </c>
      <c r="H43" s="82">
        <v>0</v>
      </c>
      <c r="I43" s="48">
        <v>457636</v>
      </c>
      <c r="J43" s="48">
        <v>0</v>
      </c>
      <c r="K43" s="51">
        <v>0</v>
      </c>
      <c r="L43" s="50">
        <v>917250</v>
      </c>
      <c r="M43" s="51">
        <v>171884.21</v>
      </c>
      <c r="N43" s="51"/>
    </row>
    <row r="44" spans="1:14" s="4" customFormat="1" ht="14.25" customHeight="1" x14ac:dyDescent="0.25">
      <c r="A44" s="68" t="s">
        <v>52</v>
      </c>
      <c r="B44" s="47">
        <f t="shared" si="4"/>
        <v>0</v>
      </c>
      <c r="C44" s="47">
        <f t="shared" ref="C44" si="8">SUM(D44+E44+F44+G44+H44+I44+J44+K44+L44+M44+N44+O44)</f>
        <v>0</v>
      </c>
      <c r="D44" s="47">
        <f t="shared" ref="D44" si="9">SUM(E44+F44+G44+H44+I44+J44+K44+L44+M44+N44+O44+P44)</f>
        <v>0</v>
      </c>
      <c r="E44" s="47">
        <f t="shared" ref="E44" si="10">SUM(F44+G44+H44+I44+J44+K44+L44+M44+N44+O44+P44+Q44)</f>
        <v>0</v>
      </c>
      <c r="F44" s="47">
        <f t="shared" ref="F44" si="11">SUM(G44+H44+I44+J44+K44+L44+M44+N44+O44+P44+Q44+R44)</f>
        <v>0</v>
      </c>
      <c r="G44" s="47">
        <f t="shared" ref="G44" si="12">SUM(H44+I44+J44+K44+L44+M44+N44+O44+P44+Q44+R44+S44)</f>
        <v>0</v>
      </c>
      <c r="H44" s="83">
        <f t="shared" ref="H44" si="13">SUM(I44+J44+K44+L44+M44+N44+O44+P44+Q44+R44+S44+T44)</f>
        <v>0</v>
      </c>
      <c r="I44" s="83">
        <f t="shared" ref="I44" si="14">SUM(J44+K44+L44+M44+N44+O44+P44+Q44+R44+S44+T44+U44)</f>
        <v>0</v>
      </c>
      <c r="J44" s="83">
        <f t="shared" ref="J44" si="15">SUM(K44+L44+M44+N44+O44+P44+Q44+R44+S44+T44+U44+V44)</f>
        <v>0</v>
      </c>
      <c r="K44" s="83">
        <f t="shared" ref="K44" si="16">SUM(L44+M44+N44+O44+P44+Q44+R44+S44+T44+U44+V44+W44)</f>
        <v>0</v>
      </c>
      <c r="L44" s="83">
        <f t="shared" ref="L44" si="17">SUM(M44+N44+O44+P44+Q44+R44+S44+T44+U44+V44+W44+X44)</f>
        <v>0</v>
      </c>
      <c r="M44" s="83">
        <v>0</v>
      </c>
      <c r="N44" s="83">
        <f t="shared" ref="N44" si="18">SUM(O44+P44+Q44+R44+S44+T44+U44+V44+W44+X44+Y44+Z44)</f>
        <v>0</v>
      </c>
    </row>
    <row r="45" spans="1:14" s="2" customFormat="1" ht="14.25" customHeight="1" x14ac:dyDescent="0.25">
      <c r="A45" s="69" t="s">
        <v>53</v>
      </c>
      <c r="B45" s="48">
        <f t="shared" si="4"/>
        <v>0</v>
      </c>
      <c r="C45" s="50">
        <v>0</v>
      </c>
      <c r="D45" s="49">
        <v>0</v>
      </c>
      <c r="E45" s="49">
        <v>0</v>
      </c>
      <c r="F45" s="49">
        <v>0</v>
      </c>
      <c r="G45" s="50">
        <v>0</v>
      </c>
      <c r="H45" s="82">
        <v>0</v>
      </c>
      <c r="I45" s="48">
        <v>0</v>
      </c>
      <c r="J45" s="48">
        <v>0</v>
      </c>
      <c r="K45" s="51">
        <v>0</v>
      </c>
      <c r="L45" s="51">
        <v>0</v>
      </c>
      <c r="M45" s="51">
        <v>0</v>
      </c>
      <c r="N45" s="51"/>
    </row>
    <row r="46" spans="1:14" s="2" customFormat="1" ht="14.25" customHeight="1" x14ac:dyDescent="0.25">
      <c r="A46" s="69" t="s">
        <v>54</v>
      </c>
      <c r="B46" s="48">
        <f t="shared" si="4"/>
        <v>0</v>
      </c>
      <c r="C46" s="50">
        <v>0</v>
      </c>
      <c r="D46" s="49">
        <v>0</v>
      </c>
      <c r="E46" s="49">
        <v>0</v>
      </c>
      <c r="F46" s="49">
        <v>0</v>
      </c>
      <c r="G46" s="50">
        <v>0</v>
      </c>
      <c r="H46" s="82">
        <v>0</v>
      </c>
      <c r="I46" s="48">
        <v>0</v>
      </c>
      <c r="J46" s="48">
        <v>0</v>
      </c>
      <c r="K46" s="51">
        <v>0</v>
      </c>
      <c r="L46" s="50">
        <v>0</v>
      </c>
      <c r="M46" s="51">
        <v>0</v>
      </c>
      <c r="N46" s="51"/>
    </row>
    <row r="47" spans="1:14" s="2" customFormat="1" ht="14.25" customHeight="1" x14ac:dyDescent="0.25">
      <c r="A47" s="69" t="s">
        <v>55</v>
      </c>
      <c r="B47" s="48">
        <f t="shared" si="4"/>
        <v>0</v>
      </c>
      <c r="C47" s="50">
        <v>0</v>
      </c>
      <c r="D47" s="49">
        <v>0</v>
      </c>
      <c r="E47" s="49">
        <v>0</v>
      </c>
      <c r="F47" s="49">
        <v>0</v>
      </c>
      <c r="G47" s="50">
        <v>0</v>
      </c>
      <c r="H47" s="82">
        <v>0</v>
      </c>
      <c r="I47" s="48">
        <v>0</v>
      </c>
      <c r="J47" s="48">
        <v>0</v>
      </c>
      <c r="K47" s="51">
        <v>0</v>
      </c>
      <c r="L47" s="50">
        <v>0</v>
      </c>
      <c r="M47" s="51">
        <v>0</v>
      </c>
      <c r="N47" s="51"/>
    </row>
    <row r="48" spans="1:14" s="2" customFormat="1" ht="14.25" customHeight="1" x14ac:dyDescent="0.25">
      <c r="A48" s="69" t="s">
        <v>56</v>
      </c>
      <c r="B48" s="48">
        <f t="shared" si="4"/>
        <v>0</v>
      </c>
      <c r="C48" s="24">
        <v>0</v>
      </c>
      <c r="D48" s="49">
        <v>0</v>
      </c>
      <c r="E48" s="49">
        <v>0</v>
      </c>
      <c r="F48" s="49">
        <v>0</v>
      </c>
      <c r="G48" s="50">
        <v>0</v>
      </c>
      <c r="H48" s="82">
        <v>0</v>
      </c>
      <c r="I48" s="48">
        <v>0</v>
      </c>
      <c r="J48" s="48">
        <v>0</v>
      </c>
      <c r="K48" s="51">
        <v>0</v>
      </c>
      <c r="L48" s="50">
        <v>0</v>
      </c>
      <c r="M48" s="51">
        <v>0</v>
      </c>
      <c r="N48" s="51"/>
    </row>
    <row r="49" spans="1:14" s="2" customFormat="1" ht="14.25" customHeight="1" x14ac:dyDescent="0.25">
      <c r="A49" s="69" t="s">
        <v>57</v>
      </c>
      <c r="B49" s="48">
        <f t="shared" ref="B49:B73" si="19">SUM(C49+D49+E49+F49+G49+H49+I49+J49+K49+L49+M49+N49)</f>
        <v>0</v>
      </c>
      <c r="C49" s="50">
        <v>0</v>
      </c>
      <c r="D49" s="49">
        <v>0</v>
      </c>
      <c r="E49" s="49">
        <v>0</v>
      </c>
      <c r="F49" s="49">
        <v>0</v>
      </c>
      <c r="G49" s="50">
        <v>0</v>
      </c>
      <c r="H49" s="82">
        <v>0</v>
      </c>
      <c r="I49" s="48">
        <v>0</v>
      </c>
      <c r="J49" s="48">
        <v>0</v>
      </c>
      <c r="K49" s="51">
        <v>0</v>
      </c>
      <c r="L49" s="50">
        <v>0</v>
      </c>
      <c r="M49" s="51">
        <v>0</v>
      </c>
      <c r="N49" s="51"/>
    </row>
    <row r="50" spans="1:14" s="2" customFormat="1" ht="14.25" customHeight="1" x14ac:dyDescent="0.25">
      <c r="A50" s="69" t="s">
        <v>58</v>
      </c>
      <c r="B50" s="48">
        <f t="shared" si="19"/>
        <v>0</v>
      </c>
      <c r="C50" s="50">
        <v>0</v>
      </c>
      <c r="D50" s="49">
        <v>0</v>
      </c>
      <c r="E50" s="49">
        <v>0</v>
      </c>
      <c r="F50" s="49">
        <v>0</v>
      </c>
      <c r="G50" s="50">
        <v>0</v>
      </c>
      <c r="H50" s="82">
        <v>0</v>
      </c>
      <c r="I50" s="48">
        <v>0</v>
      </c>
      <c r="J50" s="48">
        <v>0</v>
      </c>
      <c r="K50" s="51">
        <v>0</v>
      </c>
      <c r="L50" s="50">
        <v>0</v>
      </c>
      <c r="M50" s="51">
        <v>0</v>
      </c>
      <c r="N50" s="51"/>
    </row>
    <row r="51" spans="1:14" s="2" customFormat="1" ht="14.25" customHeight="1" x14ac:dyDescent="0.25">
      <c r="A51" s="69" t="s">
        <v>59</v>
      </c>
      <c r="B51" s="48">
        <f t="shared" si="19"/>
        <v>0</v>
      </c>
      <c r="C51" s="24">
        <v>0</v>
      </c>
      <c r="D51" s="49">
        <v>0</v>
      </c>
      <c r="E51" s="49">
        <v>0</v>
      </c>
      <c r="F51" s="49">
        <v>0</v>
      </c>
      <c r="G51" s="50">
        <v>0</v>
      </c>
      <c r="H51" s="82">
        <v>0</v>
      </c>
      <c r="I51" s="48">
        <v>0</v>
      </c>
      <c r="J51" s="48">
        <v>0</v>
      </c>
      <c r="K51" s="51">
        <v>0</v>
      </c>
      <c r="L51" s="50"/>
      <c r="M51" s="51">
        <v>0</v>
      </c>
      <c r="N51" s="51"/>
    </row>
    <row r="52" spans="1:14" s="4" customFormat="1" ht="14.25" customHeight="1" x14ac:dyDescent="0.25">
      <c r="A52" s="68" t="s">
        <v>60</v>
      </c>
      <c r="B52" s="47">
        <f t="shared" si="19"/>
        <v>18450580.91</v>
      </c>
      <c r="C52" s="47">
        <f>SUM(C53:C61)</f>
        <v>324344.61000000004</v>
      </c>
      <c r="D52" s="47">
        <f>SUM(D53:D61)</f>
        <v>1009088.36</v>
      </c>
      <c r="E52" s="47">
        <f t="shared" ref="E52:J52" si="20">SUM(E53:E61)</f>
        <v>507870.66000000003</v>
      </c>
      <c r="F52" s="47">
        <f t="shared" si="20"/>
        <v>688349.67</v>
      </c>
      <c r="G52" s="47">
        <f t="shared" si="20"/>
        <v>7901365.1799999997</v>
      </c>
      <c r="H52" s="47">
        <f t="shared" si="20"/>
        <v>54606.38</v>
      </c>
      <c r="I52" s="47">
        <f t="shared" si="20"/>
        <v>1038526.9199999999</v>
      </c>
      <c r="J52" s="47">
        <f t="shared" si="20"/>
        <v>451956.12</v>
      </c>
      <c r="K52" s="47">
        <f>SUM(K53:K61)</f>
        <v>35800.769999999997</v>
      </c>
      <c r="L52" s="47">
        <f>SUM(L53:L61)</f>
        <v>729436.03</v>
      </c>
      <c r="M52" s="47">
        <f>SUM(M53:M61)</f>
        <v>5709236.21</v>
      </c>
      <c r="N52" s="47">
        <f>SUM(N53:N61)</f>
        <v>0</v>
      </c>
    </row>
    <row r="53" spans="1:14" s="2" customFormat="1" ht="14.25" customHeight="1" x14ac:dyDescent="0.25">
      <c r="A53" s="69" t="s">
        <v>61</v>
      </c>
      <c r="B53" s="48">
        <f t="shared" si="19"/>
        <v>10097323.329999998</v>
      </c>
      <c r="C53" s="50">
        <v>299014.34000000003</v>
      </c>
      <c r="D53" s="49">
        <v>987674.86</v>
      </c>
      <c r="E53" s="49">
        <v>409494.19</v>
      </c>
      <c r="F53" s="49">
        <v>74694.91</v>
      </c>
      <c r="G53" s="50">
        <v>7169145.3700000001</v>
      </c>
      <c r="H53" s="49">
        <v>34180.85</v>
      </c>
      <c r="I53" s="48">
        <v>735675.2</v>
      </c>
      <c r="J53" s="48">
        <v>72434.600000000006</v>
      </c>
      <c r="K53" s="50">
        <v>12269.83</v>
      </c>
      <c r="L53" s="50">
        <v>0</v>
      </c>
      <c r="M53" s="51">
        <v>302739.18</v>
      </c>
      <c r="N53" s="51"/>
    </row>
    <row r="54" spans="1:14" s="2" customFormat="1" ht="14.25" customHeight="1" x14ac:dyDescent="0.25">
      <c r="A54" s="69" t="s">
        <v>62</v>
      </c>
      <c r="B54" s="48">
        <f t="shared" si="19"/>
        <v>0</v>
      </c>
      <c r="C54" s="50">
        <v>0</v>
      </c>
      <c r="D54" s="49">
        <v>0</v>
      </c>
      <c r="E54" s="49"/>
      <c r="F54" s="49">
        <v>0</v>
      </c>
      <c r="G54" s="50">
        <v>0</v>
      </c>
      <c r="H54" s="49">
        <v>0</v>
      </c>
      <c r="I54" s="48">
        <v>0</v>
      </c>
      <c r="J54" s="48"/>
      <c r="K54" s="50">
        <v>0</v>
      </c>
      <c r="L54" s="50">
        <v>0</v>
      </c>
      <c r="M54" s="51">
        <v>0</v>
      </c>
      <c r="N54" s="51"/>
    </row>
    <row r="55" spans="1:14" s="2" customFormat="1" ht="14.25" customHeight="1" x14ac:dyDescent="0.25">
      <c r="A55" s="69" t="s">
        <v>63</v>
      </c>
      <c r="B55" s="48">
        <f t="shared" si="19"/>
        <v>725890.55</v>
      </c>
      <c r="C55" s="50">
        <v>0</v>
      </c>
      <c r="D55" s="49">
        <v>0</v>
      </c>
      <c r="E55" s="49"/>
      <c r="F55" s="49">
        <v>0</v>
      </c>
      <c r="G55" s="50">
        <v>1917.5</v>
      </c>
      <c r="H55" s="49">
        <v>0</v>
      </c>
      <c r="I55" s="48">
        <v>950</v>
      </c>
      <c r="J55" s="48"/>
      <c r="K55" s="50">
        <v>3894</v>
      </c>
      <c r="L55" s="50">
        <v>265505.90000000002</v>
      </c>
      <c r="M55" s="51">
        <v>453623.15</v>
      </c>
      <c r="N55" s="51"/>
    </row>
    <row r="56" spans="1:14" s="2" customFormat="1" ht="14.25" customHeight="1" x14ac:dyDescent="0.25">
      <c r="A56" s="69" t="s">
        <v>64</v>
      </c>
      <c r="B56" s="48">
        <f t="shared" si="19"/>
        <v>4956449.88</v>
      </c>
      <c r="C56" s="50">
        <v>0</v>
      </c>
      <c r="D56" s="49">
        <v>0</v>
      </c>
      <c r="E56" s="49"/>
      <c r="F56" s="49">
        <v>0</v>
      </c>
      <c r="G56" s="50">
        <v>3576</v>
      </c>
      <c r="H56" s="49">
        <v>0</v>
      </c>
      <c r="I56" s="48">
        <v>0</v>
      </c>
      <c r="J56" s="48"/>
      <c r="K56" s="50">
        <v>0</v>
      </c>
      <c r="L56" s="50">
        <v>0</v>
      </c>
      <c r="M56" s="51">
        <v>4952873.88</v>
      </c>
      <c r="N56" s="51"/>
    </row>
    <row r="57" spans="1:14" s="2" customFormat="1" ht="14.25" customHeight="1" x14ac:dyDescent="0.25">
      <c r="A57" s="69" t="s">
        <v>65</v>
      </c>
      <c r="B57" s="48">
        <f t="shared" si="19"/>
        <v>1126677.1499999999</v>
      </c>
      <c r="C57" s="50">
        <v>25330.27</v>
      </c>
      <c r="D57" s="49">
        <v>0</v>
      </c>
      <c r="E57" s="49">
        <v>8723</v>
      </c>
      <c r="F57" s="49">
        <v>0</v>
      </c>
      <c r="G57" s="50">
        <v>726726.31</v>
      </c>
      <c r="H57" s="49">
        <v>17945.53</v>
      </c>
      <c r="I57" s="48">
        <v>67235</v>
      </c>
      <c r="J57" s="48">
        <v>150905.22</v>
      </c>
      <c r="K57" s="50">
        <v>19636.939999999999</v>
      </c>
      <c r="L57" s="50">
        <v>110174.88</v>
      </c>
      <c r="M57" s="51">
        <v>0</v>
      </c>
      <c r="N57" s="51"/>
    </row>
    <row r="58" spans="1:14" s="2" customFormat="1" ht="14.25" customHeight="1" x14ac:dyDescent="0.25">
      <c r="A58" s="69" t="s">
        <v>66</v>
      </c>
      <c r="B58" s="48">
        <f t="shared" si="19"/>
        <v>334218.21999999997</v>
      </c>
      <c r="C58" s="50">
        <v>0</v>
      </c>
      <c r="D58" s="49">
        <v>21413.5</v>
      </c>
      <c r="E58" s="49">
        <v>89653.47</v>
      </c>
      <c r="F58" s="49">
        <v>0</v>
      </c>
      <c r="G58" s="50">
        <v>0</v>
      </c>
      <c r="H58" s="49">
        <v>0</v>
      </c>
      <c r="I58" s="48">
        <v>400</v>
      </c>
      <c r="J58" s="48"/>
      <c r="K58" s="50">
        <v>0</v>
      </c>
      <c r="L58" s="50">
        <v>222751.25</v>
      </c>
      <c r="M58" s="51">
        <v>0</v>
      </c>
      <c r="N58" s="51"/>
    </row>
    <row r="59" spans="1:14" s="2" customFormat="1" ht="14.25" customHeight="1" x14ac:dyDescent="0.25">
      <c r="A59" s="69" t="s">
        <v>67</v>
      </c>
      <c r="B59" s="48">
        <f t="shared" si="19"/>
        <v>0</v>
      </c>
      <c r="C59" s="50">
        <v>0</v>
      </c>
      <c r="D59" s="49">
        <v>0</v>
      </c>
      <c r="E59" s="49"/>
      <c r="F59" s="49">
        <v>0</v>
      </c>
      <c r="G59" s="50">
        <v>0</v>
      </c>
      <c r="H59" s="49">
        <v>0</v>
      </c>
      <c r="I59" s="48">
        <v>0</v>
      </c>
      <c r="J59" s="48"/>
      <c r="K59" s="50">
        <v>0</v>
      </c>
      <c r="L59" s="50">
        <v>0</v>
      </c>
      <c r="M59" s="51">
        <v>0</v>
      </c>
      <c r="N59" s="51"/>
    </row>
    <row r="60" spans="1:14" s="2" customFormat="1" ht="14.25" customHeight="1" x14ac:dyDescent="0.25">
      <c r="A60" s="69" t="s">
        <v>68</v>
      </c>
      <c r="B60" s="48">
        <f t="shared" si="19"/>
        <v>844751.06</v>
      </c>
      <c r="C60" s="50">
        <v>0</v>
      </c>
      <c r="D60" s="49">
        <v>0</v>
      </c>
      <c r="E60" s="49"/>
      <c r="F60" s="49">
        <v>613654.76</v>
      </c>
      <c r="G60" s="50">
        <v>0</v>
      </c>
      <c r="H60" s="49">
        <v>2480</v>
      </c>
      <c r="I60" s="48">
        <v>0</v>
      </c>
      <c r="J60" s="48">
        <v>228616.3</v>
      </c>
      <c r="K60" s="50">
        <v>0</v>
      </c>
      <c r="L60" s="50">
        <v>0</v>
      </c>
      <c r="M60" s="51">
        <v>0</v>
      </c>
      <c r="N60" s="51"/>
    </row>
    <row r="61" spans="1:14" s="2" customFormat="1" ht="14.25" customHeight="1" x14ac:dyDescent="0.25">
      <c r="A61" s="69" t="s">
        <v>69</v>
      </c>
      <c r="B61" s="48">
        <f t="shared" si="19"/>
        <v>365270.72</v>
      </c>
      <c r="C61" s="50">
        <v>0</v>
      </c>
      <c r="D61" s="49">
        <v>0</v>
      </c>
      <c r="E61" s="49"/>
      <c r="F61" s="49">
        <v>0</v>
      </c>
      <c r="G61" s="50">
        <v>0</v>
      </c>
      <c r="H61" s="49">
        <v>0</v>
      </c>
      <c r="I61" s="48">
        <v>234266.72</v>
      </c>
      <c r="J61" s="48"/>
      <c r="K61" s="50">
        <v>0</v>
      </c>
      <c r="L61" s="50">
        <v>131004</v>
      </c>
      <c r="M61" s="51">
        <v>0</v>
      </c>
      <c r="N61" s="51"/>
    </row>
    <row r="62" spans="1:14" s="4" customFormat="1" ht="14.25" customHeight="1" x14ac:dyDescent="0.25">
      <c r="A62" s="68" t="s">
        <v>70</v>
      </c>
      <c r="B62" s="47">
        <f>SUM(C62+D62+E62+F62+G62+H62+I62+J62+K62+L62+M62+N62)</f>
        <v>176746457.61999997</v>
      </c>
      <c r="C62" s="47">
        <f t="shared" ref="C62:M62" si="21">SUM(C63:C66)</f>
        <v>14794360.66</v>
      </c>
      <c r="D62" s="47">
        <f t="shared" si="21"/>
        <v>16126766.949999999</v>
      </c>
      <c r="E62" s="47">
        <f t="shared" si="21"/>
        <v>13828861.02</v>
      </c>
      <c r="F62" s="47">
        <f t="shared" si="21"/>
        <v>16769439.07</v>
      </c>
      <c r="G62" s="47">
        <f t="shared" si="21"/>
        <v>13266690.1</v>
      </c>
      <c r="H62" s="47">
        <f t="shared" si="21"/>
        <v>19448496.399999999</v>
      </c>
      <c r="I62" s="47">
        <f t="shared" si="21"/>
        <v>52000</v>
      </c>
      <c r="J62" s="47">
        <f t="shared" si="21"/>
        <v>15074497.66</v>
      </c>
      <c r="K62" s="47">
        <f>SUM(K63:K66)</f>
        <v>48797320.100000001</v>
      </c>
      <c r="L62" s="47">
        <f t="shared" si="21"/>
        <v>9372763.6600000001</v>
      </c>
      <c r="M62" s="47">
        <f t="shared" si="21"/>
        <v>9215262</v>
      </c>
      <c r="N62" s="72">
        <f>SUM(N63:N66)</f>
        <v>0</v>
      </c>
    </row>
    <row r="63" spans="1:14" s="2" customFormat="1" ht="14.25" customHeight="1" x14ac:dyDescent="0.25">
      <c r="A63" s="69" t="s">
        <v>71</v>
      </c>
      <c r="B63" s="48">
        <f t="shared" si="19"/>
        <v>7193288.9500000011</v>
      </c>
      <c r="C63" s="50">
        <v>795036.69</v>
      </c>
      <c r="D63" s="49">
        <v>866639.1</v>
      </c>
      <c r="E63" s="49">
        <v>139620.82</v>
      </c>
      <c r="F63" s="49">
        <v>169388.27</v>
      </c>
      <c r="G63" s="50">
        <v>704237.65</v>
      </c>
      <c r="H63" s="49"/>
      <c r="I63" s="48">
        <v>12000</v>
      </c>
      <c r="J63" s="48">
        <v>809338.69</v>
      </c>
      <c r="K63" s="50">
        <v>2317123.25</v>
      </c>
      <c r="L63" s="51">
        <v>548970.73</v>
      </c>
      <c r="M63" s="51">
        <v>830933.75</v>
      </c>
      <c r="N63" s="51"/>
    </row>
    <row r="64" spans="1:14" s="2" customFormat="1" ht="14.25" customHeight="1" x14ac:dyDescent="0.25">
      <c r="A64" s="69" t="s">
        <v>72</v>
      </c>
      <c r="B64" s="48">
        <f t="shared" si="19"/>
        <v>169553168.66999999</v>
      </c>
      <c r="C64" s="50">
        <v>13999323.970000001</v>
      </c>
      <c r="D64" s="49">
        <v>15260127.85</v>
      </c>
      <c r="E64" s="49">
        <v>13689240.199999999</v>
      </c>
      <c r="F64" s="49">
        <v>16600050.800000001</v>
      </c>
      <c r="G64" s="50">
        <v>12562452.449999999</v>
      </c>
      <c r="H64" s="49">
        <v>19448496.399999999</v>
      </c>
      <c r="I64" s="48">
        <v>40000</v>
      </c>
      <c r="J64" s="48">
        <v>14265158.970000001</v>
      </c>
      <c r="K64" s="50">
        <v>46480196.850000001</v>
      </c>
      <c r="L64" s="51">
        <v>8823792.9299999997</v>
      </c>
      <c r="M64" s="51">
        <v>8384328.25</v>
      </c>
      <c r="N64" s="50"/>
    </row>
    <row r="65" spans="1:14" s="2" customFormat="1" ht="14.25" customHeight="1" x14ac:dyDescent="0.25">
      <c r="A65" s="69" t="s">
        <v>73</v>
      </c>
      <c r="B65" s="48">
        <f t="shared" si="19"/>
        <v>0</v>
      </c>
      <c r="C65" s="50">
        <v>0</v>
      </c>
      <c r="D65" s="49">
        <v>0</v>
      </c>
      <c r="E65" s="49">
        <v>0</v>
      </c>
      <c r="F65" s="49">
        <v>0</v>
      </c>
      <c r="G65" s="50">
        <v>0</v>
      </c>
      <c r="H65" s="49">
        <v>0</v>
      </c>
      <c r="I65" s="48">
        <v>0</v>
      </c>
      <c r="J65" s="48">
        <v>0</v>
      </c>
      <c r="K65" s="51">
        <v>0</v>
      </c>
      <c r="L65" s="51">
        <v>0</v>
      </c>
      <c r="M65" s="51"/>
      <c r="N65" s="51"/>
    </row>
    <row r="66" spans="1:14" s="2" customFormat="1" ht="14.25" customHeight="1" x14ac:dyDescent="0.25">
      <c r="A66" s="69" t="s">
        <v>74</v>
      </c>
      <c r="B66" s="48">
        <f t="shared" si="19"/>
        <v>0</v>
      </c>
      <c r="C66" s="65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8">
        <v>0</v>
      </c>
      <c r="J66" s="48">
        <v>0</v>
      </c>
      <c r="K66" s="51">
        <v>0</v>
      </c>
      <c r="L66" s="51">
        <v>0</v>
      </c>
      <c r="M66" s="51"/>
      <c r="N66" s="51"/>
    </row>
    <row r="67" spans="1:14" s="4" customFormat="1" ht="14.25" customHeight="1" x14ac:dyDescent="0.25">
      <c r="A67" s="68" t="s">
        <v>75</v>
      </c>
      <c r="B67" s="47">
        <f t="shared" si="19"/>
        <v>0</v>
      </c>
      <c r="C67" s="47">
        <f t="shared" ref="C67" si="22">SUM(D67+E67+F67+G67+H67+I67+J67+K67+L67+M67+N67+O67)</f>
        <v>0</v>
      </c>
      <c r="D67" s="47">
        <f t="shared" ref="D67" si="23">SUM(E67+F67+G67+H67+I67+J67+K67+L67+M67+N67+O67+P67)</f>
        <v>0</v>
      </c>
      <c r="E67" s="47">
        <f t="shared" ref="E67" si="24">SUM(F67+G67+H67+I67+J67+K67+L67+M67+N67+O67+P67+Q67)</f>
        <v>0</v>
      </c>
      <c r="F67" s="47">
        <f t="shared" ref="F67" si="25">SUM(G67+H67+I67+J67+K67+L67+M67+N67+O67+P67+Q67+R67)</f>
        <v>0</v>
      </c>
      <c r="G67" s="47">
        <f t="shared" ref="G67" si="26">SUM(H67+I67+J67+K67+L67+M67+N67+O67+P67+Q67+R67+S67)</f>
        <v>0</v>
      </c>
      <c r="H67" s="47">
        <f t="shared" ref="H67:I67" si="27">SUM(I67+J67+K67+L67+M67+N67+O67+P67+Q67+R67+S67+T67)</f>
        <v>0</v>
      </c>
      <c r="I67" s="47">
        <f t="shared" si="27"/>
        <v>0</v>
      </c>
      <c r="J67" s="47">
        <f t="shared" ref="J67" si="28">SUM(K67+L67+M67+N67+O67+P67+Q67+R67+S67+T67+U67+V67)</f>
        <v>0</v>
      </c>
      <c r="K67" s="47">
        <f t="shared" ref="K67" si="29">SUM(L67+M67+N67+O67+P67+Q67+R67+S67+T67+U67+V67+W67)</f>
        <v>0</v>
      </c>
      <c r="L67" s="47">
        <f t="shared" ref="L67" si="30">SUM(M67+N67+O67+P67+Q67+R67+S67+T67+U67+V67+W67+X67)</f>
        <v>0</v>
      </c>
      <c r="M67" s="47">
        <f t="shared" ref="M67:N67" si="31">SUM(N67+O67+P67+Q67+R67+S67+T67+U67+V67+W67+X67+Y67)</f>
        <v>0</v>
      </c>
      <c r="N67" s="47">
        <f t="shared" si="31"/>
        <v>0</v>
      </c>
    </row>
    <row r="68" spans="1:14" s="2" customFormat="1" ht="14.25" customHeight="1" x14ac:dyDescent="0.25">
      <c r="A68" s="69" t="s">
        <v>76</v>
      </c>
      <c r="B68" s="48">
        <f t="shared" si="19"/>
        <v>0</v>
      </c>
      <c r="C68" s="50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8">
        <v>0</v>
      </c>
      <c r="J68" s="48">
        <v>0</v>
      </c>
      <c r="K68" s="51">
        <v>0</v>
      </c>
      <c r="L68" s="51"/>
      <c r="M68" s="51"/>
      <c r="N68" s="51"/>
    </row>
    <row r="69" spans="1:14" s="2" customFormat="1" ht="14.25" customHeight="1" x14ac:dyDescent="0.25">
      <c r="A69" s="69" t="s">
        <v>77</v>
      </c>
      <c r="B69" s="48">
        <f t="shared" si="19"/>
        <v>0</v>
      </c>
      <c r="C69" s="65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8">
        <v>0</v>
      </c>
      <c r="J69" s="48">
        <v>0</v>
      </c>
      <c r="K69" s="51">
        <v>0</v>
      </c>
      <c r="L69" s="51"/>
      <c r="M69" s="51"/>
      <c r="N69" s="51"/>
    </row>
    <row r="70" spans="1:14" s="2" customFormat="1" ht="14.25" customHeight="1" x14ac:dyDescent="0.25">
      <c r="A70" s="68" t="s">
        <v>78</v>
      </c>
      <c r="B70" s="47">
        <f t="shared" si="19"/>
        <v>0</v>
      </c>
      <c r="C70" s="47">
        <f t="shared" ref="C70" si="32">SUM(D70+E70+F70+G70+H70+I70+J70+K70+L70+M70+N70+O70)</f>
        <v>0</v>
      </c>
      <c r="D70" s="47">
        <f t="shared" ref="D70" si="33">SUM(E70+F70+G70+H70+I70+J70+K70+L70+M70+N70+O70+P70)</f>
        <v>0</v>
      </c>
      <c r="E70" s="47">
        <f t="shared" ref="E70" si="34">SUM(F70+G70+H70+I70+J70+K70+L70+M70+N70+O70+P70+Q70)</f>
        <v>0</v>
      </c>
      <c r="F70" s="47">
        <f t="shared" ref="F70" si="35">SUM(G70+H70+I70+J70+K70+L70+M70+N70+O70+P70+Q70+R70)</f>
        <v>0</v>
      </c>
      <c r="G70" s="47">
        <f t="shared" ref="G70" si="36">SUM(H70+I70+J70+K70+L70+M70+N70+O70+P70+Q70+R70+S70)</f>
        <v>0</v>
      </c>
      <c r="H70" s="47">
        <f t="shared" ref="H70:I70" si="37">SUM(I70+J70+K70+L70+M70+N70+O70+P70+Q70+R70+S70+T70)</f>
        <v>0</v>
      </c>
      <c r="I70" s="47">
        <f t="shared" si="37"/>
        <v>0</v>
      </c>
      <c r="J70" s="47">
        <f t="shared" ref="J70" si="38">SUM(K70+L70+M70+N70+O70+P70+Q70+R70+S70+T70+U70+V70)</f>
        <v>0</v>
      </c>
      <c r="K70" s="47">
        <f t="shared" ref="K70" si="39">SUM(L70+M70+N70+O70+P70+Q70+R70+S70+T70+U70+V70+W70)</f>
        <v>0</v>
      </c>
      <c r="L70" s="47">
        <f t="shared" ref="L70" si="40">SUM(M70+N70+O70+P70+Q70+R70+S70+T70+U70+V70+W70+X70)</f>
        <v>0</v>
      </c>
      <c r="M70" s="47">
        <f t="shared" ref="M70:N70" si="41">SUM(N70+O70+P70+Q70+R70+S70+T70+U70+V70+W70+X70+Y70)</f>
        <v>0</v>
      </c>
      <c r="N70" s="47">
        <f t="shared" si="41"/>
        <v>0</v>
      </c>
    </row>
    <row r="71" spans="1:14" s="2" customFormat="1" ht="14.25" customHeight="1" x14ac:dyDescent="0.25">
      <c r="A71" s="69" t="s">
        <v>79</v>
      </c>
      <c r="B71" s="48">
        <f t="shared" si="19"/>
        <v>0</v>
      </c>
      <c r="C71" s="65">
        <v>0</v>
      </c>
      <c r="D71" s="49">
        <v>0</v>
      </c>
      <c r="E71" s="49"/>
      <c r="F71" s="49">
        <v>0</v>
      </c>
      <c r="G71" s="49">
        <v>0</v>
      </c>
      <c r="H71" s="49">
        <v>0</v>
      </c>
      <c r="I71" s="48">
        <v>0</v>
      </c>
      <c r="J71" s="48">
        <v>0</v>
      </c>
      <c r="K71" s="51">
        <v>0</v>
      </c>
      <c r="L71" s="51"/>
      <c r="M71" s="51"/>
      <c r="N71" s="51"/>
    </row>
    <row r="72" spans="1:14" s="2" customFormat="1" ht="14.25" customHeight="1" x14ac:dyDescent="0.25">
      <c r="A72" s="69" t="s">
        <v>80</v>
      </c>
      <c r="B72" s="48">
        <f t="shared" si="19"/>
        <v>0</v>
      </c>
      <c r="C72" s="65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8">
        <v>0</v>
      </c>
      <c r="J72" s="48">
        <v>0</v>
      </c>
      <c r="K72" s="51">
        <v>0</v>
      </c>
      <c r="L72" s="51"/>
      <c r="M72" s="51"/>
      <c r="N72" s="51"/>
    </row>
    <row r="73" spans="1:14" s="2" customFormat="1" ht="14.25" customHeight="1" x14ac:dyDescent="0.25">
      <c r="A73" s="69" t="s">
        <v>81</v>
      </c>
      <c r="B73" s="48">
        <f t="shared" si="19"/>
        <v>0</v>
      </c>
      <c r="C73" s="50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8">
        <v>0</v>
      </c>
      <c r="J73" s="48">
        <v>0</v>
      </c>
      <c r="K73" s="51">
        <v>0</v>
      </c>
      <c r="L73" s="51"/>
      <c r="M73" s="51"/>
      <c r="N73" s="51"/>
    </row>
    <row r="74" spans="1:14" s="2" customFormat="1" x14ac:dyDescent="0.25">
      <c r="A74" s="70" t="s">
        <v>82</v>
      </c>
      <c r="B74" s="74">
        <f>SUM(C74+D74+E74+F74+G74+H74+I74+J74+K74+L74+M74+N74)</f>
        <v>1375982109.3900001</v>
      </c>
      <c r="C74" s="53">
        <f>+C10+C16+C26+C36+C44+C52+C62+C67+C71</f>
        <v>96327654.319999993</v>
      </c>
      <c r="D74" s="53">
        <f>+D10+D16+D26+D36+D44+D52+D62+D67+D71</f>
        <v>106076244.50000001</v>
      </c>
      <c r="E74" s="53">
        <f t="shared" ref="E74:J74" si="42">+E10+E16+E26+E36+E52+E62+E67+E70</f>
        <v>132290699.60000001</v>
      </c>
      <c r="F74" s="53">
        <f t="shared" si="42"/>
        <v>122688463.93000001</v>
      </c>
      <c r="G74" s="53">
        <f t="shared" si="42"/>
        <v>149428206.22999999</v>
      </c>
      <c r="H74" s="53">
        <f>+H10+H16+H26+H36+H52+H62+H67+H70</f>
        <v>131175560.85999998</v>
      </c>
      <c r="I74" s="53">
        <f t="shared" ref="I74" si="43">+I10+I16+I26+I36+I52+I62+I67+I70</f>
        <v>111829788.73999999</v>
      </c>
      <c r="J74" s="53">
        <f t="shared" si="42"/>
        <v>123452699.22</v>
      </c>
      <c r="K74" s="53">
        <f>+K10+K16+K26+K36+K52+K62+K67+K70</f>
        <v>159219225.92000002</v>
      </c>
      <c r="L74" s="53">
        <f>+L10+L16+L26+L36+L52+L62+L67+L70</f>
        <v>126189485.05</v>
      </c>
      <c r="M74" s="53">
        <f>+M10+M16+M26+M36+M52+M62+M67+M70</f>
        <v>117304081.01999998</v>
      </c>
      <c r="N74" s="53">
        <f>+N10+N16+N26+N36+N52+N62+N67+N70</f>
        <v>0</v>
      </c>
    </row>
    <row r="75" spans="1:14" s="2" customFormat="1" x14ac:dyDescent="0.25">
      <c r="A75" s="68" t="s">
        <v>83</v>
      </c>
      <c r="B75" s="48"/>
      <c r="C75" s="66">
        <v>0</v>
      </c>
      <c r="D75" s="54"/>
      <c r="E75" s="54"/>
      <c r="F75" s="55">
        <v>0</v>
      </c>
      <c r="G75" s="55"/>
      <c r="H75" s="62"/>
      <c r="I75" s="54">
        <v>0</v>
      </c>
      <c r="J75" s="48">
        <v>0</v>
      </c>
      <c r="K75" s="48">
        <v>0</v>
      </c>
      <c r="L75" s="85">
        <v>0</v>
      </c>
      <c r="M75" s="52"/>
      <c r="N75" s="51"/>
    </row>
    <row r="76" spans="1:14" s="2" customFormat="1" x14ac:dyDescent="0.25">
      <c r="A76" s="68" t="s">
        <v>84</v>
      </c>
      <c r="B76" s="47">
        <f t="shared" ref="B76:B87" si="44">SUM(C76+D76+E76+F76+G76+H76+I76+J76+K76+L76+M76+N76)</f>
        <v>0</v>
      </c>
      <c r="C76" s="47">
        <f t="shared" ref="C76" si="45">SUM(D76+E76+F76+G76+H76+I76+J76+K76+L76+M76+N76+O76)</f>
        <v>0</v>
      </c>
      <c r="D76" s="47">
        <f t="shared" ref="D76" si="46">SUM(E76+F76+G76+H76+I76+J76+K76+L76+M76+N76+O76+P76)</f>
        <v>0</v>
      </c>
      <c r="E76" s="47">
        <f t="shared" ref="E76" si="47">SUM(F76+G76+H76+I76+J76+K76+L76+M76+N76+O76+P76+Q76)</f>
        <v>0</v>
      </c>
      <c r="F76" s="47">
        <f t="shared" ref="F76" si="48">SUM(G76+H76+I76+J76+K76+L76+M76+N76+O76+P76+Q76+R76)</f>
        <v>0</v>
      </c>
      <c r="G76" s="47">
        <f t="shared" ref="G76" si="49">SUM(H76+I76+J76+K76+L76+M76+N76+O76+P76+Q76+R76+S76)</f>
        <v>0</v>
      </c>
      <c r="H76" s="80">
        <f t="shared" ref="H76:I76" si="50">SUM(I76+J76+K76+L76+M76+N76+O76+P76+Q76+R76+S76+T76)</f>
        <v>0</v>
      </c>
      <c r="I76" s="80">
        <f t="shared" si="50"/>
        <v>0</v>
      </c>
      <c r="J76" s="80">
        <f t="shared" ref="J76" si="51">SUM(K76+L76+M76+N76+O76+P76+Q76+R76+S76+T76+U76+V76)</f>
        <v>0</v>
      </c>
      <c r="K76" s="80">
        <f t="shared" ref="K76" si="52">SUM(L76+M76+N76+O76+P76+Q76+R76+S76+T76+U76+V76+W76)</f>
        <v>0</v>
      </c>
      <c r="L76" s="80">
        <f t="shared" ref="L76" si="53">SUM(M76+N76+O76+P76+Q76+R76+S76+T76+U76+V76+W76+X76)</f>
        <v>0</v>
      </c>
      <c r="M76" s="80">
        <f t="shared" ref="M76" si="54">SUM(N76+O76+P76+Q76+R76+S76+T76+U76+V76+W76+X76+Y76)</f>
        <v>0</v>
      </c>
      <c r="N76" s="80">
        <f t="shared" ref="N76" si="55">SUM(O76+P76+Q76+R76+S76+T76+U76+V76+W76+X76+Y76+Z76)</f>
        <v>0</v>
      </c>
    </row>
    <row r="77" spans="1:14" s="2" customFormat="1" ht="14.25" customHeight="1" x14ac:dyDescent="0.25">
      <c r="A77" s="69" t="s">
        <v>85</v>
      </c>
      <c r="B77" s="48">
        <f t="shared" si="44"/>
        <v>0</v>
      </c>
      <c r="C77" s="24">
        <v>0</v>
      </c>
      <c r="D77" s="49">
        <v>0</v>
      </c>
      <c r="E77" s="49">
        <v>0</v>
      </c>
      <c r="F77" s="49">
        <v>0</v>
      </c>
      <c r="G77" s="49">
        <v>0</v>
      </c>
      <c r="H77" s="81">
        <v>0</v>
      </c>
      <c r="I77" s="48">
        <v>0</v>
      </c>
      <c r="J77" s="48">
        <v>0</v>
      </c>
      <c r="K77" s="51">
        <v>0</v>
      </c>
      <c r="L77" s="51">
        <v>0</v>
      </c>
      <c r="M77" s="51"/>
      <c r="N77" s="51"/>
    </row>
    <row r="78" spans="1:14" s="2" customFormat="1" ht="18.75" customHeight="1" x14ac:dyDescent="0.25">
      <c r="A78" s="69" t="s">
        <v>86</v>
      </c>
      <c r="B78" s="48">
        <f t="shared" si="44"/>
        <v>0</v>
      </c>
      <c r="C78" s="24">
        <v>0</v>
      </c>
      <c r="D78" s="49">
        <v>0</v>
      </c>
      <c r="E78" s="49">
        <v>0</v>
      </c>
      <c r="F78" s="49">
        <v>0</v>
      </c>
      <c r="G78" s="49">
        <v>0</v>
      </c>
      <c r="H78" s="81">
        <v>0</v>
      </c>
      <c r="I78" s="48">
        <v>0</v>
      </c>
      <c r="J78" s="48">
        <v>0</v>
      </c>
      <c r="K78" s="51">
        <v>0</v>
      </c>
      <c r="L78" s="51">
        <v>0</v>
      </c>
      <c r="M78" s="51"/>
      <c r="N78" s="51"/>
    </row>
    <row r="79" spans="1:14" s="2" customFormat="1" x14ac:dyDescent="0.25">
      <c r="A79" s="68" t="s">
        <v>87</v>
      </c>
      <c r="B79" s="47">
        <f t="shared" si="44"/>
        <v>6919203.3300000001</v>
      </c>
      <c r="C79" s="79">
        <f>SUM(C80:C84)</f>
        <v>6393049.9900000002</v>
      </c>
      <c r="D79" s="79">
        <f>SUM(D80:D84)</f>
        <v>62105.55</v>
      </c>
      <c r="E79" s="79">
        <f t="shared" ref="E79:G79" si="56">SUM(E80:E84)</f>
        <v>0</v>
      </c>
      <c r="F79" s="79">
        <f t="shared" si="56"/>
        <v>0</v>
      </c>
      <c r="G79" s="79">
        <f t="shared" si="56"/>
        <v>464047.79</v>
      </c>
      <c r="H79" s="80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</row>
    <row r="80" spans="1:14" s="2" customFormat="1" ht="14.25" customHeight="1" x14ac:dyDescent="0.25">
      <c r="A80" s="69" t="s">
        <v>88</v>
      </c>
      <c r="B80" s="48">
        <f t="shared" si="44"/>
        <v>6919203.3300000001</v>
      </c>
      <c r="C80" s="49">
        <v>6393049.9900000002</v>
      </c>
      <c r="D80" s="49">
        <v>62105.55</v>
      </c>
      <c r="E80" s="49"/>
      <c r="F80" s="49"/>
      <c r="G80" s="49">
        <v>464047.79</v>
      </c>
      <c r="H80" s="81">
        <v>0</v>
      </c>
      <c r="I80" s="48">
        <v>0</v>
      </c>
      <c r="J80" s="48">
        <v>0</v>
      </c>
      <c r="K80" s="51">
        <v>0</v>
      </c>
      <c r="L80" s="51">
        <v>0</v>
      </c>
      <c r="M80" s="51"/>
      <c r="N80" s="51"/>
    </row>
    <row r="81" spans="1:18" s="2" customFormat="1" ht="14.25" customHeight="1" x14ac:dyDescent="0.25">
      <c r="A81" s="69" t="s">
        <v>89</v>
      </c>
      <c r="B81" s="48">
        <f t="shared" si="44"/>
        <v>0</v>
      </c>
      <c r="C81" s="55">
        <v>0</v>
      </c>
      <c r="D81" s="49">
        <v>0</v>
      </c>
      <c r="E81" s="49"/>
      <c r="F81" s="49"/>
      <c r="G81" s="49"/>
      <c r="H81" s="81"/>
      <c r="I81" s="48">
        <v>0</v>
      </c>
      <c r="J81" s="48">
        <v>0</v>
      </c>
      <c r="K81" s="51">
        <v>0</v>
      </c>
      <c r="L81" s="51">
        <v>0</v>
      </c>
      <c r="M81" s="51"/>
      <c r="N81" s="51"/>
      <c r="R81" s="51"/>
    </row>
    <row r="82" spans="1:18" s="2" customFormat="1" ht="14.25" customHeight="1" x14ac:dyDescent="0.25">
      <c r="A82" s="69" t="s">
        <v>90</v>
      </c>
      <c r="B82" s="48">
        <f t="shared" si="44"/>
        <v>0</v>
      </c>
      <c r="C82" s="55">
        <v>0</v>
      </c>
      <c r="D82" s="49">
        <v>0</v>
      </c>
      <c r="E82" s="49"/>
      <c r="F82" s="49"/>
      <c r="G82" s="49"/>
      <c r="H82" s="81">
        <v>0</v>
      </c>
      <c r="I82" s="48">
        <v>0</v>
      </c>
      <c r="J82" s="48">
        <v>0</v>
      </c>
      <c r="K82" s="51">
        <v>0</v>
      </c>
      <c r="L82" s="51">
        <v>0</v>
      </c>
      <c r="M82" s="51"/>
      <c r="N82" s="51"/>
    </row>
    <row r="83" spans="1:18" s="2" customFormat="1" x14ac:dyDescent="0.25">
      <c r="A83" s="68" t="s">
        <v>91</v>
      </c>
      <c r="B83" s="47">
        <f t="shared" si="44"/>
        <v>0</v>
      </c>
      <c r="C83" s="47">
        <v>0</v>
      </c>
      <c r="D83" s="47">
        <v>0</v>
      </c>
      <c r="E83" s="55"/>
      <c r="F83" s="55"/>
      <c r="G83" s="55"/>
      <c r="H83" s="61">
        <v>0</v>
      </c>
      <c r="I83" s="48">
        <v>0</v>
      </c>
      <c r="J83" s="48">
        <v>0</v>
      </c>
      <c r="K83" s="51">
        <v>0</v>
      </c>
      <c r="L83" s="51">
        <v>0</v>
      </c>
      <c r="M83" s="52"/>
      <c r="N83" s="51"/>
    </row>
    <row r="84" spans="1:18" s="2" customFormat="1" ht="14.25" customHeight="1" x14ac:dyDescent="0.25">
      <c r="A84" s="69" t="s">
        <v>92</v>
      </c>
      <c r="B84" s="48">
        <f t="shared" si="44"/>
        <v>0</v>
      </c>
      <c r="C84" s="55">
        <v>0</v>
      </c>
      <c r="D84" s="49">
        <v>0</v>
      </c>
      <c r="E84" s="49"/>
      <c r="F84" s="49"/>
      <c r="G84" s="49"/>
      <c r="H84" s="81">
        <v>0</v>
      </c>
      <c r="I84" s="48">
        <v>0</v>
      </c>
      <c r="J84" s="48">
        <v>0</v>
      </c>
      <c r="K84" s="51">
        <v>0</v>
      </c>
      <c r="L84" s="51">
        <v>0</v>
      </c>
      <c r="M84" s="51"/>
      <c r="N84" s="51"/>
    </row>
    <row r="85" spans="1:18" s="2" customFormat="1" x14ac:dyDescent="0.25">
      <c r="A85" s="70" t="s">
        <v>93</v>
      </c>
      <c r="B85" s="74">
        <f t="shared" si="44"/>
        <v>6919203.3300000001</v>
      </c>
      <c r="C85" s="78">
        <f>+C76+C79+C83</f>
        <v>6393049.9900000002</v>
      </c>
      <c r="D85" s="78">
        <f>+D76+D79+D83</f>
        <v>62105.55</v>
      </c>
      <c r="E85" s="78">
        <f t="shared" ref="E85:G85" si="57">+E76+E79+E83</f>
        <v>0</v>
      </c>
      <c r="F85" s="78">
        <f t="shared" si="57"/>
        <v>0</v>
      </c>
      <c r="G85" s="78">
        <f t="shared" si="57"/>
        <v>464047.79</v>
      </c>
      <c r="H85" s="84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</row>
    <row r="86" spans="1:18" x14ac:dyDescent="0.3">
      <c r="A86" s="23"/>
      <c r="B86" s="48"/>
      <c r="C86" s="57"/>
      <c r="D86" s="58"/>
      <c r="E86" s="57"/>
      <c r="F86" s="59"/>
      <c r="G86" s="59"/>
      <c r="H86" s="57"/>
      <c r="I86" s="60"/>
      <c r="J86" s="61"/>
      <c r="K86" s="62"/>
      <c r="L86" s="9"/>
      <c r="M86" s="9"/>
      <c r="N86" s="63"/>
    </row>
    <row r="87" spans="1:18" x14ac:dyDescent="0.3">
      <c r="A87" s="67" t="s">
        <v>94</v>
      </c>
      <c r="B87" s="73">
        <f t="shared" si="44"/>
        <v>1382901312.72</v>
      </c>
      <c r="C87" s="64">
        <f>+C74+C85</f>
        <v>102720704.30999999</v>
      </c>
      <c r="D87" s="64">
        <f t="shared" ref="D87:J87" si="58">+D74+D85</f>
        <v>106138350.05000001</v>
      </c>
      <c r="E87" s="64">
        <f t="shared" si="58"/>
        <v>132290699.60000001</v>
      </c>
      <c r="F87" s="64">
        <f>+F74+F85</f>
        <v>122688463.93000001</v>
      </c>
      <c r="G87" s="64">
        <f>+G74+G85</f>
        <v>149892254.01999998</v>
      </c>
      <c r="H87" s="64">
        <f t="shared" si="58"/>
        <v>131175560.85999998</v>
      </c>
      <c r="I87" s="64">
        <f t="shared" si="58"/>
        <v>111829788.73999999</v>
      </c>
      <c r="J87" s="64">
        <f t="shared" si="58"/>
        <v>123452699.22</v>
      </c>
      <c r="K87" s="64">
        <f>+K74+K85</f>
        <v>159219225.92000002</v>
      </c>
      <c r="L87" s="64">
        <f>+L74+L85</f>
        <v>126189485.05</v>
      </c>
      <c r="M87" s="64">
        <f>+M74+M85</f>
        <v>117304081.01999998</v>
      </c>
      <c r="N87" s="64">
        <f>+N74+N85</f>
        <v>0</v>
      </c>
    </row>
    <row r="88" spans="1:18" s="19" customFormat="1" ht="12.75" x14ac:dyDescent="0.2">
      <c r="A88" s="20" t="s">
        <v>103</v>
      </c>
      <c r="B88" s="10"/>
      <c r="C88" s="11"/>
      <c r="D88" s="14"/>
      <c r="E88" s="6"/>
      <c r="F88" s="6"/>
      <c r="G88" s="11"/>
      <c r="H88" s="12"/>
      <c r="I88" s="13"/>
      <c r="J88" s="12"/>
      <c r="K88" s="14"/>
      <c r="L88" s="14"/>
      <c r="M88" s="14"/>
      <c r="N88" s="36"/>
    </row>
    <row r="89" spans="1:18" s="19" customFormat="1" ht="12.75" x14ac:dyDescent="0.2">
      <c r="B89" s="10"/>
      <c r="C89" s="37"/>
      <c r="D89" s="14"/>
      <c r="E89" s="6"/>
      <c r="F89" s="6"/>
      <c r="G89" s="37"/>
      <c r="H89" s="38"/>
      <c r="I89" s="39"/>
      <c r="J89" s="38"/>
      <c r="K89" s="36"/>
      <c r="L89" s="15"/>
      <c r="M89" s="14"/>
      <c r="N89" s="36"/>
    </row>
    <row r="90" spans="1:18" s="19" customFormat="1" ht="12.75" x14ac:dyDescent="0.2">
      <c r="B90" s="12"/>
      <c r="C90" s="12"/>
      <c r="D90" s="14"/>
      <c r="E90" s="6"/>
      <c r="F90" s="6"/>
      <c r="G90" s="12"/>
      <c r="H90" s="12"/>
      <c r="I90" s="12"/>
      <c r="J90" s="12"/>
      <c r="K90" s="12"/>
      <c r="L90" s="15"/>
      <c r="M90" s="14"/>
      <c r="N90" s="36"/>
    </row>
    <row r="91" spans="1:18" s="19" customFormat="1" ht="12.75" x14ac:dyDescent="0.2">
      <c r="A91" s="20" t="s">
        <v>95</v>
      </c>
      <c r="B91" s="6"/>
      <c r="C91" s="12"/>
      <c r="D91" s="14"/>
      <c r="E91" s="6"/>
      <c r="F91" s="6"/>
      <c r="G91" s="6"/>
      <c r="H91" s="16"/>
      <c r="I91" s="17"/>
      <c r="J91" s="16"/>
      <c r="K91" s="14"/>
      <c r="L91" s="14"/>
      <c r="M91" s="14"/>
      <c r="N91" s="14"/>
    </row>
    <row r="92" spans="1:18" s="19" customFormat="1" ht="28.5" x14ac:dyDescent="0.2">
      <c r="A92" s="21" t="s">
        <v>96</v>
      </c>
      <c r="B92" s="6"/>
      <c r="C92" s="6"/>
      <c r="D92" s="5"/>
      <c r="E92" s="5"/>
      <c r="F92" s="18"/>
      <c r="G92" s="6"/>
      <c r="H92" s="16"/>
      <c r="I92" s="17"/>
      <c r="J92" s="16"/>
      <c r="K92" s="14"/>
      <c r="L92" s="14"/>
      <c r="M92" s="14"/>
      <c r="N92" s="14"/>
    </row>
    <row r="93" spans="1:18" s="19" customFormat="1" ht="28.5" customHeight="1" x14ac:dyDescent="0.2">
      <c r="A93" s="21" t="s">
        <v>97</v>
      </c>
      <c r="B93" s="6"/>
      <c r="C93" s="6"/>
      <c r="D93" s="41"/>
      <c r="E93" s="41"/>
      <c r="F93" s="41"/>
      <c r="G93" s="6"/>
      <c r="H93" s="16"/>
      <c r="I93" s="17"/>
      <c r="J93" s="16"/>
      <c r="K93" s="14"/>
      <c r="L93" s="14"/>
      <c r="M93" s="14"/>
      <c r="N93" s="14"/>
    </row>
    <row r="94" spans="1:18" s="19" customFormat="1" ht="21" x14ac:dyDescent="0.2">
      <c r="A94" s="21" t="s">
        <v>98</v>
      </c>
      <c r="B94" s="6"/>
      <c r="C94" s="6"/>
      <c r="D94" s="41"/>
      <c r="E94" s="41"/>
      <c r="F94" s="41"/>
      <c r="G94" s="41"/>
      <c r="H94" s="16"/>
      <c r="I94" s="17"/>
      <c r="J94" s="16"/>
      <c r="K94" s="14"/>
      <c r="L94" s="14"/>
      <c r="M94" s="14"/>
      <c r="N94" s="14"/>
    </row>
    <row r="95" spans="1:18" s="19" customFormat="1" ht="21" x14ac:dyDescent="0.2">
      <c r="A95" s="21" t="s">
        <v>99</v>
      </c>
      <c r="B95" s="6"/>
      <c r="C95" s="6"/>
      <c r="D95" s="41"/>
      <c r="E95" s="41"/>
      <c r="F95" s="41"/>
      <c r="G95" s="41"/>
      <c r="H95" s="16"/>
      <c r="I95" s="17"/>
      <c r="J95" s="16"/>
      <c r="K95" s="14"/>
      <c r="L95" s="14"/>
      <c r="M95" s="14"/>
      <c r="N95" s="14"/>
    </row>
    <row r="96" spans="1:18" s="19" customFormat="1" ht="23.25" customHeight="1" x14ac:dyDescent="0.2">
      <c r="A96" s="21" t="s">
        <v>100</v>
      </c>
      <c r="B96" s="6"/>
      <c r="C96" s="6"/>
      <c r="D96" s="41"/>
      <c r="E96" s="41"/>
      <c r="F96" s="41"/>
      <c r="G96" s="41"/>
      <c r="H96" s="6"/>
      <c r="I96" s="17"/>
      <c r="J96" s="16"/>
      <c r="K96" s="14"/>
      <c r="L96" s="14"/>
      <c r="M96" s="14"/>
      <c r="N96" s="14"/>
    </row>
    <row r="97" spans="1:19" ht="58.5" customHeight="1" x14ac:dyDescent="0.45">
      <c r="A97" s="22"/>
      <c r="B97" s="5"/>
      <c r="C97" s="5"/>
      <c r="D97" s="41"/>
      <c r="E97" s="41"/>
      <c r="F97" s="41"/>
      <c r="G97" s="41"/>
      <c r="H97" s="9"/>
      <c r="I97" s="9"/>
      <c r="J97" s="9"/>
      <c r="K97" s="9"/>
      <c r="L97" s="1"/>
      <c r="M97" s="1"/>
      <c r="N97" s="1"/>
    </row>
    <row r="98" spans="1:19" s="25" customFormat="1" ht="62.25" customHeight="1" x14ac:dyDescent="0.35">
      <c r="A98" s="40"/>
      <c r="B98" s="41"/>
      <c r="C98" s="41"/>
      <c r="D98" s="41"/>
      <c r="E98" s="41"/>
      <c r="F98" s="41"/>
      <c r="G98" s="41"/>
      <c r="H98" s="87"/>
      <c r="I98" s="87"/>
      <c r="J98" s="87"/>
      <c r="K98" s="87"/>
      <c r="L98" s="87"/>
      <c r="M98" s="41"/>
      <c r="N98" s="41"/>
      <c r="O98" s="41"/>
      <c r="P98" s="41"/>
      <c r="Q98" s="41"/>
      <c r="R98" s="41"/>
      <c r="S98" s="41"/>
    </row>
    <row r="99" spans="1:19" x14ac:dyDescent="0.3">
      <c r="A99" s="31"/>
      <c r="B99" s="32"/>
      <c r="C99" s="32"/>
      <c r="G99" s="32"/>
      <c r="H99" s="33"/>
      <c r="I99" s="34"/>
      <c r="J99" s="33"/>
      <c r="K99" s="32"/>
      <c r="L99" s="35"/>
      <c r="M99" s="35"/>
      <c r="N99" s="35"/>
    </row>
  </sheetData>
  <mergeCells count="7">
    <mergeCell ref="A7:N7"/>
    <mergeCell ref="H98:L98"/>
    <mergeCell ref="A2:N2"/>
    <mergeCell ref="A3:N3"/>
    <mergeCell ref="A4:N4"/>
    <mergeCell ref="A5:N5"/>
    <mergeCell ref="A6:N6"/>
  </mergeCells>
  <pageMargins left="0.19685039370078741" right="0.19685039370078741" top="0" bottom="0.74803149606299213" header="0.31496062992125984" footer="0.31496062992125984"/>
  <pageSetup paperSize="5" scale="50" fitToHeight="0" orientation="landscape" r:id="rId1"/>
  <rowBreaks count="1" manualBreakCount="1">
    <brk id="60" max="13" man="1"/>
  </rowBreaks>
  <ignoredErrors>
    <ignoredError sqref="D86:H86 H85 L88 E84:G84 H79 D75:E75 G36:H36 E43 G75:H75 L73 J86:L86 J85:L85 J79:L79" formula="1"/>
    <ignoredError sqref="E10:H10 E16:H16 F36 C36:E36 F62 C62:D62 J10 J16" formulaRange="1"/>
    <ignoredError sqref="E52:H52 E26:H26 J52 J26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OAI 2024</vt:lpstr>
      <vt:lpstr>'Ejecución OAI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ESTHER HERNANDEZ MUNOZ</dc:creator>
  <cp:lastModifiedBy>Lenovo</cp:lastModifiedBy>
  <cp:lastPrinted>2024-12-27T02:25:37Z</cp:lastPrinted>
  <dcterms:created xsi:type="dcterms:W3CDTF">2022-08-17T15:37:08Z</dcterms:created>
  <dcterms:modified xsi:type="dcterms:W3CDTF">2024-12-27T02:28:22Z</dcterms:modified>
</cp:coreProperties>
</file>