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EVIDENCIAS DEL SUB-PORTAL\PLANIFICACIÓN\EJECUCIONES PRESUPUESTARIAS\2024\"/>
    </mc:Choice>
  </mc:AlternateContent>
  <bookViews>
    <workbookView xWindow="0" yWindow="0" windowWidth="8925" windowHeight="3450" tabRatio="677"/>
  </bookViews>
  <sheets>
    <sheet name="Presup. Aprobado-Ejec OAI " sheetId="2" r:id="rId1"/>
  </sheets>
  <definedNames>
    <definedName name="_xlnm.Print_Area" localSheetId="0">'Presup. Aprobado-Ejec OAI '!$A$1:$S$85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2" l="1"/>
  <c r="R12" i="2" l="1"/>
  <c r="R11" i="2"/>
  <c r="N62" i="2"/>
  <c r="N52" i="2"/>
  <c r="N36" i="2"/>
  <c r="N26" i="2"/>
  <c r="N16" i="2"/>
  <c r="N10" i="2"/>
  <c r="O62" i="2"/>
  <c r="P62" i="2"/>
  <c r="Q62" i="2"/>
  <c r="M62" i="2"/>
  <c r="N66" i="2" l="1"/>
  <c r="O66" i="2"/>
  <c r="P66" i="2"/>
  <c r="Q66" i="2"/>
  <c r="F66" i="2"/>
  <c r="G66" i="2"/>
  <c r="H66" i="2"/>
  <c r="I66" i="2"/>
  <c r="J66" i="2"/>
  <c r="K66" i="2"/>
  <c r="L66" i="2"/>
  <c r="M66" i="2"/>
  <c r="M26" i="2"/>
  <c r="L16" i="2" l="1"/>
  <c r="L62" i="2"/>
  <c r="L52" i="2"/>
  <c r="L36" i="2"/>
  <c r="L26" i="2"/>
  <c r="L10" i="2"/>
  <c r="L80" i="2" l="1"/>
  <c r="I36" i="2"/>
  <c r="E36" i="2"/>
  <c r="F36" i="2"/>
  <c r="G36" i="2"/>
  <c r="H36" i="2"/>
  <c r="J36" i="2"/>
  <c r="K36" i="2"/>
  <c r="M36" i="2"/>
  <c r="O36" i="2"/>
  <c r="P36" i="2"/>
  <c r="Q36" i="2"/>
  <c r="D36" i="2"/>
  <c r="D52" i="2"/>
  <c r="E66" i="2"/>
  <c r="D66" i="2"/>
  <c r="K62" i="2"/>
  <c r="K75" i="2"/>
  <c r="K16" i="2"/>
  <c r="K26" i="2"/>
  <c r="K52" i="2"/>
  <c r="R36" i="2" l="1"/>
  <c r="J62" i="2"/>
  <c r="E10" i="2" l="1"/>
  <c r="H52" i="2" l="1"/>
  <c r="H26" i="2"/>
  <c r="H16" i="2"/>
  <c r="H10" i="2"/>
  <c r="G26" i="2" l="1"/>
  <c r="G16" i="2"/>
  <c r="G10" i="2"/>
  <c r="F75" i="2" l="1"/>
  <c r="F62" i="2"/>
  <c r="D16" i="2"/>
  <c r="E71" i="2"/>
  <c r="F52" i="2"/>
  <c r="F26" i="2"/>
  <c r="F16" i="2"/>
  <c r="E75" i="2" l="1"/>
  <c r="D71" i="2"/>
  <c r="E62" i="2"/>
  <c r="E52" i="2"/>
  <c r="E16" i="2"/>
  <c r="R63" i="2"/>
  <c r="R58" i="2"/>
  <c r="E80" i="2" l="1"/>
  <c r="R74" i="2"/>
  <c r="R73" i="2"/>
  <c r="R72" i="2"/>
  <c r="R71" i="2"/>
  <c r="R70" i="2"/>
  <c r="R69" i="2"/>
  <c r="R68" i="2"/>
  <c r="R67" i="2"/>
  <c r="R66" i="2"/>
  <c r="R65" i="2"/>
  <c r="R64" i="2"/>
  <c r="R61" i="2"/>
  <c r="R60" i="2"/>
  <c r="R59" i="2"/>
  <c r="R57" i="2"/>
  <c r="R56" i="2"/>
  <c r="R55" i="2"/>
  <c r="R54" i="2"/>
  <c r="R53" i="2"/>
  <c r="R51" i="2"/>
  <c r="R48" i="2"/>
  <c r="R47" i="2"/>
  <c r="R46" i="2"/>
  <c r="R45" i="2"/>
  <c r="R44" i="2"/>
  <c r="R43" i="2"/>
  <c r="R39" i="2"/>
  <c r="R38" i="2"/>
  <c r="R37" i="2"/>
  <c r="R17" i="2"/>
  <c r="R13" i="2"/>
  <c r="R35" i="2"/>
  <c r="R34" i="2"/>
  <c r="R33" i="2"/>
  <c r="R32" i="2"/>
  <c r="R31" i="2"/>
  <c r="R30" i="2"/>
  <c r="R29" i="2"/>
  <c r="R28" i="2"/>
  <c r="R27" i="2"/>
  <c r="R25" i="2"/>
  <c r="R24" i="2"/>
  <c r="R23" i="2"/>
  <c r="R22" i="2"/>
  <c r="R21" i="2"/>
  <c r="R20" i="2"/>
  <c r="R19" i="2"/>
  <c r="R18" i="2"/>
  <c r="R15" i="2"/>
  <c r="R14" i="2"/>
  <c r="J75" i="2" l="1"/>
  <c r="I75" i="2"/>
  <c r="H75" i="2"/>
  <c r="G75" i="2"/>
  <c r="R75" i="2" s="1"/>
  <c r="I62" i="2"/>
  <c r="H62" i="2"/>
  <c r="G62" i="2"/>
  <c r="M52" i="2"/>
  <c r="J52" i="2"/>
  <c r="I52" i="2"/>
  <c r="G52" i="2"/>
  <c r="D75" i="2"/>
  <c r="D62" i="2"/>
  <c r="D26" i="2"/>
  <c r="D10" i="2"/>
  <c r="F10" i="2"/>
  <c r="D80" i="2" l="1"/>
  <c r="P26" i="2" l="1"/>
  <c r="P16" i="2"/>
  <c r="O26" i="2" l="1"/>
  <c r="O16" i="2"/>
  <c r="H80" i="2" l="1"/>
  <c r="I26" i="2"/>
  <c r="J26" i="2"/>
  <c r="I16" i="2"/>
  <c r="J16" i="2"/>
  <c r="M16" i="2"/>
  <c r="I10" i="2"/>
  <c r="J10" i="2"/>
  <c r="K10" i="2"/>
  <c r="K80" i="2" s="1"/>
  <c r="M10" i="2"/>
  <c r="J80" i="2" l="1"/>
  <c r="I80" i="2"/>
  <c r="M80" i="2"/>
  <c r="G80" i="2"/>
  <c r="F80" i="2"/>
  <c r="O52" i="2"/>
  <c r="P52" i="2"/>
  <c r="Q52" i="2"/>
  <c r="Q26" i="2"/>
  <c r="Q16" i="2"/>
  <c r="R16" i="2" s="1"/>
  <c r="O10" i="2"/>
  <c r="P10" i="2"/>
  <c r="Q10" i="2"/>
  <c r="R10" i="2" l="1"/>
  <c r="R52" i="2"/>
  <c r="R80" i="2" s="1"/>
  <c r="R26" i="2"/>
  <c r="R62" i="2"/>
  <c r="Q80" i="2"/>
  <c r="P80" i="2"/>
  <c r="O80" i="2"/>
  <c r="N80" i="2"/>
  <c r="R79" i="2" l="1"/>
  <c r="R78" i="2"/>
  <c r="R77" i="2"/>
  <c r="R76" i="2"/>
</calcChain>
</file>

<file path=xl/sharedStrings.xml><?xml version="1.0" encoding="utf-8"?>
<sst xmlns="http://schemas.openxmlformats.org/spreadsheetml/2006/main" count="97" uniqueCount="97">
  <si>
    <t xml:space="preserve">Ejecución de Gastos y Aplicaciones Financieras </t>
  </si>
  <si>
    <t>En RD$</t>
  </si>
  <si>
    <t xml:space="preserve">Total </t>
  </si>
  <si>
    <t xml:space="preserve">Enero </t>
  </si>
  <si>
    <t>Marzo</t>
  </si>
  <si>
    <t>Abril</t>
  </si>
  <si>
    <t>Mayo</t>
  </si>
  <si>
    <t>Junio</t>
  </si>
  <si>
    <t>Julio</t>
  </si>
  <si>
    <t>Septiembre</t>
  </si>
  <si>
    <t>Diciembre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</si>
  <si>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</si>
  <si>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</si>
  <si>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</si>
  <si>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</si>
  <si>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</si>
  <si>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</si>
  <si>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</si>
  <si>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</si>
  <si>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</si>
  <si>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</si>
  <si>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</si>
  <si>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</si>
  <si>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</si>
  <si>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</si>
  <si>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</si>
  <si>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</si>
  <si>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</si>
  <si>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</si>
  <si>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</si>
  <si>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</si>
  <si>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</si>
  <si>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</si>
  <si>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</si>
  <si>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</si>
  <si>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</si>
  <si>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</si>
  <si>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</si>
  <si>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</si>
  <si>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</si>
  <si>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</si>
  <si>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</si>
  <si>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</si>
  <si>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</si>
  <si>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</si>
  <si>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</si>
  <si>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</si>
  <si>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</si>
  <si>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</si>
  <si>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</si>
  <si>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</si>
  <si>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</si>
  <si>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</si>
  <si>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</si>
  <si>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</si>
  <si>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</si>
  <si>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</si>
  <si>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</si>
  <si>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</si>
  <si>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</si>
  <si>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</si>
  <si>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</si>
  <si>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</si>
  <si>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</si>
  <si>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</si>
  <si>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</si>
  <si>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</si>
  <si>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</si>
  <si>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</si>
  <si>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</si>
  <si>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</si>
  <si>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</si>
  <si>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</si>
  <si>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</si>
  <si>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</si>
  <si>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</si>
  <si>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</si>
  <si>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</si>
  <si>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</si>
  <si>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PRESIDENCIA DE LA REPUBLICA</t>
  </si>
  <si>
    <t xml:space="preserve">AUTORIDAD PORTUARIA DOMINICANA </t>
  </si>
  <si>
    <t>DETALLE</t>
  </si>
  <si>
    <t>Presupuesto Aprobado</t>
  </si>
  <si>
    <t>Presupuesto Modificado</t>
  </si>
  <si>
    <t xml:space="preserve">Gasto devengado </t>
  </si>
  <si>
    <t>Febrero</t>
  </si>
  <si>
    <t xml:space="preserve">Agosto </t>
  </si>
  <si>
    <t>Octubre</t>
  </si>
  <si>
    <t xml:space="preserve">Noviembre </t>
  </si>
  <si>
    <t>2.4.6 - SUBVENCIONES</t>
  </si>
  <si>
    <t>2.6.2 - MOBILIARIO Y EQUIPO AUDIOVISUAL, RECREATIVO Y EDUCACIONAL</t>
  </si>
  <si>
    <t>2.6.7 - ACTIVOS BIOLÓGICOS</t>
  </si>
  <si>
    <t>Total general</t>
  </si>
  <si>
    <r>
      <rPr>
        <b/>
        <sz val="12"/>
        <color theme="1"/>
        <rFont val="Calibri"/>
        <family val="2"/>
        <scheme val="minor"/>
      </rPr>
      <t>Presupuesto aprobado:</t>
    </r>
    <r>
      <rPr>
        <sz val="12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</si>
  <si>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2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</si>
  <si>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2"/>
        <color theme="1"/>
        <rFont val="Calibri"/>
        <family val="2"/>
        <scheme val="minor"/>
      </rPr>
      <t>Total devengado:</t>
    </r>
    <r>
      <rPr>
        <sz val="12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</si>
  <si>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 xml:space="preserve">Fuente: Registro en el sistema de gestión financiera (SIGEF).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</si>
</sst>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6" formatCode="_(* #,##0.0_);_(* \(#,##0.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readingOrder="1"/>
    </xf>
    <xf numFmtId="0" fontId="2" fillId="0" borderId="0" xfId="0" applyFont="1"/>
    <xf numFmtId="164" fontId="2" fillId="0" borderId="0" xfId="0" applyNumberFormat="1" applyFont="1"/>
    <xf numFmtId="0" fontId="6" fillId="0" borderId="0" xfId="0" applyFont="1"/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164" fontId="2" fillId="0" borderId="0" xfId="1" applyNumberFormat="1" applyFont="1"/>
    <xf numFmtId="164" fontId="6" fillId="0" borderId="0" xfId="0" applyNumberFormat="1" applyFont="1"/>
    <xf numFmtId="164" fontId="3" fillId="0" borderId="0" xfId="1" applyNumberFormat="1" applyFont="1" applyAlignment="1">
      <alignment horizontal="center" readingOrder="1"/>
    </xf>
    <xf numFmtId="164" fontId="2" fillId="0" borderId="0" xfId="1" applyNumberFormat="1" applyFont="1" applyAlignment="1">
      <alignment horizontal="center" readingOrder="1"/>
    </xf>
    <xf numFmtId="0" fontId="10" fillId="4" borderId="2" xfId="0" applyFont="1" applyFill="1" applyBorder="1" applyAlignment="1">
      <alignment vertical="center" wrapText="1"/>
    </xf>
    <xf numFmtId="164" fontId="7" fillId="4" borderId="2" xfId="1" applyNumberFormat="1" applyFont="1" applyFill="1" applyBorder="1" applyAlignment="1">
      <alignment horizontal="center" readingOrder="1"/>
    </xf>
    <xf numFmtId="0" fontId="2" fillId="0" borderId="8" xfId="0" applyFont="1" applyBorder="1" applyAlignment="1">
      <alignment vertical="center" wrapText="1"/>
    </xf>
    <xf numFmtId="43" fontId="2" fillId="0" borderId="0" xfId="0" applyNumberFormat="1" applyFont="1"/>
    <xf numFmtId="43" fontId="2" fillId="0" borderId="0" xfId="1" applyFont="1"/>
    <xf numFmtId="0" fontId="3" fillId="0" borderId="8" xfId="0" applyFont="1" applyBorder="1" applyAlignment="1">
      <alignment wrapText="1"/>
    </xf>
    <xf numFmtId="43" fontId="2" fillId="0" borderId="0" xfId="0" applyNumberFormat="1" applyFont="1" applyAlignment="1">
      <alignment horizontal="center" readingOrder="1"/>
    </xf>
    <xf numFmtId="0" fontId="5" fillId="0" borderId="0" xfId="0" applyFont="1" applyAlignment="1">
      <alignment horizontal="center" vertical="center" wrapText="1" readingOrder="1"/>
    </xf>
    <xf numFmtId="0" fontId="5" fillId="0" borderId="0" xfId="0" applyFont="1" applyAlignment="1">
      <alignment horizontal="center" vertical="top" wrapText="1" readingOrder="1"/>
    </xf>
    <xf numFmtId="0" fontId="6" fillId="0" borderId="0" xfId="0" applyFont="1" applyAlignment="1">
      <alignment horizontal="center" vertical="center"/>
    </xf>
    <xf numFmtId="166" fontId="3" fillId="0" borderId="0" xfId="0" applyNumberFormat="1" applyFont="1" applyAlignment="1">
      <alignment horizontal="center" readingOrder="1"/>
    </xf>
    <xf numFmtId="166" fontId="3" fillId="0" borderId="0" xfId="0" applyNumberFormat="1" applyFont="1"/>
    <xf numFmtId="164" fontId="3" fillId="0" borderId="0" xfId="0" applyNumberFormat="1" applyFont="1"/>
    <xf numFmtId="166" fontId="9" fillId="0" borderId="0" xfId="0" applyNumberFormat="1" applyFont="1"/>
    <xf numFmtId="164" fontId="0" fillId="0" borderId="0" xfId="0" applyNumberFormat="1"/>
    <xf numFmtId="164" fontId="2" fillId="0" borderId="0" xfId="1" applyNumberFormat="1" applyFont="1" applyBorder="1"/>
    <xf numFmtId="164" fontId="2" fillId="0" borderId="0" xfId="1" applyNumberFormat="1" applyFont="1" applyBorder="1" applyAlignment="1">
      <alignment horizontal="center" vertical="center"/>
    </xf>
    <xf numFmtId="0" fontId="7" fillId="3" borderId="10" xfId="0" applyFont="1" applyFill="1" applyBorder="1" applyAlignment="1">
      <alignment horizontal="center"/>
    </xf>
    <xf numFmtId="164" fontId="7" fillId="3" borderId="11" xfId="0" applyNumberFormat="1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164" fontId="3" fillId="0" borderId="0" xfId="0" applyNumberFormat="1" applyFont="1" applyAlignment="1">
      <alignment horizontal="center" readingOrder="1"/>
    </xf>
    <xf numFmtId="164" fontId="3" fillId="0" borderId="0" xfId="1" applyNumberFormat="1" applyFont="1" applyBorder="1"/>
    <xf numFmtId="164" fontId="2" fillId="0" borderId="0" xfId="0" applyNumberFormat="1" applyFont="1" applyAlignment="1">
      <alignment horizontal="center" readingOrder="1"/>
    </xf>
    <xf numFmtId="164" fontId="3" fillId="0" borderId="0" xfId="1" applyNumberFormat="1" applyFont="1" applyBorder="1" applyAlignment="1">
      <alignment horizontal="center" readingOrder="1"/>
    </xf>
    <xf numFmtId="164" fontId="2" fillId="0" borderId="0" xfId="1" applyNumberFormat="1" applyFont="1" applyBorder="1" applyAlignment="1">
      <alignment horizontal="center" readingOrder="1"/>
    </xf>
    <xf numFmtId="43" fontId="2" fillId="0" borderId="0" xfId="1" applyFont="1" applyBorder="1"/>
    <xf numFmtId="0" fontId="8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/>
    </xf>
    <xf numFmtId="164" fontId="7" fillId="4" borderId="0" xfId="1" applyNumberFormat="1" applyFont="1" applyFill="1" applyBorder="1" applyAlignment="1">
      <alignment horizontal="center" readingOrder="1"/>
    </xf>
    <xf numFmtId="164" fontId="11" fillId="0" borderId="0" xfId="0" applyNumberFormat="1" applyFont="1"/>
    <xf numFmtId="43" fontId="3" fillId="0" borderId="0" xfId="1" applyFont="1" applyBorder="1"/>
    <xf numFmtId="164" fontId="2" fillId="0" borderId="0" xfId="1" applyNumberFormat="1" applyFont="1" applyFill="1" applyBorder="1"/>
    <xf numFmtId="0" fontId="4" fillId="0" borderId="0" xfId="0" applyFont="1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43" fontId="7" fillId="2" borderId="4" xfId="1" applyFont="1" applyFill="1" applyBorder="1" applyAlignment="1">
      <alignment horizontal="center" vertical="center" wrapText="1" readingOrder="1"/>
    </xf>
    <xf numFmtId="43" fontId="7" fillId="2" borderId="9" xfId="1" applyFont="1" applyFill="1" applyBorder="1" applyAlignment="1">
      <alignment horizontal="center" vertical="center" wrapText="1" readingOrder="1"/>
    </xf>
    <xf numFmtId="43" fontId="7" fillId="2" borderId="4" xfId="1" applyFont="1" applyFill="1" applyBorder="1" applyAlignment="1">
      <alignment horizontal="center" vertical="center" wrapText="1"/>
    </xf>
    <xf numFmtId="43" fontId="7" fillId="2" borderId="9" xfId="1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 readingOrder="1"/>
    </xf>
    <xf numFmtId="0" fontId="12" fillId="0" borderId="0" xfId="0" applyFont="1" applyAlignment="1">
      <alignment horizontal="center" vertical="center" wrapText="1" readingOrder="1"/>
    </xf>
    <xf numFmtId="0" fontId="12" fillId="0" borderId="3" xfId="0" applyFont="1" applyBorder="1" applyAlignment="1">
      <alignment horizontal="center" vertical="top" wrapText="1" readingOrder="1"/>
    </xf>
    <xf numFmtId="0" fontId="12" fillId="0" borderId="0" xfId="0" applyFont="1" applyAlignment="1">
      <alignment horizontal="center" vertical="top" wrapText="1" readingOrder="1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619125</xdr:colOff>
      <xdr:row>0</xdr:row>
      <xdr:rowOff>47625</xdr:rowOff>
    </xdr:from>
    <xdr:to>
      <xdr:col>2</xdr:col>
      <xdr:colOff>3308575</xdr:colOff>
      <xdr:row>4</xdr:row>
      <xdr:rowOff>189962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47625"/>
          <a:ext cx="2689450" cy="133296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574900</xdr:colOff>
      <xdr:row>0</xdr:row>
      <xdr:rowOff>212344</xdr:rowOff>
    </xdr:from>
    <xdr:to>
      <xdr:col>15</xdr:col>
      <xdr:colOff>730618</xdr:colOff>
      <xdr:row>4</xdr:row>
      <xdr:rowOff>142337</xdr:rowOff>
    </xdr:to>
    <xdr:pic>
      <xdr:nvPicPr>
        <xdr:cNvPr id="3" name="4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67" r="50000"/>
        <a:stretch/>
      </xdr:blipFill>
      <xdr:spPr bwMode="auto">
        <a:xfrm>
          <a:off x="15433900" y="212344"/>
          <a:ext cx="1498743" cy="112061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762000</xdr:colOff>
      <xdr:row>80</xdr:row>
      <xdr:rowOff>285750</xdr:rowOff>
    </xdr:from>
    <xdr:to>
      <xdr:col>11</xdr:col>
      <xdr:colOff>91169</xdr:colOff>
      <xdr:row>82</xdr:row>
      <xdr:rowOff>1616386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54F3CFBA-45D7-45D1-BB66-9B924078D2D0}"/>
            </a:ext>
          </a:extLst>
        </xdr:cNvPr>
        <xdr:cNvGrpSpPr/>
      </xdr:nvGrpSpPr>
      <xdr:grpSpPr>
        <a:xfrm>
          <a:off x="6038850" y="22555200"/>
          <a:ext cx="9654269" cy="2807011"/>
          <a:chOff x="0" y="0"/>
          <a:chExt cx="5762625" cy="2028190"/>
        </a:xfrm>
      </xdr:grpSpPr>
      <xdr:grpSp>
        <xdr:nvGrpSpPr>
          <xdr:cNvPr id="5" name="Grupo 4">
            <a:extLst>
              <a:ext uri="{FF2B5EF4-FFF2-40B4-BE49-F238E27FC236}">
                <a16:creationId xmlns:a16="http://schemas.microsoft.com/office/drawing/2014/main" id="{0F185FDF-2E36-7CFC-A3D6-251C14FF647A}"/>
              </a:ext>
            </a:extLst>
          </xdr:cNvPr>
          <xdr:cNvGrpSpPr/>
        </xdr:nvGrpSpPr>
        <xdr:grpSpPr>
          <a:xfrm>
            <a:off x="2476500" y="361950"/>
            <a:ext cx="3286125" cy="1581150"/>
            <a:chOff x="0" y="0"/>
            <a:chExt cx="3032125" cy="1390650"/>
          </a:xfrm>
        </xdr:grpSpPr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F00B7448-0105-60BE-705C-B5E3A231071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0"/>
              <a:ext cx="2105025" cy="1247775"/>
            </a:xfrm>
            <a:prstGeom prst="rect">
              <a:avLst/>
            </a:prstGeom>
          </xdr:spPr>
        </xdr:pic>
        <xdr:pic>
          <xdr:nvPicPr>
            <xdr:cNvPr id="8" name="Imagen 7" descr="Imagen que contiene Círculo&#10;&#10;Descripción generada automáticamente">
              <a:extLst>
                <a:ext uri="{FF2B5EF4-FFF2-40B4-BE49-F238E27FC236}">
                  <a16:creationId xmlns:a16="http://schemas.microsoft.com/office/drawing/2014/main" id="{05C244EB-ED40-8C9C-DABE-6236AF97D2E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47850" y="171450"/>
              <a:ext cx="1184275" cy="1219200"/>
            </a:xfrm>
            <a:prstGeom prst="rect">
              <a:avLst/>
            </a:prstGeom>
            <a:noFill/>
            <a:ln>
              <a:noFill/>
            </a:ln>
          </xdr:spPr>
        </xdr:pic>
      </xdr:grpSp>
      <xdr:pic>
        <xdr:nvPicPr>
          <xdr:cNvPr id="6" name="Imagen 5" descr="Texto&#10;&#10;Descripción generada automáticamente con confianza media">
            <a:extLst>
              <a:ext uri="{FF2B5EF4-FFF2-40B4-BE49-F238E27FC236}">
                <a16:creationId xmlns:a16="http://schemas.microsoft.com/office/drawing/2014/main" id="{2554B528-EFEB-C613-F25A-F1D7D0FE29B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48317" r="27616"/>
          <a:stretch/>
        </xdr:blipFill>
        <xdr:spPr bwMode="auto">
          <a:xfrm>
            <a:off x="0" y="0"/>
            <a:ext cx="2514600" cy="2028190"/>
          </a:xfrm>
          <a:prstGeom prst="rect">
            <a:avLst/>
          </a:prstGeom>
          <a:noFill/>
          <a:ln>
            <a:noFill/>
          </a:ln>
          <a:extLst>
            <a:ext uri="{53640926-AAD7-44D8-BBD7-CCE9431645EC}">
              <a14:shadowObscured xmlns:a14="http://schemas.microsoft.com/office/drawing/2010/main"/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T85"/>
  <sheetViews>
    <sheetView showGridLines="0" tabSelected="1" view="pageBreakPreview" topLeftCell="C1" zoomScale="50" zoomScaleNormal="20" zoomScaleSheetLayoutView="50" workbookViewId="0">
      <pane xSplit="1" ySplit="8" topLeftCell="E9" activePane="bottomRight" state="frozen"/>
      <selection activeCell="C1" sqref="C1"/>
      <selection pane="topRight" activeCell="D1" sqref="D1"/>
      <selection pane="bottomLeft" activeCell="C9" sqref="C9"/>
      <selection pane="bottomRight" activeCell="C1" sqref="C1:R1"/>
    </sheetView>
  </sheetViews>
  <sheetFormatPr baseColWidth="10" defaultColWidth="11.42578125" defaultRowHeight="21" x14ac:dyDescent="0.35"/>
  <cols>
    <col min="1" max="2" width="0" hidden="1" customWidth="1"/>
    <col min="3" max="3" width="52.7109375" style="1" customWidth="1"/>
    <col min="4" max="4" width="26.140625" style="2" customWidth="1"/>
    <col min="5" max="5" width="22.140625" style="3" customWidth="1"/>
    <col min="6" max="6" width="23.5703125" style="3" bestFit="1" customWidth="1"/>
    <col min="7" max="7" width="24.140625" style="3" bestFit="1" customWidth="1"/>
    <col min="8" max="8" width="21.28515625" style="3" bestFit="1" customWidth="1"/>
    <col min="9" max="9" width="21.5703125" style="3" bestFit="1" customWidth="1"/>
    <col min="10" max="10" width="21.28515625" style="4" bestFit="1" customWidth="1"/>
    <col min="11" max="11" width="19.85546875" style="3" bestFit="1" customWidth="1"/>
    <col min="12" max="12" width="20.140625" style="3" bestFit="1" customWidth="1"/>
    <col min="13" max="13" width="21.28515625" style="3" bestFit="1" customWidth="1"/>
    <col min="14" max="15" width="20.7109375" style="3" bestFit="1" customWidth="1"/>
    <col min="16" max="16" width="20.140625" style="5" bestFit="1" customWidth="1"/>
    <col min="17" max="17" width="14.42578125" style="5" bestFit="1" customWidth="1"/>
    <col min="18" max="18" width="23" style="5" bestFit="1" customWidth="1"/>
    <col min="19" max="19" width="1.7109375" style="5" customWidth="1"/>
    <col min="20" max="20" width="12.5703125" bestFit="1" customWidth="1"/>
  </cols>
  <sheetData>
    <row r="1" spans="3:20" ht="28.5" customHeight="1" x14ac:dyDescent="0.25">
      <c r="C1" s="56" t="s">
        <v>79</v>
      </c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21"/>
    </row>
    <row r="2" spans="3:20" ht="21.75" customHeight="1" x14ac:dyDescent="0.25">
      <c r="C2" s="58" t="s">
        <v>80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22"/>
    </row>
    <row r="3" spans="3:20" ht="15" customHeight="1" x14ac:dyDescent="0.25">
      <c r="C3" s="60">
        <v>2024</v>
      </c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23"/>
    </row>
    <row r="4" spans="3:20" ht="27" customHeight="1" x14ac:dyDescent="0.25">
      <c r="C4" s="58" t="s">
        <v>0</v>
      </c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22"/>
    </row>
    <row r="5" spans="3:20" ht="21.75" customHeight="1" x14ac:dyDescent="0.25">
      <c r="C5" s="59" t="s">
        <v>1</v>
      </c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22"/>
    </row>
    <row r="6" spans="3:20" ht="9.75" customHeight="1" x14ac:dyDescent="0.35"/>
    <row r="7" spans="3:20" s="6" customFormat="1" ht="25.5" customHeight="1" x14ac:dyDescent="0.25">
      <c r="C7" s="48" t="s">
        <v>81</v>
      </c>
      <c r="D7" s="49" t="s">
        <v>82</v>
      </c>
      <c r="E7" s="51" t="s">
        <v>83</v>
      </c>
      <c r="F7" s="53" t="s">
        <v>84</v>
      </c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5"/>
      <c r="S7" s="41"/>
    </row>
    <row r="8" spans="3:20" s="6" customFormat="1" x14ac:dyDescent="0.35">
      <c r="C8" s="48"/>
      <c r="D8" s="50"/>
      <c r="E8" s="52"/>
      <c r="F8" s="31" t="s">
        <v>3</v>
      </c>
      <c r="G8" s="31" t="s">
        <v>85</v>
      </c>
      <c r="H8" s="31" t="s">
        <v>4</v>
      </c>
      <c r="I8" s="31" t="s">
        <v>5</v>
      </c>
      <c r="J8" s="32" t="s">
        <v>6</v>
      </c>
      <c r="K8" s="31" t="s">
        <v>7</v>
      </c>
      <c r="L8" s="33" t="s">
        <v>8</v>
      </c>
      <c r="M8" s="31" t="s">
        <v>86</v>
      </c>
      <c r="N8" s="31" t="s">
        <v>9</v>
      </c>
      <c r="O8" s="31" t="s">
        <v>87</v>
      </c>
      <c r="P8" s="31" t="s">
        <v>88</v>
      </c>
      <c r="Q8" s="33" t="s">
        <v>10</v>
      </c>
      <c r="R8" s="34" t="s">
        <v>2</v>
      </c>
      <c r="S8" s="42"/>
    </row>
    <row r="9" spans="3:20" s="3" customFormat="1" x14ac:dyDescent="0.35">
      <c r="C9" s="7" t="s">
        <v>11</v>
      </c>
      <c r="D9" s="24"/>
      <c r="E9" s="25"/>
      <c r="F9" s="25"/>
      <c r="G9" s="25"/>
      <c r="H9" s="25"/>
      <c r="I9" s="25"/>
      <c r="J9" s="26"/>
      <c r="K9" s="25"/>
      <c r="L9" s="25"/>
      <c r="M9" s="25"/>
      <c r="N9" s="25"/>
      <c r="O9" s="25"/>
      <c r="P9" s="25"/>
      <c r="Q9" s="25"/>
      <c r="R9" s="27"/>
      <c r="S9" s="27"/>
    </row>
    <row r="10" spans="3:20" ht="15.75" x14ac:dyDescent="0.25">
      <c r="C10" s="8" t="s">
        <v>12</v>
      </c>
      <c r="D10" s="35">
        <f>D11+D12+D13+D14+D15</f>
        <v>1048837773</v>
      </c>
      <c r="E10" s="35">
        <f>E11+E12+E13+E14+E15</f>
        <v>1083126213.49</v>
      </c>
      <c r="F10" s="45">
        <f>SUM(F11:F15)</f>
        <v>58067773.660000004</v>
      </c>
      <c r="G10" s="45">
        <f>SUM(G11:G15)</f>
        <v>68840467.269999996</v>
      </c>
      <c r="H10" s="36">
        <f>SUM(H11:H15)</f>
        <v>88805345.150000006</v>
      </c>
      <c r="I10" s="36">
        <f t="shared" ref="I10:M10" si="0">SUM(I11:I15)</f>
        <v>81957971.439999998</v>
      </c>
      <c r="J10" s="36">
        <f t="shared" si="0"/>
        <v>107150439.81</v>
      </c>
      <c r="K10" s="36">
        <f t="shared" si="0"/>
        <v>86847567.840000004</v>
      </c>
      <c r="L10" s="36">
        <f t="shared" si="0"/>
        <v>88276195.549999997</v>
      </c>
      <c r="M10" s="36">
        <f t="shared" si="0"/>
        <v>77007147.219999999</v>
      </c>
      <c r="N10" s="36">
        <f>SUM(N11:N15)</f>
        <v>82192712.170000002</v>
      </c>
      <c r="O10" s="26">
        <f t="shared" ref="O10:Q10" si="1">SUM(O11:O15)</f>
        <v>80848404.599999994</v>
      </c>
      <c r="P10" s="26">
        <f t="shared" si="1"/>
        <v>84711630.299999997</v>
      </c>
      <c r="Q10" s="26">
        <f t="shared" si="1"/>
        <v>0</v>
      </c>
      <c r="R10" s="36">
        <f>SUM(F10:Q10)</f>
        <v>904705655.00999987</v>
      </c>
      <c r="S10" s="36"/>
      <c r="T10" s="28"/>
    </row>
    <row r="11" spans="3:20" ht="22.5" customHeight="1" x14ac:dyDescent="0.25">
      <c r="C11" s="9" t="s">
        <v>13</v>
      </c>
      <c r="D11" s="37">
        <v>746579442</v>
      </c>
      <c r="E11" s="37">
        <v>784750599.94000006</v>
      </c>
      <c r="F11" s="37">
        <v>54678766.32</v>
      </c>
      <c r="G11" s="29">
        <v>56083167.280000001</v>
      </c>
      <c r="H11" s="29">
        <v>60360660.329999998</v>
      </c>
      <c r="I11" s="29">
        <v>65890245.57</v>
      </c>
      <c r="J11" s="29">
        <v>61068709.329999998</v>
      </c>
      <c r="K11" s="29">
        <v>60740436.609999999</v>
      </c>
      <c r="L11" s="29">
        <v>70497102.689999998</v>
      </c>
      <c r="M11" s="29">
        <v>60053571.229999997</v>
      </c>
      <c r="N11" s="29">
        <v>65487069.340000004</v>
      </c>
      <c r="O11" s="29">
        <v>63107357.859999999</v>
      </c>
      <c r="P11" s="29">
        <v>67745550.950000003</v>
      </c>
      <c r="Q11" s="29"/>
      <c r="R11" s="29">
        <f>SUM(F11:Q11)</f>
        <v>685712637.51000011</v>
      </c>
      <c r="S11" s="29"/>
      <c r="T11" s="28"/>
    </row>
    <row r="12" spans="3:20" ht="22.5" customHeight="1" x14ac:dyDescent="0.25">
      <c r="C12" s="9" t="s">
        <v>14</v>
      </c>
      <c r="D12" s="37">
        <v>83265808</v>
      </c>
      <c r="E12" s="37">
        <v>77620904</v>
      </c>
      <c r="F12" s="37">
        <v>3060000</v>
      </c>
      <c r="G12" s="29">
        <v>60000</v>
      </c>
      <c r="H12" s="29">
        <v>3060000</v>
      </c>
      <c r="I12" s="29">
        <v>3000000</v>
      </c>
      <c r="J12" s="29">
        <v>45880882.950000003</v>
      </c>
      <c r="K12" s="29">
        <v>120000</v>
      </c>
      <c r="L12" s="29">
        <v>9625850.8200000003</v>
      </c>
      <c r="M12" s="29">
        <v>3632101.26</v>
      </c>
      <c r="N12" s="29">
        <v>3121454</v>
      </c>
      <c r="O12" s="29">
        <v>3066777.79</v>
      </c>
      <c r="P12" s="29">
        <v>3095000</v>
      </c>
      <c r="Q12" s="29"/>
      <c r="R12" s="29">
        <f>SUM(F12:Q12)</f>
        <v>77722066.820000008</v>
      </c>
      <c r="S12" s="29"/>
      <c r="T12" s="28"/>
    </row>
    <row r="13" spans="3:20" ht="22.5" customHeight="1" x14ac:dyDescent="0.25">
      <c r="C13" s="9" t="s">
        <v>15</v>
      </c>
      <c r="D13" s="37">
        <v>2388571</v>
      </c>
      <c r="E13" s="37">
        <v>2388571</v>
      </c>
      <c r="F13" s="37">
        <v>170000</v>
      </c>
      <c r="G13" s="29">
        <v>95000</v>
      </c>
      <c r="H13" s="29">
        <v>45000</v>
      </c>
      <c r="I13" s="29">
        <v>175000</v>
      </c>
      <c r="J13" s="29">
        <v>60000</v>
      </c>
      <c r="K13" s="29">
        <v>95000</v>
      </c>
      <c r="L13" s="29">
        <v>80000</v>
      </c>
      <c r="M13" s="29">
        <v>185000</v>
      </c>
      <c r="N13" s="29">
        <v>95000</v>
      </c>
      <c r="O13" s="29">
        <v>110000</v>
      </c>
      <c r="P13" s="29">
        <v>120000</v>
      </c>
      <c r="Q13" s="29"/>
      <c r="R13" s="29">
        <f t="shared" ref="R13:R39" si="2">SUM(F13:Q13)</f>
        <v>1230000</v>
      </c>
      <c r="S13" s="29"/>
      <c r="T13" s="28"/>
    </row>
    <row r="14" spans="3:20" ht="22.5" customHeight="1" x14ac:dyDescent="0.25">
      <c r="C14" s="9" t="s">
        <v>16</v>
      </c>
      <c r="D14" s="37">
        <v>66205406</v>
      </c>
      <c r="E14" s="37">
        <v>90967592.549999997</v>
      </c>
      <c r="F14" s="37">
        <v>0</v>
      </c>
      <c r="G14" s="29">
        <v>0</v>
      </c>
      <c r="H14" s="29">
        <v>0</v>
      </c>
      <c r="I14" s="29">
        <v>0</v>
      </c>
      <c r="J14" s="29">
        <v>0</v>
      </c>
      <c r="K14" s="29"/>
      <c r="L14" s="29">
        <v>7960000</v>
      </c>
      <c r="M14" s="29"/>
      <c r="N14" s="29">
        <v>0</v>
      </c>
      <c r="O14" s="29">
        <v>0</v>
      </c>
      <c r="P14" s="29">
        <v>0</v>
      </c>
      <c r="Q14" s="29"/>
      <c r="R14" s="29">
        <f t="shared" si="2"/>
        <v>7960000</v>
      </c>
      <c r="S14" s="29"/>
      <c r="T14" s="28"/>
    </row>
    <row r="15" spans="3:20" ht="22.5" customHeight="1" x14ac:dyDescent="0.25">
      <c r="C15" s="9" t="s">
        <v>17</v>
      </c>
      <c r="D15" s="37">
        <v>150398546</v>
      </c>
      <c r="E15" s="37">
        <v>127398546</v>
      </c>
      <c r="F15" s="37">
        <v>159007.34</v>
      </c>
      <c r="G15" s="29">
        <v>12602299.99</v>
      </c>
      <c r="H15" s="29">
        <v>25339684.82</v>
      </c>
      <c r="I15" s="29">
        <v>12892725.869999999</v>
      </c>
      <c r="J15" s="29">
        <v>140847.53</v>
      </c>
      <c r="K15" s="29">
        <v>25892131.23</v>
      </c>
      <c r="L15" s="29">
        <v>113242.04000000097</v>
      </c>
      <c r="M15" s="29">
        <v>13136474.73</v>
      </c>
      <c r="N15" s="29">
        <v>13489188.83</v>
      </c>
      <c r="O15" s="29">
        <v>14564268.949999999</v>
      </c>
      <c r="P15" s="29">
        <v>13751079.35</v>
      </c>
      <c r="Q15" s="29"/>
      <c r="R15" s="29">
        <f t="shared" si="2"/>
        <v>132080950.68000001</v>
      </c>
      <c r="S15" s="29"/>
      <c r="T15" s="28"/>
    </row>
    <row r="16" spans="3:20" ht="19.5" customHeight="1" x14ac:dyDescent="0.25">
      <c r="C16" s="8" t="s">
        <v>18</v>
      </c>
      <c r="D16" s="35">
        <f>D17+D18+D19+D20+D21+D22+D23+D24+D25</f>
        <v>284131625</v>
      </c>
      <c r="E16" s="35">
        <f>E17+E18+E19+E20+E21+E22+E23+E24+E25</f>
        <v>267594035.41999999</v>
      </c>
      <c r="F16" s="35">
        <f>F17+F18+F19+F20+F21+F22+F23+F24+F25</f>
        <v>21940623.68</v>
      </c>
      <c r="G16" s="35">
        <f>G17+G18+G19+G20+G21+G22+G23+G24+G25</f>
        <v>17878795.729999997</v>
      </c>
      <c r="H16" s="36">
        <f>SUM(H17:H25)</f>
        <v>26184044.960000001</v>
      </c>
      <c r="I16" s="36">
        <f t="shared" ref="I16:M16" si="3">SUM(I17:I25)</f>
        <v>16245303.620000001</v>
      </c>
      <c r="J16" s="36">
        <f t="shared" si="3"/>
        <v>16196748.119999997</v>
      </c>
      <c r="K16" s="36">
        <f>SUM(K17:K25)</f>
        <v>21360010.299999997</v>
      </c>
      <c r="L16" s="36">
        <f>SUM(L17:L25)</f>
        <v>18275646.960000001</v>
      </c>
      <c r="M16" s="36">
        <f t="shared" si="3"/>
        <v>21938489.41</v>
      </c>
      <c r="N16" s="36">
        <f>SUM(N17:N25)</f>
        <v>25136545.430000003</v>
      </c>
      <c r="O16" s="36">
        <f>SUM(O17:O25)</f>
        <v>31021160.48</v>
      </c>
      <c r="P16" s="36">
        <f>SUM(P17:P25)</f>
        <v>14968352.390000001</v>
      </c>
      <c r="Q16" s="26">
        <f t="shared" ref="Q16" si="4">SUM(Q17:Q25)</f>
        <v>0</v>
      </c>
      <c r="R16" s="36">
        <f t="shared" ref="R16:R26" si="5">SUM(F16:Q16)</f>
        <v>231145721.07999998</v>
      </c>
      <c r="S16" s="36"/>
      <c r="T16" s="28"/>
    </row>
    <row r="17" spans="3:20" ht="19.5" customHeight="1" x14ac:dyDescent="0.25">
      <c r="C17" s="9" t="s">
        <v>19</v>
      </c>
      <c r="D17" s="37">
        <v>39426132</v>
      </c>
      <c r="E17" s="37">
        <v>29405931.43</v>
      </c>
      <c r="F17" s="37">
        <v>385974.32</v>
      </c>
      <c r="G17" s="29">
        <v>2803828.26</v>
      </c>
      <c r="H17" s="29">
        <v>1952376.58</v>
      </c>
      <c r="I17" s="29">
        <v>2322956.56</v>
      </c>
      <c r="J17" s="29">
        <v>2507480.7799999998</v>
      </c>
      <c r="K17" s="29">
        <v>2373874.5</v>
      </c>
      <c r="L17" s="29">
        <v>2477331.0299999998</v>
      </c>
      <c r="M17" s="29">
        <v>2982559.17</v>
      </c>
      <c r="N17" s="29">
        <v>2583475.0699999998</v>
      </c>
      <c r="O17" s="29">
        <v>3328775.82</v>
      </c>
      <c r="P17" s="29">
        <v>2981307.8</v>
      </c>
      <c r="Q17" s="29"/>
      <c r="R17" s="29">
        <f t="shared" si="5"/>
        <v>26699939.890000001</v>
      </c>
      <c r="S17" s="29"/>
      <c r="T17" s="28"/>
    </row>
    <row r="18" spans="3:20" ht="17.25" customHeight="1" x14ac:dyDescent="0.25">
      <c r="C18" s="9" t="s">
        <v>20</v>
      </c>
      <c r="D18" s="37">
        <v>29398510</v>
      </c>
      <c r="E18" s="37">
        <v>37381810</v>
      </c>
      <c r="F18" s="37">
        <v>1927691</v>
      </c>
      <c r="G18" s="29">
        <v>5433904.5599999996</v>
      </c>
      <c r="H18" s="29">
        <v>2962998.99</v>
      </c>
      <c r="I18" s="29">
        <v>8983</v>
      </c>
      <c r="J18" s="29">
        <v>2294503</v>
      </c>
      <c r="K18" s="29">
        <v>962094.84</v>
      </c>
      <c r="L18" s="29">
        <v>1628417.74</v>
      </c>
      <c r="M18" s="29">
        <v>3102939.44</v>
      </c>
      <c r="N18" s="29">
        <v>992998.44</v>
      </c>
      <c r="O18" s="29">
        <v>158035.1</v>
      </c>
      <c r="P18" s="29">
        <v>76328.600000000006</v>
      </c>
      <c r="Q18" s="29"/>
      <c r="R18" s="29">
        <f t="shared" si="5"/>
        <v>19548894.710000005</v>
      </c>
      <c r="S18" s="29"/>
      <c r="T18" s="28"/>
    </row>
    <row r="19" spans="3:20" ht="24" customHeight="1" x14ac:dyDescent="0.25">
      <c r="C19" s="9" t="s">
        <v>21</v>
      </c>
      <c r="D19" s="37">
        <v>10535188</v>
      </c>
      <c r="E19" s="37">
        <v>8310738.6900000004</v>
      </c>
      <c r="F19" s="37">
        <v>864981.76</v>
      </c>
      <c r="G19" s="29">
        <v>683853.24</v>
      </c>
      <c r="H19" s="29">
        <v>215766.35</v>
      </c>
      <c r="I19" s="29">
        <v>839930.6</v>
      </c>
      <c r="J19" s="29">
        <v>314708.09999999998</v>
      </c>
      <c r="K19" s="29">
        <v>389670</v>
      </c>
      <c r="L19" s="29">
        <v>193585.02</v>
      </c>
      <c r="M19" s="29">
        <v>1138813.5</v>
      </c>
      <c r="N19" s="29">
        <v>1699430.12</v>
      </c>
      <c r="O19" s="29">
        <v>1939730.61</v>
      </c>
      <c r="P19" s="29">
        <v>866009.13</v>
      </c>
      <c r="Q19" s="29"/>
      <c r="R19" s="29">
        <f t="shared" si="5"/>
        <v>9146478.4300000016</v>
      </c>
      <c r="S19" s="29"/>
      <c r="T19" s="28"/>
    </row>
    <row r="20" spans="3:20" ht="25.5" customHeight="1" x14ac:dyDescent="0.25">
      <c r="C20" s="9" t="s">
        <v>22</v>
      </c>
      <c r="D20" s="37">
        <v>2533072</v>
      </c>
      <c r="E20" s="37">
        <v>2518072</v>
      </c>
      <c r="F20" s="37">
        <v>97140.3</v>
      </c>
      <c r="G20" s="29">
        <v>147095</v>
      </c>
      <c r="H20" s="29">
        <v>176800</v>
      </c>
      <c r="I20" s="29">
        <v>178149</v>
      </c>
      <c r="J20" s="29">
        <v>106952</v>
      </c>
      <c r="K20" s="29">
        <v>133299</v>
      </c>
      <c r="L20" s="29">
        <v>7560</v>
      </c>
      <c r="M20" s="29">
        <v>64958</v>
      </c>
      <c r="N20" s="29">
        <v>75485</v>
      </c>
      <c r="O20" s="29">
        <v>166953</v>
      </c>
      <c r="P20" s="29">
        <v>22344</v>
      </c>
      <c r="Q20" s="29"/>
      <c r="R20" s="29">
        <f t="shared" si="5"/>
        <v>1176735.3</v>
      </c>
      <c r="S20" s="29"/>
      <c r="T20" s="28"/>
    </row>
    <row r="21" spans="3:20" ht="24" customHeight="1" x14ac:dyDescent="0.25">
      <c r="C21" s="9" t="s">
        <v>23</v>
      </c>
      <c r="D21" s="37">
        <v>26280632</v>
      </c>
      <c r="E21" s="37">
        <v>15074656.050000001</v>
      </c>
      <c r="F21" s="37">
        <v>245913.05</v>
      </c>
      <c r="G21" s="29">
        <v>161970.4</v>
      </c>
      <c r="H21" s="29">
        <v>974840</v>
      </c>
      <c r="I21" s="29">
        <v>243745</v>
      </c>
      <c r="J21" s="29">
        <v>122092.5</v>
      </c>
      <c r="K21" s="29">
        <v>246538.4</v>
      </c>
      <c r="L21" s="29">
        <v>80690</v>
      </c>
      <c r="M21" s="29">
        <v>987941.76</v>
      </c>
      <c r="N21" s="29">
        <v>1304471.74</v>
      </c>
      <c r="O21" s="29">
        <v>530830</v>
      </c>
      <c r="P21" s="29">
        <v>0</v>
      </c>
      <c r="Q21" s="29"/>
      <c r="R21" s="29">
        <f t="shared" si="5"/>
        <v>4899032.8499999996</v>
      </c>
      <c r="S21" s="29"/>
      <c r="T21" s="28"/>
    </row>
    <row r="22" spans="3:20" ht="19.5" customHeight="1" x14ac:dyDescent="0.25">
      <c r="C22" s="9" t="s">
        <v>24</v>
      </c>
      <c r="D22" s="37">
        <v>40023393</v>
      </c>
      <c r="E22" s="37">
        <v>31642393</v>
      </c>
      <c r="F22" s="37">
        <v>2242965.16</v>
      </c>
      <c r="G22" s="29">
        <v>1803165.86</v>
      </c>
      <c r="H22" s="29">
        <v>1968614.62</v>
      </c>
      <c r="I22" s="29">
        <v>1678540.74</v>
      </c>
      <c r="J22" s="29">
        <v>1757028.44</v>
      </c>
      <c r="K22" s="29">
        <v>3579785.33</v>
      </c>
      <c r="L22" s="29">
        <v>3871267.82</v>
      </c>
      <c r="M22" s="29">
        <v>4474036.33</v>
      </c>
      <c r="N22" s="29">
        <v>2878324.28</v>
      </c>
      <c r="O22" s="29">
        <v>4411505.46</v>
      </c>
      <c r="P22" s="29">
        <v>1891272.87</v>
      </c>
      <c r="Q22" s="29"/>
      <c r="R22" s="29">
        <f t="shared" si="5"/>
        <v>30556506.91</v>
      </c>
      <c r="S22" s="29"/>
      <c r="T22" s="28"/>
    </row>
    <row r="23" spans="3:20" ht="35.25" customHeight="1" x14ac:dyDescent="0.25">
      <c r="C23" s="9" t="s">
        <v>25</v>
      </c>
      <c r="D23" s="37">
        <v>9641615</v>
      </c>
      <c r="E23" s="37">
        <v>14086274.49</v>
      </c>
      <c r="F23" s="37">
        <v>30603.65</v>
      </c>
      <c r="G23" s="29">
        <v>727876.41</v>
      </c>
      <c r="H23" s="29">
        <v>181571.52</v>
      </c>
      <c r="I23" s="29">
        <v>274590.09000000003</v>
      </c>
      <c r="J23" s="29">
        <v>2337296.44</v>
      </c>
      <c r="K23" s="29">
        <v>397164.89</v>
      </c>
      <c r="L23" s="29">
        <v>750168.15</v>
      </c>
      <c r="M23" s="29">
        <v>556569.89</v>
      </c>
      <c r="N23" s="29">
        <v>4394957.95</v>
      </c>
      <c r="O23" s="29">
        <v>431170.81</v>
      </c>
      <c r="P23" s="29">
        <v>1391312.13</v>
      </c>
      <c r="Q23" s="29"/>
      <c r="R23" s="29">
        <f t="shared" si="5"/>
        <v>11473281.93</v>
      </c>
      <c r="S23" s="29"/>
      <c r="T23" s="28"/>
    </row>
    <row r="24" spans="3:20" ht="30.75" customHeight="1" x14ac:dyDescent="0.25">
      <c r="C24" s="9" t="s">
        <v>26</v>
      </c>
      <c r="D24" s="37">
        <v>114795077</v>
      </c>
      <c r="E24" s="37">
        <v>123608040</v>
      </c>
      <c r="F24" s="4">
        <v>16145354.439999999</v>
      </c>
      <c r="G24" s="29">
        <v>6047177.5999999996</v>
      </c>
      <c r="H24" s="29">
        <v>17116505.899999999</v>
      </c>
      <c r="I24" s="29">
        <v>10590827.130000001</v>
      </c>
      <c r="J24" s="29">
        <v>6393603.6600000001</v>
      </c>
      <c r="K24" s="29">
        <v>12816014.959999997</v>
      </c>
      <c r="L24" s="29">
        <v>9039379.1999999993</v>
      </c>
      <c r="M24" s="29">
        <v>8231769.3099999996</v>
      </c>
      <c r="N24" s="29">
        <v>10917794.82</v>
      </c>
      <c r="O24" s="29">
        <v>19987247.190000001</v>
      </c>
      <c r="P24" s="29">
        <v>7511257.6500000004</v>
      </c>
      <c r="Q24" s="29"/>
      <c r="R24" s="29">
        <f t="shared" si="5"/>
        <v>124796931.86000001</v>
      </c>
      <c r="S24" s="29"/>
      <c r="T24" s="28"/>
    </row>
    <row r="25" spans="3:20" ht="15.75" x14ac:dyDescent="0.25">
      <c r="C25" s="9" t="s">
        <v>27</v>
      </c>
      <c r="D25" s="37">
        <v>11498006</v>
      </c>
      <c r="E25" s="37">
        <v>5566119.7599999998</v>
      </c>
      <c r="F25" s="37">
        <v>0</v>
      </c>
      <c r="G25" s="29">
        <v>69924.399999999994</v>
      </c>
      <c r="H25" s="29">
        <v>634571</v>
      </c>
      <c r="I25" s="29">
        <v>107581.5</v>
      </c>
      <c r="J25" s="29">
        <v>363083.2</v>
      </c>
      <c r="K25" s="29">
        <v>461568.38</v>
      </c>
      <c r="L25" s="29">
        <v>227248</v>
      </c>
      <c r="M25" s="29">
        <v>398902.01</v>
      </c>
      <c r="N25" s="29">
        <v>289608.01</v>
      </c>
      <c r="O25" s="29">
        <v>66912.490000000005</v>
      </c>
      <c r="P25" s="29">
        <v>228520.21</v>
      </c>
      <c r="Q25" s="29"/>
      <c r="R25" s="29">
        <f t="shared" si="5"/>
        <v>2847919.2</v>
      </c>
      <c r="S25" s="29"/>
      <c r="T25" s="28"/>
    </row>
    <row r="26" spans="3:20" ht="15.75" x14ac:dyDescent="0.25">
      <c r="C26" s="8" t="s">
        <v>28</v>
      </c>
      <c r="D26" s="35">
        <f>D27+D28+D29+D30+D31+D32+D33+D34+D35</f>
        <v>120452551</v>
      </c>
      <c r="E26" s="35">
        <f>E27+E28+E29+E30+E31+E32+E33+E34+E35</f>
        <v>109463502.06</v>
      </c>
      <c r="F26" s="35">
        <f>F27+F28+F29+F30+F31+F32+F33+F34+F35</f>
        <v>735948.47</v>
      </c>
      <c r="G26" s="35">
        <f>G27+G28+G29+G30+G31+G32+G33+G34+G35</f>
        <v>1558397.79</v>
      </c>
      <c r="H26" s="36">
        <f>SUM(H27:H35)</f>
        <v>2964577.81</v>
      </c>
      <c r="I26" s="36">
        <f t="shared" ref="I26:J26" si="6">SUM(I27:I35)</f>
        <v>6265695.1300000008</v>
      </c>
      <c r="J26" s="36">
        <f t="shared" si="6"/>
        <v>4912963.0199999996</v>
      </c>
      <c r="K26" s="36">
        <f>SUM(K27:K35)</f>
        <v>2879879.94</v>
      </c>
      <c r="L26" s="36">
        <f t="shared" ref="L26" si="7">SUM(L27:L35)</f>
        <v>1033633.31</v>
      </c>
      <c r="M26" s="36">
        <f>SUM(M27:M35)</f>
        <v>2480608.81</v>
      </c>
      <c r="N26" s="36">
        <f>SUM(N27:N35)</f>
        <v>2806947.4499999997</v>
      </c>
      <c r="O26" s="36">
        <f>SUM(O27:O35)</f>
        <v>3142970.28</v>
      </c>
      <c r="P26" s="36">
        <f>SUM(P27:P35)</f>
        <v>1709805.91</v>
      </c>
      <c r="Q26" s="26">
        <f t="shared" ref="Q26" si="8">SUM(Q27:Q35)</f>
        <v>0</v>
      </c>
      <c r="R26" s="36">
        <f t="shared" si="5"/>
        <v>30491427.919999998</v>
      </c>
      <c r="S26" s="36"/>
      <c r="T26" s="28"/>
    </row>
    <row r="27" spans="3:20" ht="15.75" x14ac:dyDescent="0.25">
      <c r="C27" s="9" t="s">
        <v>29</v>
      </c>
      <c r="D27" s="37">
        <v>3416658</v>
      </c>
      <c r="E27" s="37">
        <v>5330786.88</v>
      </c>
      <c r="F27" s="29">
        <v>420437.37</v>
      </c>
      <c r="G27" s="29">
        <v>619761.03</v>
      </c>
      <c r="H27" s="29">
        <v>1091026.01</v>
      </c>
      <c r="I27" s="29">
        <v>808642.18</v>
      </c>
      <c r="J27" s="29">
        <v>317306.8</v>
      </c>
      <c r="K27" s="29">
        <v>71221.78</v>
      </c>
      <c r="L27" s="29">
        <v>453394.45</v>
      </c>
      <c r="M27" s="29">
        <v>142337.44</v>
      </c>
      <c r="N27" s="29">
        <v>143284.28</v>
      </c>
      <c r="O27" s="29">
        <v>97892.36</v>
      </c>
      <c r="P27" s="29">
        <v>322880.92</v>
      </c>
      <c r="Q27" s="29"/>
      <c r="R27" s="29">
        <f t="shared" si="2"/>
        <v>4488184.62</v>
      </c>
      <c r="S27" s="29"/>
      <c r="T27" s="28"/>
    </row>
    <row r="28" spans="3:20" ht="15.75" x14ac:dyDescent="0.25">
      <c r="C28" s="9" t="s">
        <v>30</v>
      </c>
      <c r="D28" s="37">
        <v>3734146</v>
      </c>
      <c r="E28" s="37">
        <v>3398646.84</v>
      </c>
      <c r="F28" s="29">
        <v>1160.06</v>
      </c>
      <c r="G28" s="29">
        <v>4975</v>
      </c>
      <c r="H28" s="29">
        <v>13335</v>
      </c>
      <c r="I28" s="29">
        <v>650</v>
      </c>
      <c r="J28" s="29">
        <v>1888</v>
      </c>
      <c r="K28" s="29">
        <v>281719</v>
      </c>
      <c r="L28" s="29">
        <v>199.9</v>
      </c>
      <c r="M28" s="29">
        <v>281633</v>
      </c>
      <c r="N28" s="29">
        <v>71448.399999999994</v>
      </c>
      <c r="O28" s="29">
        <v>532908</v>
      </c>
      <c r="P28" s="29">
        <v>22420</v>
      </c>
      <c r="Q28" s="29"/>
      <c r="R28" s="29">
        <f t="shared" si="2"/>
        <v>1212336.3599999999</v>
      </c>
      <c r="S28" s="29"/>
      <c r="T28" s="28"/>
    </row>
    <row r="29" spans="3:20" ht="15.75" x14ac:dyDescent="0.25">
      <c r="C29" s="9" t="s">
        <v>31</v>
      </c>
      <c r="D29" s="37">
        <v>5994164</v>
      </c>
      <c r="E29" s="37">
        <v>2753529.33</v>
      </c>
      <c r="F29" s="29">
        <v>3092.45</v>
      </c>
      <c r="G29" s="29">
        <v>160</v>
      </c>
      <c r="H29" s="29">
        <v>174740.9</v>
      </c>
      <c r="I29" s="29">
        <v>3885.14</v>
      </c>
      <c r="J29" s="29">
        <v>615080.81000000006</v>
      </c>
      <c r="K29" s="29">
        <v>3330.32</v>
      </c>
      <c r="L29" s="29">
        <v>7225.04</v>
      </c>
      <c r="M29" s="29">
        <v>4390</v>
      </c>
      <c r="N29" s="29">
        <v>383807.01</v>
      </c>
      <c r="O29" s="29">
        <v>349736.09</v>
      </c>
      <c r="P29" s="46">
        <v>18684.599999999999</v>
      </c>
      <c r="Q29" s="29"/>
      <c r="R29" s="29">
        <f t="shared" si="2"/>
        <v>1564132.36</v>
      </c>
      <c r="S29" s="29"/>
      <c r="T29" s="28"/>
    </row>
    <row r="30" spans="3:20" ht="15.75" x14ac:dyDescent="0.25">
      <c r="C30" s="9" t="s">
        <v>32</v>
      </c>
      <c r="D30" s="37">
        <v>1862867</v>
      </c>
      <c r="E30" s="37">
        <v>557867</v>
      </c>
      <c r="F30" s="29">
        <v>474.2</v>
      </c>
      <c r="G30" s="29">
        <v>0</v>
      </c>
      <c r="H30" s="29"/>
      <c r="I30" s="29">
        <v>0</v>
      </c>
      <c r="J30" s="29">
        <v>0</v>
      </c>
      <c r="K30" s="29">
        <v>0</v>
      </c>
      <c r="L30" s="29">
        <v>0</v>
      </c>
      <c r="M30" s="29">
        <v>0</v>
      </c>
      <c r="N30" s="29">
        <v>0</v>
      </c>
      <c r="O30" s="29">
        <v>386817.82</v>
      </c>
      <c r="P30" s="29">
        <v>0</v>
      </c>
      <c r="Q30" s="29"/>
      <c r="R30" s="29">
        <f t="shared" si="2"/>
        <v>387292.02</v>
      </c>
      <c r="S30" s="29"/>
      <c r="T30" s="28"/>
    </row>
    <row r="31" spans="3:20" ht="15.75" x14ac:dyDescent="0.25">
      <c r="C31" s="9" t="s">
        <v>33</v>
      </c>
      <c r="D31" s="37">
        <v>69233960</v>
      </c>
      <c r="E31" s="37">
        <v>378692.95</v>
      </c>
      <c r="F31" s="29">
        <v>1995</v>
      </c>
      <c r="G31" s="29">
        <v>41104.199999999997</v>
      </c>
      <c r="H31" s="29">
        <v>7610.76</v>
      </c>
      <c r="I31" s="29">
        <v>1314.42</v>
      </c>
      <c r="J31" s="29">
        <v>193879.91</v>
      </c>
      <c r="K31" s="29">
        <v>255</v>
      </c>
      <c r="L31" s="29">
        <v>2832.3</v>
      </c>
      <c r="M31" s="29">
        <v>3495.75</v>
      </c>
      <c r="N31" s="29">
        <v>11915.5</v>
      </c>
      <c r="O31" s="29">
        <v>58582.06</v>
      </c>
      <c r="P31" s="29">
        <v>14529.86</v>
      </c>
      <c r="Q31" s="29"/>
      <c r="R31" s="29">
        <f t="shared" si="2"/>
        <v>337514.75999999995</v>
      </c>
      <c r="S31" s="29"/>
      <c r="T31" s="28"/>
    </row>
    <row r="32" spans="3:20" ht="31.5" x14ac:dyDescent="0.25">
      <c r="C32" s="9" t="s">
        <v>34</v>
      </c>
      <c r="D32" s="37">
        <v>1560137</v>
      </c>
      <c r="E32" s="37">
        <v>2298492.15</v>
      </c>
      <c r="F32" s="29">
        <v>10978.63</v>
      </c>
      <c r="G32" s="29">
        <v>32143</v>
      </c>
      <c r="H32" s="29">
        <v>40478.080000000002</v>
      </c>
      <c r="I32" s="29">
        <v>1425</v>
      </c>
      <c r="J32" s="29">
        <v>140554.29</v>
      </c>
      <c r="K32" s="29">
        <v>35445</v>
      </c>
      <c r="L32" s="29">
        <v>23630.03</v>
      </c>
      <c r="M32" s="29">
        <v>24266.51</v>
      </c>
      <c r="N32" s="29">
        <v>35073.089999999997</v>
      </c>
      <c r="O32" s="29">
        <v>155191.03</v>
      </c>
      <c r="P32" s="46">
        <v>229095.96</v>
      </c>
      <c r="Q32" s="29"/>
      <c r="R32" s="29">
        <f t="shared" si="2"/>
        <v>728280.62</v>
      </c>
      <c r="S32" s="29"/>
      <c r="T32" s="28"/>
    </row>
    <row r="33" spans="3:20" ht="31.5" x14ac:dyDescent="0.25">
      <c r="C33" s="9" t="s">
        <v>35</v>
      </c>
      <c r="D33" s="37">
        <v>18478017</v>
      </c>
      <c r="E33" s="37">
        <v>19400017</v>
      </c>
      <c r="F33" s="29">
        <v>168420.5</v>
      </c>
      <c r="G33" s="29">
        <v>515551.6</v>
      </c>
      <c r="H33" s="29">
        <v>1178384</v>
      </c>
      <c r="I33" s="29">
        <v>866903.2</v>
      </c>
      <c r="J33" s="29">
        <v>1646921.57</v>
      </c>
      <c r="K33" s="29">
        <v>2111930</v>
      </c>
      <c r="L33" s="29">
        <v>473795.9</v>
      </c>
      <c r="M33" s="29">
        <v>880295.01</v>
      </c>
      <c r="N33" s="29">
        <v>1902603.88</v>
      </c>
      <c r="O33" s="29">
        <v>630110.93999999994</v>
      </c>
      <c r="P33" s="29">
        <v>870068.04</v>
      </c>
      <c r="Q33" s="29"/>
      <c r="R33" s="29">
        <f t="shared" si="2"/>
        <v>11244984.640000001</v>
      </c>
      <c r="S33" s="29"/>
      <c r="T33" s="28"/>
    </row>
    <row r="34" spans="3:20" ht="31.5" x14ac:dyDescent="0.25">
      <c r="C34" s="9" t="s">
        <v>36</v>
      </c>
      <c r="D34" s="37">
        <v>0</v>
      </c>
      <c r="E34" s="37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9">
        <v>0</v>
      </c>
      <c r="Q34" s="29"/>
      <c r="R34" s="29">
        <f t="shared" si="2"/>
        <v>0</v>
      </c>
      <c r="S34" s="29"/>
      <c r="T34" s="28"/>
    </row>
    <row r="35" spans="3:20" ht="15.75" x14ac:dyDescent="0.25">
      <c r="C35" s="9" t="s">
        <v>37</v>
      </c>
      <c r="D35" s="37">
        <v>16172602</v>
      </c>
      <c r="E35" s="37">
        <v>75345469.909999996</v>
      </c>
      <c r="F35" s="29">
        <v>129390.26</v>
      </c>
      <c r="G35" s="29">
        <v>344702.96</v>
      </c>
      <c r="H35" s="29">
        <v>459003.06</v>
      </c>
      <c r="I35" s="29">
        <v>4582875.1900000004</v>
      </c>
      <c r="J35" s="29">
        <v>1997331.64</v>
      </c>
      <c r="K35" s="29">
        <v>375978.84</v>
      </c>
      <c r="L35" s="29">
        <v>72555.69</v>
      </c>
      <c r="M35" s="29">
        <v>1144191.1000000001</v>
      </c>
      <c r="N35" s="29">
        <v>258815.29</v>
      </c>
      <c r="O35" s="29">
        <v>931731.98</v>
      </c>
      <c r="P35" s="29">
        <v>232126.53</v>
      </c>
      <c r="Q35" s="29"/>
      <c r="R35" s="29">
        <f t="shared" si="2"/>
        <v>10528702.539999999</v>
      </c>
      <c r="S35" s="29"/>
      <c r="T35" s="28"/>
    </row>
    <row r="36" spans="3:20" ht="15.75" x14ac:dyDescent="0.25">
      <c r="C36" s="8" t="s">
        <v>38</v>
      </c>
      <c r="D36" s="35">
        <f>D37+D38+D39+D43+D44</f>
        <v>11996463</v>
      </c>
      <c r="E36" s="35">
        <f t="shared" ref="E36:Q36" si="9">E37+E38+E39+E43+E44</f>
        <v>14580133.07</v>
      </c>
      <c r="F36" s="35">
        <f t="shared" si="9"/>
        <v>464603.24</v>
      </c>
      <c r="G36" s="35">
        <f t="shared" si="9"/>
        <v>662728.4</v>
      </c>
      <c r="H36" s="35">
        <f t="shared" si="9"/>
        <v>0</v>
      </c>
      <c r="I36" s="35">
        <f>I37+I38+I39+I43+I44</f>
        <v>761705</v>
      </c>
      <c r="J36" s="35">
        <f t="shared" si="9"/>
        <v>0</v>
      </c>
      <c r="K36" s="35">
        <f t="shared" si="9"/>
        <v>585000</v>
      </c>
      <c r="L36" s="35">
        <f t="shared" si="9"/>
        <v>3153786</v>
      </c>
      <c r="M36" s="35">
        <f t="shared" si="9"/>
        <v>6500000</v>
      </c>
      <c r="N36" s="35">
        <f>N37+N38+N39+N43+N44</f>
        <v>249900</v>
      </c>
      <c r="O36" s="35">
        <f t="shared" si="9"/>
        <v>1074750</v>
      </c>
      <c r="P36" s="35">
        <f t="shared" si="9"/>
        <v>989794.21</v>
      </c>
      <c r="Q36" s="35">
        <f t="shared" si="9"/>
        <v>0</v>
      </c>
      <c r="R36" s="36">
        <f>SUM(F36:Q36)</f>
        <v>14442266.850000001</v>
      </c>
      <c r="S36" s="36"/>
      <c r="T36" s="28"/>
    </row>
    <row r="37" spans="3:20" ht="31.5" x14ac:dyDescent="0.25">
      <c r="C37" s="9" t="s">
        <v>39</v>
      </c>
      <c r="D37" s="37">
        <v>4148566</v>
      </c>
      <c r="E37" s="37">
        <v>11900421.640000001</v>
      </c>
      <c r="F37" s="29">
        <v>0</v>
      </c>
      <c r="G37" s="29">
        <v>332728.40000000002</v>
      </c>
      <c r="H37" s="29">
        <v>0</v>
      </c>
      <c r="I37" s="29">
        <v>500000</v>
      </c>
      <c r="J37" s="29">
        <v>0</v>
      </c>
      <c r="K37" s="29">
        <v>585000</v>
      </c>
      <c r="L37" s="29">
        <v>2696150</v>
      </c>
      <c r="M37" s="29">
        <v>6500000</v>
      </c>
      <c r="N37" s="40">
        <v>249900</v>
      </c>
      <c r="O37" s="29">
        <v>157500</v>
      </c>
      <c r="P37" s="29">
        <v>817910</v>
      </c>
      <c r="Q37" s="29"/>
      <c r="R37" s="29">
        <f t="shared" si="2"/>
        <v>11839188.4</v>
      </c>
      <c r="S37" s="29"/>
      <c r="T37" s="28"/>
    </row>
    <row r="38" spans="3:20" ht="31.5" x14ac:dyDescent="0.25">
      <c r="C38" s="9" t="s">
        <v>40</v>
      </c>
      <c r="D38" s="37">
        <v>7165697</v>
      </c>
      <c r="E38" s="37">
        <v>43403.19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30">
        <v>0</v>
      </c>
      <c r="M38" s="29">
        <v>0</v>
      </c>
      <c r="N38" s="29">
        <v>0</v>
      </c>
      <c r="O38" s="29">
        <v>0</v>
      </c>
      <c r="P38" s="29">
        <v>0</v>
      </c>
      <c r="Q38" s="29"/>
      <c r="R38" s="29">
        <f t="shared" si="2"/>
        <v>0</v>
      </c>
      <c r="S38" s="29"/>
      <c r="T38" s="28"/>
    </row>
    <row r="39" spans="3:20" ht="31.5" x14ac:dyDescent="0.25">
      <c r="C39" s="9" t="s">
        <v>41</v>
      </c>
      <c r="D39" s="37">
        <v>0</v>
      </c>
      <c r="E39" s="37">
        <v>500000</v>
      </c>
      <c r="F39" s="29">
        <v>0</v>
      </c>
      <c r="G39" s="29">
        <v>330000</v>
      </c>
      <c r="H39" s="29">
        <v>0</v>
      </c>
      <c r="I39" s="29">
        <v>0</v>
      </c>
      <c r="J39" s="29">
        <v>0</v>
      </c>
      <c r="K39" s="29">
        <v>0</v>
      </c>
      <c r="L39" s="30">
        <v>0</v>
      </c>
      <c r="M39" s="29">
        <v>0</v>
      </c>
      <c r="N39" s="29">
        <v>0</v>
      </c>
      <c r="O39" s="29">
        <v>0</v>
      </c>
      <c r="P39" s="29">
        <v>0</v>
      </c>
      <c r="Q39" s="29"/>
      <c r="R39" s="29">
        <f t="shared" si="2"/>
        <v>330000</v>
      </c>
      <c r="S39" s="29"/>
      <c r="T39" s="28"/>
    </row>
    <row r="40" spans="3:20" ht="31.5" hidden="1" x14ac:dyDescent="0.25">
      <c r="C40" s="9" t="s">
        <v>42</v>
      </c>
      <c r="D40" s="37"/>
      <c r="E40" s="37"/>
      <c r="F40" s="29"/>
      <c r="G40" s="29">
        <v>0</v>
      </c>
      <c r="H40" s="29"/>
      <c r="I40" s="29"/>
      <c r="J40" s="29"/>
      <c r="K40" s="29">
        <v>0</v>
      </c>
      <c r="L40" s="30"/>
      <c r="M40" s="29">
        <v>0</v>
      </c>
      <c r="N40" s="29"/>
      <c r="O40" s="29"/>
      <c r="P40" s="29"/>
      <c r="Q40" s="29"/>
      <c r="R40" s="29">
        <v>0</v>
      </c>
      <c r="S40" s="29"/>
      <c r="T40" s="28"/>
    </row>
    <row r="41" spans="3:20" ht="31.5" hidden="1" x14ac:dyDescent="0.25">
      <c r="C41" s="9" t="s">
        <v>43</v>
      </c>
      <c r="D41" s="37"/>
      <c r="E41" s="37"/>
      <c r="F41" s="29"/>
      <c r="G41" s="29">
        <v>0</v>
      </c>
      <c r="H41" s="29"/>
      <c r="I41" s="29"/>
      <c r="J41" s="29"/>
      <c r="K41" s="29">
        <v>0</v>
      </c>
      <c r="L41" s="30"/>
      <c r="M41" s="29">
        <v>0</v>
      </c>
      <c r="N41" s="29"/>
      <c r="O41" s="29"/>
      <c r="P41" s="29"/>
      <c r="Q41" s="29"/>
      <c r="R41" s="29">
        <v>0</v>
      </c>
      <c r="S41" s="29"/>
      <c r="T41" s="28"/>
    </row>
    <row r="42" spans="3:20" ht="15.75" hidden="1" x14ac:dyDescent="0.25">
      <c r="C42" s="9" t="s">
        <v>89</v>
      </c>
      <c r="D42" s="37"/>
      <c r="E42" s="37"/>
      <c r="F42" s="29"/>
      <c r="G42" s="29"/>
      <c r="H42" s="29"/>
      <c r="I42" s="29"/>
      <c r="J42" s="29"/>
      <c r="K42" s="29"/>
      <c r="L42" s="30"/>
      <c r="M42" s="29">
        <v>0</v>
      </c>
      <c r="N42" s="29"/>
      <c r="O42" s="29"/>
      <c r="P42" s="29"/>
      <c r="Q42" s="29"/>
      <c r="R42" s="29">
        <v>0</v>
      </c>
      <c r="S42" s="29"/>
      <c r="T42" s="28"/>
    </row>
    <row r="43" spans="3:20" ht="31.5" x14ac:dyDescent="0.25">
      <c r="C43" s="9" t="s">
        <v>44</v>
      </c>
      <c r="D43" s="37">
        <v>682200</v>
      </c>
      <c r="E43" s="37">
        <v>2136308.2400000002</v>
      </c>
      <c r="F43" s="4">
        <v>464603.24</v>
      </c>
      <c r="G43" s="29">
        <v>0</v>
      </c>
      <c r="H43" s="29">
        <v>0</v>
      </c>
      <c r="I43" s="29">
        <v>261705</v>
      </c>
      <c r="J43" s="29">
        <v>0</v>
      </c>
      <c r="K43" s="29">
        <v>0</v>
      </c>
      <c r="L43" s="29">
        <v>457636</v>
      </c>
      <c r="M43" s="29">
        <v>0</v>
      </c>
      <c r="N43" s="29">
        <v>0</v>
      </c>
      <c r="O43" s="29">
        <v>917250</v>
      </c>
      <c r="P43" s="29">
        <v>171884.21</v>
      </c>
      <c r="Q43" s="29"/>
      <c r="R43" s="29">
        <f t="shared" ref="R43:R48" si="10">SUM(F43:Q43)</f>
        <v>2273078.4500000002</v>
      </c>
      <c r="S43" s="29"/>
      <c r="T43" s="28"/>
    </row>
    <row r="44" spans="3:20" ht="31.5" x14ac:dyDescent="0.25">
      <c r="C44" s="9" t="s">
        <v>45</v>
      </c>
      <c r="D44" s="37">
        <v>0</v>
      </c>
      <c r="E44" s="37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9">
        <v>0</v>
      </c>
      <c r="Q44" s="29"/>
      <c r="R44" s="29">
        <f t="shared" si="10"/>
        <v>0</v>
      </c>
      <c r="S44" s="29"/>
      <c r="T44" s="28"/>
    </row>
    <row r="45" spans="3:20" ht="15.75" x14ac:dyDescent="0.25">
      <c r="C45" s="8" t="s">
        <v>46</v>
      </c>
      <c r="D45" s="35">
        <v>0</v>
      </c>
      <c r="E45" s="35">
        <v>0</v>
      </c>
      <c r="F45" s="36">
        <v>0</v>
      </c>
      <c r="G45" s="29">
        <v>0</v>
      </c>
      <c r="H45" s="36">
        <v>0</v>
      </c>
      <c r="I45" s="36">
        <v>0</v>
      </c>
      <c r="J45" s="36">
        <v>0</v>
      </c>
      <c r="K45" s="29">
        <v>0</v>
      </c>
      <c r="L45" s="36">
        <v>0</v>
      </c>
      <c r="M45" s="36">
        <v>0</v>
      </c>
      <c r="N45" s="36">
        <v>0</v>
      </c>
      <c r="O45" s="36">
        <v>0</v>
      </c>
      <c r="P45" s="36">
        <v>0</v>
      </c>
      <c r="Q45" s="36">
        <v>0</v>
      </c>
      <c r="R45" s="29">
        <f t="shared" si="10"/>
        <v>0</v>
      </c>
      <c r="S45" s="29"/>
      <c r="T45" s="28"/>
    </row>
    <row r="46" spans="3:20" ht="31.5" x14ac:dyDescent="0.25">
      <c r="C46" s="9" t="s">
        <v>47</v>
      </c>
      <c r="D46" s="37">
        <v>0</v>
      </c>
      <c r="E46" s="37">
        <v>0</v>
      </c>
      <c r="F46" s="29">
        <v>0</v>
      </c>
      <c r="G46" s="29">
        <v>0</v>
      </c>
      <c r="H46" s="29">
        <v>0</v>
      </c>
      <c r="I46" s="29">
        <v>0</v>
      </c>
      <c r="J46" s="29">
        <v>0</v>
      </c>
      <c r="K46" s="29">
        <v>0</v>
      </c>
      <c r="L46" s="29">
        <v>0</v>
      </c>
      <c r="M46" s="29">
        <v>0</v>
      </c>
      <c r="N46" s="29">
        <v>0</v>
      </c>
      <c r="O46" s="29">
        <v>0</v>
      </c>
      <c r="P46" s="29">
        <v>0</v>
      </c>
      <c r="Q46" s="29"/>
      <c r="R46" s="29">
        <f t="shared" si="10"/>
        <v>0</v>
      </c>
      <c r="S46" s="29"/>
      <c r="T46" s="28"/>
    </row>
    <row r="47" spans="3:20" ht="31.5" x14ac:dyDescent="0.25">
      <c r="C47" s="9" t="s">
        <v>48</v>
      </c>
      <c r="D47" s="37">
        <v>0</v>
      </c>
      <c r="E47" s="37">
        <v>0</v>
      </c>
      <c r="F47" s="29">
        <v>0</v>
      </c>
      <c r="G47" s="29">
        <v>0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29">
        <v>0</v>
      </c>
      <c r="N47" s="29">
        <v>0</v>
      </c>
      <c r="O47" s="29">
        <v>0</v>
      </c>
      <c r="P47" s="29">
        <v>0</v>
      </c>
      <c r="Q47" s="29"/>
      <c r="R47" s="29">
        <f t="shared" si="10"/>
        <v>0</v>
      </c>
      <c r="S47" s="29"/>
      <c r="T47" s="28"/>
    </row>
    <row r="48" spans="3:20" ht="31.5" x14ac:dyDescent="0.25">
      <c r="C48" s="9" t="s">
        <v>49</v>
      </c>
      <c r="D48" s="37">
        <v>0</v>
      </c>
      <c r="E48" s="37">
        <v>0</v>
      </c>
      <c r="F48" s="4">
        <v>0</v>
      </c>
      <c r="G48" s="29">
        <v>0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29">
        <v>0</v>
      </c>
      <c r="N48" s="29">
        <v>0</v>
      </c>
      <c r="O48" s="29">
        <v>0</v>
      </c>
      <c r="P48" s="29">
        <v>0</v>
      </c>
      <c r="Q48" s="29"/>
      <c r="R48" s="29">
        <f t="shared" si="10"/>
        <v>0</v>
      </c>
      <c r="S48" s="29"/>
      <c r="T48" s="28"/>
    </row>
    <row r="49" spans="3:20" ht="31.5" hidden="1" x14ac:dyDescent="0.25">
      <c r="C49" s="9" t="s">
        <v>50</v>
      </c>
      <c r="D49" s="37">
        <v>0</v>
      </c>
      <c r="E49" s="37">
        <v>0</v>
      </c>
      <c r="F49" s="29"/>
      <c r="G49" s="29">
        <v>0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  <c r="P49" s="29">
        <v>0</v>
      </c>
      <c r="Q49" s="29"/>
      <c r="R49" s="29">
        <v>0</v>
      </c>
      <c r="S49" s="29"/>
      <c r="T49" s="28"/>
    </row>
    <row r="50" spans="3:20" ht="31.5" hidden="1" x14ac:dyDescent="0.25">
      <c r="C50" s="9" t="s">
        <v>51</v>
      </c>
      <c r="D50" s="37">
        <v>0</v>
      </c>
      <c r="E50" s="37">
        <v>0</v>
      </c>
      <c r="F50" s="29"/>
      <c r="G50" s="29">
        <v>0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29">
        <v>0</v>
      </c>
      <c r="N50" s="29">
        <v>0</v>
      </c>
      <c r="O50" s="29">
        <v>0</v>
      </c>
      <c r="P50" s="29">
        <v>0</v>
      </c>
      <c r="Q50" s="29"/>
      <c r="R50" s="29">
        <v>0</v>
      </c>
      <c r="S50" s="29"/>
      <c r="T50" s="28"/>
    </row>
    <row r="51" spans="3:20" ht="40.5" customHeight="1" x14ac:dyDescent="0.25">
      <c r="C51" s="9" t="s">
        <v>52</v>
      </c>
      <c r="D51" s="37">
        <v>0</v>
      </c>
      <c r="E51" s="37">
        <v>0</v>
      </c>
      <c r="F51" s="4">
        <v>0</v>
      </c>
      <c r="G51" s="29">
        <v>0</v>
      </c>
      <c r="H51" s="29">
        <v>0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  <c r="N51" s="29">
        <v>0</v>
      </c>
      <c r="O51" s="29">
        <v>0</v>
      </c>
      <c r="P51" s="29">
        <v>0</v>
      </c>
      <c r="Q51" s="29"/>
      <c r="R51" s="29">
        <f t="shared" ref="R51:R74" si="11">SUM(F51:Q51)</f>
        <v>0</v>
      </c>
      <c r="S51" s="29"/>
      <c r="T51" s="28"/>
    </row>
    <row r="52" spans="3:20" ht="15.75" x14ac:dyDescent="0.25">
      <c r="C52" s="8" t="s">
        <v>53</v>
      </c>
      <c r="D52" s="35">
        <f>D53+D54+D55+D56+D57+D58+D59+D60+D61</f>
        <v>63230366</v>
      </c>
      <c r="E52" s="35">
        <f>E53+E54+E55+E56+E57+E58+E59+E60+E61</f>
        <v>46673865.730000004</v>
      </c>
      <c r="F52" s="35">
        <f>F53+F54+F55+F56+F57+F58+F59+F60+F61</f>
        <v>324344.61000000004</v>
      </c>
      <c r="G52" s="35">
        <f t="shared" ref="G52:M52" si="12">G53+G54+G55+G56+G57+G58+G59+G60+G61</f>
        <v>1009088.36</v>
      </c>
      <c r="H52" s="35">
        <f>H53+H54+H55+H56+H57+H58+H59+H60+H61</f>
        <v>507870.66000000003</v>
      </c>
      <c r="I52" s="35">
        <f t="shared" si="12"/>
        <v>688349.67</v>
      </c>
      <c r="J52" s="35">
        <f t="shared" si="12"/>
        <v>7901365.1799999997</v>
      </c>
      <c r="K52" s="35">
        <f>K53+K54+K55+K56+K57+K58+K59+K60+K61</f>
        <v>54606.38</v>
      </c>
      <c r="L52" s="35">
        <f t="shared" ref="L52" si="13">L53+L54+L55+L56+L57+L58+L59+L60+L61</f>
        <v>1038526.9199999999</v>
      </c>
      <c r="M52" s="35">
        <f t="shared" si="12"/>
        <v>451956.12</v>
      </c>
      <c r="N52" s="36">
        <f>SUM(N53:N61)</f>
        <v>35800.769999999997</v>
      </c>
      <c r="O52" s="26">
        <f t="shared" ref="O52:Q52" si="14">SUM(O53:O61)</f>
        <v>729436.03</v>
      </c>
      <c r="P52" s="26">
        <f>SUM(P53:P61)</f>
        <v>5709236.21</v>
      </c>
      <c r="Q52" s="26">
        <f t="shared" si="14"/>
        <v>0</v>
      </c>
      <c r="R52" s="36">
        <f>SUM(F52:Q52)</f>
        <v>18450580.91</v>
      </c>
      <c r="S52" s="36"/>
      <c r="T52" s="28"/>
    </row>
    <row r="53" spans="3:20" ht="15.75" x14ac:dyDescent="0.25">
      <c r="C53" s="9" t="s">
        <v>54</v>
      </c>
      <c r="D53" s="37">
        <v>29022696</v>
      </c>
      <c r="E53" s="37">
        <v>20497001.73</v>
      </c>
      <c r="F53" s="29">
        <v>299014.34000000003</v>
      </c>
      <c r="G53" s="29">
        <v>987674.86</v>
      </c>
      <c r="H53" s="29">
        <v>409494.19</v>
      </c>
      <c r="I53" s="29">
        <v>74694.91</v>
      </c>
      <c r="J53" s="29">
        <v>7169145.3700000001</v>
      </c>
      <c r="K53" s="18">
        <v>34180.85</v>
      </c>
      <c r="L53" s="29">
        <v>735675.2</v>
      </c>
      <c r="M53" s="29">
        <v>72434.600000000006</v>
      </c>
      <c r="N53" s="29">
        <v>12269.83</v>
      </c>
      <c r="O53" s="29">
        <v>0</v>
      </c>
      <c r="P53" s="29">
        <v>302739.18</v>
      </c>
      <c r="Q53" s="29"/>
      <c r="R53" s="29">
        <f t="shared" si="11"/>
        <v>10097323.329999998</v>
      </c>
      <c r="S53" s="29"/>
      <c r="T53" s="28"/>
    </row>
    <row r="54" spans="3:20" ht="31.5" x14ac:dyDescent="0.25">
      <c r="C54" s="9" t="s">
        <v>90</v>
      </c>
      <c r="D54" s="37">
        <v>2382995</v>
      </c>
      <c r="E54" s="37">
        <v>1382995</v>
      </c>
      <c r="F54" s="29">
        <v>0</v>
      </c>
      <c r="G54" s="29">
        <v>0</v>
      </c>
      <c r="H54" s="29">
        <v>0</v>
      </c>
      <c r="I54" s="29">
        <v>0</v>
      </c>
      <c r="J54" s="29">
        <v>0</v>
      </c>
      <c r="K54" s="29">
        <v>0</v>
      </c>
      <c r="L54" s="29">
        <v>0</v>
      </c>
      <c r="M54" s="29"/>
      <c r="N54" s="29">
        <v>0</v>
      </c>
      <c r="O54" s="29">
        <v>0</v>
      </c>
      <c r="P54" s="29">
        <v>0</v>
      </c>
      <c r="Q54" s="29"/>
      <c r="R54" s="29">
        <f t="shared" si="11"/>
        <v>0</v>
      </c>
      <c r="S54" s="29"/>
      <c r="T54" s="28"/>
    </row>
    <row r="55" spans="3:20" ht="31.5" x14ac:dyDescent="0.25">
      <c r="C55" s="9" t="s">
        <v>55</v>
      </c>
      <c r="D55" s="37">
        <v>998753</v>
      </c>
      <c r="E55" s="37">
        <v>1252647</v>
      </c>
      <c r="F55" s="29">
        <v>0</v>
      </c>
      <c r="G55" s="29">
        <v>0</v>
      </c>
      <c r="H55" s="29">
        <v>0</v>
      </c>
      <c r="I55" s="29">
        <v>0</v>
      </c>
      <c r="J55" s="29">
        <v>1917.5</v>
      </c>
      <c r="K55" s="29">
        <v>0</v>
      </c>
      <c r="L55" s="29">
        <v>950</v>
      </c>
      <c r="M55" s="29"/>
      <c r="N55" s="29">
        <v>3894</v>
      </c>
      <c r="O55" s="29">
        <v>265505.90000000002</v>
      </c>
      <c r="P55" s="29">
        <v>453623.15</v>
      </c>
      <c r="Q55" s="29"/>
      <c r="R55" s="29">
        <f t="shared" si="11"/>
        <v>725890.55</v>
      </c>
      <c r="S55" s="29"/>
      <c r="T55" s="28"/>
    </row>
    <row r="56" spans="3:20" ht="31.5" x14ac:dyDescent="0.25">
      <c r="C56" s="9" t="s">
        <v>56</v>
      </c>
      <c r="D56" s="37">
        <v>18765672</v>
      </c>
      <c r="E56" s="37">
        <v>14935672</v>
      </c>
      <c r="F56" s="29">
        <v>0</v>
      </c>
      <c r="G56" s="29">
        <v>0</v>
      </c>
      <c r="H56" s="29">
        <v>0</v>
      </c>
      <c r="I56" s="29">
        <v>0</v>
      </c>
      <c r="J56" s="29">
        <v>3576</v>
      </c>
      <c r="K56" s="29">
        <v>0</v>
      </c>
      <c r="L56" s="29">
        <v>0</v>
      </c>
      <c r="M56" s="29"/>
      <c r="N56" s="29">
        <v>0</v>
      </c>
      <c r="O56" s="29">
        <v>0</v>
      </c>
      <c r="P56" s="29">
        <v>4952873.88</v>
      </c>
      <c r="Q56" s="29"/>
      <c r="R56" s="29">
        <f t="shared" si="11"/>
        <v>4956449.88</v>
      </c>
      <c r="S56" s="29"/>
      <c r="T56" s="28"/>
    </row>
    <row r="57" spans="3:20" ht="31.5" x14ac:dyDescent="0.25">
      <c r="C57" s="9" t="s">
        <v>57</v>
      </c>
      <c r="D57" s="37">
        <v>9276413</v>
      </c>
      <c r="E57" s="37">
        <v>4783013</v>
      </c>
      <c r="F57" s="29">
        <v>25330.27</v>
      </c>
      <c r="G57" s="29">
        <v>0</v>
      </c>
      <c r="H57" s="29">
        <v>8723</v>
      </c>
      <c r="I57" s="29">
        <v>0</v>
      </c>
      <c r="J57" s="29">
        <v>726726.31</v>
      </c>
      <c r="K57" s="18">
        <v>17945.53</v>
      </c>
      <c r="L57" s="29">
        <v>67235</v>
      </c>
      <c r="M57" s="29">
        <v>150905.22</v>
      </c>
      <c r="N57" s="29">
        <v>19636.939999999999</v>
      </c>
      <c r="O57" s="29">
        <v>110174.88</v>
      </c>
      <c r="P57" s="29">
        <v>0</v>
      </c>
      <c r="Q57" s="29"/>
      <c r="R57" s="29">
        <f t="shared" si="11"/>
        <v>1126677.1499999999</v>
      </c>
      <c r="S57" s="29"/>
      <c r="T57" s="28"/>
    </row>
    <row r="58" spans="3:20" ht="15.75" x14ac:dyDescent="0.25">
      <c r="C58" s="9" t="s">
        <v>58</v>
      </c>
      <c r="D58" s="37">
        <v>739570</v>
      </c>
      <c r="E58" s="37">
        <v>1740070</v>
      </c>
      <c r="F58" s="29">
        <v>0</v>
      </c>
      <c r="G58" s="29">
        <v>21413.5</v>
      </c>
      <c r="H58" s="29">
        <v>89653.47</v>
      </c>
      <c r="I58" s="29">
        <v>0</v>
      </c>
      <c r="J58" s="29">
        <v>0</v>
      </c>
      <c r="K58" s="29">
        <v>0</v>
      </c>
      <c r="L58" s="29">
        <v>400</v>
      </c>
      <c r="M58" s="29"/>
      <c r="N58" s="29">
        <v>0</v>
      </c>
      <c r="O58" s="29">
        <v>222751.25</v>
      </c>
      <c r="P58" s="29">
        <v>0</v>
      </c>
      <c r="Q58" s="29"/>
      <c r="R58" s="29">
        <f>SUM(F58:Q58)</f>
        <v>334218.21999999997</v>
      </c>
      <c r="S58" s="29"/>
      <c r="T58" s="28"/>
    </row>
    <row r="59" spans="3:20" ht="19.5" customHeight="1" x14ac:dyDescent="0.25">
      <c r="C59" s="9" t="s">
        <v>91</v>
      </c>
      <c r="D59" s="37">
        <v>0</v>
      </c>
      <c r="E59" s="37">
        <v>0</v>
      </c>
      <c r="F59" s="29">
        <v>0</v>
      </c>
      <c r="G59" s="29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/>
      <c r="N59" s="29">
        <v>0</v>
      </c>
      <c r="O59" s="29">
        <v>0</v>
      </c>
      <c r="P59" s="29">
        <v>0</v>
      </c>
      <c r="Q59" s="29"/>
      <c r="R59" s="29">
        <f t="shared" si="11"/>
        <v>0</v>
      </c>
      <c r="S59" s="29"/>
      <c r="T59" s="28"/>
    </row>
    <row r="60" spans="3:20" ht="17.25" customHeight="1" x14ac:dyDescent="0.25">
      <c r="C60" s="9" t="s">
        <v>59</v>
      </c>
      <c r="D60" s="37">
        <v>1713155</v>
      </c>
      <c r="E60" s="37">
        <v>1713155</v>
      </c>
      <c r="F60" s="29">
        <v>0</v>
      </c>
      <c r="G60" s="29">
        <v>0</v>
      </c>
      <c r="H60" s="29">
        <v>0</v>
      </c>
      <c r="I60" s="29">
        <v>613654.76</v>
      </c>
      <c r="J60" s="29">
        <v>0</v>
      </c>
      <c r="K60" s="29">
        <v>2480</v>
      </c>
      <c r="L60" s="29">
        <v>0</v>
      </c>
      <c r="M60" s="29">
        <v>228616.3</v>
      </c>
      <c r="N60" s="29">
        <v>0</v>
      </c>
      <c r="O60" s="29">
        <v>0</v>
      </c>
      <c r="P60" s="29">
        <v>0</v>
      </c>
      <c r="Q60" s="29"/>
      <c r="R60" s="29">
        <f t="shared" si="11"/>
        <v>844751.06</v>
      </c>
      <c r="S60" s="29"/>
      <c r="T60" s="28"/>
    </row>
    <row r="61" spans="3:20" ht="44.25" customHeight="1" x14ac:dyDescent="0.25">
      <c r="C61" s="9" t="s">
        <v>60</v>
      </c>
      <c r="D61" s="37">
        <v>331112</v>
      </c>
      <c r="E61" s="37">
        <v>369312</v>
      </c>
      <c r="F61" s="29">
        <v>0</v>
      </c>
      <c r="G61" s="29">
        <v>0</v>
      </c>
      <c r="H61" s="29">
        <v>0</v>
      </c>
      <c r="I61" s="29">
        <v>0</v>
      </c>
      <c r="J61" s="29">
        <v>0</v>
      </c>
      <c r="K61" s="29">
        <v>0</v>
      </c>
      <c r="L61" s="29">
        <v>234266.72</v>
      </c>
      <c r="M61" s="29"/>
      <c r="N61" s="29">
        <v>0</v>
      </c>
      <c r="O61" s="29">
        <v>131004</v>
      </c>
      <c r="P61" s="29">
        <v>0</v>
      </c>
      <c r="Q61" s="29"/>
      <c r="R61" s="29">
        <f t="shared" si="11"/>
        <v>365270.72</v>
      </c>
      <c r="S61" s="29"/>
      <c r="T61" s="28"/>
    </row>
    <row r="62" spans="3:20" ht="15.75" x14ac:dyDescent="0.25">
      <c r="C62" s="8" t="s">
        <v>61</v>
      </c>
      <c r="D62" s="35">
        <f>D63+D64+D65</f>
        <v>168976447</v>
      </c>
      <c r="E62" s="35">
        <f>E63+E64+E65</f>
        <v>179187475.03</v>
      </c>
      <c r="F62" s="35">
        <f>F63+F64+F65</f>
        <v>14794360.66</v>
      </c>
      <c r="G62" s="35">
        <f t="shared" ref="G62:I62" si="15">G63+G64+G65</f>
        <v>16126766.949999999</v>
      </c>
      <c r="H62" s="35">
        <f t="shared" si="15"/>
        <v>13828861.02</v>
      </c>
      <c r="I62" s="35">
        <f t="shared" si="15"/>
        <v>16769439.07</v>
      </c>
      <c r="J62" s="35">
        <f>J63+J64+J65</f>
        <v>13266690.1</v>
      </c>
      <c r="K62" s="35">
        <f>K63+K64+K65</f>
        <v>19448496.399999999</v>
      </c>
      <c r="L62" s="35">
        <f>L63+L64+L65</f>
        <v>52000</v>
      </c>
      <c r="M62" s="35">
        <f>M63+M64+M65</f>
        <v>15074497.66</v>
      </c>
      <c r="N62" s="35">
        <f>N63+N64+N65</f>
        <v>48797320.100000001</v>
      </c>
      <c r="O62" s="35">
        <f t="shared" ref="O62:Q62" si="16">O63+O64+O65</f>
        <v>9372763.6600000001</v>
      </c>
      <c r="P62" s="35">
        <f t="shared" si="16"/>
        <v>9215262</v>
      </c>
      <c r="Q62" s="35">
        <f t="shared" si="16"/>
        <v>0</v>
      </c>
      <c r="R62" s="36">
        <f t="shared" si="11"/>
        <v>176746457.61999997</v>
      </c>
      <c r="S62" s="36"/>
      <c r="T62" s="28"/>
    </row>
    <row r="63" spans="3:20" ht="15.75" x14ac:dyDescent="0.25">
      <c r="C63" s="9" t="s">
        <v>62</v>
      </c>
      <c r="D63" s="37">
        <v>27038353</v>
      </c>
      <c r="E63" s="37">
        <v>10909637.529999999</v>
      </c>
      <c r="F63" s="29">
        <v>795036.69</v>
      </c>
      <c r="G63" s="29">
        <v>866639.1</v>
      </c>
      <c r="H63" s="29">
        <v>139620.82</v>
      </c>
      <c r="I63" s="29">
        <v>169388.27</v>
      </c>
      <c r="J63" s="29">
        <v>704237.65</v>
      </c>
      <c r="K63" s="29">
        <v>0</v>
      </c>
      <c r="L63" s="29">
        <v>12000</v>
      </c>
      <c r="M63" s="29">
        <v>809338.69</v>
      </c>
      <c r="N63" s="29">
        <v>2317123.25</v>
      </c>
      <c r="O63" s="29">
        <v>548970.73</v>
      </c>
      <c r="P63" s="46">
        <v>830933.75</v>
      </c>
      <c r="Q63" s="29"/>
      <c r="R63" s="29">
        <f>SUM(F63:Q63)</f>
        <v>7193288.9500000011</v>
      </c>
      <c r="S63" s="29"/>
      <c r="T63" s="28"/>
    </row>
    <row r="64" spans="3:20" ht="15.75" x14ac:dyDescent="0.25">
      <c r="C64" s="9" t="s">
        <v>63</v>
      </c>
      <c r="D64" s="37">
        <v>141938094</v>
      </c>
      <c r="E64" s="37">
        <v>168277837.5</v>
      </c>
      <c r="F64" s="29">
        <v>13999323.970000001</v>
      </c>
      <c r="G64" s="29">
        <v>15260127.85</v>
      </c>
      <c r="H64" s="29">
        <v>13689240.199999999</v>
      </c>
      <c r="I64" s="29">
        <v>16600050.800000001</v>
      </c>
      <c r="J64" s="29">
        <v>12562452.449999999</v>
      </c>
      <c r="K64" s="29">
        <v>19448496.399999999</v>
      </c>
      <c r="L64" s="29">
        <v>40000</v>
      </c>
      <c r="M64" s="29">
        <v>14265158.970000001</v>
      </c>
      <c r="N64" s="29">
        <v>46480196.850000001</v>
      </c>
      <c r="O64" s="29">
        <v>8823792.9299999997</v>
      </c>
      <c r="P64" s="29">
        <v>8384328.25</v>
      </c>
      <c r="Q64" s="29"/>
      <c r="R64" s="29">
        <f t="shared" si="11"/>
        <v>169553168.66999999</v>
      </c>
      <c r="S64" s="29"/>
      <c r="T64" s="28"/>
    </row>
    <row r="65" spans="3:20" ht="31.5" x14ac:dyDescent="0.25">
      <c r="C65" s="9" t="s">
        <v>64</v>
      </c>
      <c r="D65" s="37">
        <v>0</v>
      </c>
      <c r="E65" s="37">
        <v>0</v>
      </c>
      <c r="F65" s="29">
        <v>0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29">
        <v>0</v>
      </c>
      <c r="M65" s="29"/>
      <c r="N65" s="29">
        <v>0</v>
      </c>
      <c r="O65" s="29">
        <v>0</v>
      </c>
      <c r="P65" s="29"/>
      <c r="Q65" s="29"/>
      <c r="R65" s="29">
        <f t="shared" si="11"/>
        <v>0</v>
      </c>
      <c r="S65" s="29"/>
      <c r="T65" s="28"/>
    </row>
    <row r="66" spans="3:20" ht="31.5" x14ac:dyDescent="0.25">
      <c r="C66" s="8" t="s">
        <v>65</v>
      </c>
      <c r="D66" s="35">
        <f>+D67+D68</f>
        <v>0</v>
      </c>
      <c r="E66" s="35">
        <f t="shared" ref="E66:Q66" si="17">+E67+E68</f>
        <v>0</v>
      </c>
      <c r="F66" s="35">
        <f t="shared" si="17"/>
        <v>0</v>
      </c>
      <c r="G66" s="35">
        <f t="shared" si="17"/>
        <v>0</v>
      </c>
      <c r="H66" s="35">
        <f t="shared" si="17"/>
        <v>0</v>
      </c>
      <c r="I66" s="35">
        <f t="shared" si="17"/>
        <v>0</v>
      </c>
      <c r="J66" s="35">
        <f t="shared" si="17"/>
        <v>0</v>
      </c>
      <c r="K66" s="35">
        <f t="shared" si="17"/>
        <v>0</v>
      </c>
      <c r="L66" s="35">
        <f t="shared" si="17"/>
        <v>0</v>
      </c>
      <c r="M66" s="35">
        <f t="shared" si="17"/>
        <v>0</v>
      </c>
      <c r="N66" s="35">
        <f t="shared" si="17"/>
        <v>0</v>
      </c>
      <c r="O66" s="35">
        <f t="shared" si="17"/>
        <v>0</v>
      </c>
      <c r="P66" s="35">
        <f t="shared" si="17"/>
        <v>0</v>
      </c>
      <c r="Q66" s="35">
        <f t="shared" si="17"/>
        <v>0</v>
      </c>
      <c r="R66" s="29">
        <f t="shared" si="11"/>
        <v>0</v>
      </c>
      <c r="S66" s="29"/>
      <c r="T66" s="28"/>
    </row>
    <row r="67" spans="3:20" ht="15.75" x14ac:dyDescent="0.25">
      <c r="C67" s="9" t="s">
        <v>66</v>
      </c>
      <c r="D67" s="37">
        <v>0</v>
      </c>
      <c r="E67" s="37">
        <v>0</v>
      </c>
      <c r="F67" s="29">
        <v>0</v>
      </c>
      <c r="G67" s="29">
        <v>0</v>
      </c>
      <c r="H67" s="29">
        <v>0</v>
      </c>
      <c r="I67" s="29">
        <v>0</v>
      </c>
      <c r="J67" s="29">
        <v>0</v>
      </c>
      <c r="K67" s="29">
        <v>0</v>
      </c>
      <c r="L67" s="29">
        <v>0</v>
      </c>
      <c r="M67" s="29">
        <v>0</v>
      </c>
      <c r="N67" s="29">
        <v>0</v>
      </c>
      <c r="O67" s="29">
        <v>0</v>
      </c>
      <c r="P67" s="29">
        <v>0</v>
      </c>
      <c r="Q67" s="29"/>
      <c r="R67" s="29">
        <f t="shared" si="11"/>
        <v>0</v>
      </c>
      <c r="S67" s="29"/>
      <c r="T67" s="28"/>
    </row>
    <row r="68" spans="3:20" ht="31.5" x14ac:dyDescent="0.25">
      <c r="C68" s="9" t="s">
        <v>67</v>
      </c>
      <c r="D68" s="37">
        <v>0</v>
      </c>
      <c r="E68" s="37">
        <v>0</v>
      </c>
      <c r="F68" s="29">
        <v>0</v>
      </c>
      <c r="G68" s="29">
        <v>0</v>
      </c>
      <c r="H68" s="29">
        <v>0</v>
      </c>
      <c r="I68" s="29">
        <v>0</v>
      </c>
      <c r="J68" s="29">
        <v>0</v>
      </c>
      <c r="K68" s="29">
        <v>0</v>
      </c>
      <c r="L68" s="29">
        <v>0</v>
      </c>
      <c r="M68" s="29">
        <v>0</v>
      </c>
      <c r="N68" s="29">
        <v>0</v>
      </c>
      <c r="O68" s="29">
        <v>0</v>
      </c>
      <c r="P68" s="29">
        <v>0</v>
      </c>
      <c r="Q68" s="29"/>
      <c r="R68" s="29">
        <f t="shared" si="11"/>
        <v>0</v>
      </c>
      <c r="S68" s="29"/>
      <c r="T68" s="28"/>
    </row>
    <row r="69" spans="3:20" ht="15.75" x14ac:dyDescent="0.25">
      <c r="C69" s="8" t="s">
        <v>68</v>
      </c>
      <c r="D69" s="35">
        <v>0</v>
      </c>
      <c r="E69" s="35">
        <v>0</v>
      </c>
      <c r="F69" s="36">
        <v>0</v>
      </c>
      <c r="G69" s="29">
        <v>0</v>
      </c>
      <c r="H69" s="36">
        <v>0</v>
      </c>
      <c r="I69" s="36">
        <v>0</v>
      </c>
      <c r="J69" s="36">
        <v>0</v>
      </c>
      <c r="K69" s="29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6">
        <v>0</v>
      </c>
      <c r="R69" s="29">
        <f t="shared" si="11"/>
        <v>0</v>
      </c>
      <c r="S69" s="29"/>
      <c r="T69" s="28"/>
    </row>
    <row r="70" spans="3:20" ht="15.75" x14ac:dyDescent="0.25">
      <c r="C70" s="9" t="s">
        <v>69</v>
      </c>
      <c r="D70" s="37">
        <v>0</v>
      </c>
      <c r="E70" s="37">
        <v>0</v>
      </c>
      <c r="F70" s="29">
        <v>0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29">
        <v>0</v>
      </c>
      <c r="M70" s="29">
        <v>0</v>
      </c>
      <c r="N70" s="29">
        <v>0</v>
      </c>
      <c r="O70" s="29">
        <v>0</v>
      </c>
      <c r="P70" s="29">
        <v>0</v>
      </c>
      <c r="Q70" s="29"/>
      <c r="R70" s="29">
        <f t="shared" si="11"/>
        <v>0</v>
      </c>
      <c r="S70" s="29"/>
      <c r="T70" s="28"/>
    </row>
    <row r="71" spans="3:20" ht="15.75" x14ac:dyDescent="0.25">
      <c r="C71" s="7" t="s">
        <v>70</v>
      </c>
      <c r="D71" s="38">
        <f>D72+D73</f>
        <v>0</v>
      </c>
      <c r="E71" s="38">
        <f>E72+E73</f>
        <v>0</v>
      </c>
      <c r="F71" s="36"/>
      <c r="G71" s="29">
        <v>0</v>
      </c>
      <c r="H71" s="36"/>
      <c r="I71" s="36"/>
      <c r="J71" s="36"/>
      <c r="K71" s="29">
        <v>0</v>
      </c>
      <c r="L71" s="36">
        <v>0</v>
      </c>
      <c r="M71" s="36"/>
      <c r="N71" s="36"/>
      <c r="O71" s="36"/>
      <c r="P71" s="36"/>
      <c r="Q71" s="36"/>
      <c r="R71" s="29">
        <f t="shared" si="11"/>
        <v>0</v>
      </c>
      <c r="S71" s="29"/>
      <c r="T71" s="28"/>
    </row>
    <row r="72" spans="3:20" ht="15.75" x14ac:dyDescent="0.25">
      <c r="C72" s="8" t="s">
        <v>71</v>
      </c>
      <c r="D72" s="38">
        <v>0</v>
      </c>
      <c r="E72" s="38">
        <v>0</v>
      </c>
      <c r="F72" s="36">
        <v>0</v>
      </c>
      <c r="G72" s="29">
        <v>0</v>
      </c>
      <c r="H72" s="36">
        <v>0</v>
      </c>
      <c r="I72" s="36"/>
      <c r="J72" s="29">
        <v>0</v>
      </c>
      <c r="K72" s="29">
        <v>0</v>
      </c>
      <c r="L72" s="36">
        <v>0</v>
      </c>
      <c r="M72" s="29">
        <v>0</v>
      </c>
      <c r="N72" s="36">
        <v>0</v>
      </c>
      <c r="O72" s="36">
        <v>0</v>
      </c>
      <c r="P72" s="29">
        <v>0</v>
      </c>
      <c r="Q72" s="36">
        <v>0</v>
      </c>
      <c r="R72" s="29">
        <f t="shared" si="11"/>
        <v>0</v>
      </c>
      <c r="S72" s="29"/>
      <c r="T72" s="28"/>
    </row>
    <row r="73" spans="3:20" ht="31.5" x14ac:dyDescent="0.25">
      <c r="C73" s="9" t="s">
        <v>72</v>
      </c>
      <c r="D73" s="39">
        <v>0</v>
      </c>
      <c r="E73" s="39">
        <v>0</v>
      </c>
      <c r="F73" s="29">
        <v>0</v>
      </c>
      <c r="G73" s="29">
        <v>0</v>
      </c>
      <c r="H73" s="29"/>
      <c r="I73" s="29">
        <v>0</v>
      </c>
      <c r="J73" s="29"/>
      <c r="K73" s="29">
        <v>0</v>
      </c>
      <c r="L73" s="29">
        <v>0</v>
      </c>
      <c r="M73" s="29">
        <v>0</v>
      </c>
      <c r="N73" s="29">
        <v>0</v>
      </c>
      <c r="O73" s="29">
        <v>0</v>
      </c>
      <c r="P73" s="29"/>
      <c r="Q73" s="29"/>
      <c r="R73" s="29">
        <f t="shared" si="11"/>
        <v>0</v>
      </c>
      <c r="S73" s="29"/>
      <c r="T73" s="28"/>
    </row>
    <row r="74" spans="3:20" ht="31.5" x14ac:dyDescent="0.25">
      <c r="C74" s="9" t="s">
        <v>73</v>
      </c>
      <c r="D74" s="39">
        <v>0</v>
      </c>
      <c r="E74" s="39">
        <v>0</v>
      </c>
      <c r="F74" s="29">
        <v>0</v>
      </c>
      <c r="G74" s="29">
        <v>0</v>
      </c>
      <c r="H74" s="29">
        <v>0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29">
        <v>0</v>
      </c>
      <c r="O74" s="29">
        <v>0</v>
      </c>
      <c r="P74" s="29"/>
      <c r="Q74" s="29"/>
      <c r="R74" s="29">
        <f t="shared" si="11"/>
        <v>0</v>
      </c>
      <c r="S74" s="29"/>
      <c r="T74" s="28"/>
    </row>
    <row r="75" spans="3:20" ht="15.75" x14ac:dyDescent="0.25">
      <c r="C75" s="8" t="s">
        <v>74</v>
      </c>
      <c r="D75" s="38">
        <f>D76+D77</f>
        <v>10000000</v>
      </c>
      <c r="E75" s="38">
        <f>E76+E77</f>
        <v>7000000</v>
      </c>
      <c r="F75" s="38">
        <f>+F76+F77</f>
        <v>6393049.9900000002</v>
      </c>
      <c r="G75" s="38">
        <f t="shared" ref="G75:K75" si="18">G76+G77</f>
        <v>62105.55</v>
      </c>
      <c r="H75" s="38">
        <f t="shared" si="18"/>
        <v>0</v>
      </c>
      <c r="I75" s="38">
        <f t="shared" si="18"/>
        <v>0</v>
      </c>
      <c r="J75" s="38">
        <f t="shared" si="18"/>
        <v>464047.79</v>
      </c>
      <c r="K75" s="38">
        <f t="shared" si="18"/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f>SUM(F75:Q75)</f>
        <v>6919203.3300000001</v>
      </c>
      <c r="S75" s="36"/>
      <c r="T75" s="28"/>
    </row>
    <row r="76" spans="3:20" ht="15.75" x14ac:dyDescent="0.25">
      <c r="C76" s="9" t="s">
        <v>75</v>
      </c>
      <c r="D76" s="39">
        <v>10000000</v>
      </c>
      <c r="E76" s="39">
        <v>7000000</v>
      </c>
      <c r="F76" s="4">
        <v>6393049.9900000002</v>
      </c>
      <c r="G76" s="4">
        <v>62105.55</v>
      </c>
      <c r="H76" s="4">
        <v>0</v>
      </c>
      <c r="I76" s="4">
        <v>0</v>
      </c>
      <c r="J76" s="4">
        <v>464047.79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/>
      <c r="Q76" s="4"/>
      <c r="R76" s="4">
        <f>SUM(F76:Q76)</f>
        <v>6919203.3300000001</v>
      </c>
      <c r="S76" s="29"/>
      <c r="T76" s="28"/>
    </row>
    <row r="77" spans="3:20" ht="15.75" x14ac:dyDescent="0.25">
      <c r="C77" s="9" t="s">
        <v>76</v>
      </c>
      <c r="D77" s="13">
        <v>0</v>
      </c>
      <c r="E77" s="13">
        <v>0</v>
      </c>
      <c r="F77" s="4">
        <v>0</v>
      </c>
      <c r="G77" s="4">
        <v>0</v>
      </c>
      <c r="H77" s="4">
        <v>0</v>
      </c>
      <c r="I77" s="4">
        <v>0</v>
      </c>
      <c r="J77" s="4">
        <v>0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/>
      <c r="Q77" s="4"/>
      <c r="R77" s="4">
        <f>SUM(F77:Q77)</f>
        <v>0</v>
      </c>
      <c r="S77" s="29"/>
      <c r="T77" s="28"/>
    </row>
    <row r="78" spans="3:20" ht="15.75" x14ac:dyDescent="0.25">
      <c r="C78" s="8" t="s">
        <v>77</v>
      </c>
      <c r="D78" s="12">
        <v>0</v>
      </c>
      <c r="E78" s="12">
        <v>0</v>
      </c>
      <c r="F78" s="4">
        <v>0</v>
      </c>
      <c r="G78" s="4">
        <v>0</v>
      </c>
      <c r="H78" s="4">
        <v>0</v>
      </c>
      <c r="I78" s="4">
        <v>0</v>
      </c>
      <c r="J78" s="4">
        <v>0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/>
      <c r="Q78" s="4"/>
      <c r="R78" s="4">
        <f>SUM(F78:Q78)</f>
        <v>0</v>
      </c>
      <c r="S78" s="4"/>
      <c r="T78" s="28"/>
    </row>
    <row r="79" spans="3:20" ht="31.5" x14ac:dyDescent="0.25">
      <c r="C79" s="9" t="s">
        <v>78</v>
      </c>
      <c r="D79" s="13">
        <v>0</v>
      </c>
      <c r="E79" s="13">
        <v>0</v>
      </c>
      <c r="F79" s="10">
        <v>0</v>
      </c>
      <c r="G79" s="10">
        <v>0</v>
      </c>
      <c r="H79" s="10"/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/>
      <c r="Q79" s="10"/>
      <c r="R79" s="4">
        <f>SUM(F79:Q79)</f>
        <v>0</v>
      </c>
      <c r="S79" s="10"/>
      <c r="T79" s="28"/>
    </row>
    <row r="80" spans="3:20" ht="16.5" thickBot="1" x14ac:dyDescent="0.3">
      <c r="C80" s="14" t="s">
        <v>92</v>
      </c>
      <c r="D80" s="15">
        <f>D10+D16+D26+D36+D52+D62+D75</f>
        <v>1707625225</v>
      </c>
      <c r="E80" s="15">
        <f>E10+E16+E26+E36+E52+E62+E75</f>
        <v>1707625224.8</v>
      </c>
      <c r="F80" s="15">
        <f>F10+F16+F26+F36+F52+F62+F75</f>
        <v>102720704.30999999</v>
      </c>
      <c r="G80" s="15">
        <f t="shared" ref="G80:M80" si="19">G10+G16+G26+G36+G52+G62+G75</f>
        <v>106138350.05000001</v>
      </c>
      <c r="H80" s="15">
        <f>H10+H16+H26+H36+H52+H62+H75</f>
        <v>132290699.60000001</v>
      </c>
      <c r="I80" s="15">
        <f t="shared" si="19"/>
        <v>122688463.93000001</v>
      </c>
      <c r="J80" s="15">
        <f t="shared" si="19"/>
        <v>149892254.01999998</v>
      </c>
      <c r="K80" s="15">
        <f>K10+K16+K26+K36+K52+K62+K75</f>
        <v>131175560.85999998</v>
      </c>
      <c r="L80" s="15">
        <f t="shared" ref="L80" si="20">L10+L16+L26+L36+L52+L62+L75</f>
        <v>111829788.73999999</v>
      </c>
      <c r="M80" s="15">
        <f t="shared" si="19"/>
        <v>123452699.22</v>
      </c>
      <c r="N80" s="15">
        <f>+N75+N62+N52+N36+N26+N16+N10</f>
        <v>159219225.92000002</v>
      </c>
      <c r="O80" s="15">
        <f t="shared" ref="O80:P80" si="21">+O75+O62+O52+O36+O26+O16+O10</f>
        <v>126189485.05</v>
      </c>
      <c r="P80" s="15">
        <f t="shared" si="21"/>
        <v>117304081.02</v>
      </c>
      <c r="Q80" s="15">
        <f>+Q75+Q62+Q52+Q36+Q26+Q16+Q10</f>
        <v>0</v>
      </c>
      <c r="R80" s="15">
        <f>+R75+R62+R52+R36+R26+R16+R10</f>
        <v>1382901312.7199998</v>
      </c>
      <c r="S80" s="43"/>
      <c r="T80" s="28"/>
    </row>
    <row r="81" spans="3:19" ht="48.75" customHeight="1" thickBot="1" x14ac:dyDescent="0.4">
      <c r="C81" s="16" t="s">
        <v>93</v>
      </c>
      <c r="E81" s="10"/>
      <c r="F81" s="18"/>
      <c r="G81" s="18"/>
      <c r="H81" s="18"/>
      <c r="I81" s="18"/>
      <c r="J81" s="18"/>
      <c r="K81" s="18"/>
      <c r="L81" s="17"/>
      <c r="M81" s="17"/>
      <c r="P81"/>
      <c r="Q81"/>
      <c r="R81" s="11"/>
      <c r="S81" s="11"/>
    </row>
    <row r="82" spans="3:19" ht="66.75" customHeight="1" thickBot="1" x14ac:dyDescent="0.4">
      <c r="C82" s="19" t="s">
        <v>94</v>
      </c>
      <c r="D82" s="20"/>
      <c r="F82" s="17"/>
      <c r="G82" s="17"/>
      <c r="H82" s="17"/>
      <c r="I82" s="17"/>
      <c r="J82" s="17"/>
      <c r="K82" s="17"/>
      <c r="L82" s="17"/>
      <c r="M82" s="17"/>
      <c r="P82"/>
      <c r="Q82"/>
    </row>
    <row r="83" spans="3:19" ht="126.75" customHeight="1" thickBot="1" x14ac:dyDescent="0.4">
      <c r="C83" s="16" t="s">
        <v>95</v>
      </c>
      <c r="I83" s="4"/>
      <c r="K83" s="44"/>
      <c r="P83"/>
      <c r="Q83"/>
    </row>
    <row r="84" spans="3:19" ht="39" customHeight="1" x14ac:dyDescent="0.35">
      <c r="C84" s="62" t="s">
        <v>96</v>
      </c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/>
    </row>
    <row r="85" spans="3:19" x14ac:dyDescent="0.35"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/>
    </row>
  </sheetData>
  <mergeCells count="10">
    <mergeCell ref="C85:P85"/>
    <mergeCell ref="C1:R1"/>
    <mergeCell ref="C2:R2"/>
    <mergeCell ref="C3:R3"/>
    <mergeCell ref="C4:R4"/>
    <mergeCell ref="C5:R5"/>
    <mergeCell ref="C7:C8"/>
    <mergeCell ref="D7:D8"/>
    <mergeCell ref="E7:E8"/>
    <mergeCell ref="F7:R7"/>
  </mergeCells>
  <pageMargins left="0.23622047244094491" right="0.23622047244094491" top="0.74803149606299213" bottom="0.74803149606299213" header="0.31496062992125984" footer="0.31496062992125984"/>
  <pageSetup paperSize="5" scale="44" fitToHeight="0" orientation="landscape" r:id="rId1"/>
  <rowBreaks count="1" manualBreakCount="1">
    <brk id="47" max="18" man="1"/>
  </rowBreaks>
  <ignoredErrors>
    <ignoredError sqref="O10:Q10 Q16 Q26 O52:Q52 I10:K10 I16:J16 I26:J26 R74 R67:R73 R53:R61 R63:R66 R37:R51 R24:R35 R15:R23 R13:R14 M16 M10 R11:R12 R76:R79" formulaRange="1"/>
    <ignoredError sqref="F7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Presup. Aprobado-Ejec OAI </vt:lpstr>
      <vt:lpstr>'Presup. Aprobado-Ejec OAI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ESTHER HERNANDEZ MUNOZ</dc:creator>
  <cp:lastModifiedBy>Lenovo</cp:lastModifiedBy>
  <cp:lastPrinted>2024-12-27T02:27:38Z</cp:lastPrinted>
  <dcterms:created xsi:type="dcterms:W3CDTF">2022-08-17T15:37:08Z</dcterms:created>
  <dcterms:modified xsi:type="dcterms:W3CDTF">2024-12-27T02:27:56Z</dcterms:modified>
</cp:coreProperties>
</file>