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STADISTICAS TRIMESTRALES\2024\"/>
    </mc:Choice>
  </mc:AlternateContent>
  <xr:revisionPtr revIDLastSave="0" documentId="8_{4B164167-72C3-41F7-888B-DE0EC8645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BARCACIONES " sheetId="1" r:id="rId1"/>
    <sheet name="Representacion porct." sheetId="8" r:id="rId2"/>
    <sheet name="COMPARATIVO EMB." sheetId="5" r:id="rId3"/>
    <sheet name="CONTENEDORES TEUS" sheetId="3" r:id="rId4"/>
    <sheet name="Contenedores por Unidad" sheetId="10" r:id="rId5"/>
    <sheet name="CARGAS G." sheetId="4" r:id="rId6"/>
    <sheet name="PASAJEROS" sheetId="14" r:id="rId7"/>
    <sheet name="RESUMEN" sheetId="12" r:id="rId8"/>
  </sheets>
  <externalReferences>
    <externalReference r:id="rId9"/>
  </externalReferences>
  <definedNames>
    <definedName name="_xlnm._FilterDatabase" localSheetId="4" hidden="1">'Contenedores por Unidad'!$B$8:$O$25</definedName>
    <definedName name="_xlnm._FilterDatabase" localSheetId="0" hidden="1">'EMBARCACIONES '!$B$8:$N$33</definedName>
    <definedName name="_xlnm.Print_Area" localSheetId="5">'CARGAS G.'!$A$1:$U$93</definedName>
    <definedName name="_xlnm.Print_Area" localSheetId="2">'COMPARATIVO EMB.'!$A$1:$O$43</definedName>
    <definedName name="_xlnm.Print_Area" localSheetId="3">'CONTENEDORES TEUS'!$A$1:$H$106</definedName>
    <definedName name="_xlnm.Print_Area" localSheetId="0">'EMBARCACIONES '!$A$2:$N$66</definedName>
    <definedName name="_xlnm.Print_Area" localSheetId="6">PASAJEROS!$A$1:$L$117</definedName>
    <definedName name="_xlnm.Print_Area" localSheetId="1">'Representacion porct.'!$A$1:$O$62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4" l="1"/>
  <c r="D75" i="4"/>
  <c r="D71" i="4"/>
  <c r="F14" i="12" l="1"/>
  <c r="D84" i="4"/>
  <c r="E84" i="4" s="1"/>
  <c r="D85" i="4"/>
  <c r="E85" i="4" s="1"/>
  <c r="D83" i="4"/>
  <c r="E83" i="4" s="1"/>
  <c r="E71" i="4" l="1"/>
  <c r="G24" i="4"/>
  <c r="H24" i="4"/>
  <c r="U23" i="4"/>
  <c r="U22" i="4"/>
  <c r="E63" i="3"/>
  <c r="E52" i="3"/>
  <c r="F52" i="3" s="1"/>
  <c r="E53" i="3"/>
  <c r="E51" i="3"/>
  <c r="F51" i="3" s="1"/>
  <c r="E57" i="3"/>
  <c r="E58" i="3"/>
  <c r="E56" i="3"/>
  <c r="D21" i="3"/>
  <c r="E21" i="3"/>
  <c r="F21" i="3"/>
  <c r="G21" i="3"/>
  <c r="C21" i="3"/>
  <c r="D24" i="10"/>
  <c r="E24" i="10"/>
  <c r="F24" i="10"/>
  <c r="G24" i="10"/>
  <c r="H24" i="10"/>
  <c r="I24" i="10"/>
  <c r="N24" i="10"/>
  <c r="O24" i="10"/>
  <c r="F16" i="12"/>
  <c r="F18" i="12"/>
  <c r="C67" i="3"/>
  <c r="E67" i="3" s="1"/>
  <c r="F67" i="3" s="1"/>
  <c r="D83" i="14" l="1"/>
  <c r="C83" i="14"/>
  <c r="E82" i="14"/>
  <c r="E81" i="14"/>
  <c r="E80" i="14"/>
  <c r="F80" i="14" s="1"/>
  <c r="E79" i="14"/>
  <c r="F79" i="14" s="1"/>
  <c r="E78" i="14"/>
  <c r="F78" i="14" s="1"/>
  <c r="E77" i="14"/>
  <c r="F77" i="14" s="1"/>
  <c r="E76" i="14"/>
  <c r="F76" i="14" s="1"/>
  <c r="E75" i="14"/>
  <c r="F75" i="14" s="1"/>
  <c r="K64" i="14"/>
  <c r="J64" i="14"/>
  <c r="I64" i="14"/>
  <c r="H64" i="14"/>
  <c r="G64" i="14"/>
  <c r="F64" i="14"/>
  <c r="E64" i="14"/>
  <c r="D64" i="14"/>
  <c r="C64" i="14"/>
  <c r="L63" i="14"/>
  <c r="L62" i="14"/>
  <c r="L61" i="14"/>
  <c r="D51" i="14"/>
  <c r="C51" i="14"/>
  <c r="E50" i="14"/>
  <c r="E49" i="14"/>
  <c r="F49" i="14" s="1"/>
  <c r="E48" i="14"/>
  <c r="F48" i="14" s="1"/>
  <c r="E47" i="14"/>
  <c r="E46" i="14"/>
  <c r="F46" i="14" s="1"/>
  <c r="E45" i="14"/>
  <c r="F45" i="14" s="1"/>
  <c r="E44" i="14"/>
  <c r="F44" i="14" s="1"/>
  <c r="E43" i="14"/>
  <c r="F43" i="14" s="1"/>
  <c r="C31" i="14"/>
  <c r="G15" i="14"/>
  <c r="F15" i="14"/>
  <c r="D15" i="14"/>
  <c r="C15" i="14"/>
  <c r="E14" i="14"/>
  <c r="E13" i="14"/>
  <c r="E12" i="14"/>
  <c r="E11" i="14"/>
  <c r="E10" i="14"/>
  <c r="E9" i="14"/>
  <c r="E8" i="14"/>
  <c r="E7" i="14"/>
  <c r="L64" i="14" l="1"/>
  <c r="E51" i="14"/>
  <c r="F51" i="14" s="1"/>
  <c r="E83" i="14"/>
  <c r="F83" i="14" s="1"/>
  <c r="E15" i="14"/>
  <c r="N9" i="1" l="1"/>
  <c r="D50" i="4" l="1"/>
  <c r="E50" i="4" s="1"/>
  <c r="D49" i="4"/>
  <c r="E49" i="4" s="1"/>
  <c r="D43" i="4"/>
  <c r="E43" i="4" s="1"/>
  <c r="D44" i="4"/>
  <c r="E44" i="4" s="1"/>
  <c r="D45" i="4"/>
  <c r="E45" i="4" s="1"/>
  <c r="D42" i="4"/>
  <c r="E42" i="4" s="1"/>
  <c r="D36" i="4"/>
  <c r="E36" i="4" s="1"/>
  <c r="D37" i="4"/>
  <c r="E37" i="4" s="1"/>
  <c r="D38" i="4"/>
  <c r="E38" i="4" s="1"/>
  <c r="D35" i="4"/>
  <c r="E35" i="4" s="1"/>
  <c r="E90" i="3"/>
  <c r="F90" i="3" s="1"/>
  <c r="E91" i="3"/>
  <c r="F91" i="3" s="1"/>
  <c r="E89" i="3"/>
  <c r="F89" i="3" s="1"/>
  <c r="D69" i="3"/>
  <c r="C69" i="3"/>
  <c r="D44" i="10"/>
  <c r="E44" i="10"/>
  <c r="F44" i="10"/>
  <c r="G44" i="10"/>
  <c r="H44" i="10"/>
  <c r="I44" i="10"/>
  <c r="N44" i="10"/>
  <c r="O44" i="10"/>
  <c r="R19" i="4" l="1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B12" i="4"/>
  <c r="C24" i="4"/>
  <c r="D24" i="4"/>
  <c r="E24" i="4"/>
  <c r="F24" i="4"/>
  <c r="I24" i="4"/>
  <c r="J24" i="4"/>
  <c r="K24" i="4"/>
  <c r="L24" i="4"/>
  <c r="M24" i="4"/>
  <c r="N24" i="4"/>
  <c r="O24" i="4"/>
  <c r="P24" i="4"/>
  <c r="Q24" i="4"/>
  <c r="R24" i="4"/>
  <c r="S24" i="4"/>
  <c r="T24" i="4"/>
  <c r="B24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S19" i="4"/>
  <c r="T19" i="4"/>
  <c r="B19" i="4"/>
  <c r="B26" i="4" l="1"/>
  <c r="R26" i="4"/>
  <c r="M26" i="4"/>
  <c r="L26" i="4"/>
  <c r="K26" i="4"/>
  <c r="J26" i="4"/>
  <c r="I26" i="4"/>
  <c r="T26" i="4"/>
  <c r="H26" i="4"/>
  <c r="S26" i="4"/>
  <c r="G26" i="4"/>
  <c r="F26" i="4"/>
  <c r="E26" i="4"/>
  <c r="Q26" i="4"/>
  <c r="P26" i="4"/>
  <c r="D26" i="4"/>
  <c r="O26" i="4"/>
  <c r="C26" i="4"/>
  <c r="N26" i="4"/>
  <c r="B76" i="4"/>
  <c r="B51" i="4"/>
  <c r="D10" i="12" s="1"/>
  <c r="B46" i="4"/>
  <c r="D8" i="12" s="1"/>
  <c r="B39" i="4"/>
  <c r="D6" i="12" s="1"/>
  <c r="E36" i="5"/>
  <c r="F36" i="5" s="1"/>
  <c r="B53" i="4" l="1"/>
  <c r="D12" i="12" s="1"/>
  <c r="M25" i="8"/>
  <c r="N27" i="1"/>
  <c r="C65" i="1"/>
  <c r="G14" i="12" l="1"/>
  <c r="G16" i="12"/>
  <c r="G18" i="12"/>
  <c r="E19" i="5" l="1"/>
  <c r="E20" i="5"/>
  <c r="F20" i="5" s="1"/>
  <c r="E21" i="5"/>
  <c r="F21" i="5" s="1"/>
  <c r="E22" i="5"/>
  <c r="F22" i="5" s="1"/>
  <c r="E23" i="5"/>
  <c r="F23" i="5" s="1"/>
  <c r="E24" i="5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E32" i="5"/>
  <c r="F32" i="5" s="1"/>
  <c r="E33" i="5"/>
  <c r="F33" i="5" s="1"/>
  <c r="E34" i="5"/>
  <c r="F34" i="5" s="1"/>
  <c r="E35" i="5"/>
  <c r="F35" i="5" s="1"/>
  <c r="E37" i="5"/>
  <c r="E38" i="5"/>
  <c r="F38" i="5" s="1"/>
  <c r="E39" i="5"/>
  <c r="F39" i="5" s="1"/>
  <c r="E40" i="5"/>
  <c r="F40" i="5" s="1"/>
  <c r="E18" i="5"/>
  <c r="F18" i="5" s="1"/>
  <c r="C41" i="5"/>
  <c r="D41" i="5"/>
  <c r="N12" i="5"/>
  <c r="D5" i="12" s="1"/>
  <c r="E41" i="5" l="1"/>
  <c r="F41" i="5" s="1"/>
  <c r="N13" i="5" l="1"/>
  <c r="E5" i="12" s="1"/>
  <c r="F5" i="12" s="1"/>
  <c r="G5" i="12" s="1"/>
  <c r="B86" i="4" l="1"/>
  <c r="U9" i="4" l="1"/>
  <c r="U10" i="4"/>
  <c r="U11" i="4"/>
  <c r="U8" i="4"/>
  <c r="E62" i="3"/>
  <c r="F62" i="3" s="1"/>
  <c r="F63" i="3"/>
  <c r="E64" i="3"/>
  <c r="F64" i="3" s="1"/>
  <c r="E65" i="3"/>
  <c r="F65" i="3" s="1"/>
  <c r="E66" i="3"/>
  <c r="F66" i="3" s="1"/>
  <c r="E61" i="3"/>
  <c r="F61" i="3" s="1"/>
  <c r="F57" i="3"/>
  <c r="F58" i="3"/>
  <c r="F56" i="3"/>
  <c r="H23" i="3"/>
  <c r="H22" i="3"/>
  <c r="E69" i="3" l="1"/>
  <c r="F69" i="3" s="1"/>
  <c r="U12" i="4"/>
  <c r="C30" i="8" l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6" i="8"/>
  <c r="M27" i="8"/>
  <c r="M28" i="8"/>
  <c r="M29" i="8"/>
  <c r="M7" i="8"/>
  <c r="D32" i="1"/>
  <c r="N21" i="1"/>
  <c r="N10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5" i="1"/>
  <c r="N26" i="1"/>
  <c r="N28" i="1"/>
  <c r="N29" i="1"/>
  <c r="N30" i="1"/>
  <c r="N31" i="1"/>
  <c r="I69" i="10" l="1"/>
  <c r="H69" i="10"/>
  <c r="G69" i="10"/>
  <c r="F69" i="10"/>
  <c r="E69" i="10"/>
  <c r="D69" i="10"/>
  <c r="E57" i="10"/>
  <c r="F57" i="10"/>
  <c r="G57" i="10"/>
  <c r="H57" i="10"/>
  <c r="I57" i="10"/>
  <c r="D57" i="10"/>
  <c r="C86" i="4"/>
  <c r="E62" i="4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2" i="4"/>
  <c r="E72" i="4" s="1"/>
  <c r="D73" i="4"/>
  <c r="E73" i="4" s="1"/>
  <c r="D74" i="4"/>
  <c r="E75" i="4"/>
  <c r="D61" i="4"/>
  <c r="C76" i="4"/>
  <c r="D76" i="4" s="1"/>
  <c r="C39" i="4"/>
  <c r="E6" i="12" s="1"/>
  <c r="F6" i="12" s="1"/>
  <c r="G6" i="12" s="1"/>
  <c r="U15" i="4"/>
  <c r="C51" i="4"/>
  <c r="E10" i="12" s="1"/>
  <c r="F10" i="12" s="1"/>
  <c r="G10" i="12" s="1"/>
  <c r="U16" i="4"/>
  <c r="U17" i="4"/>
  <c r="U18" i="4"/>
  <c r="O69" i="10"/>
  <c r="N69" i="10"/>
  <c r="O57" i="10"/>
  <c r="N57" i="10"/>
  <c r="D92" i="3"/>
  <c r="C92" i="3"/>
  <c r="H42" i="3"/>
  <c r="H43" i="3"/>
  <c r="H41" i="3"/>
  <c r="D44" i="3"/>
  <c r="E44" i="3"/>
  <c r="F44" i="3"/>
  <c r="G44" i="3"/>
  <c r="C44" i="3"/>
  <c r="G24" i="3"/>
  <c r="F24" i="3"/>
  <c r="E24" i="3"/>
  <c r="D24" i="3"/>
  <c r="C24" i="3"/>
  <c r="H20" i="3"/>
  <c r="H19" i="3"/>
  <c r="G15" i="3"/>
  <c r="F15" i="3"/>
  <c r="E15" i="3"/>
  <c r="D15" i="3"/>
  <c r="C15" i="3"/>
  <c r="H14" i="3"/>
  <c r="H13" i="3"/>
  <c r="G9" i="3"/>
  <c r="F9" i="3"/>
  <c r="E9" i="3"/>
  <c r="D9" i="3"/>
  <c r="C9" i="3"/>
  <c r="H8" i="3"/>
  <c r="H7" i="3"/>
  <c r="C46" i="4"/>
  <c r="E8" i="12" s="1"/>
  <c r="F8" i="12" s="1"/>
  <c r="G8" i="12" s="1"/>
  <c r="H21" i="3" l="1"/>
  <c r="E92" i="3"/>
  <c r="F92" i="3" s="1"/>
  <c r="C53" i="4"/>
  <c r="E12" i="12" s="1"/>
  <c r="F12" i="12" s="1"/>
  <c r="G12" i="12" s="1"/>
  <c r="U24" i="4"/>
  <c r="U19" i="4"/>
  <c r="H44" i="3"/>
  <c r="E25" i="3"/>
  <c r="E27" i="3" s="1"/>
  <c r="F25" i="3"/>
  <c r="F27" i="3" s="1"/>
  <c r="E76" i="4"/>
  <c r="D86" i="4"/>
  <c r="E86" i="4" s="1"/>
  <c r="D39" i="4"/>
  <c r="H24" i="3"/>
  <c r="H9" i="3"/>
  <c r="G25" i="3"/>
  <c r="G27" i="3" s="1"/>
  <c r="H15" i="3"/>
  <c r="C25" i="3"/>
  <c r="C27" i="3" s="1"/>
  <c r="D25" i="3"/>
  <c r="D27" i="3" s="1"/>
  <c r="J8" i="5"/>
  <c r="K8" i="5" s="1"/>
  <c r="U26" i="4" l="1"/>
  <c r="E39" i="4"/>
  <c r="H25" i="3"/>
  <c r="H27" i="3" s="1"/>
  <c r="D51" i="4" l="1"/>
  <c r="E51" i="4" s="1"/>
  <c r="D46" i="4" l="1"/>
  <c r="E46" i="4" l="1"/>
  <c r="D53" i="4"/>
  <c r="E53" i="4" s="1"/>
  <c r="E32" i="1"/>
  <c r="F32" i="1"/>
  <c r="G32" i="1"/>
  <c r="H32" i="1"/>
  <c r="I32" i="1"/>
  <c r="J32" i="1"/>
  <c r="K32" i="1"/>
  <c r="L32" i="1"/>
  <c r="M32" i="1"/>
  <c r="C32" i="1"/>
  <c r="D30" i="8"/>
  <c r="E30" i="8"/>
  <c r="F30" i="8"/>
  <c r="G30" i="8"/>
  <c r="H30" i="8"/>
  <c r="I30" i="8"/>
  <c r="J30" i="8"/>
  <c r="K30" i="8"/>
  <c r="L30" i="8"/>
  <c r="B30" i="8"/>
  <c r="N32" i="1" l="1"/>
  <c r="M30" i="8" l="1"/>
  <c r="N7" i="8" l="1"/>
  <c r="N25" i="8"/>
  <c r="N13" i="8"/>
  <c r="N26" i="8"/>
  <c r="N14" i="8"/>
  <c r="N28" i="8"/>
  <c r="N16" i="8"/>
  <c r="N29" i="8"/>
  <c r="N17" i="8"/>
  <c r="N30" i="8"/>
  <c r="N19" i="8"/>
  <c r="N8" i="8"/>
  <c r="N9" i="8"/>
  <c r="N21" i="8"/>
  <c r="N22" i="8"/>
  <c r="N23" i="8"/>
  <c r="N24" i="8"/>
  <c r="N15" i="8"/>
  <c r="N18" i="8"/>
  <c r="N20" i="8"/>
  <c r="N10" i="8"/>
  <c r="N11" i="8"/>
  <c r="N12" i="8"/>
  <c r="N27" i="8"/>
</calcChain>
</file>

<file path=xl/sharedStrings.xml><?xml version="1.0" encoding="utf-8"?>
<sst xmlns="http://schemas.openxmlformats.org/spreadsheetml/2006/main" count="684" uniqueCount="267">
  <si>
    <t>PUERTOS Y TERMINALES</t>
  </si>
  <si>
    <t>ARROYO BARRIL</t>
  </si>
  <si>
    <t>AZUA</t>
  </si>
  <si>
    <t>BARAHONA</t>
  </si>
  <si>
    <t>BOCA CHICA</t>
  </si>
  <si>
    <t>CAP CANA</t>
  </si>
  <si>
    <t>CAUCEDO</t>
  </si>
  <si>
    <t>LA CANA</t>
  </si>
  <si>
    <t>LA ROMANA</t>
  </si>
  <si>
    <t>MANZANILLO</t>
  </si>
  <si>
    <t>PEDERNALES</t>
  </si>
  <si>
    <t>PLAZA MARINA</t>
  </si>
  <si>
    <t>PUERTO PLATA</t>
  </si>
  <si>
    <t>PUNTA CATALINA</t>
  </si>
  <si>
    <t>SANTA BÁRBARA</t>
  </si>
  <si>
    <t>SANTO DOMINGO</t>
  </si>
  <si>
    <t xml:space="preserve">TOTAL </t>
  </si>
  <si>
    <t>TOTAL</t>
  </si>
  <si>
    <t>GRANELEROS</t>
  </si>
  <si>
    <t>TANQUEROS</t>
  </si>
  <si>
    <t>CRUCEROS</t>
  </si>
  <si>
    <t>PESQUEROS</t>
  </si>
  <si>
    <t>REMOLCADORES</t>
  </si>
  <si>
    <t>BARCAZAS</t>
  </si>
  <si>
    <t>YATES</t>
  </si>
  <si>
    <t>DRAGAS / OTROS</t>
  </si>
  <si>
    <t>FERRIE</t>
  </si>
  <si>
    <t>AUTORIDAD PORTUARIA DOMINICANA</t>
  </si>
  <si>
    <t xml:space="preserve">Resumen </t>
  </si>
  <si>
    <t>Variación</t>
  </si>
  <si>
    <t>Embarcaciones</t>
  </si>
  <si>
    <t>ISLAS CATALINA</t>
  </si>
  <si>
    <t>SAN PEDRO DE MACORÍS</t>
  </si>
  <si>
    <t>Variación Absoluta</t>
  </si>
  <si>
    <t>Variación Porcentual</t>
  </si>
  <si>
    <t xml:space="preserve">PUERTOS </t>
  </si>
  <si>
    <t>AMBER COVE</t>
  </si>
  <si>
    <t>TEUs DE IMPORTACIÓN</t>
  </si>
  <si>
    <t>CARGADOS</t>
  </si>
  <si>
    <t>VACIOS</t>
  </si>
  <si>
    <t>TEUs DE EXPORTACIÓN</t>
  </si>
  <si>
    <t>TEUs EN TRÁNSITO</t>
  </si>
  <si>
    <t>ENTRADA</t>
  </si>
  <si>
    <t>SALIDA</t>
  </si>
  <si>
    <t>EXPORTACIÓN</t>
  </si>
  <si>
    <t>TRÁNSITO</t>
  </si>
  <si>
    <t>IMPORTACIÓN</t>
  </si>
  <si>
    <t>LUPERÓN</t>
  </si>
  <si>
    <t xml:space="preserve"> CARGA GRAL. SUELTA</t>
  </si>
  <si>
    <t xml:space="preserve"> CARGA GRAL. CONTENERIZADA</t>
  </si>
  <si>
    <t xml:space="preserve"> CARGA GRANEL SÓLIDA</t>
  </si>
  <si>
    <t>CARGA GRANEL LÍQUIDA</t>
  </si>
  <si>
    <t>TOTAL IMPORTACIÓN</t>
  </si>
  <si>
    <t xml:space="preserve"> SALIDA</t>
  </si>
  <si>
    <t>CONCEPTO</t>
  </si>
  <si>
    <t xml:space="preserve">IMPORTACIÓN </t>
  </si>
  <si>
    <t xml:space="preserve">EXPORTACIÓN </t>
  </si>
  <si>
    <t xml:space="preserve"> </t>
  </si>
  <si>
    <t>AUTORIDAD PORTURIA DOMINICANA</t>
  </si>
  <si>
    <t xml:space="preserve">PORCENTUAL </t>
  </si>
  <si>
    <t xml:space="preserve">TOTAL TÁNSITO </t>
  </si>
  <si>
    <t>TOTAL EXPORTACÓN</t>
  </si>
  <si>
    <t>VARIACIÓN ABSOLUTA</t>
  </si>
  <si>
    <t>V. ABSOLUTA</t>
  </si>
  <si>
    <t>V. PORCENTUAL</t>
  </si>
  <si>
    <t xml:space="preserve">MOVIMIENTO  DE EMBARCACIONES CLASIFICADAS POR PUERTOS Y TIPOS. </t>
  </si>
  <si>
    <t>*Cifras sujetas a rectificación.</t>
  </si>
  <si>
    <t>MOVIMIENTO DE CONTENEDORES POR PUERTOS  CARGADOS, VACÍOS  Y  EN CALIDAD DE TRÁNSITO</t>
  </si>
  <si>
    <t>Valor porcentual</t>
  </si>
  <si>
    <t>Valor absoluto</t>
  </si>
  <si>
    <t>VARIACIÓN PORCENTUAL</t>
  </si>
  <si>
    <t xml:space="preserve"> CARGA CONTENERIZADA</t>
  </si>
  <si>
    <t xml:space="preserve"> CARGA GENERAL  SUELTA</t>
  </si>
  <si>
    <t xml:space="preserve"> CARGA GENERAL SUELTA</t>
  </si>
  <si>
    <t>Cantidad de Embarcaciones</t>
  </si>
  <si>
    <t>Concepto</t>
  </si>
  <si>
    <t xml:space="preserve">MOVIMIENTO  DE EMBARCACIONES CLASIFICADAS POR PUERTOS </t>
  </si>
  <si>
    <t>*Valores expresado en (TEU)</t>
  </si>
  <si>
    <t>RÍO HAINA</t>
  </si>
  <si>
    <t>*Valores Expresados en Toneladas Métricas (T.M.)</t>
  </si>
  <si>
    <t>PUERTOS</t>
  </si>
  <si>
    <t>PORCENTAJE</t>
  </si>
  <si>
    <t>DIFERENCIAS</t>
  </si>
  <si>
    <t>CARGAS</t>
  </si>
  <si>
    <t>Puertos</t>
  </si>
  <si>
    <t>BAHÍA DE CALDERAS</t>
  </si>
  <si>
    <t>TAÍNO BAY</t>
  </si>
  <si>
    <t xml:space="preserve">LUPERÓN </t>
  </si>
  <si>
    <t>PESQUERO</t>
  </si>
  <si>
    <t xml:space="preserve">SANTA BÁRBARA </t>
  </si>
  <si>
    <t>ESTADÍSTICA. DIRECCIÓN DE PLANIFICACIÓN Y DESARROLLO</t>
  </si>
  <si>
    <t xml:space="preserve"> ESTADÍSTICA. DIRECCIÓN DE PLANIFICACIÓN Y DESARROLLO</t>
  </si>
  <si>
    <t>REM.</t>
  </si>
  <si>
    <t>Absoluta</t>
  </si>
  <si>
    <t>Porcentual</t>
  </si>
  <si>
    <t>CONTENEDORES (TEUS)</t>
  </si>
  <si>
    <t xml:space="preserve"> ESTADÍSTICA. DIRECCIÓN DE PLANIFICACIÓN Y DESAROLLO</t>
  </si>
  <si>
    <t>CARGA LÍQUIDA</t>
  </si>
  <si>
    <t xml:space="preserve"> CARGA SÓLIDA</t>
  </si>
  <si>
    <t>COMPARATIVO DEL  MOVIMIENTO DE CARGAS POR PUERTOS</t>
  </si>
  <si>
    <t>ESTADÍSTICA.DIRECCIÓN DE PLANIFICACIÓN Y DESARROLLO</t>
  </si>
  <si>
    <t>TEUs EN TRÁNSITO SALIDA</t>
  </si>
  <si>
    <t>TEUs EN TRÁNSITO ENTRADA</t>
  </si>
  <si>
    <t xml:space="preserve">MOVIMIENTO DE CRUCEROS VÍA MARÍTIMA </t>
  </si>
  <si>
    <t>PASAJEROS ENTRADA</t>
  </si>
  <si>
    <t>PASAJEROS TRÁNSITO</t>
  </si>
  <si>
    <t>TOTAL DE PASAJEROS</t>
  </si>
  <si>
    <t>TRIPULACIÓN</t>
  </si>
  <si>
    <t>PASAJEROS DE SALIDA</t>
  </si>
  <si>
    <t>SANTO DOMINGO FERRY</t>
  </si>
  <si>
    <t>PEDERNALES CABO ROJO</t>
  </si>
  <si>
    <t xml:space="preserve">AMBER COVE </t>
  </si>
  <si>
    <t>SANTO DOMINGO  CRUCERO</t>
  </si>
  <si>
    <t>SANTO DOMINGO (FERRY)</t>
  </si>
  <si>
    <t>CABO ROJO PEDERNALES</t>
  </si>
  <si>
    <t>ISLAS  CATALINA</t>
  </si>
  <si>
    <t xml:space="preserve">SANTO DOMINGO </t>
  </si>
  <si>
    <t>MOVIMIENTO DE CRUCERISTAS  CLASIFICADOS POR MES  Y PUERTOS</t>
  </si>
  <si>
    <t>MES</t>
  </si>
  <si>
    <t xml:space="preserve">SANTO DOMINGO CRUCERO </t>
  </si>
  <si>
    <t>ISLA CATALINA</t>
  </si>
  <si>
    <t>SANTA BÁRBARA SAMANÁ</t>
  </si>
  <si>
    <t xml:space="preserve">CABO ROJO PEDERNALES </t>
  </si>
  <si>
    <t>Puerto</t>
  </si>
  <si>
    <t>Importación 20 cargado</t>
  </si>
  <si>
    <t>Importación 20 vacío</t>
  </si>
  <si>
    <t>Importación 40 cargado</t>
  </si>
  <si>
    <t>Importación 40 vacío</t>
  </si>
  <si>
    <t>Importación 45 cargado</t>
  </si>
  <si>
    <t>Importación 45 vacío</t>
  </si>
  <si>
    <t>Importación 48 cargado</t>
  </si>
  <si>
    <t>Importación 48 vacío</t>
  </si>
  <si>
    <t>Importación 65 cargado</t>
  </si>
  <si>
    <t>Importación 65 vacío</t>
  </si>
  <si>
    <t>Teus Importación total cargado</t>
  </si>
  <si>
    <t>Teus Importación total vacío</t>
  </si>
  <si>
    <t>HAINA ORIENTAL</t>
  </si>
  <si>
    <t>Exportación 20 cargado</t>
  </si>
  <si>
    <t>Exportación 20 vacío</t>
  </si>
  <si>
    <t>Exportación 40 cargado</t>
  </si>
  <si>
    <t>Exportación 40 vacío</t>
  </si>
  <si>
    <t>Exportación 45 cargado</t>
  </si>
  <si>
    <t>Exportación 45 vacío</t>
  </si>
  <si>
    <t>Exportación 48 cargado</t>
  </si>
  <si>
    <t>Exportación 48 vacío</t>
  </si>
  <si>
    <t>Exportación 65 cargado</t>
  </si>
  <si>
    <t>Exportación 65 vacío</t>
  </si>
  <si>
    <t>Teus Exportación total cargado</t>
  </si>
  <si>
    <t>Teus Exportación total vacío</t>
  </si>
  <si>
    <t>Tránsito de Entrada 20 cargado</t>
  </si>
  <si>
    <t>Tránsito de Entrada 20 vacío</t>
  </si>
  <si>
    <t>Tránsito de Entrada 40 cargado</t>
  </si>
  <si>
    <t>Tránsito de Entrada 40 vacío</t>
  </si>
  <si>
    <t>Tránsito de Entrada 45 cargado</t>
  </si>
  <si>
    <t>Tránsito de Entrada 45 vacío</t>
  </si>
  <si>
    <t>Tránsito de Entrada 48 cargado</t>
  </si>
  <si>
    <t>Tránsito de Entrada 48 vacío</t>
  </si>
  <si>
    <t>Tránsito de Entrada 65 cargado</t>
  </si>
  <si>
    <t>Tránsito de Entrada 65 vacío</t>
  </si>
  <si>
    <t>Teus Tránsito de Entrada total cargado</t>
  </si>
  <si>
    <t>Teus Tránsito de Entrada total vacío</t>
  </si>
  <si>
    <t>Tránsito de Salida 20 cargado</t>
  </si>
  <si>
    <t>Tránsito de Salida 20 vacío</t>
  </si>
  <si>
    <t>Tránsito de Salida 40 cargado</t>
  </si>
  <si>
    <t>Tránsito de Salida 40 vacío</t>
  </si>
  <si>
    <t>Tránsito de Salida 45 cargado</t>
  </si>
  <si>
    <t>Tránsito de Salida 45 vacío</t>
  </si>
  <si>
    <t>Tránsito de Salida 48 cargado</t>
  </si>
  <si>
    <t>Tránsito de Salida 48 vacío</t>
  </si>
  <si>
    <t>Tránsito de Salida 65 cargado</t>
  </si>
  <si>
    <t>Tránsito de Salida 65 vacío</t>
  </si>
  <si>
    <t>Teus Tránsito de Salida total cargado</t>
  </si>
  <si>
    <t>Teus Tránsito de Salida total vacío</t>
  </si>
  <si>
    <t>MOVIMIENTO DE CONTENEDORES EXPRESADO EN UNIDAD / TEUS</t>
  </si>
  <si>
    <t xml:space="preserve">TRÁNSITO ENTRADA </t>
  </si>
  <si>
    <t>TRÁNSITO DE SALIDA</t>
  </si>
  <si>
    <t>DIFERENCIA</t>
  </si>
  <si>
    <t>TOTAL DE CONTENEDORES IMPORTACIÓN</t>
  </si>
  <si>
    <t>TOTAL DE CONTENEDORES EXPORTACIÓN</t>
  </si>
  <si>
    <t>TOTAL DE CONTENEDORES TRÁNSITO IMPORTACIÓN</t>
  </si>
  <si>
    <t>TOTAL DE CONTENEDORES TRÁNSITO EXPORTACIÓN</t>
  </si>
  <si>
    <t>CANTIDAD DE CONTENEDORES</t>
  </si>
  <si>
    <t xml:space="preserve"> CONTENEDORES IMPORTACIÓN</t>
  </si>
  <si>
    <t>CONTENEDORES EXPORTACIÓN</t>
  </si>
  <si>
    <t xml:space="preserve"> CONTENEDORES TRÁNSITO IMPORTACIÓN</t>
  </si>
  <si>
    <t>CONTENEDORES TRÁNSITO EXPORTACIÓN</t>
  </si>
  <si>
    <t>TEUS DE IMPORTACIÓN</t>
  </si>
  <si>
    <t>TEUS DE EXPORTACIÓN</t>
  </si>
  <si>
    <t>TEUS EN TRÁNSITO</t>
  </si>
  <si>
    <t>TOTAL (EN TEUS)</t>
  </si>
  <si>
    <t>TOTAL EN TEUS</t>
  </si>
  <si>
    <t>MOVIMIENTO DE CARGAS CLASIFICADAS POR TIPOS Y PUERTOS  (EN T.M.)</t>
  </si>
  <si>
    <t>COMPARATIVO DEL MOVIMIENTO DE CARGAS POR TIPOS (EN T.M.)  2024 VS 2023</t>
  </si>
  <si>
    <t>TOTAL GENERAL (EN T.M.)</t>
  </si>
  <si>
    <t>VACÍOS</t>
  </si>
  <si>
    <t xml:space="preserve">CARGAS  GENERAL </t>
  </si>
  <si>
    <t>PORTACONTENEDORES</t>
  </si>
  <si>
    <t>CARGAS GENERAL</t>
  </si>
  <si>
    <t>OTROS</t>
  </si>
  <si>
    <t>PEDERNALES (CR)</t>
  </si>
  <si>
    <t>mes</t>
  </si>
  <si>
    <t>AÑO</t>
  </si>
  <si>
    <t xml:space="preserve">OTROS </t>
  </si>
  <si>
    <t>PORTA CONTENEDORES</t>
  </si>
  <si>
    <t xml:space="preserve">PUERTO </t>
  </si>
  <si>
    <t>Cargas</t>
  </si>
  <si>
    <t>Importación</t>
  </si>
  <si>
    <t xml:space="preserve"> (en T.M.)</t>
  </si>
  <si>
    <t>Exportación</t>
  </si>
  <si>
    <t>En Tránsito</t>
  </si>
  <si>
    <t xml:space="preserve">Total, Cargas </t>
  </si>
  <si>
    <t>Contenedores (TEUS)</t>
  </si>
  <si>
    <t>Cantidad Total de Pasajeros*</t>
  </si>
  <si>
    <t>Cantidad Total de Cruceros</t>
  </si>
  <si>
    <t>*Cantidad total de pasajeros = pasajeros de entrada + pasajeros en tránsito</t>
  </si>
  <si>
    <t>HAINA OCCIDENTAL</t>
  </si>
  <si>
    <t>COMPARATIVO DEL MOVIMIENTO DE CONTENEDORES CARGADOS Y VACÍOS  2024 Vs. 2023</t>
  </si>
  <si>
    <t>T3 2023</t>
  </si>
  <si>
    <t>T4 2024</t>
  </si>
  <si>
    <t>OCTUBRE-DICIEMBRE 2024</t>
  </si>
  <si>
    <t>OCTUBRE- DICIEMBRE 2024</t>
  </si>
  <si>
    <t>MOVIMIENTO  DE EMBARCACIONES LLEGADAS TRIMESTRE  OCTUBRE-DICIEMBRE 2024 Vs. 2023</t>
  </si>
  <si>
    <t>Octubre - diciembre2023</t>
  </si>
  <si>
    <t>Octubre - diciembre 2024</t>
  </si>
  <si>
    <t>Octubre - diciembre2024</t>
  </si>
  <si>
    <t>TRIMESTRE OCTUBRE -DICIEMBRE 2024 Vs 2023</t>
  </si>
  <si>
    <t>TRIMESTRE OCTUBRE-DICIEMBRE 2024</t>
  </si>
  <si>
    <t>CANTIDAD DE CRUCEROS (OCTUBRE-DICIEMBRE 2024)</t>
  </si>
  <si>
    <t>TAINO  BAY</t>
  </si>
  <si>
    <t xml:space="preserve"> OCTUBRE-DICIEMBRE 2024</t>
  </si>
  <si>
    <t>OCTUBRE</t>
  </si>
  <si>
    <t>NOVIEMBRE</t>
  </si>
  <si>
    <t>DICIEMBRE</t>
  </si>
  <si>
    <t>TRIMESTRE OCTUBRE-DICIEMBRE 2024 Vs 2023</t>
  </si>
  <si>
    <t xml:space="preserve">DIFERENCIAS </t>
  </si>
  <si>
    <t>PORCENTAJES</t>
  </si>
  <si>
    <t>Se registra un crecimiento de un 8% en el tráfico de embarcaciones de cruceros en el cuarto  trimestre 2024 al compararlo con el  año 2023.</t>
  </si>
  <si>
    <t>TRIMESTRE OCTUBRE-DICIEMBRE  2024</t>
  </si>
  <si>
    <t>MOVIMIENTO DE CONTENEDORES OCTUBRE-DICIEMBRE  2024</t>
  </si>
  <si>
    <t>MOVIMIENTO DE CONTENEDORES  OCTUBRE-DICIEMBRE  2024 Vs 2023</t>
  </si>
  <si>
    <t>COMPARATIVO DEL MOVIMIENTO  DE CARGAS (EN T.M.) OCTUBRE- DICIEMBRE 2024 Vs 2023</t>
  </si>
  <si>
    <t>OCTUBRE-DICIEMBRE  2024 Vs. 2023</t>
  </si>
  <si>
    <t>Octubre</t>
  </si>
  <si>
    <t>Noviembre</t>
  </si>
  <si>
    <t>Diciembre</t>
  </si>
  <si>
    <t>MOVIMIENTO DE EMBARCACIONES. TRIMESTRE OCTUBRE-DICIEMBRE  2024</t>
  </si>
  <si>
    <t>TOTAL, DE TEUS DE IMPORTACIÓN</t>
  </si>
  <si>
    <t>TOTAL, DE TEUS EXPORTACIÓN</t>
  </si>
  <si>
    <t>TOTAL, ENTRADA</t>
  </si>
  <si>
    <t>TOTAL, SALIDA</t>
  </si>
  <si>
    <t>TOTAL, DE TEUS EN TRÁNSITO</t>
  </si>
  <si>
    <t>TOTAL, EN TEUS</t>
  </si>
  <si>
    <t>TOTAL, DE IMPORTACIÓN</t>
  </si>
  <si>
    <t>TOTAL, DE EXPORTACIÓN</t>
  </si>
  <si>
    <t>CALDERAS BANÍ</t>
  </si>
  <si>
    <t>TOTAL, IMPORTACIÓN</t>
  </si>
  <si>
    <t>TOTAL, EXPORTACIÓN</t>
  </si>
  <si>
    <t>TOTAL, GENERAL</t>
  </si>
  <si>
    <t xml:space="preserve">TOTAL, TRÁNSITO </t>
  </si>
  <si>
    <t>SANTO DOMINGO CRUCERO</t>
  </si>
  <si>
    <t>COMPARATIVO DE LA CANTIDAD DE CRUCERISTAS VÍA MARÍTIMA  2024 Vs 2023</t>
  </si>
  <si>
    <t xml:space="preserve">PUERTOS Y/O TERMINALES </t>
  </si>
  <si>
    <t>T4 2023</t>
  </si>
  <si>
    <t>*T4 = Trimestre 4 (Octubre-Diciembre)</t>
  </si>
  <si>
    <t>RESUMEN ESTADÍSTICO COMPARATIVO T4 2024 Vs. T4 2023</t>
  </si>
  <si>
    <r>
      <t xml:space="preserve">En el trimestre Otubre-Diciembre 2024 obtuvimos un total de </t>
    </r>
    <r>
      <rPr>
        <b/>
        <sz val="11"/>
        <color theme="1"/>
        <rFont val="Calibri"/>
        <family val="1"/>
        <scheme val="minor"/>
      </rPr>
      <t>1,377</t>
    </r>
    <r>
      <rPr>
        <sz val="11"/>
        <color theme="1"/>
        <rFont val="Calibri"/>
        <family val="1"/>
        <scheme val="minor"/>
      </rPr>
      <t>embarcaciones por los diferentes puertos.</t>
    </r>
  </si>
  <si>
    <r>
      <t xml:space="preserve">En el Trimestre  Octubre -Diciembre  2024, presentamos en los puertos un total general de </t>
    </r>
    <r>
      <rPr>
        <b/>
        <sz val="11"/>
        <color theme="1"/>
        <rFont val="Calibri"/>
        <family val="1"/>
        <scheme val="minor"/>
      </rPr>
      <t>1,377</t>
    </r>
    <r>
      <rPr>
        <sz val="11"/>
        <color theme="1"/>
        <rFont val="Calibri"/>
        <family val="1"/>
        <scheme val="minor"/>
      </rPr>
      <t xml:space="preserve">embarcaciones.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</si>
</sst>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 (CUERPO)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rgb="FF000000"/>
      <name val="Amasis MT Pro"/>
      <family val="1"/>
    </font>
    <font>
      <b/>
      <sz val="11"/>
      <color theme="1"/>
      <name val="Calibri"/>
      <family val="1"/>
      <scheme val="minor"/>
    </font>
    <font>
      <sz val="11"/>
      <color theme="1"/>
      <name val="Calibri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2" borderId="0" xfId="0" applyFont="1" applyFill="1" applyAlignment="1">
      <alignment vertical="center"/>
    </xf>
    <xf numFmtId="0" fontId="0" fillId="2" borderId="0" xfId="0" applyFill="1"/>
    <xf numFmtId="0" fontId="11" fillId="2" borderId="0" xfId="0" applyFont="1" applyFill="1" applyAlignment="1">
      <alignment vertical="center"/>
    </xf>
    <xf numFmtId="0" fontId="9" fillId="2" borderId="0" xfId="0" applyFont="1" applyFill="1"/>
    <xf numFmtId="0" fontId="12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wrapText="1"/>
    </xf>
    <xf numFmtId="0" fontId="0" fillId="0" borderId="0" xfId="0"/>
  </cellXfs>
  <cellStyles count="5">
    <cellStyle name="Comma 2" xfId="2" xr:uid="{00000000-0005-0000-0000-000000000000}"/>
    <cellStyle name="Millares 10" xfId="1" xr:uid="{00000000-0005-0000-0000-000002000000}"/>
    <cellStyle name="Millares 2" xfId="4" xr:uid="{00000000-0005-0000-0000-000003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Total  del movimiento</a:t>
            </a:r>
            <a:r>
              <a:rPr lang="es-DO" baseline="0"/>
              <a:t> de Contenedores  Importación, Exportación y Tránsito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63D-43F8-9F01-2ABE7DC4E11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63D-43F8-9F01-2ABE7DC4E1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8513264"/>
        <c:axId val="258514048"/>
        <c:axId val="0"/>
      </c:bar3DChart>
      <c:catAx>
        <c:axId val="25851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514048"/>
        <c:crosses val="autoZero"/>
        <c:auto val="1"/>
        <c:lblAlgn val="ctr"/>
        <c:lblOffset val="100"/>
        <c:noMultiLvlLbl val="0"/>
      </c:catAx>
      <c:valAx>
        <c:axId val="258514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5851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115</xdr:row>
      <xdr:rowOff>0</xdr:rowOff>
    </xdr:from>
    <xdr:to>
      <xdr:col>4</xdr:col>
      <xdr:colOff>742950</xdr:colOff>
      <xdr:row>115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P080202\Desktop\Trimestre%20de%20cruceros%20Octubre-%20Diciembre%202024.%20proceso.xlsx" TargetMode="External"/><Relationship Id="rId1" Type="http://schemas.openxmlformats.org/officeDocument/2006/relationships/externalLinkPath" Target="file:///C:\Users\AP080202\Desktop\Trimestre%20de%20cruceros%20Octubre-%20Diciembre%202024.%20proc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imestre Otubre-Diciembre 2024"/>
    </sheetNames>
    <sheetDataSet>
      <sheetData sheetId="0">
        <row r="5">
          <cell r="C5" t="str">
            <v>PASAJEROS ENTRADA</v>
          </cell>
          <cell r="D5" t="str">
            <v>PASAJEROS TRÁNSITO</v>
          </cell>
          <cell r="F5" t="str">
            <v>TRIPULACIÓN</v>
          </cell>
          <cell r="G5" t="str">
            <v>PASAJEROS DE SALIDA</v>
          </cell>
        </row>
        <row r="14">
          <cell r="C14">
            <v>212723</v>
          </cell>
          <cell r="D14">
            <v>501721</v>
          </cell>
          <cell r="F14">
            <v>261007</v>
          </cell>
          <cell r="G14">
            <v>35637</v>
          </cell>
        </row>
        <row r="107">
          <cell r="C107" t="str">
            <v>AMBER COVE</v>
          </cell>
          <cell r="D107" t="str">
            <v>CAP CANA</v>
          </cell>
          <cell r="E107" t="str">
            <v>LA ROMANA</v>
          </cell>
          <cell r="F107" t="str">
            <v xml:space="preserve">SANTA BÁRBARA </v>
          </cell>
          <cell r="G107" t="str">
            <v xml:space="preserve">SANTO DOMINGO CRUCERO </v>
          </cell>
          <cell r="H107" t="str">
            <v>SANTO DOMINGO FERRY</v>
          </cell>
          <cell r="I107" t="str">
            <v>PEDERNALES (CR)</v>
          </cell>
          <cell r="J107" t="str">
            <v>TAÍNO BAY</v>
          </cell>
          <cell r="K107" t="str">
            <v>ISLA CATALINA</v>
          </cell>
        </row>
        <row r="108">
          <cell r="B108" t="str">
            <v>OCTUBRE</v>
          </cell>
          <cell r="C108">
            <v>105754</v>
          </cell>
          <cell r="D108">
            <v>0</v>
          </cell>
          <cell r="E108">
            <v>12222</v>
          </cell>
          <cell r="F108">
            <v>0</v>
          </cell>
          <cell r="G108">
            <v>0</v>
          </cell>
          <cell r="H108">
            <v>2817</v>
          </cell>
          <cell r="I108">
            <v>3140</v>
          </cell>
          <cell r="J108">
            <v>42001</v>
          </cell>
          <cell r="K108">
            <v>367</v>
          </cell>
        </row>
        <row r="109">
          <cell r="B109" t="str">
            <v>NOVIEMBRE</v>
          </cell>
          <cell r="C109">
            <v>94381</v>
          </cell>
          <cell r="D109">
            <v>0</v>
          </cell>
          <cell r="E109">
            <v>26696</v>
          </cell>
          <cell r="F109">
            <v>7249</v>
          </cell>
          <cell r="G109">
            <v>0</v>
          </cell>
          <cell r="H109">
            <v>2574</v>
          </cell>
          <cell r="I109">
            <v>1959</v>
          </cell>
          <cell r="J109">
            <v>77852</v>
          </cell>
          <cell r="K109">
            <v>1991</v>
          </cell>
        </row>
        <row r="110">
          <cell r="B110" t="str">
            <v>DICIEMBRE</v>
          </cell>
          <cell r="C110">
            <v>123305</v>
          </cell>
          <cell r="D110">
            <v>0</v>
          </cell>
          <cell r="E110">
            <v>40458</v>
          </cell>
          <cell r="F110">
            <v>4775</v>
          </cell>
          <cell r="G110">
            <v>3955</v>
          </cell>
          <cell r="H110">
            <v>7034</v>
          </cell>
          <cell r="I110">
            <v>0</v>
          </cell>
          <cell r="J110">
            <v>148960</v>
          </cell>
          <cell r="K110">
            <v>6954</v>
          </cell>
        </row>
        <row r="189">
          <cell r="C189">
            <v>2023</v>
          </cell>
          <cell r="D189">
            <v>2024</v>
          </cell>
        </row>
        <row r="190">
          <cell r="B190" t="str">
            <v xml:space="preserve">AMBER COVE </v>
          </cell>
          <cell r="C190">
            <v>61</v>
          </cell>
          <cell r="D190">
            <v>76</v>
          </cell>
        </row>
        <row r="191">
          <cell r="B191" t="str">
            <v>TAINO  BAY</v>
          </cell>
          <cell r="C191">
            <v>74</v>
          </cell>
          <cell r="D191">
            <v>89</v>
          </cell>
        </row>
        <row r="192">
          <cell r="B192" t="str">
            <v>LA ROMANA</v>
          </cell>
          <cell r="C192">
            <v>36</v>
          </cell>
          <cell r="D192">
            <v>31</v>
          </cell>
        </row>
        <row r="193">
          <cell r="B193" t="str">
            <v>SANTA BÁRBARA SAMANÁ</v>
          </cell>
          <cell r="C193">
            <v>11</v>
          </cell>
          <cell r="D193">
            <v>8</v>
          </cell>
        </row>
        <row r="194">
          <cell r="B194" t="str">
            <v>SANTO DOMINGO  CRUCERO</v>
          </cell>
          <cell r="C194">
            <v>8</v>
          </cell>
          <cell r="D194">
            <v>4</v>
          </cell>
        </row>
        <row r="195">
          <cell r="B195" t="str">
            <v>SANTO DOMINGO (FERRY)</v>
          </cell>
          <cell r="C195">
            <v>39</v>
          </cell>
          <cell r="D195">
            <v>35</v>
          </cell>
        </row>
        <row r="196">
          <cell r="B196" t="str">
            <v>ISLAS CATALINA</v>
          </cell>
          <cell r="C196">
            <v>3</v>
          </cell>
          <cell r="D196">
            <v>6</v>
          </cell>
        </row>
        <row r="197">
          <cell r="B197" t="str">
            <v xml:space="preserve">CABO ROJO PEDERNALES </v>
          </cell>
          <cell r="C197">
            <v>0</v>
          </cell>
          <cell r="D19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view="pageBreakPreview" zoomScale="77" zoomScaleNormal="84" zoomScaleSheetLayoutView="77" workbookViewId="0">
      <selection activeCell="U15" sqref="U15"/>
    </sheetView>
  </sheetViews>
  <sheetFormatPr baseColWidth="10" defaultColWidth="10.85546875" defaultRowHeight="14.25"/>
  <cols>
    <col min="1" max="1" width="10.85546875" style="9"/>
    <col min="2" max="2" width="25" style="1" customWidth="1"/>
    <col min="3" max="3" width="18.5703125" style="1" customWidth="1"/>
    <col min="4" max="4" width="20.7109375" style="1" customWidth="1"/>
    <col min="5" max="5" width="12.42578125" style="1" customWidth="1"/>
    <col min="6" max="6" width="13.28515625" style="1" customWidth="1"/>
    <col min="7" max="7" width="12.28515625" style="1" customWidth="1"/>
    <col min="8" max="8" width="11.85546875" style="1" customWidth="1"/>
    <col min="9" max="10" width="15.140625" style="1" customWidth="1"/>
    <col min="11" max="11" width="9.85546875" style="1" customWidth="1"/>
    <col min="12" max="12" width="15.140625" style="1" customWidth="1"/>
    <col min="13" max="13" width="7.7109375" style="1" customWidth="1"/>
    <col min="14" max="14" width="12.5703125" style="3" customWidth="1"/>
    <col min="15" max="16384" width="10.85546875" style="1"/>
  </cols>
  <sheetData>
    <row r="1" spans="1:14" ht="15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s="9" customFormat="1" ht="15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s="9" customFormat="1" ht="15">
      <c r="A3"/>
      <c r="B3" s="15" t="s">
        <v>27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9" customFormat="1" ht="15">
      <c r="A4"/>
      <c r="B4" s="15" t="s">
        <v>90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9" customFormat="1" ht="15">
      <c r="A5"/>
      <c r="B5" s="15" t="s">
        <v>65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9" customFormat="1" ht="15">
      <c r="A6"/>
      <c r="B6" s="15" t="s">
        <v>219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9" customFormat="1" ht="1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">
      <c r="A8"/>
      <c r="B8" t="s">
        <v>0</v>
      </c>
      <c r="C8" t="s">
        <v>195</v>
      </c>
      <c r="D8" t="s">
        <v>196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17</v>
      </c>
    </row>
    <row r="9" spans="1:14" ht="15">
      <c r="A9"/>
      <c r="B9" t="s">
        <v>36</v>
      </c>
      <c r="C9">
        <v>0</v>
      </c>
      <c r="D9">
        <v>0</v>
      </c>
      <c r="E9">
        <v>0</v>
      </c>
      <c r="F9">
        <v>0</v>
      </c>
      <c r="G9">
        <v>76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f>SUM(C9:M9)</f>
        <v>76</v>
      </c>
    </row>
    <row r="10" spans="1:14" ht="15">
      <c r="A10"/>
      <c r="B10" t="s">
        <v>1</v>
      </c>
      <c r="C10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f t="shared" ref="N10:N31" si="0">SUM(C10:M10)</f>
        <v>2</v>
      </c>
    </row>
    <row r="11" spans="1:14" ht="15">
      <c r="A11"/>
      <c r="B11" t="s">
        <v>2</v>
      </c>
      <c r="C11">
        <v>0</v>
      </c>
      <c r="D11">
        <v>0</v>
      </c>
      <c r="E11">
        <v>0</v>
      </c>
      <c r="F11">
        <v>6</v>
      </c>
      <c r="G11">
        <v>0</v>
      </c>
      <c r="H11">
        <v>0</v>
      </c>
      <c r="I11">
        <v>4</v>
      </c>
      <c r="J11">
        <v>3</v>
      </c>
      <c r="K11">
        <v>0</v>
      </c>
      <c r="L11">
        <v>0</v>
      </c>
      <c r="M11">
        <v>0</v>
      </c>
      <c r="N11">
        <f t="shared" si="0"/>
        <v>13</v>
      </c>
    </row>
    <row r="12" spans="1:14" ht="15">
      <c r="A12"/>
      <c r="B12" t="s">
        <v>3</v>
      </c>
      <c r="C12">
        <v>0</v>
      </c>
      <c r="D12">
        <v>0</v>
      </c>
      <c r="E12">
        <v>7</v>
      </c>
      <c r="F12">
        <v>1</v>
      </c>
      <c r="G12">
        <v>0</v>
      </c>
      <c r="H12">
        <v>0</v>
      </c>
      <c r="I12">
        <v>3</v>
      </c>
      <c r="J12">
        <v>3</v>
      </c>
      <c r="K12">
        <v>0</v>
      </c>
      <c r="L12">
        <v>0</v>
      </c>
      <c r="M12">
        <v>0</v>
      </c>
      <c r="N12">
        <f t="shared" si="0"/>
        <v>14</v>
      </c>
    </row>
    <row r="13" spans="1:14" ht="15">
      <c r="A13"/>
      <c r="B13" t="s">
        <v>4</v>
      </c>
      <c r="C13">
        <v>18</v>
      </c>
      <c r="D13">
        <v>0</v>
      </c>
      <c r="E13">
        <v>0</v>
      </c>
      <c r="F13">
        <v>12</v>
      </c>
      <c r="G13">
        <v>0</v>
      </c>
      <c r="H13">
        <v>0</v>
      </c>
      <c r="I13">
        <v>1</v>
      </c>
      <c r="J13">
        <v>0</v>
      </c>
      <c r="K13">
        <v>0</v>
      </c>
      <c r="L13">
        <v>0</v>
      </c>
      <c r="M13">
        <v>0</v>
      </c>
      <c r="N13">
        <f t="shared" si="0"/>
        <v>31</v>
      </c>
    </row>
    <row r="14" spans="1:14" ht="19.5" customHeight="1">
      <c r="A14"/>
      <c r="B14" t="s">
        <v>85</v>
      </c>
      <c r="C14">
        <v>7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f t="shared" si="0"/>
        <v>7</v>
      </c>
    </row>
    <row r="15" spans="1:14" ht="15">
      <c r="A15"/>
      <c r="B15" t="s">
        <v>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f t="shared" si="0"/>
        <v>0</v>
      </c>
    </row>
    <row r="16" spans="1:14" ht="15">
      <c r="A16"/>
      <c r="B16" t="s">
        <v>6</v>
      </c>
      <c r="C16">
        <v>8</v>
      </c>
      <c r="D16">
        <v>244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f t="shared" si="0"/>
        <v>252</v>
      </c>
    </row>
    <row r="17" spans="1:14" ht="15">
      <c r="A17"/>
      <c r="B17" t="s">
        <v>7</v>
      </c>
      <c r="C17">
        <v>0</v>
      </c>
      <c r="D17">
        <v>0</v>
      </c>
      <c r="E17">
        <v>0</v>
      </c>
      <c r="F17">
        <v>61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f t="shared" si="0"/>
        <v>61</v>
      </c>
    </row>
    <row r="18" spans="1:14" ht="15">
      <c r="A18"/>
      <c r="B18" t="s">
        <v>8</v>
      </c>
      <c r="C18">
        <v>0</v>
      </c>
      <c r="D18">
        <v>0</v>
      </c>
      <c r="E18">
        <v>0</v>
      </c>
      <c r="F18">
        <v>6</v>
      </c>
      <c r="G18">
        <v>29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f t="shared" si="0"/>
        <v>35</v>
      </c>
    </row>
    <row r="19" spans="1:14" ht="15">
      <c r="A19"/>
      <c r="B19" t="s">
        <v>87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14</v>
      </c>
      <c r="L19">
        <v>0</v>
      </c>
      <c r="M19">
        <v>0</v>
      </c>
      <c r="N19">
        <f t="shared" si="0"/>
        <v>14</v>
      </c>
    </row>
    <row r="20" spans="1:14" ht="15">
      <c r="A20"/>
      <c r="B20" t="s">
        <v>86</v>
      </c>
      <c r="C20">
        <v>0</v>
      </c>
      <c r="D20">
        <v>0</v>
      </c>
      <c r="E20">
        <v>0</v>
      </c>
      <c r="F20">
        <v>0</v>
      </c>
      <c r="G20">
        <v>89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f t="shared" si="0"/>
        <v>89</v>
      </c>
    </row>
    <row r="21" spans="1:14" ht="15">
      <c r="A21"/>
      <c r="B21" t="s">
        <v>9</v>
      </c>
      <c r="C21">
        <v>23</v>
      </c>
      <c r="D21">
        <v>0</v>
      </c>
      <c r="E21">
        <v>3</v>
      </c>
      <c r="F21">
        <v>0</v>
      </c>
      <c r="G21">
        <v>0</v>
      </c>
      <c r="H21">
        <v>0</v>
      </c>
      <c r="I21">
        <v>5</v>
      </c>
      <c r="J21">
        <v>4</v>
      </c>
      <c r="K21">
        <v>0</v>
      </c>
      <c r="L21">
        <v>0</v>
      </c>
      <c r="M21">
        <v>0</v>
      </c>
      <c r="N21">
        <f t="shared" si="0"/>
        <v>35</v>
      </c>
    </row>
    <row r="22" spans="1:14" ht="15">
      <c r="A22"/>
      <c r="B22" t="s">
        <v>10</v>
      </c>
      <c r="C22">
        <v>0</v>
      </c>
      <c r="D22">
        <v>0</v>
      </c>
      <c r="E22">
        <v>0</v>
      </c>
      <c r="F22">
        <v>0</v>
      </c>
      <c r="G22">
        <v>2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f t="shared" si="0"/>
        <v>2</v>
      </c>
    </row>
    <row r="23" spans="1:14" ht="15">
      <c r="A23"/>
      <c r="B23" t="s">
        <v>11</v>
      </c>
      <c r="C23">
        <v>5</v>
      </c>
      <c r="D23">
        <v>0</v>
      </c>
      <c r="E23">
        <v>2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f t="shared" si="0"/>
        <v>7</v>
      </c>
    </row>
    <row r="24" spans="1:14" ht="15">
      <c r="A24"/>
      <c r="B24" t="s">
        <v>12</v>
      </c>
      <c r="C24">
        <v>64</v>
      </c>
      <c r="D24">
        <v>41</v>
      </c>
      <c r="E24">
        <v>11</v>
      </c>
      <c r="F24">
        <v>0</v>
      </c>
      <c r="G24">
        <v>0</v>
      </c>
      <c r="H24">
        <v>0</v>
      </c>
      <c r="I24">
        <v>7</v>
      </c>
      <c r="J24">
        <v>5</v>
      </c>
      <c r="K24">
        <v>0</v>
      </c>
      <c r="L24">
        <v>0</v>
      </c>
      <c r="M24">
        <v>0</v>
      </c>
      <c r="N24">
        <f t="shared" si="0"/>
        <v>128</v>
      </c>
    </row>
    <row r="25" spans="1:14" ht="15">
      <c r="A25"/>
      <c r="B25" t="s">
        <v>13</v>
      </c>
      <c r="C25">
        <v>0</v>
      </c>
      <c r="D25">
        <v>0</v>
      </c>
      <c r="E25">
        <v>9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f t="shared" si="0"/>
        <v>9</v>
      </c>
    </row>
    <row r="26" spans="1:14" ht="15">
      <c r="A26"/>
      <c r="B26" t="s">
        <v>136</v>
      </c>
      <c r="C26">
        <v>111</v>
      </c>
      <c r="D26">
        <v>127</v>
      </c>
      <c r="E26">
        <v>28</v>
      </c>
      <c r="F26">
        <v>23</v>
      </c>
      <c r="G26">
        <v>0</v>
      </c>
      <c r="H26">
        <v>0</v>
      </c>
      <c r="I26">
        <v>8</v>
      </c>
      <c r="J26">
        <v>7</v>
      </c>
      <c r="K26">
        <v>0</v>
      </c>
      <c r="L26">
        <v>0</v>
      </c>
      <c r="M26">
        <v>0</v>
      </c>
      <c r="N26">
        <f t="shared" si="0"/>
        <v>304</v>
      </c>
    </row>
    <row r="27" spans="1:14" ht="15">
      <c r="A27"/>
      <c r="B27" t="s">
        <v>215</v>
      </c>
      <c r="C27">
        <v>24</v>
      </c>
      <c r="D27">
        <v>0</v>
      </c>
      <c r="E27">
        <v>27</v>
      </c>
      <c r="F27">
        <v>60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f t="shared" si="0"/>
        <v>112</v>
      </c>
    </row>
    <row r="28" spans="1:14" ht="15">
      <c r="A28"/>
      <c r="B28" t="s">
        <v>31</v>
      </c>
      <c r="C28">
        <v>0</v>
      </c>
      <c r="D28">
        <v>0</v>
      </c>
      <c r="E28">
        <v>0</v>
      </c>
      <c r="F28">
        <v>0</v>
      </c>
      <c r="G28">
        <v>6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f t="shared" si="0"/>
        <v>6</v>
      </c>
    </row>
    <row r="29" spans="1:14" ht="19.5" customHeight="1">
      <c r="A29"/>
      <c r="B29" t="s">
        <v>32</v>
      </c>
      <c r="C29">
        <v>11</v>
      </c>
      <c r="D29">
        <v>0</v>
      </c>
      <c r="E29">
        <v>0</v>
      </c>
      <c r="F29">
        <v>14</v>
      </c>
      <c r="G29">
        <v>0</v>
      </c>
      <c r="H29">
        <v>0</v>
      </c>
      <c r="I29">
        <v>2</v>
      </c>
      <c r="J29">
        <v>1</v>
      </c>
      <c r="K29">
        <v>1</v>
      </c>
      <c r="L29">
        <v>1</v>
      </c>
      <c r="M29">
        <v>0</v>
      </c>
      <c r="N29">
        <f t="shared" si="0"/>
        <v>30</v>
      </c>
    </row>
    <row r="30" spans="1:14" ht="21.75" customHeight="1">
      <c r="A30"/>
      <c r="B30" t="s">
        <v>14</v>
      </c>
      <c r="C30">
        <v>2</v>
      </c>
      <c r="D30">
        <v>0</v>
      </c>
      <c r="E30">
        <v>0</v>
      </c>
      <c r="F30">
        <v>0</v>
      </c>
      <c r="G30">
        <v>7</v>
      </c>
      <c r="H30">
        <v>1</v>
      </c>
      <c r="I30">
        <v>0</v>
      </c>
      <c r="J30">
        <v>0</v>
      </c>
      <c r="K30">
        <v>9</v>
      </c>
      <c r="L30">
        <v>0</v>
      </c>
      <c r="M30">
        <v>0</v>
      </c>
      <c r="N30">
        <f t="shared" si="0"/>
        <v>19</v>
      </c>
    </row>
    <row r="31" spans="1:14" ht="22.5" customHeight="1">
      <c r="A31"/>
      <c r="B31" t="s">
        <v>15</v>
      </c>
      <c r="C31">
        <v>64</v>
      </c>
      <c r="D31">
        <v>14</v>
      </c>
      <c r="E31">
        <v>0</v>
      </c>
      <c r="F31">
        <v>2</v>
      </c>
      <c r="G31">
        <v>4</v>
      </c>
      <c r="H31">
        <v>0</v>
      </c>
      <c r="I31">
        <v>3</v>
      </c>
      <c r="J31">
        <v>4</v>
      </c>
      <c r="K31">
        <v>0</v>
      </c>
      <c r="L31">
        <v>4</v>
      </c>
      <c r="M31">
        <v>36</v>
      </c>
      <c r="N31">
        <f t="shared" si="0"/>
        <v>131</v>
      </c>
    </row>
    <row r="32" spans="1:14" ht="15">
      <c r="A32"/>
      <c r="B32" t="s">
        <v>17</v>
      </c>
      <c r="C32">
        <f>SUM(C9:C31)</f>
        <v>339</v>
      </c>
      <c r="D32">
        <f>SUM(D9:D31)</f>
        <v>426</v>
      </c>
      <c r="E32">
        <f t="shared" ref="E32:N32" si="1">SUM(E9:E31)</f>
        <v>87</v>
      </c>
      <c r="F32">
        <f t="shared" si="1"/>
        <v>185</v>
      </c>
      <c r="G32">
        <f t="shared" si="1"/>
        <v>213</v>
      </c>
      <c r="H32">
        <f t="shared" si="1"/>
        <v>1</v>
      </c>
      <c r="I32">
        <f t="shared" si="1"/>
        <v>33</v>
      </c>
      <c r="J32">
        <f t="shared" si="1"/>
        <v>27</v>
      </c>
      <c r="K32">
        <f t="shared" si="1"/>
        <v>24</v>
      </c>
      <c r="L32">
        <f t="shared" si="1"/>
        <v>6</v>
      </c>
      <c r="M32">
        <f t="shared" si="1"/>
        <v>36</v>
      </c>
      <c r="N32">
        <f t="shared" si="1"/>
        <v>1377</v>
      </c>
    </row>
    <row r="33" spans="1:16" s="9" customFormat="1" ht="15">
      <c r="A33"/>
      <c r="B33" t="s">
        <v>66</v>
      </c>
      <c r="C33"/>
      <c r="D33"/>
      <c r="E33"/>
      <c r="F33"/>
      <c r="G33"/>
      <c r="H33"/>
      <c r="I33"/>
      <c r="J33"/>
      <c r="K33"/>
      <c r="L33"/>
      <c r="M33"/>
      <c r="N33"/>
    </row>
    <row r="34" spans="1:16" s="9" customFormat="1" ht="15">
      <c r="A34"/>
      <c r="B34" s="15" t="s">
        <v>265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6" s="9" customFormat="1" ht="1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6" s="9" customFormat="1" ht="15">
      <c r="A36" s="15" t="s">
        <v>27</v>
      </c>
      <c r="B36" s="15"/>
      <c r="C36" s="15"/>
      <c r="D36" s="15"/>
      <c r="E36" s="15"/>
      <c r="F36"/>
      <c r="G36"/>
      <c r="H36"/>
      <c r="I36"/>
      <c r="J36"/>
      <c r="K36"/>
      <c r="L36"/>
      <c r="M36"/>
      <c r="N36"/>
      <c r="O36" s="10"/>
      <c r="P36" s="10"/>
    </row>
    <row r="37" spans="1:16" s="9" customFormat="1" ht="15">
      <c r="A37" s="15" t="s">
        <v>90</v>
      </c>
      <c r="B37" s="15"/>
      <c r="C37" s="15"/>
      <c r="D37" s="15"/>
      <c r="E37" s="15"/>
      <c r="F37"/>
      <c r="G37"/>
      <c r="H37"/>
      <c r="I37"/>
      <c r="J37"/>
      <c r="K37"/>
      <c r="L37"/>
      <c r="M37"/>
      <c r="N37"/>
      <c r="O37" s="10"/>
      <c r="P37" s="10"/>
    </row>
    <row r="38" spans="1:16" s="9" customFormat="1" ht="15">
      <c r="A38" s="15" t="s">
        <v>76</v>
      </c>
      <c r="B38" s="15"/>
      <c r="C38" s="15"/>
      <c r="D38" s="15"/>
      <c r="E38" s="15"/>
      <c r="F38"/>
      <c r="G38"/>
      <c r="H38"/>
      <c r="I38"/>
      <c r="J38"/>
      <c r="K38"/>
      <c r="L38"/>
      <c r="M38"/>
      <c r="N38"/>
      <c r="O38" s="10"/>
      <c r="P38" s="10"/>
    </row>
    <row r="39" spans="1:16" s="9" customFormat="1" ht="15">
      <c r="A39"/>
      <c r="B39" s="15" t="s">
        <v>220</v>
      </c>
      <c r="C39" s="15"/>
      <c r="D39"/>
      <c r="E39"/>
      <c r="F39"/>
      <c r="G39"/>
      <c r="H39"/>
      <c r="I39"/>
      <c r="J39"/>
      <c r="K39"/>
      <c r="L39"/>
      <c r="M39"/>
      <c r="N39"/>
      <c r="O39" s="10"/>
      <c r="P39" s="10"/>
    </row>
    <row r="40" spans="1:16" s="9" customFormat="1" ht="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 s="10"/>
      <c r="P40" s="10"/>
    </row>
    <row r="41" spans="1:16" ht="15">
      <c r="A41"/>
      <c r="B41" t="s">
        <v>84</v>
      </c>
      <c r="C41" t="s">
        <v>74</v>
      </c>
      <c r="D41"/>
      <c r="E41"/>
      <c r="F41"/>
      <c r="G41"/>
      <c r="H41"/>
      <c r="I41"/>
      <c r="J41"/>
      <c r="K41"/>
      <c r="L41"/>
      <c r="M41"/>
      <c r="N41"/>
      <c r="O41" s="9"/>
      <c r="P41" s="9"/>
    </row>
    <row r="42" spans="1:16" ht="15">
      <c r="A42"/>
      <c r="B42" t="s">
        <v>36</v>
      </c>
      <c r="C42">
        <v>76</v>
      </c>
      <c r="D42"/>
      <c r="E42"/>
      <c r="F42"/>
      <c r="G42"/>
      <c r="H42"/>
      <c r="I42"/>
      <c r="J42"/>
      <c r="K42"/>
      <c r="L42"/>
      <c r="M42"/>
      <c r="N42"/>
      <c r="O42" s="9"/>
      <c r="P42" s="9"/>
    </row>
    <row r="43" spans="1:16" ht="15">
      <c r="A43"/>
      <c r="B43" t="s">
        <v>1</v>
      </c>
      <c r="C43">
        <v>2</v>
      </c>
      <c r="D43"/>
      <c r="E43"/>
      <c r="F43"/>
      <c r="G43"/>
      <c r="H43"/>
      <c r="I43"/>
      <c r="J43"/>
      <c r="K43"/>
      <c r="L43"/>
      <c r="M43"/>
      <c r="N43"/>
      <c r="O43" s="9"/>
      <c r="P43" s="9"/>
    </row>
    <row r="44" spans="1:16" ht="15">
      <c r="A44"/>
      <c r="B44" t="s">
        <v>2</v>
      </c>
      <c r="C44">
        <v>13</v>
      </c>
      <c r="D44"/>
      <c r="E44"/>
      <c r="F44"/>
      <c r="G44"/>
      <c r="H44"/>
      <c r="I44"/>
      <c r="J44"/>
      <c r="K44"/>
      <c r="L44"/>
      <c r="M44"/>
      <c r="N44"/>
      <c r="O44" s="9"/>
      <c r="P44" s="9"/>
    </row>
    <row r="45" spans="1:16" ht="15">
      <c r="A45"/>
      <c r="B45" t="s">
        <v>3</v>
      </c>
      <c r="C45">
        <v>14</v>
      </c>
      <c r="D45"/>
      <c r="E45"/>
      <c r="F45"/>
      <c r="G45"/>
      <c r="H45"/>
      <c r="I45"/>
      <c r="J45"/>
      <c r="K45"/>
      <c r="L45"/>
      <c r="M45"/>
      <c r="N45"/>
      <c r="O45" s="9"/>
      <c r="P45" s="9"/>
    </row>
    <row r="46" spans="1:16" ht="15">
      <c r="A46"/>
      <c r="B46" t="s">
        <v>4</v>
      </c>
      <c r="C46">
        <v>31</v>
      </c>
      <c r="D46"/>
      <c r="E46"/>
      <c r="F46"/>
      <c r="G46"/>
      <c r="H46"/>
      <c r="I46"/>
      <c r="J46"/>
      <c r="K46"/>
      <c r="L46"/>
      <c r="M46"/>
      <c r="N46"/>
      <c r="O46" s="9"/>
      <c r="P46" s="9"/>
    </row>
    <row r="47" spans="1:16" ht="18.75" customHeight="1">
      <c r="A47"/>
      <c r="B47" t="s">
        <v>85</v>
      </c>
      <c r="C47">
        <v>7</v>
      </c>
      <c r="D47"/>
      <c r="E47"/>
      <c r="F47"/>
      <c r="G47"/>
      <c r="H47"/>
      <c r="I47"/>
      <c r="J47"/>
      <c r="K47"/>
      <c r="L47"/>
      <c r="M47"/>
      <c r="N47"/>
      <c r="O47" s="9"/>
      <c r="P47" s="9"/>
    </row>
    <row r="48" spans="1:16" ht="15">
      <c r="A48"/>
      <c r="B48" t="s">
        <v>5</v>
      </c>
      <c r="C48">
        <v>0</v>
      </c>
      <c r="D48"/>
      <c r="E48"/>
      <c r="F48"/>
      <c r="G48"/>
      <c r="H48"/>
      <c r="I48"/>
      <c r="J48"/>
      <c r="K48"/>
      <c r="L48"/>
      <c r="M48"/>
      <c r="N48"/>
      <c r="O48" s="9"/>
      <c r="P48" s="9"/>
    </row>
    <row r="49" spans="1:16" ht="15">
      <c r="A49"/>
      <c r="B49" t="s">
        <v>6</v>
      </c>
      <c r="C49">
        <v>252</v>
      </c>
      <c r="D49"/>
      <c r="E49"/>
      <c r="F49"/>
      <c r="G49"/>
      <c r="H49"/>
      <c r="I49"/>
      <c r="J49"/>
      <c r="K49"/>
      <c r="L49"/>
      <c r="M49"/>
      <c r="N49"/>
      <c r="O49" s="9"/>
      <c r="P49" s="9"/>
    </row>
    <row r="50" spans="1:16" ht="15">
      <c r="A50"/>
      <c r="B50" t="s">
        <v>7</v>
      </c>
      <c r="C50">
        <v>61</v>
      </c>
      <c r="D50"/>
      <c r="E50"/>
      <c r="F50"/>
      <c r="G50"/>
      <c r="H50"/>
      <c r="I50"/>
      <c r="J50"/>
      <c r="K50"/>
      <c r="L50"/>
      <c r="M50"/>
      <c r="N50"/>
      <c r="O50" s="9"/>
      <c r="P50" s="9"/>
    </row>
    <row r="51" spans="1:16" ht="15">
      <c r="A51"/>
      <c r="B51" t="s">
        <v>8</v>
      </c>
      <c r="C51">
        <v>35</v>
      </c>
      <c r="D51"/>
      <c r="E51"/>
      <c r="F51"/>
      <c r="G51"/>
      <c r="H51"/>
      <c r="I51"/>
      <c r="J51"/>
      <c r="K51"/>
      <c r="L51"/>
      <c r="M51"/>
      <c r="N51"/>
      <c r="O51" s="9"/>
      <c r="P51" s="9"/>
    </row>
    <row r="52" spans="1:16" ht="15">
      <c r="A52"/>
      <c r="B52" t="s">
        <v>87</v>
      </c>
      <c r="C52">
        <v>14</v>
      </c>
      <c r="D52"/>
      <c r="E52"/>
      <c r="F52"/>
      <c r="G52"/>
      <c r="H52"/>
      <c r="I52"/>
      <c r="J52"/>
      <c r="K52"/>
      <c r="L52"/>
      <c r="M52"/>
      <c r="N52"/>
      <c r="O52" s="9"/>
      <c r="P52" s="9"/>
    </row>
    <row r="53" spans="1:16" ht="15">
      <c r="A53"/>
      <c r="B53" t="s">
        <v>86</v>
      </c>
      <c r="C53">
        <v>89</v>
      </c>
      <c r="D53"/>
      <c r="E53"/>
      <c r="F53"/>
      <c r="G53"/>
      <c r="H53"/>
      <c r="I53"/>
      <c r="J53"/>
      <c r="K53"/>
      <c r="L53"/>
      <c r="M53"/>
      <c r="N53"/>
      <c r="O53" s="9"/>
      <c r="P53" s="9"/>
    </row>
    <row r="54" spans="1:16" ht="15">
      <c r="A54"/>
      <c r="B54" t="s">
        <v>9</v>
      </c>
      <c r="C54">
        <v>35</v>
      </c>
      <c r="D54"/>
      <c r="E54"/>
      <c r="F54"/>
      <c r="G54"/>
      <c r="H54"/>
      <c r="I54"/>
      <c r="J54"/>
      <c r="K54"/>
      <c r="L54"/>
      <c r="M54"/>
      <c r="N54"/>
      <c r="O54" s="9"/>
      <c r="P54" s="9"/>
    </row>
    <row r="55" spans="1:16" ht="15">
      <c r="A55"/>
      <c r="B55" t="s">
        <v>10</v>
      </c>
      <c r="C55">
        <v>2</v>
      </c>
      <c r="D55"/>
      <c r="E55"/>
      <c r="F55"/>
      <c r="G55"/>
      <c r="H55"/>
      <c r="I55"/>
      <c r="J55"/>
      <c r="K55"/>
      <c r="L55"/>
      <c r="M55"/>
      <c r="N55"/>
      <c r="O55" s="9"/>
      <c r="P55" s="9"/>
    </row>
    <row r="56" spans="1:16" ht="15">
      <c r="A56"/>
      <c r="B56" t="s">
        <v>11</v>
      </c>
      <c r="C56">
        <v>7</v>
      </c>
      <c r="D56"/>
      <c r="E56"/>
      <c r="F56"/>
      <c r="G56"/>
      <c r="H56"/>
      <c r="I56"/>
      <c r="J56"/>
      <c r="K56"/>
      <c r="L56"/>
      <c r="M56"/>
      <c r="N56"/>
      <c r="O56" s="9"/>
      <c r="P56" s="9"/>
    </row>
    <row r="57" spans="1:16" ht="15">
      <c r="A57"/>
      <c r="B57" t="s">
        <v>12</v>
      </c>
      <c r="C57">
        <v>128</v>
      </c>
      <c r="D57"/>
      <c r="E57"/>
      <c r="F57"/>
      <c r="G57"/>
      <c r="H57"/>
      <c r="I57"/>
      <c r="J57"/>
      <c r="K57"/>
      <c r="L57"/>
      <c r="M57"/>
      <c r="N57"/>
      <c r="O57" s="9"/>
      <c r="P57" s="9"/>
    </row>
    <row r="58" spans="1:16" ht="15">
      <c r="A58"/>
      <c r="B58" t="s">
        <v>13</v>
      </c>
      <c r="C58">
        <v>9</v>
      </c>
      <c r="D58"/>
      <c r="E58"/>
      <c r="F58"/>
      <c r="G58"/>
      <c r="H58"/>
      <c r="I58"/>
      <c r="J58"/>
      <c r="K58"/>
      <c r="L58"/>
      <c r="M58"/>
      <c r="N58"/>
      <c r="O58" s="9"/>
      <c r="P58" s="9"/>
    </row>
    <row r="59" spans="1:16" ht="15">
      <c r="A59"/>
      <c r="B59" t="s">
        <v>215</v>
      </c>
      <c r="C59">
        <v>112</v>
      </c>
      <c r="D59"/>
      <c r="E59"/>
      <c r="F59"/>
      <c r="G59"/>
      <c r="H59"/>
      <c r="I59"/>
      <c r="J59"/>
      <c r="K59"/>
      <c r="L59"/>
      <c r="M59"/>
      <c r="N59"/>
      <c r="O59" s="9"/>
      <c r="P59" s="9"/>
    </row>
    <row r="60" spans="1:16" ht="15">
      <c r="A60"/>
      <c r="B60" t="s">
        <v>136</v>
      </c>
      <c r="C60">
        <v>304</v>
      </c>
      <c r="D60"/>
      <c r="E60"/>
      <c r="F60"/>
      <c r="G60"/>
      <c r="H60"/>
      <c r="I60"/>
      <c r="J60"/>
      <c r="K60"/>
      <c r="L60"/>
      <c r="M60"/>
      <c r="N60"/>
      <c r="O60" s="9"/>
      <c r="P60" s="9"/>
    </row>
    <row r="61" spans="1:16" ht="15">
      <c r="A61"/>
      <c r="B61" t="s">
        <v>31</v>
      </c>
      <c r="C61">
        <v>6</v>
      </c>
      <c r="D61"/>
      <c r="E61"/>
      <c r="F61"/>
      <c r="G61"/>
      <c r="H61"/>
      <c r="I61"/>
      <c r="J61"/>
      <c r="K61"/>
      <c r="L61"/>
      <c r="M61"/>
      <c r="N61"/>
      <c r="O61" s="9"/>
      <c r="P61" s="9"/>
    </row>
    <row r="62" spans="1:16" ht="22.5" customHeight="1">
      <c r="A62"/>
      <c r="B62" t="s">
        <v>32</v>
      </c>
      <c r="C62">
        <v>30</v>
      </c>
      <c r="D62"/>
      <c r="E62"/>
      <c r="F62"/>
      <c r="G62"/>
      <c r="H62"/>
      <c r="I62"/>
      <c r="J62"/>
      <c r="K62"/>
      <c r="L62"/>
      <c r="M62"/>
      <c r="N62"/>
      <c r="O62" s="9"/>
      <c r="P62" s="9"/>
    </row>
    <row r="63" spans="1:16" ht="21" customHeight="1">
      <c r="A63"/>
      <c r="B63" t="s">
        <v>14</v>
      </c>
      <c r="C63">
        <v>19</v>
      </c>
      <c r="D63"/>
      <c r="E63"/>
      <c r="F63"/>
      <c r="G63"/>
      <c r="H63"/>
      <c r="I63"/>
      <c r="J63"/>
      <c r="K63"/>
      <c r="L63"/>
      <c r="M63"/>
      <c r="N63"/>
      <c r="O63" s="9"/>
      <c r="P63" s="9"/>
    </row>
    <row r="64" spans="1:16" ht="20.25" customHeight="1">
      <c r="A64"/>
      <c r="B64" t="s">
        <v>15</v>
      </c>
      <c r="C64">
        <v>131</v>
      </c>
      <c r="D64"/>
      <c r="E64"/>
      <c r="F64"/>
      <c r="G64"/>
      <c r="H64"/>
      <c r="I64"/>
      <c r="J64"/>
      <c r="K64"/>
      <c r="L64"/>
      <c r="M64"/>
      <c r="N64"/>
      <c r="O64" s="9"/>
      <c r="P64" s="9"/>
    </row>
    <row r="65" spans="1:16" ht="15">
      <c r="A65"/>
      <c r="B65" t="s">
        <v>17</v>
      </c>
      <c r="C65">
        <f>SUM(C42:C64)</f>
        <v>1377</v>
      </c>
      <c r="D65"/>
      <c r="E65"/>
      <c r="F65"/>
      <c r="G65"/>
      <c r="H65"/>
      <c r="I65"/>
      <c r="J65"/>
      <c r="K65"/>
      <c r="L65"/>
      <c r="M65"/>
      <c r="N65"/>
      <c r="O65" s="9"/>
      <c r="P65" s="9"/>
    </row>
    <row r="66" spans="1:16" s="9" customFormat="1" ht="15">
      <c r="A66"/>
      <c r="B66" t="s">
        <v>66</v>
      </c>
      <c r="C66"/>
      <c r="D66"/>
      <c r="E66" s="15" t="s">
        <v>266</v>
      </c>
      <c r="F66" s="15"/>
      <c r="G66" s="15"/>
      <c r="H66" s="15"/>
      <c r="I66" s="15"/>
      <c r="J66" s="15"/>
      <c r="K66" s="15"/>
      <c r="L66" s="15"/>
      <c r="M66" s="15"/>
      <c r="N66"/>
    </row>
    <row r="67" spans="1:16" s="9" customFormat="1">
      <c r="E67" s="14"/>
      <c r="F67" s="14"/>
      <c r="G67" s="14"/>
      <c r="H67" s="14"/>
      <c r="I67" s="14"/>
      <c r="J67" s="14"/>
      <c r="K67" s="14"/>
      <c r="N67" s="11"/>
    </row>
    <row r="68" spans="1:16" s="9" customFormat="1">
      <c r="N68" s="11"/>
    </row>
    <row r="69" spans="1:16" s="9" customFormat="1">
      <c r="N69" s="11"/>
    </row>
    <row r="70" spans="1:16" s="9" customFormat="1">
      <c r="N70" s="11"/>
    </row>
    <row r="71" spans="1:16" s="9" customFormat="1">
      <c r="N71" s="11"/>
    </row>
    <row r="72" spans="1:16" s="9" customFormat="1">
      <c r="N72" s="11"/>
    </row>
    <row r="73" spans="1:16" s="9" customFormat="1">
      <c r="N73" s="11"/>
    </row>
    <row r="74" spans="1:16" s="9" customFormat="1">
      <c r="N74" s="11"/>
    </row>
    <row r="75" spans="1:16" s="9" customFormat="1">
      <c r="N75" s="11"/>
    </row>
    <row r="76" spans="1:16" s="9" customFormat="1">
      <c r="N76" s="11"/>
    </row>
    <row r="77" spans="1:16" s="9" customFormat="1">
      <c r="N77" s="11"/>
    </row>
    <row r="78" spans="1:16" s="9" customFormat="1">
      <c r="E78" s="9" t="s">
        <v>57</v>
      </c>
      <c r="N78" s="11"/>
    </row>
    <row r="79" spans="1:16" s="9" customFormat="1">
      <c r="N79" s="11"/>
    </row>
    <row r="80" spans="1:16" s="9" customFormat="1">
      <c r="N80" s="11"/>
    </row>
    <row r="81" spans="14:14" s="9" customFormat="1">
      <c r="N81" s="11"/>
    </row>
    <row r="82" spans="14:14" s="9" customFormat="1">
      <c r="N82" s="11"/>
    </row>
    <row r="83" spans="14:14" s="9" customFormat="1">
      <c r="N83" s="11"/>
    </row>
    <row r="84" spans="14:14" s="9" customFormat="1">
      <c r="N84" s="11"/>
    </row>
    <row r="85" spans="14:14" s="9" customFormat="1">
      <c r="N85" s="11"/>
    </row>
    <row r="86" spans="14:14" s="9" customFormat="1">
      <c r="N86" s="11"/>
    </row>
    <row r="87" spans="14:14" s="9" customFormat="1">
      <c r="N87" s="11"/>
    </row>
    <row r="88" spans="14:14" s="9" customFormat="1">
      <c r="N88" s="11"/>
    </row>
    <row r="89" spans="14:14" s="9" customFormat="1">
      <c r="N89" s="11"/>
    </row>
    <row r="90" spans="14:14" s="9" customFormat="1">
      <c r="N90" s="11"/>
    </row>
    <row r="91" spans="14:14" s="9" customFormat="1">
      <c r="N91" s="11"/>
    </row>
    <row r="92" spans="14:14" s="9" customFormat="1">
      <c r="N92" s="11"/>
    </row>
    <row r="93" spans="14:14" s="9" customFormat="1">
      <c r="N93" s="11"/>
    </row>
    <row r="94" spans="14:14" s="9" customFormat="1">
      <c r="N94" s="11"/>
    </row>
    <row r="95" spans="14:14" s="9" customFormat="1">
      <c r="N95" s="11"/>
    </row>
    <row r="96" spans="14:14" s="9" customFormat="1">
      <c r="N96" s="11"/>
    </row>
    <row r="97" spans="14:14" s="9" customFormat="1">
      <c r="N97" s="11"/>
    </row>
    <row r="98" spans="14:14" s="9" customFormat="1">
      <c r="N98" s="11"/>
    </row>
    <row r="99" spans="14:14" s="9" customFormat="1">
      <c r="N99" s="11"/>
    </row>
    <row r="100" spans="14:14" s="9" customFormat="1">
      <c r="N100" s="11"/>
    </row>
    <row r="101" spans="14:14" s="9" customFormat="1">
      <c r="N101" s="11"/>
    </row>
    <row r="102" spans="14:14" s="9" customFormat="1">
      <c r="N102" s="11"/>
    </row>
  </sheetData>
  <mergeCells count="10">
    <mergeCell ref="E66:M66"/>
    <mergeCell ref="B5:N5"/>
    <mergeCell ref="B4:N4"/>
    <mergeCell ref="B3:N3"/>
    <mergeCell ref="B6:N6"/>
    <mergeCell ref="B39:C39"/>
    <mergeCell ref="A36:E36"/>
    <mergeCell ref="A38:E38"/>
    <mergeCell ref="A37:E37"/>
    <mergeCell ref="B34:N34"/>
  </mergeCells>
  <pageMargins left="0.66" right="0.7" top="0.75" bottom="0.75" header="0.3" footer="0.3"/>
  <pageSetup scale="60" orientation="landscape" horizontalDpi="4294967293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14DC-FF94-482E-80DF-71D3500B15D5}">
  <sheetPr>
    <tabColor theme="4" tint="0.39997558519241921"/>
  </sheetPr>
  <dimension ref="A1:O66"/>
  <sheetViews>
    <sheetView view="pageBreakPreview" zoomScale="85" zoomScaleNormal="100" zoomScaleSheetLayoutView="85" workbookViewId="0">
      <selection activeCell="G37" sqref="G37"/>
    </sheetView>
  </sheetViews>
  <sheetFormatPr baseColWidth="10" defaultRowHeight="15"/>
  <cols>
    <col min="1" max="1" width="17.5703125" customWidth="1"/>
    <col min="2" max="2" width="9.85546875" customWidth="1"/>
    <col min="3" max="3" width="21.7109375" customWidth="1"/>
    <col min="4" max="4" width="13.28515625" customWidth="1"/>
    <col min="5" max="5" width="13.5703125" customWidth="1"/>
    <col min="6" max="6" width="12.28515625" customWidth="1"/>
    <col min="7" max="7" width="10.7109375" customWidth="1"/>
    <col min="8" max="8" width="6.7109375" customWidth="1"/>
    <col min="9" max="9" width="10.7109375" customWidth="1"/>
    <col min="10" max="10" width="7.7109375" customWidth="1"/>
    <col min="11" max="11" width="8.7109375" customWidth="1"/>
    <col min="12" max="12" width="7.140625" customWidth="1"/>
    <col min="13" max="13" width="11.42578125" customWidth="1"/>
    <col min="14" max="14" width="19" customWidth="1"/>
    <col min="15" max="15" width="11.5703125" style="5"/>
  </cols>
  <sheetData>
    <row r="1" spans="1:15" s="5" customForma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5" customFormat="1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/>
    </row>
    <row r="3" spans="1:15" s="5" customFormat="1">
      <c r="A3" s="15" t="s">
        <v>90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/>
    </row>
    <row r="4" spans="1:15" s="5" customFormat="1">
      <c r="A4" s="15" t="s">
        <v>245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/>
    </row>
    <row r="5" spans="1:15" s="5" customForma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>
      <c r="A6" t="s">
        <v>80</v>
      </c>
      <c r="B6" t="s">
        <v>197</v>
      </c>
      <c r="C6" t="s">
        <v>196</v>
      </c>
      <c r="D6" t="s">
        <v>18</v>
      </c>
      <c r="E6" t="s">
        <v>19</v>
      </c>
      <c r="F6" t="s">
        <v>20</v>
      </c>
      <c r="G6" t="s">
        <v>88</v>
      </c>
      <c r="H6" t="s">
        <v>92</v>
      </c>
      <c r="I6" t="s">
        <v>23</v>
      </c>
      <c r="J6" t="s">
        <v>24</v>
      </c>
      <c r="K6" t="s">
        <v>198</v>
      </c>
      <c r="L6" t="s">
        <v>26</v>
      </c>
      <c r="M6" t="s">
        <v>17</v>
      </c>
      <c r="N6" t="s">
        <v>59</v>
      </c>
      <c r="O6"/>
    </row>
    <row r="7" spans="1:15" ht="24.75" customHeight="1">
      <c r="A7" t="s">
        <v>36</v>
      </c>
      <c r="B7">
        <v>0</v>
      </c>
      <c r="C7">
        <v>0</v>
      </c>
      <c r="D7">
        <v>0</v>
      </c>
      <c r="E7">
        <v>0</v>
      </c>
      <c r="F7">
        <v>76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f>SUM(B7:L7)</f>
        <v>76</v>
      </c>
      <c r="N7">
        <f t="shared" ref="N7:N30" si="0">M7/$M$30</f>
        <v>5.5192447349310093E-2</v>
      </c>
      <c r="O7"/>
    </row>
    <row r="8" spans="1:15" ht="21" customHeight="1">
      <c r="A8" t="s">
        <v>1</v>
      </c>
      <c r="B8">
        <v>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f t="shared" ref="M8:M29" si="1">SUM(B8:L8)</f>
        <v>2</v>
      </c>
      <c r="N8">
        <f t="shared" si="0"/>
        <v>1.4524328249818446E-3</v>
      </c>
      <c r="O8"/>
    </row>
    <row r="9" spans="1:15">
      <c r="A9" t="s">
        <v>2</v>
      </c>
      <c r="B9">
        <v>0</v>
      </c>
      <c r="C9">
        <v>0</v>
      </c>
      <c r="D9">
        <v>0</v>
      </c>
      <c r="E9">
        <v>6</v>
      </c>
      <c r="F9">
        <v>0</v>
      </c>
      <c r="G9">
        <v>0</v>
      </c>
      <c r="H9">
        <v>4</v>
      </c>
      <c r="I9">
        <v>3</v>
      </c>
      <c r="J9">
        <v>0</v>
      </c>
      <c r="K9">
        <v>0</v>
      </c>
      <c r="L9">
        <v>0</v>
      </c>
      <c r="M9">
        <f t="shared" si="1"/>
        <v>13</v>
      </c>
      <c r="N9">
        <f t="shared" si="0"/>
        <v>9.44081336238199E-3</v>
      </c>
      <c r="O9"/>
    </row>
    <row r="10" spans="1:15">
      <c r="A10" t="s">
        <v>3</v>
      </c>
      <c r="B10">
        <v>0</v>
      </c>
      <c r="C10">
        <v>0</v>
      </c>
      <c r="D10">
        <v>7</v>
      </c>
      <c r="E10">
        <v>1</v>
      </c>
      <c r="F10">
        <v>0</v>
      </c>
      <c r="G10">
        <v>0</v>
      </c>
      <c r="H10">
        <v>3</v>
      </c>
      <c r="I10">
        <v>3</v>
      </c>
      <c r="J10">
        <v>0</v>
      </c>
      <c r="K10">
        <v>0</v>
      </c>
      <c r="L10">
        <v>0</v>
      </c>
      <c r="M10">
        <f t="shared" si="1"/>
        <v>14</v>
      </c>
      <c r="N10">
        <f t="shared" si="0"/>
        <v>1.0167029774872912E-2</v>
      </c>
      <c r="O10"/>
    </row>
    <row r="11" spans="1:15" ht="21" customHeight="1">
      <c r="A11" t="s">
        <v>4</v>
      </c>
      <c r="B11">
        <v>18</v>
      </c>
      <c r="C11">
        <v>0</v>
      </c>
      <c r="D11">
        <v>0</v>
      </c>
      <c r="E11">
        <v>12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f t="shared" si="1"/>
        <v>31</v>
      </c>
      <c r="N11">
        <f t="shared" si="0"/>
        <v>2.2512708787218592E-2</v>
      </c>
      <c r="O11"/>
    </row>
    <row r="12" spans="1:15" ht="21" customHeight="1">
      <c r="A12" t="s">
        <v>85</v>
      </c>
      <c r="B12">
        <v>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f t="shared" si="1"/>
        <v>7</v>
      </c>
      <c r="N12">
        <f t="shared" si="0"/>
        <v>5.0835148874364558E-3</v>
      </c>
      <c r="O12"/>
    </row>
    <row r="13" spans="1:15">
      <c r="A13" t="s">
        <v>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f t="shared" si="1"/>
        <v>0</v>
      </c>
      <c r="N13">
        <f t="shared" si="0"/>
        <v>0</v>
      </c>
      <c r="O13"/>
    </row>
    <row r="14" spans="1:15">
      <c r="A14" t="s">
        <v>6</v>
      </c>
      <c r="B14">
        <v>8</v>
      </c>
      <c r="C14">
        <v>244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f t="shared" si="1"/>
        <v>252</v>
      </c>
      <c r="N14">
        <f t="shared" si="0"/>
        <v>0.18300653594771241</v>
      </c>
      <c r="O14"/>
    </row>
    <row r="15" spans="1:15">
      <c r="A15" t="s">
        <v>7</v>
      </c>
      <c r="B15">
        <v>0</v>
      </c>
      <c r="C15">
        <v>0</v>
      </c>
      <c r="D15">
        <v>0</v>
      </c>
      <c r="E15">
        <v>61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f t="shared" si="1"/>
        <v>61</v>
      </c>
      <c r="N15">
        <f t="shared" si="0"/>
        <v>4.4299201161946258E-2</v>
      </c>
      <c r="O15"/>
    </row>
    <row r="16" spans="1:15" ht="18.75" customHeight="1">
      <c r="A16" t="s">
        <v>8</v>
      </c>
      <c r="B16">
        <v>0</v>
      </c>
      <c r="C16">
        <v>0</v>
      </c>
      <c r="D16">
        <v>0</v>
      </c>
      <c r="E16">
        <v>6</v>
      </c>
      <c r="F16">
        <v>29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f t="shared" si="1"/>
        <v>35</v>
      </c>
      <c r="N16">
        <f t="shared" si="0"/>
        <v>2.5417574437182282E-2</v>
      </c>
      <c r="O16"/>
    </row>
    <row r="17" spans="1:15">
      <c r="A17" t="s">
        <v>87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14</v>
      </c>
      <c r="K17">
        <v>0</v>
      </c>
      <c r="L17">
        <v>0</v>
      </c>
      <c r="M17">
        <f t="shared" si="1"/>
        <v>14</v>
      </c>
      <c r="N17">
        <f t="shared" si="0"/>
        <v>1.0167029774872912E-2</v>
      </c>
      <c r="O17"/>
    </row>
    <row r="18" spans="1:15">
      <c r="A18" t="s">
        <v>86</v>
      </c>
      <c r="B18">
        <v>0</v>
      </c>
      <c r="C18">
        <v>0</v>
      </c>
      <c r="D18">
        <v>0</v>
      </c>
      <c r="E18">
        <v>0</v>
      </c>
      <c r="F18">
        <v>89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f t="shared" si="1"/>
        <v>89</v>
      </c>
      <c r="N18">
        <f t="shared" si="0"/>
        <v>6.4633260711692078E-2</v>
      </c>
      <c r="O18"/>
    </row>
    <row r="19" spans="1:15">
      <c r="A19" t="s">
        <v>9</v>
      </c>
      <c r="B19">
        <v>23</v>
      </c>
      <c r="C19">
        <v>0</v>
      </c>
      <c r="D19">
        <v>3</v>
      </c>
      <c r="E19">
        <v>0</v>
      </c>
      <c r="F19">
        <v>0</v>
      </c>
      <c r="G19">
        <v>0</v>
      </c>
      <c r="H19">
        <v>5</v>
      </c>
      <c r="I19">
        <v>4</v>
      </c>
      <c r="J19">
        <v>0</v>
      </c>
      <c r="K19">
        <v>0</v>
      </c>
      <c r="L19">
        <v>0</v>
      </c>
      <c r="M19">
        <f t="shared" si="1"/>
        <v>35</v>
      </c>
      <c r="N19">
        <f t="shared" si="0"/>
        <v>2.5417574437182282E-2</v>
      </c>
      <c r="O19"/>
    </row>
    <row r="20" spans="1:15">
      <c r="A20" t="s">
        <v>10</v>
      </c>
      <c r="B20">
        <v>0</v>
      </c>
      <c r="C20">
        <v>0</v>
      </c>
      <c r="D20">
        <v>0</v>
      </c>
      <c r="E20">
        <v>0</v>
      </c>
      <c r="F20">
        <v>2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f t="shared" si="1"/>
        <v>2</v>
      </c>
      <c r="N20">
        <f t="shared" si="0"/>
        <v>1.4524328249818446E-3</v>
      </c>
      <c r="O20"/>
    </row>
    <row r="21" spans="1:15">
      <c r="A21" t="s">
        <v>11</v>
      </c>
      <c r="B21">
        <v>5</v>
      </c>
      <c r="C21">
        <v>0</v>
      </c>
      <c r="D21">
        <v>2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f t="shared" si="1"/>
        <v>7</v>
      </c>
      <c r="N21">
        <f t="shared" si="0"/>
        <v>5.0835148874364558E-3</v>
      </c>
      <c r="O21"/>
    </row>
    <row r="22" spans="1:15">
      <c r="A22" t="s">
        <v>12</v>
      </c>
      <c r="B22">
        <v>64</v>
      </c>
      <c r="C22">
        <v>41</v>
      </c>
      <c r="D22">
        <v>11</v>
      </c>
      <c r="E22">
        <v>0</v>
      </c>
      <c r="F22">
        <v>0</v>
      </c>
      <c r="G22">
        <v>0</v>
      </c>
      <c r="H22">
        <v>7</v>
      </c>
      <c r="I22">
        <v>5</v>
      </c>
      <c r="J22">
        <v>0</v>
      </c>
      <c r="K22">
        <v>0</v>
      </c>
      <c r="L22">
        <v>0</v>
      </c>
      <c r="M22">
        <f t="shared" si="1"/>
        <v>128</v>
      </c>
      <c r="N22">
        <f t="shared" si="0"/>
        <v>9.2955700798838053E-2</v>
      </c>
      <c r="O22"/>
    </row>
    <row r="23" spans="1:15">
      <c r="A23" t="s">
        <v>13</v>
      </c>
      <c r="B23">
        <v>0</v>
      </c>
      <c r="C23">
        <v>0</v>
      </c>
      <c r="D23">
        <v>9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f t="shared" si="1"/>
        <v>9</v>
      </c>
      <c r="N23">
        <f t="shared" si="0"/>
        <v>6.5359477124183009E-3</v>
      </c>
      <c r="O23"/>
    </row>
    <row r="24" spans="1:15">
      <c r="A24" t="s">
        <v>136</v>
      </c>
      <c r="B24">
        <v>111</v>
      </c>
      <c r="C24">
        <v>127</v>
      </c>
      <c r="D24">
        <v>28</v>
      </c>
      <c r="E24">
        <v>23</v>
      </c>
      <c r="F24">
        <v>0</v>
      </c>
      <c r="G24">
        <v>0</v>
      </c>
      <c r="H24">
        <v>8</v>
      </c>
      <c r="I24">
        <v>7</v>
      </c>
      <c r="J24">
        <v>0</v>
      </c>
      <c r="K24">
        <v>0</v>
      </c>
      <c r="L24">
        <v>0</v>
      </c>
      <c r="M24">
        <f t="shared" si="1"/>
        <v>304</v>
      </c>
      <c r="N24">
        <f t="shared" si="0"/>
        <v>0.22076978939724037</v>
      </c>
      <c r="O24"/>
    </row>
    <row r="25" spans="1:15" ht="24" customHeight="1">
      <c r="A25" t="s">
        <v>215</v>
      </c>
      <c r="B25">
        <v>24</v>
      </c>
      <c r="C25">
        <v>0</v>
      </c>
      <c r="D25">
        <v>27</v>
      </c>
      <c r="E25">
        <v>60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f t="shared" si="1"/>
        <v>112</v>
      </c>
      <c r="N25">
        <f t="shared" si="0"/>
        <v>8.1336238198983293E-2</v>
      </c>
      <c r="O25"/>
    </row>
    <row r="26" spans="1:15" ht="16.5" customHeight="1">
      <c r="A26" t="s">
        <v>31</v>
      </c>
      <c r="B26">
        <v>0</v>
      </c>
      <c r="C26">
        <v>0</v>
      </c>
      <c r="D26">
        <v>0</v>
      </c>
      <c r="E26">
        <v>0</v>
      </c>
      <c r="F26">
        <v>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f t="shared" si="1"/>
        <v>6</v>
      </c>
      <c r="N26">
        <f t="shared" si="0"/>
        <v>4.3572984749455342E-3</v>
      </c>
      <c r="O26"/>
    </row>
    <row r="27" spans="1:15" ht="37.15" customHeight="1">
      <c r="A27" t="s">
        <v>32</v>
      </c>
      <c r="B27">
        <v>11</v>
      </c>
      <c r="C27">
        <v>0</v>
      </c>
      <c r="D27">
        <v>0</v>
      </c>
      <c r="E27">
        <v>14</v>
      </c>
      <c r="F27">
        <v>0</v>
      </c>
      <c r="G27">
        <v>0</v>
      </c>
      <c r="H27">
        <v>2</v>
      </c>
      <c r="I27">
        <v>1</v>
      </c>
      <c r="J27">
        <v>1</v>
      </c>
      <c r="K27">
        <v>1</v>
      </c>
      <c r="L27">
        <v>0</v>
      </c>
      <c r="M27">
        <f t="shared" si="1"/>
        <v>30</v>
      </c>
      <c r="N27">
        <f t="shared" si="0"/>
        <v>2.178649237472767E-2</v>
      </c>
      <c r="O27"/>
    </row>
    <row r="28" spans="1:15" ht="18.75" customHeight="1">
      <c r="A28" t="s">
        <v>14</v>
      </c>
      <c r="B28">
        <v>2</v>
      </c>
      <c r="C28">
        <v>0</v>
      </c>
      <c r="D28">
        <v>0</v>
      </c>
      <c r="E28">
        <v>0</v>
      </c>
      <c r="F28">
        <v>7</v>
      </c>
      <c r="G28">
        <v>1</v>
      </c>
      <c r="H28">
        <v>0</v>
      </c>
      <c r="I28">
        <v>0</v>
      </c>
      <c r="J28">
        <v>9</v>
      </c>
      <c r="K28">
        <v>0</v>
      </c>
      <c r="L28">
        <v>0</v>
      </c>
      <c r="M28">
        <f t="shared" si="1"/>
        <v>19</v>
      </c>
      <c r="N28">
        <f t="shared" si="0"/>
        <v>1.3798111837327523E-2</v>
      </c>
      <c r="O28"/>
    </row>
    <row r="29" spans="1:15" ht="18.75" customHeight="1">
      <c r="A29" t="s">
        <v>15</v>
      </c>
      <c r="B29">
        <v>64</v>
      </c>
      <c r="C29">
        <v>14</v>
      </c>
      <c r="D29">
        <v>0</v>
      </c>
      <c r="E29">
        <v>2</v>
      </c>
      <c r="F29">
        <v>4</v>
      </c>
      <c r="G29">
        <v>0</v>
      </c>
      <c r="H29">
        <v>3</v>
      </c>
      <c r="I29">
        <v>4</v>
      </c>
      <c r="J29">
        <v>0</v>
      </c>
      <c r="K29">
        <v>4</v>
      </c>
      <c r="L29">
        <v>36</v>
      </c>
      <c r="M29">
        <f t="shared" si="1"/>
        <v>131</v>
      </c>
      <c r="N29">
        <f t="shared" si="0"/>
        <v>9.5134350036310822E-2</v>
      </c>
      <c r="O29"/>
    </row>
    <row r="30" spans="1:15">
      <c r="A30" t="s">
        <v>17</v>
      </c>
      <c r="B30">
        <f>SUM(B7:B29)</f>
        <v>339</v>
      </c>
      <c r="C30">
        <f>SUM(C7:C29)</f>
        <v>426</v>
      </c>
      <c r="D30">
        <f t="shared" ref="D30:L30" si="2">SUM(D7:D29)</f>
        <v>87</v>
      </c>
      <c r="E30">
        <f t="shared" si="2"/>
        <v>185</v>
      </c>
      <c r="F30">
        <f t="shared" si="2"/>
        <v>213</v>
      </c>
      <c r="G30">
        <f t="shared" si="2"/>
        <v>1</v>
      </c>
      <c r="H30">
        <f t="shared" si="2"/>
        <v>33</v>
      </c>
      <c r="I30">
        <f t="shared" si="2"/>
        <v>27</v>
      </c>
      <c r="J30">
        <f t="shared" si="2"/>
        <v>24</v>
      </c>
      <c r="K30">
        <f t="shared" si="2"/>
        <v>6</v>
      </c>
      <c r="L30">
        <f t="shared" si="2"/>
        <v>36</v>
      </c>
      <c r="M30">
        <f>SUM(M7:M29)</f>
        <v>1377</v>
      </c>
      <c r="N30">
        <f t="shared" si="0"/>
        <v>1</v>
      </c>
      <c r="O30"/>
    </row>
    <row r="31" spans="1:15" s="5" customFormat="1">
      <c r="A31" t="s">
        <v>66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s="5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4" s="5" customForma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s="5" customForma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s="5" customForma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s="5" customForma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s="5" customForma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s="5" customForma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s="5" customForma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s="5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s="5" customForma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5" customForma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s="5" customForma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s="5" customForma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s="5" customForma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s="5" customForma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s="5" customForma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s="5" customForma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s="5" customForma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s="5" customForma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5" customForma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s="5" customForma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s="5" customForma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s="5" customForma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s="5" customForma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s="5" customForma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s="5" customForma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s="5" customForma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s="5" customForma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s="5" customForma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s="5" customForma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s="5" customForma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</sheetData>
  <mergeCells count="3">
    <mergeCell ref="A4:N4"/>
    <mergeCell ref="A3:N3"/>
    <mergeCell ref="A2:N2"/>
  </mergeCells>
  <pageMargins left="0.7" right="0.7" top="0.75" bottom="0.75" header="0.3" footer="0.3"/>
  <pageSetup paperSize="5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view="pageBreakPreview" zoomScale="80" zoomScaleNormal="85" zoomScaleSheetLayoutView="80" workbookViewId="0">
      <selection activeCell="L23" sqref="L23"/>
    </sheetView>
  </sheetViews>
  <sheetFormatPr baseColWidth="10" defaultColWidth="10.85546875" defaultRowHeight="14.25"/>
  <cols>
    <col min="1" max="1" width="10.85546875" style="11"/>
    <col min="2" max="2" width="19" style="3" customWidth="1"/>
    <col min="3" max="3" width="16.42578125" style="3" customWidth="1"/>
    <col min="4" max="4" width="16.85546875" style="3" customWidth="1"/>
    <col min="5" max="5" width="17.5703125" style="3" customWidth="1"/>
    <col min="6" max="6" width="13.7109375" style="3" customWidth="1"/>
    <col min="7" max="7" width="14.28515625" style="3" customWidth="1"/>
    <col min="8" max="8" width="13.28515625" style="3" customWidth="1"/>
    <col min="9" max="9" width="17.28515625" style="3" customWidth="1"/>
    <col min="10" max="10" width="11.28515625" style="3" customWidth="1"/>
    <col min="11" max="11" width="13.140625" style="3" customWidth="1"/>
    <col min="12" max="12" width="10" style="3" customWidth="1"/>
    <col min="13" max="14" width="10.42578125" style="3" customWidth="1"/>
    <col min="15" max="19" width="10.85546875" style="11"/>
    <col min="20" max="16384" width="10.85546875" style="3"/>
  </cols>
  <sheetData>
    <row r="1" spans="1:15" s="11" customFormat="1" ht="15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11" customFormat="1" ht="15">
      <c r="A2"/>
      <c r="B2"/>
      <c r="C2"/>
      <c r="D2"/>
      <c r="E2" s="15" t="s">
        <v>27</v>
      </c>
      <c r="F2" s="15"/>
      <c r="G2" s="15"/>
      <c r="H2" s="15"/>
      <c r="I2" s="15"/>
      <c r="J2" s="15"/>
      <c r="K2" s="15"/>
      <c r="L2"/>
      <c r="M2"/>
      <c r="N2"/>
      <c r="O2"/>
    </row>
    <row r="3" spans="1:15" s="11" customFormat="1" ht="15">
      <c r="A3"/>
      <c r="B3"/>
      <c r="C3"/>
      <c r="D3"/>
      <c r="E3" s="15" t="s">
        <v>91</v>
      </c>
      <c r="F3" s="15"/>
      <c r="G3" s="15"/>
      <c r="H3" s="15"/>
      <c r="I3" s="15"/>
      <c r="J3" s="15"/>
      <c r="K3" s="15"/>
      <c r="L3"/>
      <c r="M3"/>
      <c r="N3"/>
      <c r="O3"/>
    </row>
    <row r="4" spans="1:15" s="11" customFormat="1" ht="15">
      <c r="A4"/>
      <c r="B4"/>
      <c r="C4"/>
      <c r="D4"/>
      <c r="E4" s="15" t="s">
        <v>221</v>
      </c>
      <c r="F4" s="15"/>
      <c r="G4" s="15"/>
      <c r="H4" s="15"/>
      <c r="I4" s="15"/>
      <c r="J4" s="15"/>
      <c r="K4" s="15"/>
      <c r="L4"/>
      <c r="M4"/>
      <c r="N4"/>
      <c r="O4"/>
    </row>
    <row r="5" spans="1:15" s="11" customFormat="1" ht="1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ht="15">
      <c r="A6"/>
      <c r="B6"/>
      <c r="C6"/>
      <c r="D6"/>
      <c r="E6" s="15" t="s">
        <v>75</v>
      </c>
      <c r="F6" s="15"/>
      <c r="G6" s="15"/>
      <c r="H6" s="15" t="s">
        <v>28</v>
      </c>
      <c r="I6" s="15"/>
      <c r="J6" s="15" t="s">
        <v>29</v>
      </c>
      <c r="K6" s="15"/>
      <c r="L6"/>
      <c r="M6"/>
      <c r="N6"/>
      <c r="O6"/>
    </row>
    <row r="7" spans="1:15" ht="18" customHeight="1">
      <c r="A7"/>
      <c r="B7"/>
      <c r="C7"/>
      <c r="D7"/>
      <c r="E7" s="15" t="s">
        <v>30</v>
      </c>
      <c r="F7" s="15"/>
      <c r="G7" s="15"/>
      <c r="H7" t="s">
        <v>262</v>
      </c>
      <c r="I7" t="s">
        <v>218</v>
      </c>
      <c r="J7" t="s">
        <v>93</v>
      </c>
      <c r="K7" t="s">
        <v>94</v>
      </c>
      <c r="L7"/>
      <c r="M7"/>
      <c r="N7"/>
      <c r="O7"/>
    </row>
    <row r="8" spans="1:15" ht="15.75" customHeight="1">
      <c r="A8"/>
      <c r="B8"/>
      <c r="C8"/>
      <c r="D8"/>
      <c r="E8" s="15"/>
      <c r="F8" s="15"/>
      <c r="G8" s="15"/>
      <c r="H8">
        <v>1339</v>
      </c>
      <c r="I8">
        <v>1377</v>
      </c>
      <c r="J8">
        <f>I8-H8</f>
        <v>38</v>
      </c>
      <c r="K8">
        <f>J8/H8</f>
        <v>2.8379387602688575E-2</v>
      </c>
      <c r="L8"/>
      <c r="M8"/>
      <c r="N8"/>
      <c r="O8"/>
    </row>
    <row r="9" spans="1:15" ht="15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15" ht="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ht="15">
      <c r="A11"/>
      <c r="B11" s="15" t="s">
        <v>201</v>
      </c>
      <c r="C11" s="15" t="s">
        <v>197</v>
      </c>
      <c r="D11" s="15" t="s">
        <v>203</v>
      </c>
      <c r="E11" s="15" t="s">
        <v>18</v>
      </c>
      <c r="F11" s="15" t="s">
        <v>19</v>
      </c>
      <c r="G11" s="15" t="s">
        <v>20</v>
      </c>
      <c r="H11" s="15" t="s">
        <v>21</v>
      </c>
      <c r="I11" s="15" t="s">
        <v>22</v>
      </c>
      <c r="J11" s="15" t="s">
        <v>23</v>
      </c>
      <c r="K11" s="15" t="s">
        <v>24</v>
      </c>
      <c r="L11" s="15" t="s">
        <v>202</v>
      </c>
      <c r="M11" s="15" t="s">
        <v>26</v>
      </c>
      <c r="N11" t="s">
        <v>17</v>
      </c>
      <c r="O11"/>
    </row>
    <row r="12" spans="1:15" ht="15">
      <c r="A12"/>
      <c r="B12">
        <v>2023</v>
      </c>
      <c r="C12">
        <v>757</v>
      </c>
      <c r="D12">
        <v>0</v>
      </c>
      <c r="E12">
        <v>73</v>
      </c>
      <c r="F12">
        <v>177</v>
      </c>
      <c r="G12">
        <v>193</v>
      </c>
      <c r="H12">
        <v>0</v>
      </c>
      <c r="I12">
        <v>38</v>
      </c>
      <c r="J12">
        <v>31</v>
      </c>
      <c r="K12">
        <v>28</v>
      </c>
      <c r="L12">
        <v>3</v>
      </c>
      <c r="M12">
        <v>39</v>
      </c>
      <c r="N12">
        <f>SUM(C12:M12)</f>
        <v>1339</v>
      </c>
      <c r="O12"/>
    </row>
    <row r="13" spans="1:15" ht="15">
      <c r="A13"/>
      <c r="B13">
        <v>2024</v>
      </c>
      <c r="C13">
        <v>339</v>
      </c>
      <c r="D13">
        <v>426</v>
      </c>
      <c r="E13">
        <v>87</v>
      </c>
      <c r="F13">
        <v>185</v>
      </c>
      <c r="G13">
        <v>213</v>
      </c>
      <c r="H13">
        <v>1</v>
      </c>
      <c r="I13">
        <v>33</v>
      </c>
      <c r="J13">
        <v>27</v>
      </c>
      <c r="K13">
        <v>24</v>
      </c>
      <c r="L13">
        <v>6</v>
      </c>
      <c r="M13">
        <v>36</v>
      </c>
      <c r="N13">
        <f>SUM(C13:M13)</f>
        <v>1377</v>
      </c>
      <c r="O13"/>
    </row>
    <row r="14" spans="1:15" s="11" customFormat="1" ht="15">
      <c r="A14"/>
      <c r="B14" t="s">
        <v>66</v>
      </c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 s="11" customFormat="1" ht="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5" s="11" customFormat="1" ht="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ht="15">
      <c r="A17"/>
      <c r="B17" t="s">
        <v>204</v>
      </c>
      <c r="C17" t="s">
        <v>217</v>
      </c>
      <c r="D17" t="s">
        <v>218</v>
      </c>
      <c r="E17" t="s">
        <v>63</v>
      </c>
      <c r="F17" t="s">
        <v>64</v>
      </c>
      <c r="G17"/>
      <c r="H17"/>
      <c r="I17"/>
      <c r="J17"/>
      <c r="K17"/>
      <c r="L17"/>
      <c r="M17"/>
      <c r="N17"/>
      <c r="O17"/>
    </row>
    <row r="18" spans="1:15" ht="15">
      <c r="A18"/>
      <c r="B18" t="s">
        <v>36</v>
      </c>
      <c r="C18">
        <v>61</v>
      </c>
      <c r="D18">
        <v>76</v>
      </c>
      <c r="E18">
        <f>D18-C18</f>
        <v>15</v>
      </c>
      <c r="F18">
        <f>E18/C18</f>
        <v>0.24590163934426229</v>
      </c>
      <c r="G18"/>
      <c r="H18"/>
      <c r="I18"/>
      <c r="J18"/>
      <c r="K18"/>
      <c r="L18"/>
      <c r="M18"/>
      <c r="N18"/>
      <c r="O18"/>
    </row>
    <row r="19" spans="1:15" ht="15">
      <c r="A19"/>
      <c r="B19" t="s">
        <v>1</v>
      </c>
      <c r="C19">
        <v>0</v>
      </c>
      <c r="D19">
        <v>2</v>
      </c>
      <c r="E19">
        <f t="shared" ref="E19:E41" si="0">D19-C19</f>
        <v>2</v>
      </c>
      <c r="F19">
        <v>1</v>
      </c>
      <c r="G19"/>
      <c r="H19"/>
      <c r="I19"/>
      <c r="J19"/>
      <c r="K19"/>
      <c r="L19"/>
      <c r="M19"/>
      <c r="N19"/>
      <c r="O19"/>
    </row>
    <row r="20" spans="1:15" ht="15">
      <c r="A20"/>
      <c r="B20" t="s">
        <v>2</v>
      </c>
      <c r="C20">
        <v>11</v>
      </c>
      <c r="D20">
        <v>13</v>
      </c>
      <c r="E20">
        <f t="shared" si="0"/>
        <v>2</v>
      </c>
      <c r="F20">
        <f t="shared" ref="F20:F40" si="1">E20/C20</f>
        <v>0.18181818181818182</v>
      </c>
      <c r="G20"/>
      <c r="H20"/>
      <c r="I20"/>
      <c r="J20"/>
      <c r="K20"/>
      <c r="L20"/>
      <c r="M20"/>
      <c r="N20"/>
      <c r="O20"/>
    </row>
    <row r="21" spans="1:15" ht="15">
      <c r="A21"/>
      <c r="B21" t="s">
        <v>3</v>
      </c>
      <c r="C21">
        <v>11</v>
      </c>
      <c r="D21">
        <v>14</v>
      </c>
      <c r="E21">
        <f t="shared" si="0"/>
        <v>3</v>
      </c>
      <c r="F21">
        <f t="shared" si="1"/>
        <v>0.27272727272727271</v>
      </c>
      <c r="G21"/>
      <c r="H21"/>
      <c r="I21"/>
      <c r="J21"/>
      <c r="K21"/>
      <c r="L21"/>
      <c r="M21"/>
      <c r="N21"/>
      <c r="O21"/>
    </row>
    <row r="22" spans="1:15" ht="20.25" customHeight="1">
      <c r="A22"/>
      <c r="B22" t="s">
        <v>4</v>
      </c>
      <c r="C22">
        <v>20</v>
      </c>
      <c r="D22">
        <v>31</v>
      </c>
      <c r="E22">
        <f t="shared" si="0"/>
        <v>11</v>
      </c>
      <c r="F22">
        <f t="shared" si="1"/>
        <v>0.55000000000000004</v>
      </c>
      <c r="G22"/>
      <c r="H22"/>
      <c r="I22"/>
      <c r="J22"/>
      <c r="K22"/>
      <c r="L22"/>
      <c r="M22"/>
      <c r="N22"/>
      <c r="O22"/>
    </row>
    <row r="23" spans="1:15" ht="18.75" customHeight="1">
      <c r="A23"/>
      <c r="B23" t="s">
        <v>85</v>
      </c>
      <c r="C23">
        <v>6</v>
      </c>
      <c r="D23">
        <v>7</v>
      </c>
      <c r="E23">
        <f t="shared" si="0"/>
        <v>1</v>
      </c>
      <c r="F23">
        <f t="shared" si="1"/>
        <v>0.16666666666666666</v>
      </c>
      <c r="G23"/>
      <c r="H23"/>
      <c r="I23"/>
      <c r="J23"/>
      <c r="K23"/>
      <c r="L23"/>
      <c r="M23"/>
      <c r="N23"/>
      <c r="O23"/>
    </row>
    <row r="24" spans="1:15" ht="18.75" customHeight="1">
      <c r="A24"/>
      <c r="B24" t="s">
        <v>5</v>
      </c>
      <c r="C24">
        <v>0</v>
      </c>
      <c r="D24">
        <v>0</v>
      </c>
      <c r="E24">
        <f t="shared" si="0"/>
        <v>0</v>
      </c>
      <c r="F24">
        <v>0</v>
      </c>
      <c r="G24"/>
      <c r="H24"/>
      <c r="I24"/>
      <c r="J24"/>
      <c r="K24"/>
      <c r="L24"/>
      <c r="M24"/>
      <c r="N24"/>
      <c r="O24"/>
    </row>
    <row r="25" spans="1:15" ht="15">
      <c r="A25"/>
      <c r="B25" t="s">
        <v>6</v>
      </c>
      <c r="C25">
        <v>74</v>
      </c>
      <c r="D25">
        <v>252</v>
      </c>
      <c r="E25">
        <f t="shared" si="0"/>
        <v>178</v>
      </c>
      <c r="F25">
        <f t="shared" si="1"/>
        <v>2.4054054054054053</v>
      </c>
      <c r="G25"/>
      <c r="H25"/>
      <c r="I25"/>
      <c r="J25"/>
      <c r="K25"/>
      <c r="L25"/>
      <c r="M25"/>
      <c r="N25"/>
      <c r="O25"/>
    </row>
    <row r="26" spans="1:15" ht="15">
      <c r="A26"/>
      <c r="B26" t="s">
        <v>7</v>
      </c>
      <c r="C26">
        <v>285</v>
      </c>
      <c r="D26">
        <v>61</v>
      </c>
      <c r="E26">
        <f t="shared" si="0"/>
        <v>-224</v>
      </c>
      <c r="F26">
        <f t="shared" si="1"/>
        <v>-0.78596491228070176</v>
      </c>
      <c r="G26"/>
      <c r="H26"/>
      <c r="I26"/>
      <c r="J26"/>
      <c r="K26"/>
      <c r="L26"/>
      <c r="M26"/>
      <c r="N26"/>
      <c r="O26"/>
    </row>
    <row r="27" spans="1:15" ht="15">
      <c r="A27"/>
      <c r="B27" t="s">
        <v>8</v>
      </c>
      <c r="C27">
        <v>99</v>
      </c>
      <c r="D27">
        <v>35</v>
      </c>
      <c r="E27">
        <f t="shared" si="0"/>
        <v>-64</v>
      </c>
      <c r="F27">
        <f t="shared" si="1"/>
        <v>-0.64646464646464652</v>
      </c>
      <c r="G27"/>
      <c r="H27"/>
      <c r="I27"/>
      <c r="J27"/>
      <c r="K27"/>
      <c r="L27"/>
      <c r="M27"/>
      <c r="N27"/>
      <c r="O27"/>
    </row>
    <row r="28" spans="1:15" ht="15">
      <c r="A28"/>
      <c r="B28" t="s">
        <v>87</v>
      </c>
      <c r="C28">
        <v>302</v>
      </c>
      <c r="D28">
        <v>14</v>
      </c>
      <c r="E28">
        <f t="shared" si="0"/>
        <v>-288</v>
      </c>
      <c r="F28">
        <f t="shared" si="1"/>
        <v>-0.95364238410596025</v>
      </c>
      <c r="G28"/>
      <c r="H28"/>
      <c r="I28"/>
      <c r="J28"/>
      <c r="K28"/>
      <c r="L28"/>
      <c r="M28"/>
      <c r="N28"/>
      <c r="O28"/>
    </row>
    <row r="29" spans="1:15" ht="15">
      <c r="A29"/>
      <c r="B29" t="s">
        <v>86</v>
      </c>
      <c r="C29">
        <v>69</v>
      </c>
      <c r="D29">
        <v>89</v>
      </c>
      <c r="E29">
        <f t="shared" si="0"/>
        <v>20</v>
      </c>
      <c r="F29">
        <f t="shared" si="1"/>
        <v>0.28985507246376813</v>
      </c>
      <c r="G29"/>
      <c r="H29"/>
      <c r="I29"/>
      <c r="J29"/>
      <c r="K29"/>
      <c r="L29"/>
      <c r="M29"/>
      <c r="N29"/>
      <c r="O29"/>
    </row>
    <row r="30" spans="1:15" ht="15">
      <c r="A30"/>
      <c r="B30" t="s">
        <v>9</v>
      </c>
      <c r="C30">
        <v>40</v>
      </c>
      <c r="D30">
        <v>35</v>
      </c>
      <c r="E30">
        <f t="shared" si="0"/>
        <v>-5</v>
      </c>
      <c r="F30">
        <f t="shared" si="1"/>
        <v>-0.125</v>
      </c>
      <c r="G30"/>
      <c r="H30"/>
      <c r="I30"/>
      <c r="J30"/>
      <c r="K30"/>
      <c r="L30"/>
      <c r="M30"/>
      <c r="N30"/>
      <c r="O30"/>
    </row>
    <row r="31" spans="1:15" ht="15">
      <c r="A31"/>
      <c r="B31" t="s">
        <v>10</v>
      </c>
      <c r="C31">
        <v>23</v>
      </c>
      <c r="D31">
        <v>2</v>
      </c>
      <c r="E31">
        <f t="shared" si="0"/>
        <v>-21</v>
      </c>
      <c r="F31">
        <v>0</v>
      </c>
      <c r="G31"/>
      <c r="H31"/>
      <c r="I31"/>
      <c r="J31"/>
      <c r="K31"/>
      <c r="L31"/>
      <c r="M31"/>
      <c r="N31"/>
      <c r="O31"/>
    </row>
    <row r="32" spans="1:15" ht="15">
      <c r="A32"/>
      <c r="B32" t="s">
        <v>11</v>
      </c>
      <c r="C32">
        <v>29</v>
      </c>
      <c r="D32">
        <v>7</v>
      </c>
      <c r="E32">
        <f t="shared" si="0"/>
        <v>-22</v>
      </c>
      <c r="F32">
        <f t="shared" si="1"/>
        <v>-0.75862068965517238</v>
      </c>
      <c r="G32"/>
      <c r="H32"/>
      <c r="I32"/>
      <c r="J32"/>
      <c r="K32"/>
      <c r="L32"/>
      <c r="M32"/>
      <c r="N32"/>
      <c r="O32"/>
    </row>
    <row r="33" spans="1:15" ht="15">
      <c r="A33"/>
      <c r="B33" t="s">
        <v>12</v>
      </c>
      <c r="C33">
        <v>0</v>
      </c>
      <c r="D33">
        <v>128</v>
      </c>
      <c r="E33">
        <f t="shared" si="0"/>
        <v>128</v>
      </c>
      <c r="F33" t="e">
        <f t="shared" si="1"/>
        <v>#DIV/0!</v>
      </c>
      <c r="G33"/>
      <c r="H33"/>
      <c r="I33"/>
      <c r="J33"/>
      <c r="K33"/>
      <c r="L33"/>
      <c r="M33"/>
      <c r="N33"/>
      <c r="O33"/>
    </row>
    <row r="34" spans="1:15" ht="15">
      <c r="A34"/>
      <c r="B34" t="s">
        <v>13</v>
      </c>
      <c r="C34">
        <v>3</v>
      </c>
      <c r="D34">
        <v>9</v>
      </c>
      <c r="E34">
        <f t="shared" si="0"/>
        <v>6</v>
      </c>
      <c r="F34">
        <f t="shared" si="1"/>
        <v>2</v>
      </c>
      <c r="G34"/>
      <c r="H34"/>
      <c r="I34"/>
      <c r="J34"/>
      <c r="K34"/>
      <c r="L34"/>
      <c r="M34"/>
      <c r="N34"/>
      <c r="O34"/>
    </row>
    <row r="35" spans="1:15" ht="15">
      <c r="A35"/>
      <c r="B35" t="s">
        <v>215</v>
      </c>
      <c r="C35">
        <v>11</v>
      </c>
      <c r="D35">
        <v>112</v>
      </c>
      <c r="E35">
        <f t="shared" si="0"/>
        <v>101</v>
      </c>
      <c r="F35">
        <f t="shared" si="1"/>
        <v>9.1818181818181817</v>
      </c>
      <c r="G35"/>
      <c r="H35"/>
      <c r="I35"/>
      <c r="J35"/>
      <c r="K35"/>
      <c r="L35"/>
      <c r="M35"/>
      <c r="N35"/>
      <c r="O35"/>
    </row>
    <row r="36" spans="1:15" ht="15">
      <c r="A36"/>
      <c r="B36" t="s">
        <v>136</v>
      </c>
      <c r="C36">
        <v>125</v>
      </c>
      <c r="D36">
        <v>304</v>
      </c>
      <c r="E36">
        <f t="shared" si="0"/>
        <v>179</v>
      </c>
      <c r="F36">
        <f t="shared" si="1"/>
        <v>1.4319999999999999</v>
      </c>
      <c r="G36"/>
      <c r="H36"/>
      <c r="I36"/>
      <c r="J36"/>
      <c r="K36"/>
      <c r="L36"/>
      <c r="M36"/>
      <c r="N36"/>
      <c r="O36"/>
    </row>
    <row r="37" spans="1:15" ht="15">
      <c r="A37"/>
      <c r="B37" t="s">
        <v>31</v>
      </c>
      <c r="C37">
        <v>10</v>
      </c>
      <c r="D37">
        <v>6</v>
      </c>
      <c r="E37">
        <f t="shared" si="0"/>
        <v>-4</v>
      </c>
      <c r="F37">
        <v>0</v>
      </c>
      <c r="G37"/>
      <c r="H37"/>
      <c r="I37"/>
      <c r="J37"/>
      <c r="K37"/>
      <c r="L37"/>
      <c r="M37"/>
      <c r="N37"/>
      <c r="O37"/>
    </row>
    <row r="38" spans="1:15" ht="14.25" customHeight="1">
      <c r="A38"/>
      <c r="B38" t="s">
        <v>32</v>
      </c>
      <c r="C38">
        <v>29</v>
      </c>
      <c r="D38">
        <v>30</v>
      </c>
      <c r="E38">
        <f t="shared" si="0"/>
        <v>1</v>
      </c>
      <c r="F38">
        <f t="shared" si="1"/>
        <v>3.4482758620689655E-2</v>
      </c>
      <c r="G38"/>
      <c r="H38"/>
      <c r="I38"/>
      <c r="J38"/>
      <c r="K38"/>
      <c r="L38"/>
      <c r="M38"/>
      <c r="N38"/>
      <c r="O38"/>
    </row>
    <row r="39" spans="1:15" ht="19.5" customHeight="1">
      <c r="A39"/>
      <c r="B39" t="s">
        <v>14</v>
      </c>
      <c r="C39">
        <v>14</v>
      </c>
      <c r="D39">
        <v>19</v>
      </c>
      <c r="E39">
        <f t="shared" si="0"/>
        <v>5</v>
      </c>
      <c r="F39">
        <f t="shared" si="1"/>
        <v>0.35714285714285715</v>
      </c>
      <c r="G39"/>
      <c r="H39"/>
      <c r="I39"/>
      <c r="J39"/>
      <c r="K39"/>
      <c r="L39"/>
      <c r="M39"/>
      <c r="N39"/>
      <c r="O39"/>
    </row>
    <row r="40" spans="1:15" ht="21.75" customHeight="1">
      <c r="A40"/>
      <c r="B40" t="s">
        <v>15</v>
      </c>
      <c r="C40">
        <v>117</v>
      </c>
      <c r="D40">
        <v>131</v>
      </c>
      <c r="E40">
        <f t="shared" si="0"/>
        <v>14</v>
      </c>
      <c r="F40">
        <f t="shared" si="1"/>
        <v>0.11965811965811966</v>
      </c>
      <c r="G40"/>
      <c r="H40"/>
      <c r="I40"/>
      <c r="J40"/>
      <c r="K40"/>
      <c r="L40"/>
      <c r="M40"/>
      <c r="N40"/>
      <c r="O40"/>
    </row>
    <row r="41" spans="1:15" ht="21" customHeight="1">
      <c r="A41"/>
      <c r="B41" t="s">
        <v>17</v>
      </c>
      <c r="C41">
        <f>SUM(C18:C40)</f>
        <v>1339</v>
      </c>
      <c r="D41">
        <f>SUM(D18:D40)</f>
        <v>1377</v>
      </c>
      <c r="E41">
        <f t="shared" si="0"/>
        <v>38</v>
      </c>
      <c r="F41">
        <f>E41/C41</f>
        <v>2.8379387602688575E-2</v>
      </c>
      <c r="G41"/>
      <c r="H41"/>
      <c r="I41"/>
      <c r="J41"/>
      <c r="K41"/>
      <c r="L41"/>
      <c r="M41"/>
      <c r="N41"/>
      <c r="O41"/>
    </row>
    <row r="42" spans="1:15" s="11" customFormat="1" ht="15">
      <c r="A42"/>
      <c r="B42" t="s">
        <v>66</v>
      </c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s="11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s="11" customFormat="1"/>
    <row r="45" spans="1:15" s="11" customFormat="1"/>
    <row r="46" spans="1:15" s="11" customFormat="1"/>
    <row r="47" spans="1:15" s="11" customFormat="1"/>
    <row r="48" spans="1:15" s="11" customFormat="1"/>
    <row r="49" s="11" customForma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  <row r="57" s="11" customFormat="1"/>
    <row r="58" s="11" customFormat="1"/>
    <row r="59" s="11" customFormat="1"/>
    <row r="60" s="11" customFormat="1"/>
    <row r="61" s="11" customFormat="1"/>
    <row r="62" s="11" customFormat="1"/>
  </sheetData>
  <mergeCells count="13">
    <mergeCell ref="L11:M11"/>
    <mergeCell ref="E2:K2"/>
    <mergeCell ref="E3:K3"/>
    <mergeCell ref="E4:K4"/>
    <mergeCell ref="E6:G6"/>
    <mergeCell ref="H6:I6"/>
    <mergeCell ref="J6:K6"/>
    <mergeCell ref="E7:G8"/>
    <mergeCell ref="B11:C11"/>
    <mergeCell ref="D11:E11"/>
    <mergeCell ref="F11:G11"/>
    <mergeCell ref="H11:I11"/>
    <mergeCell ref="J11:K11"/>
  </mergeCells>
  <pageMargins left="0.7" right="0.7" top="0.75" bottom="0.75" header="0.3" footer="0.3"/>
  <pageSetup scale="59" orientation="landscape" horizontalDpi="4294967293" r:id="rId1"/>
  <ignoredErrors>
    <ignoredError sqref="C41:D41 N12:N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view="pageBreakPreview" zoomScale="60" zoomScaleNormal="100" workbookViewId="0">
      <selection activeCell="E4" sqref="E4"/>
    </sheetView>
  </sheetViews>
  <sheetFormatPr baseColWidth="10" defaultColWidth="10.85546875" defaultRowHeight="15"/>
  <cols>
    <col min="1" max="1" width="10.85546875" style="5"/>
    <col min="2" max="2" width="37" customWidth="1"/>
    <col min="3" max="3" width="17.5703125" customWidth="1"/>
    <col min="4" max="4" width="17" customWidth="1"/>
    <col min="5" max="5" width="17.85546875" customWidth="1"/>
    <col min="6" max="6" width="16" customWidth="1"/>
    <col min="7" max="7" width="17" customWidth="1"/>
    <col min="8" max="8" width="12.28515625" customWidth="1"/>
    <col min="9" max="12" width="10.85546875" style="5"/>
  </cols>
  <sheetData>
    <row r="1" spans="1:9" s="5" customFormat="1">
      <c r="A1"/>
      <c r="B1" t="s">
        <v>27</v>
      </c>
      <c r="C1"/>
      <c r="D1"/>
      <c r="E1"/>
      <c r="F1"/>
      <c r="G1"/>
      <c r="H1"/>
      <c r="I1"/>
    </row>
    <row r="2" spans="1:9" s="5" customFormat="1">
      <c r="A2"/>
      <c r="B2" t="s">
        <v>96</v>
      </c>
      <c r="C2"/>
      <c r="D2"/>
      <c r="E2"/>
      <c r="F2"/>
      <c r="G2"/>
      <c r="H2"/>
      <c r="I2"/>
    </row>
    <row r="3" spans="1:9" s="5" customFormat="1">
      <c r="A3"/>
      <c r="B3" t="s">
        <v>67</v>
      </c>
      <c r="C3"/>
      <c r="D3"/>
      <c r="E3"/>
      <c r="F3"/>
      <c r="G3"/>
      <c r="H3"/>
      <c r="I3"/>
    </row>
    <row r="4" spans="1:9" s="5" customFormat="1">
      <c r="A4"/>
      <c r="B4" t="s">
        <v>219</v>
      </c>
      <c r="C4"/>
      <c r="D4"/>
      <c r="E4"/>
      <c r="F4"/>
      <c r="G4"/>
      <c r="H4"/>
      <c r="I4"/>
    </row>
    <row r="5" spans="1:9">
      <c r="A5"/>
      <c r="B5" s="15" t="s">
        <v>37</v>
      </c>
      <c r="C5" s="15" t="s">
        <v>6</v>
      </c>
      <c r="D5" s="15" t="s">
        <v>9</v>
      </c>
      <c r="E5" s="15" t="s">
        <v>12</v>
      </c>
      <c r="F5" s="15" t="s">
        <v>78</v>
      </c>
      <c r="G5" s="15" t="s">
        <v>15</v>
      </c>
      <c r="H5" s="15" t="s">
        <v>17</v>
      </c>
      <c r="I5"/>
    </row>
    <row r="6" spans="1:9">
      <c r="A6"/>
      <c r="B6" s="15"/>
      <c r="C6" s="15"/>
      <c r="D6" s="15"/>
      <c r="E6" s="15"/>
      <c r="F6" s="15"/>
      <c r="G6" s="15"/>
      <c r="H6" s="15"/>
      <c r="I6"/>
    </row>
    <row r="7" spans="1:9">
      <c r="A7"/>
      <c r="B7" t="s">
        <v>38</v>
      </c>
      <c r="C7">
        <v>107933.25</v>
      </c>
      <c r="D7">
        <v>426</v>
      </c>
      <c r="E7">
        <v>1331.75</v>
      </c>
      <c r="F7">
        <v>58520.25</v>
      </c>
      <c r="G7">
        <v>3958</v>
      </c>
      <c r="H7">
        <f>SUM(C7:G7)</f>
        <v>172169.25</v>
      </c>
      <c r="I7"/>
    </row>
    <row r="8" spans="1:9">
      <c r="A8"/>
      <c r="B8" t="s">
        <v>194</v>
      </c>
      <c r="C8">
        <v>840</v>
      </c>
      <c r="D8">
        <v>728</v>
      </c>
      <c r="E8">
        <v>1473.5</v>
      </c>
      <c r="F8">
        <v>4683</v>
      </c>
      <c r="G8">
        <v>9396.25</v>
      </c>
      <c r="H8">
        <f t="shared" ref="H8:H9" si="0">SUM(C8:G8)</f>
        <v>17120.75</v>
      </c>
      <c r="I8"/>
    </row>
    <row r="9" spans="1:9">
      <c r="A9"/>
      <c r="B9" t="s">
        <v>246</v>
      </c>
      <c r="C9">
        <f>SUM(C7:C8)</f>
        <v>108773.25</v>
      </c>
      <c r="D9">
        <f t="shared" ref="D9:G9" si="1">SUM(D7:D8)</f>
        <v>1154</v>
      </c>
      <c r="E9">
        <f t="shared" si="1"/>
        <v>2805.25</v>
      </c>
      <c r="F9">
        <f t="shared" si="1"/>
        <v>63203.25</v>
      </c>
      <c r="G9">
        <f t="shared" si="1"/>
        <v>13354.25</v>
      </c>
      <c r="H9">
        <f t="shared" si="0"/>
        <v>189290</v>
      </c>
      <c r="I9"/>
    </row>
    <row r="10" spans="1:9">
      <c r="A10"/>
      <c r="I10"/>
    </row>
    <row r="11" spans="1:9">
      <c r="A11"/>
      <c r="B11" s="15" t="s">
        <v>40</v>
      </c>
      <c r="C11" s="15" t="s">
        <v>6</v>
      </c>
      <c r="D11" s="15" t="s">
        <v>9</v>
      </c>
      <c r="E11" s="15" t="s">
        <v>12</v>
      </c>
      <c r="F11" s="15" t="s">
        <v>78</v>
      </c>
      <c r="G11" s="15" t="s">
        <v>15</v>
      </c>
      <c r="H11" s="15" t="s">
        <v>17</v>
      </c>
      <c r="I11"/>
    </row>
    <row r="12" spans="1:9">
      <c r="A12"/>
      <c r="B12" s="15"/>
      <c r="C12" s="15"/>
      <c r="D12" s="15"/>
      <c r="E12" s="15"/>
      <c r="F12" s="15"/>
      <c r="G12" s="15"/>
      <c r="H12" s="15"/>
      <c r="I12"/>
    </row>
    <row r="13" spans="1:9">
      <c r="A13"/>
      <c r="B13" t="s">
        <v>38</v>
      </c>
      <c r="C13">
        <v>23956.75</v>
      </c>
      <c r="D13">
        <v>1025</v>
      </c>
      <c r="E13">
        <v>2606</v>
      </c>
      <c r="F13">
        <v>24792</v>
      </c>
      <c r="G13">
        <v>10725</v>
      </c>
      <c r="H13">
        <f>SUM(C13:G13)</f>
        <v>63104.75</v>
      </c>
      <c r="I13"/>
    </row>
    <row r="14" spans="1:9">
      <c r="A14"/>
      <c r="B14" t="s">
        <v>194</v>
      </c>
      <c r="C14">
        <v>64169.75</v>
      </c>
      <c r="D14">
        <v>206</v>
      </c>
      <c r="E14">
        <v>483.25</v>
      </c>
      <c r="F14">
        <v>32670</v>
      </c>
      <c r="G14">
        <v>14</v>
      </c>
      <c r="H14">
        <f t="shared" ref="H14:H15" si="2">SUM(C14:G14)</f>
        <v>97543</v>
      </c>
      <c r="I14"/>
    </row>
    <row r="15" spans="1:9">
      <c r="A15"/>
      <c r="B15" t="s">
        <v>247</v>
      </c>
      <c r="C15">
        <f>SUM(C13:C14)</f>
        <v>88126.5</v>
      </c>
      <c r="D15">
        <f t="shared" ref="D15:G15" si="3">SUM(D13:D14)</f>
        <v>1231</v>
      </c>
      <c r="E15">
        <f t="shared" si="3"/>
        <v>3089.25</v>
      </c>
      <c r="F15">
        <f t="shared" si="3"/>
        <v>57462</v>
      </c>
      <c r="G15">
        <f t="shared" si="3"/>
        <v>10739</v>
      </c>
      <c r="H15">
        <f t="shared" si="2"/>
        <v>160647.75</v>
      </c>
      <c r="I15"/>
    </row>
    <row r="16" spans="1:9">
      <c r="A16"/>
      <c r="I16"/>
    </row>
    <row r="17" spans="1:9">
      <c r="A17"/>
      <c r="B17" s="15" t="s">
        <v>41</v>
      </c>
      <c r="C17" s="15" t="s">
        <v>6</v>
      </c>
      <c r="D17" s="15" t="s">
        <v>9</v>
      </c>
      <c r="E17" s="15" t="s">
        <v>12</v>
      </c>
      <c r="F17" s="15" t="s">
        <v>78</v>
      </c>
      <c r="G17" s="15" t="s">
        <v>15</v>
      </c>
      <c r="H17" s="15" t="s">
        <v>17</v>
      </c>
      <c r="I17"/>
    </row>
    <row r="18" spans="1:9">
      <c r="A18"/>
      <c r="B18" s="15"/>
      <c r="C18" s="15"/>
      <c r="D18" s="15"/>
      <c r="E18" s="15"/>
      <c r="F18" s="15"/>
      <c r="G18" s="15"/>
      <c r="H18" s="15"/>
      <c r="I18"/>
    </row>
    <row r="19" spans="1:9">
      <c r="A19"/>
      <c r="B19" t="s">
        <v>38</v>
      </c>
      <c r="C19">
        <v>62628</v>
      </c>
      <c r="D19">
        <v>0</v>
      </c>
      <c r="E19">
        <v>0</v>
      </c>
      <c r="F19">
        <v>9126.5</v>
      </c>
      <c r="G19">
        <v>0</v>
      </c>
      <c r="H19">
        <f>SUM(C19:G19)</f>
        <v>71754.5</v>
      </c>
      <c r="I19"/>
    </row>
    <row r="20" spans="1:9">
      <c r="A20"/>
      <c r="B20" t="s">
        <v>194</v>
      </c>
      <c r="C20">
        <v>23783</v>
      </c>
      <c r="D20">
        <v>0</v>
      </c>
      <c r="E20">
        <v>0</v>
      </c>
      <c r="F20">
        <v>209.25</v>
      </c>
      <c r="G20">
        <v>0</v>
      </c>
      <c r="H20">
        <f t="shared" ref="H20" si="4">SUM(C20:G20)</f>
        <v>23992.25</v>
      </c>
      <c r="I20"/>
    </row>
    <row r="21" spans="1:9">
      <c r="A21"/>
      <c r="B21" t="s">
        <v>248</v>
      </c>
      <c r="C21">
        <f>SUM(C19:C20)</f>
        <v>86411</v>
      </c>
      <c r="D21">
        <f t="shared" ref="D21:G21" si="5">SUM(D19:D20)</f>
        <v>0</v>
      </c>
      <c r="E21">
        <f t="shared" si="5"/>
        <v>0</v>
      </c>
      <c r="F21">
        <f t="shared" si="5"/>
        <v>9335.75</v>
      </c>
      <c r="G21">
        <f t="shared" si="5"/>
        <v>0</v>
      </c>
      <c r="H21">
        <f t="shared" ref="H21" si="6">SUM(H19:H20)</f>
        <v>95746.75</v>
      </c>
      <c r="I21"/>
    </row>
    <row r="22" spans="1:9">
      <c r="A22"/>
      <c r="B22" t="s">
        <v>38</v>
      </c>
      <c r="C22">
        <v>60409</v>
      </c>
      <c r="D22">
        <v>0</v>
      </c>
      <c r="E22">
        <v>0</v>
      </c>
      <c r="F22">
        <v>7023.25</v>
      </c>
      <c r="G22">
        <v>0</v>
      </c>
      <c r="H22">
        <f>SUM(C22:G22)</f>
        <v>67432.25</v>
      </c>
      <c r="I22"/>
    </row>
    <row r="23" spans="1:9">
      <c r="A23"/>
      <c r="B23" t="s">
        <v>194</v>
      </c>
      <c r="C23">
        <v>19146.25</v>
      </c>
      <c r="D23">
        <v>0</v>
      </c>
      <c r="E23">
        <v>0</v>
      </c>
      <c r="F23">
        <v>563</v>
      </c>
      <c r="G23">
        <v>0</v>
      </c>
      <c r="H23">
        <f>SUM(C23:G23)</f>
        <v>19709.25</v>
      </c>
      <c r="I23"/>
    </row>
    <row r="24" spans="1:9">
      <c r="A24"/>
      <c r="B24" t="s">
        <v>249</v>
      </c>
      <c r="C24">
        <f>SUM(C22:C23)</f>
        <v>79555.25</v>
      </c>
      <c r="D24">
        <f t="shared" ref="D24:G24" si="7">SUM(D22:D23)</f>
        <v>0</v>
      </c>
      <c r="E24">
        <f t="shared" si="7"/>
        <v>0</v>
      </c>
      <c r="F24">
        <f t="shared" si="7"/>
        <v>7586.25</v>
      </c>
      <c r="G24">
        <f t="shared" si="7"/>
        <v>0</v>
      </c>
      <c r="H24">
        <f t="shared" ref="H24" si="8">SUM(C24:G24)</f>
        <v>87141.5</v>
      </c>
      <c r="I24"/>
    </row>
    <row r="25" spans="1:9">
      <c r="A25"/>
      <c r="B25" t="s">
        <v>250</v>
      </c>
      <c r="C25">
        <f>C21+C24</f>
        <v>165966.25</v>
      </c>
      <c r="D25">
        <f t="shared" ref="D25:H25" si="9">D21+D24</f>
        <v>0</v>
      </c>
      <c r="E25">
        <f t="shared" si="9"/>
        <v>0</v>
      </c>
      <c r="F25">
        <f t="shared" si="9"/>
        <v>16922</v>
      </c>
      <c r="G25">
        <f t="shared" si="9"/>
        <v>0</v>
      </c>
      <c r="H25">
        <f t="shared" si="9"/>
        <v>182888.25</v>
      </c>
      <c r="I25"/>
    </row>
    <row r="26" spans="1:9">
      <c r="A26"/>
      <c r="I26"/>
    </row>
    <row r="27" spans="1:9">
      <c r="A27"/>
      <c r="B27" t="s">
        <v>190</v>
      </c>
      <c r="C27">
        <f>C9+C15+C25</f>
        <v>362866</v>
      </c>
      <c r="D27">
        <f t="shared" ref="D27:H27" si="10">D9+D15+D25</f>
        <v>2385</v>
      </c>
      <c r="E27">
        <f t="shared" si="10"/>
        <v>5894.5</v>
      </c>
      <c r="F27">
        <f t="shared" si="10"/>
        <v>137587.25</v>
      </c>
      <c r="G27">
        <f t="shared" si="10"/>
        <v>24093.25</v>
      </c>
      <c r="H27">
        <f t="shared" si="10"/>
        <v>532826</v>
      </c>
      <c r="I27"/>
    </row>
    <row r="28" spans="1:9" s="5" customFormat="1">
      <c r="A28"/>
      <c r="B28" t="s">
        <v>77</v>
      </c>
      <c r="C28"/>
      <c r="D28"/>
      <c r="E28"/>
      <c r="F28"/>
      <c r="G28"/>
      <c r="H28"/>
      <c r="I28"/>
    </row>
    <row r="29" spans="1:9" s="5" customFormat="1">
      <c r="A29"/>
      <c r="B29" t="s">
        <v>66</v>
      </c>
      <c r="C29"/>
      <c r="D29"/>
      <c r="E29"/>
      <c r="F29"/>
      <c r="G29"/>
      <c r="H29"/>
      <c r="I29"/>
    </row>
    <row r="30" spans="1:9" s="5" customFormat="1">
      <c r="A30"/>
      <c r="B30"/>
      <c r="C30"/>
      <c r="D30"/>
      <c r="E30"/>
      <c r="F30"/>
      <c r="G30"/>
      <c r="H30"/>
      <c r="I30"/>
    </row>
    <row r="31" spans="1:9" s="5" customFormat="1">
      <c r="A31"/>
      <c r="B31"/>
      <c r="C31"/>
      <c r="D31"/>
      <c r="E31"/>
      <c r="F31"/>
      <c r="G31"/>
      <c r="H31"/>
      <c r="I31"/>
    </row>
    <row r="32" spans="1:9" s="5" customFormat="1">
      <c r="A32"/>
      <c r="B32"/>
      <c r="C32"/>
      <c r="D32"/>
      <c r="E32"/>
      <c r="F32"/>
      <c r="G32"/>
      <c r="H32"/>
      <c r="I32"/>
    </row>
    <row r="33" spans="1:9" s="5" customFormat="1">
      <c r="A33"/>
      <c r="B33"/>
      <c r="C33"/>
      <c r="D33"/>
      <c r="E33"/>
      <c r="F33"/>
      <c r="G33"/>
      <c r="H33"/>
      <c r="I33"/>
    </row>
    <row r="34" spans="1:9" s="5" customFormat="1">
      <c r="A34"/>
      <c r="B34"/>
      <c r="C34"/>
      <c r="D34"/>
      <c r="E34"/>
      <c r="F34"/>
      <c r="G34"/>
      <c r="H34"/>
      <c r="I34"/>
    </row>
    <row r="35" spans="1:9" s="5" customFormat="1">
      <c r="A35"/>
      <c r="B35"/>
      <c r="C35"/>
      <c r="D35"/>
      <c r="E35"/>
      <c r="F35"/>
      <c r="G35"/>
      <c r="H35"/>
      <c r="I35"/>
    </row>
    <row r="36" spans="1:9" s="5" customFormat="1">
      <c r="A36"/>
      <c r="B36"/>
      <c r="C36"/>
      <c r="D36"/>
      <c r="E36"/>
      <c r="F36"/>
      <c r="G36"/>
      <c r="H36"/>
      <c r="I36"/>
    </row>
    <row r="37" spans="1:9" s="5" customFormat="1">
      <c r="A37"/>
      <c r="B37"/>
      <c r="C37"/>
      <c r="D37"/>
      <c r="E37"/>
      <c r="F37"/>
      <c r="G37"/>
      <c r="H37"/>
      <c r="I37"/>
    </row>
    <row r="38" spans="1:9" s="5" customFormat="1">
      <c r="A38" s="15" t="s">
        <v>238</v>
      </c>
      <c r="B38" s="15"/>
      <c r="C38" s="15"/>
      <c r="D38" s="15"/>
      <c r="E38" s="15"/>
      <c r="F38" s="15"/>
      <c r="G38" s="15"/>
      <c r="H38" s="15"/>
      <c r="I38" s="15"/>
    </row>
    <row r="39" spans="1:9" s="5" customFormat="1">
      <c r="A39"/>
      <c r="B39"/>
      <c r="C39"/>
      <c r="D39"/>
      <c r="E39"/>
      <c r="F39"/>
      <c r="G39"/>
      <c r="H39"/>
      <c r="I39"/>
    </row>
    <row r="40" spans="1:9">
      <c r="A40"/>
      <c r="B40" t="s">
        <v>95</v>
      </c>
      <c r="C40" t="s">
        <v>6</v>
      </c>
      <c r="D40" t="s">
        <v>9</v>
      </c>
      <c r="E40" t="s">
        <v>12</v>
      </c>
      <c r="F40" t="s">
        <v>78</v>
      </c>
      <c r="G40" t="s">
        <v>15</v>
      </c>
      <c r="H40" t="s">
        <v>16</v>
      </c>
      <c r="I40"/>
    </row>
    <row r="41" spans="1:9">
      <c r="A41"/>
      <c r="B41" t="s">
        <v>55</v>
      </c>
      <c r="C41">
        <v>108773.25</v>
      </c>
      <c r="D41">
        <v>1154</v>
      </c>
      <c r="E41">
        <v>2805.25</v>
      </c>
      <c r="F41">
        <v>63203.25</v>
      </c>
      <c r="G41">
        <v>13354.25</v>
      </c>
      <c r="H41">
        <f>SUM(C41:G41)</f>
        <v>189290</v>
      </c>
      <c r="I41"/>
    </row>
    <row r="42" spans="1:9">
      <c r="A42"/>
      <c r="B42" t="s">
        <v>56</v>
      </c>
      <c r="C42">
        <v>88126.5</v>
      </c>
      <c r="D42">
        <v>1231</v>
      </c>
      <c r="E42">
        <v>3089.25</v>
      </c>
      <c r="F42">
        <v>57462</v>
      </c>
      <c r="G42">
        <v>10739</v>
      </c>
      <c r="H42">
        <f t="shared" ref="H42:H44" si="11">SUM(C42:G42)</f>
        <v>160647.75</v>
      </c>
      <c r="I42"/>
    </row>
    <row r="43" spans="1:9">
      <c r="A43"/>
      <c r="B43" t="s">
        <v>45</v>
      </c>
      <c r="C43">
        <v>165966.25</v>
      </c>
      <c r="D43">
        <v>0</v>
      </c>
      <c r="E43">
        <v>0</v>
      </c>
      <c r="F43">
        <v>16922</v>
      </c>
      <c r="G43">
        <v>0</v>
      </c>
      <c r="H43">
        <f t="shared" si="11"/>
        <v>182888.25</v>
      </c>
      <c r="I43"/>
    </row>
    <row r="44" spans="1:9">
      <c r="A44"/>
      <c r="B44" t="s">
        <v>251</v>
      </c>
      <c r="C44">
        <f>SUM(C41:C43)</f>
        <v>362866</v>
      </c>
      <c r="D44">
        <f t="shared" ref="D44:G44" si="12">SUM(D41:D43)</f>
        <v>2385</v>
      </c>
      <c r="E44">
        <f t="shared" si="12"/>
        <v>5894.5</v>
      </c>
      <c r="F44">
        <f t="shared" si="12"/>
        <v>137587.25</v>
      </c>
      <c r="G44">
        <f t="shared" si="12"/>
        <v>24093.25</v>
      </c>
      <c r="H44">
        <f t="shared" si="11"/>
        <v>532826</v>
      </c>
      <c r="I44"/>
    </row>
    <row r="45" spans="1:9" s="5" customFormat="1">
      <c r="A45"/>
      <c r="B45" t="s">
        <v>66</v>
      </c>
      <c r="C45"/>
      <c r="D45"/>
      <c r="E45"/>
      <c r="F45"/>
      <c r="G45"/>
      <c r="H45"/>
      <c r="I45"/>
    </row>
    <row r="46" spans="1:9" s="5" customFormat="1">
      <c r="A46"/>
      <c r="B46"/>
      <c r="C46"/>
      <c r="D46"/>
      <c r="E46"/>
      <c r="F46"/>
      <c r="G46"/>
      <c r="H46"/>
      <c r="I46"/>
    </row>
    <row r="47" spans="1:9" s="5" customFormat="1">
      <c r="A47"/>
      <c r="B47"/>
      <c r="C47"/>
      <c r="D47"/>
      <c r="E47"/>
      <c r="F47"/>
      <c r="G47"/>
      <c r="H47"/>
      <c r="I47"/>
    </row>
    <row r="48" spans="1:9" s="5" customFormat="1">
      <c r="A48"/>
      <c r="B48" s="15" t="s">
        <v>216</v>
      </c>
      <c r="C48" s="15"/>
      <c r="D48" s="15"/>
      <c r="E48" s="15"/>
      <c r="F48" s="15"/>
      <c r="G48"/>
      <c r="H48"/>
      <c r="I48"/>
    </row>
    <row r="49" spans="1:11" s="5" customFormat="1">
      <c r="A49"/>
      <c r="B49" s="15" t="s">
        <v>226</v>
      </c>
      <c r="C49" s="15"/>
      <c r="D49" s="15"/>
      <c r="E49" s="15"/>
      <c r="F49" s="15"/>
      <c r="G49"/>
      <c r="H49"/>
      <c r="I49"/>
    </row>
    <row r="50" spans="1:11">
      <c r="A50"/>
      <c r="B50" t="s">
        <v>37</v>
      </c>
      <c r="C50">
        <v>2023</v>
      </c>
      <c r="D50">
        <v>2024</v>
      </c>
      <c r="E50" t="s">
        <v>69</v>
      </c>
      <c r="F50" t="s">
        <v>68</v>
      </c>
      <c r="I50"/>
    </row>
    <row r="51" spans="1:11">
      <c r="A51"/>
      <c r="B51" t="s">
        <v>38</v>
      </c>
      <c r="C51">
        <v>172812.5</v>
      </c>
      <c r="D51">
        <v>172169.25</v>
      </c>
      <c r="E51">
        <f>D51-C51</f>
        <v>-643.25</v>
      </c>
      <c r="F51">
        <f>E51/C51</f>
        <v>-3.7222423146473778E-3</v>
      </c>
      <c r="I51"/>
    </row>
    <row r="52" spans="1:11">
      <c r="A52"/>
      <c r="B52" t="s">
        <v>194</v>
      </c>
      <c r="C52">
        <v>15939.25</v>
      </c>
      <c r="D52">
        <v>17120.75</v>
      </c>
      <c r="E52">
        <f t="shared" ref="E52:E53" si="13">D52-C52</f>
        <v>1181.5</v>
      </c>
      <c r="F52">
        <f t="shared" ref="F52" si="14">E52/C52</f>
        <v>7.4125194096334515E-2</v>
      </c>
      <c r="I52"/>
    </row>
    <row r="53" spans="1:11">
      <c r="A53"/>
      <c r="B53" t="s">
        <v>252</v>
      </c>
      <c r="C53">
        <v>188751.75</v>
      </c>
      <c r="D53">
        <v>189290</v>
      </c>
      <c r="E53">
        <f t="shared" si="13"/>
        <v>538.25</v>
      </c>
      <c r="F53">
        <v>1</v>
      </c>
      <c r="I53"/>
    </row>
    <row r="54" spans="1:11">
      <c r="A54"/>
      <c r="I54"/>
    </row>
    <row r="55" spans="1:11">
      <c r="A55"/>
      <c r="B55" t="s">
        <v>40</v>
      </c>
      <c r="C55">
        <v>2023</v>
      </c>
      <c r="D55">
        <v>2024</v>
      </c>
      <c r="E55" t="s">
        <v>69</v>
      </c>
      <c r="F55" t="s">
        <v>68</v>
      </c>
      <c r="I55"/>
    </row>
    <row r="56" spans="1:11">
      <c r="A56"/>
      <c r="B56" t="s">
        <v>38</v>
      </c>
      <c r="C56">
        <v>56036.75</v>
      </c>
      <c r="D56">
        <v>63104.75</v>
      </c>
      <c r="E56">
        <f>D56-C56</f>
        <v>7068</v>
      </c>
      <c r="F56">
        <f>E56/C56</f>
        <v>0.12613151190959504</v>
      </c>
      <c r="I56"/>
    </row>
    <row r="57" spans="1:11">
      <c r="A57"/>
      <c r="B57" t="s">
        <v>194</v>
      </c>
      <c r="C57">
        <v>91328.25</v>
      </c>
      <c r="D57">
        <v>97543</v>
      </c>
      <c r="E57">
        <f t="shared" ref="E57:E58" si="15">D57-C57</f>
        <v>6214.75</v>
      </c>
      <c r="F57">
        <f t="shared" ref="F57:F58" si="16">E57/C57</f>
        <v>6.8048495399835207E-2</v>
      </c>
      <c r="I57"/>
    </row>
    <row r="58" spans="1:11">
      <c r="A58"/>
      <c r="B58" t="s">
        <v>253</v>
      </c>
      <c r="C58">
        <v>147365</v>
      </c>
      <c r="D58">
        <v>160647.75</v>
      </c>
      <c r="E58">
        <f t="shared" si="15"/>
        <v>13282.75</v>
      </c>
      <c r="F58">
        <f t="shared" si="16"/>
        <v>9.0135038849116139E-2</v>
      </c>
      <c r="I58"/>
    </row>
    <row r="59" spans="1:11">
      <c r="A59"/>
      <c r="I59"/>
    </row>
    <row r="60" spans="1:11">
      <c r="A60"/>
      <c r="B60" t="s">
        <v>41</v>
      </c>
      <c r="C60">
        <v>2023</v>
      </c>
      <c r="D60">
        <v>2024</v>
      </c>
      <c r="E60" t="s">
        <v>69</v>
      </c>
      <c r="F60" t="s">
        <v>68</v>
      </c>
      <c r="I60"/>
    </row>
    <row r="61" spans="1:11">
      <c r="A61"/>
      <c r="B61" t="s">
        <v>38</v>
      </c>
      <c r="C61">
        <v>76747</v>
      </c>
      <c r="D61">
        <v>71754.5</v>
      </c>
      <c r="E61">
        <f>D61-C61</f>
        <v>-4992.5</v>
      </c>
      <c r="F61">
        <f>E61/C61</f>
        <v>-6.5051402660690316E-2</v>
      </c>
      <c r="I61"/>
    </row>
    <row r="62" spans="1:11">
      <c r="A62"/>
      <c r="B62" t="s">
        <v>39</v>
      </c>
      <c r="C62">
        <v>35470</v>
      </c>
      <c r="D62">
        <v>23992.25</v>
      </c>
      <c r="E62">
        <f t="shared" ref="E62:E66" si="17">D62-C62</f>
        <v>-11477.75</v>
      </c>
      <c r="F62">
        <f t="shared" ref="F62:F66" si="18">E62/C62</f>
        <v>-0.32359035804905556</v>
      </c>
      <c r="I62"/>
      <c r="K62" s="13"/>
    </row>
    <row r="63" spans="1:11">
      <c r="A63"/>
      <c r="B63" t="s">
        <v>42</v>
      </c>
      <c r="C63">
        <v>112217</v>
      </c>
      <c r="D63">
        <v>95746.75</v>
      </c>
      <c r="E63">
        <f>D63-C63</f>
        <v>-16470.25</v>
      </c>
      <c r="F63">
        <f t="shared" si="18"/>
        <v>-0.14677143391821204</v>
      </c>
      <c r="I63"/>
    </row>
    <row r="64" spans="1:11">
      <c r="A64"/>
      <c r="B64" t="s">
        <v>38</v>
      </c>
      <c r="C64">
        <v>78141.75</v>
      </c>
      <c r="D64">
        <v>67432.25</v>
      </c>
      <c r="E64">
        <f t="shared" si="17"/>
        <v>-10709.5</v>
      </c>
      <c r="F64">
        <f t="shared" si="18"/>
        <v>-0.13705221600488854</v>
      </c>
      <c r="I64"/>
    </row>
    <row r="65" spans="1:9">
      <c r="A65"/>
      <c r="B65" t="s">
        <v>194</v>
      </c>
      <c r="C65">
        <v>23987.5</v>
      </c>
      <c r="D65">
        <v>19709.25</v>
      </c>
      <c r="E65">
        <f t="shared" si="17"/>
        <v>-4278.25</v>
      </c>
      <c r="F65">
        <f t="shared" si="18"/>
        <v>-0.17835330901511204</v>
      </c>
      <c r="I65"/>
    </row>
    <row r="66" spans="1:9">
      <c r="A66"/>
      <c r="B66" t="s">
        <v>43</v>
      </c>
      <c r="C66">
        <v>102129.25</v>
      </c>
      <c r="D66">
        <v>87141.5</v>
      </c>
      <c r="E66">
        <f t="shared" si="17"/>
        <v>-14987.75</v>
      </c>
      <c r="F66">
        <f t="shared" si="18"/>
        <v>-0.14675276671472667</v>
      </c>
      <c r="I66"/>
    </row>
    <row r="67" spans="1:9">
      <c r="A67"/>
      <c r="B67" t="s">
        <v>41</v>
      </c>
      <c r="C67">
        <f>C63+C66</f>
        <v>214346.25</v>
      </c>
      <c r="D67">
        <v>182888.25</v>
      </c>
      <c r="E67">
        <f>D67-C67</f>
        <v>-31458</v>
      </c>
      <c r="F67">
        <f>E67/C67</f>
        <v>-0.14676253958256794</v>
      </c>
      <c r="I67"/>
    </row>
    <row r="68" spans="1:9">
      <c r="A68"/>
      <c r="I68"/>
    </row>
    <row r="69" spans="1:9">
      <c r="A69"/>
      <c r="B69" t="s">
        <v>17</v>
      </c>
      <c r="C69">
        <f>C53+C58+C67</f>
        <v>550463</v>
      </c>
      <c r="D69">
        <f t="shared" ref="D69:E69" si="19">D53+D58+D67</f>
        <v>532826</v>
      </c>
      <c r="E69">
        <f t="shared" si="19"/>
        <v>-17637</v>
      </c>
      <c r="F69">
        <f>E69/C69</f>
        <v>-3.2040300619660178E-2</v>
      </c>
      <c r="I69"/>
    </row>
    <row r="70" spans="1:9">
      <c r="A70"/>
      <c r="B70" t="s">
        <v>66</v>
      </c>
      <c r="I70"/>
    </row>
    <row r="71" spans="1:9">
      <c r="A71"/>
      <c r="D71">
        <v>571120</v>
      </c>
      <c r="I71"/>
    </row>
    <row r="72" spans="1:9">
      <c r="A72"/>
      <c r="I72"/>
    </row>
    <row r="73" spans="1:9">
      <c r="A73"/>
      <c r="I73"/>
    </row>
    <row r="74" spans="1:9">
      <c r="A74"/>
      <c r="B74" s="15" t="s">
        <v>46</v>
      </c>
      <c r="C74" s="15"/>
      <c r="D74" s="15"/>
      <c r="I74"/>
    </row>
    <row r="75" spans="1:9" ht="27.6" customHeight="1">
      <c r="A75"/>
      <c r="B75" t="s">
        <v>102</v>
      </c>
      <c r="C75" t="s">
        <v>222</v>
      </c>
      <c r="D75" t="s">
        <v>223</v>
      </c>
      <c r="I75"/>
    </row>
    <row r="76" spans="1:9">
      <c r="A76"/>
      <c r="B76" t="s">
        <v>38</v>
      </c>
      <c r="C76">
        <v>76747</v>
      </c>
      <c r="D76">
        <v>71754.5</v>
      </c>
      <c r="I76"/>
    </row>
    <row r="77" spans="1:9">
      <c r="A77"/>
      <c r="B77" t="s">
        <v>194</v>
      </c>
      <c r="C77">
        <v>35470</v>
      </c>
      <c r="D77">
        <v>23992.25</v>
      </c>
      <c r="I77"/>
    </row>
    <row r="78" spans="1:9" s="5" customFormat="1">
      <c r="A78"/>
      <c r="B78"/>
      <c r="C78"/>
      <c r="D78"/>
      <c r="E78"/>
      <c r="F78"/>
      <c r="G78"/>
      <c r="H78"/>
      <c r="I78"/>
    </row>
    <row r="79" spans="1:9" s="5" customFormat="1">
      <c r="A79"/>
      <c r="B79"/>
      <c r="C79"/>
      <c r="D79"/>
      <c r="E79"/>
      <c r="F79"/>
      <c r="G79"/>
      <c r="H79"/>
      <c r="I79"/>
    </row>
    <row r="80" spans="1:9">
      <c r="A80"/>
      <c r="B80" s="15" t="s">
        <v>44</v>
      </c>
      <c r="C80" s="15"/>
      <c r="D80" s="15"/>
      <c r="I80"/>
    </row>
    <row r="81" spans="1:9">
      <c r="A81"/>
      <c r="B81" t="s">
        <v>101</v>
      </c>
      <c r="C81" t="s">
        <v>222</v>
      </c>
      <c r="D81" t="s">
        <v>224</v>
      </c>
      <c r="I81"/>
    </row>
    <row r="82" spans="1:9">
      <c r="A82"/>
      <c r="B82" t="s">
        <v>38</v>
      </c>
      <c r="C82">
        <v>78141.75</v>
      </c>
      <c r="D82">
        <v>67432.25</v>
      </c>
      <c r="I82"/>
    </row>
    <row r="83" spans="1:9">
      <c r="A83"/>
      <c r="B83" t="s">
        <v>194</v>
      </c>
      <c r="C83">
        <v>23987.5</v>
      </c>
      <c r="D83">
        <v>19709.25</v>
      </c>
      <c r="I83"/>
    </row>
    <row r="84" spans="1:9">
      <c r="A84"/>
      <c r="I84"/>
    </row>
    <row r="85" spans="1:9" s="5" customFormat="1">
      <c r="A85"/>
      <c r="B85"/>
      <c r="C85"/>
      <c r="D85"/>
      <c r="E85"/>
      <c r="F85"/>
      <c r="G85"/>
      <c r="H85"/>
      <c r="I85"/>
    </row>
    <row r="86" spans="1:9" s="5" customFormat="1">
      <c r="A86"/>
      <c r="B86" s="15" t="s">
        <v>239</v>
      </c>
      <c r="C86" s="15"/>
      <c r="D86" s="15"/>
      <c r="E86" s="15"/>
      <c r="F86" s="15"/>
      <c r="G86"/>
      <c r="H86"/>
      <c r="I86"/>
    </row>
    <row r="87" spans="1:9" s="5" customFormat="1">
      <c r="A87"/>
      <c r="B87"/>
      <c r="C87"/>
      <c r="D87"/>
      <c r="E87"/>
      <c r="F87"/>
      <c r="G87"/>
      <c r="H87"/>
      <c r="I87"/>
    </row>
    <row r="88" spans="1:9">
      <c r="A88"/>
      <c r="B88" t="s">
        <v>54</v>
      </c>
      <c r="C88">
        <v>2023</v>
      </c>
      <c r="D88">
        <v>2024</v>
      </c>
      <c r="E88" t="s">
        <v>82</v>
      </c>
      <c r="F88" t="s">
        <v>81</v>
      </c>
      <c r="I88"/>
    </row>
    <row r="89" spans="1:9">
      <c r="A89"/>
      <c r="B89" t="s">
        <v>186</v>
      </c>
      <c r="C89">
        <v>188751.75</v>
      </c>
      <c r="D89">
        <v>189290</v>
      </c>
      <c r="E89">
        <f>D89-C89</f>
        <v>538.25</v>
      </c>
      <c r="F89">
        <f>E89/C89</f>
        <v>2.8516291901929387E-3</v>
      </c>
      <c r="I89"/>
    </row>
    <row r="90" spans="1:9">
      <c r="A90"/>
      <c r="B90" t="s">
        <v>187</v>
      </c>
      <c r="C90">
        <v>147365</v>
      </c>
      <c r="D90">
        <v>160647.75</v>
      </c>
      <c r="E90">
        <f t="shared" ref="E90:E92" si="20">D90-C90</f>
        <v>13282.75</v>
      </c>
      <c r="F90">
        <f t="shared" ref="F90:F92" si="21">E90/C90</f>
        <v>9.0135038849116139E-2</v>
      </c>
      <c r="I90"/>
    </row>
    <row r="91" spans="1:9">
      <c r="A91"/>
      <c r="B91" t="s">
        <v>188</v>
      </c>
      <c r="C91">
        <v>214346.25</v>
      </c>
      <c r="D91">
        <v>182888.25</v>
      </c>
      <c r="E91">
        <f t="shared" si="20"/>
        <v>-31458</v>
      </c>
      <c r="F91">
        <f t="shared" si="21"/>
        <v>-0.14676253958256794</v>
      </c>
      <c r="I91"/>
    </row>
    <row r="92" spans="1:9">
      <c r="A92"/>
      <c r="B92" t="s">
        <v>189</v>
      </c>
      <c r="C92">
        <f>SUM(C89:C91)</f>
        <v>550463</v>
      </c>
      <c r="D92">
        <f t="shared" ref="D92" si="22">SUM(D89:D91)</f>
        <v>532826</v>
      </c>
      <c r="E92">
        <f t="shared" si="20"/>
        <v>-17637</v>
      </c>
      <c r="F92">
        <f t="shared" si="21"/>
        <v>-3.2040300619660178E-2</v>
      </c>
      <c r="I92"/>
    </row>
    <row r="93" spans="1:9">
      <c r="A93"/>
      <c r="B93" t="s">
        <v>66</v>
      </c>
      <c r="I93"/>
    </row>
    <row r="94" spans="1:9">
      <c r="A94"/>
      <c r="I94"/>
    </row>
    <row r="95" spans="1:9">
      <c r="A95"/>
      <c r="I95"/>
    </row>
    <row r="96" spans="1:9">
      <c r="A96"/>
      <c r="I96"/>
    </row>
    <row r="97" spans="1:9">
      <c r="A97"/>
      <c r="I97"/>
    </row>
    <row r="98" spans="1:9">
      <c r="A98"/>
      <c r="I98"/>
    </row>
    <row r="99" spans="1:9">
      <c r="A99"/>
      <c r="I99"/>
    </row>
    <row r="100" spans="1:9">
      <c r="A100"/>
      <c r="I100"/>
    </row>
    <row r="101" spans="1:9">
      <c r="A101"/>
      <c r="I101"/>
    </row>
    <row r="102" spans="1:9">
      <c r="A102"/>
      <c r="I102"/>
    </row>
    <row r="103" spans="1:9">
      <c r="A103"/>
      <c r="I103"/>
    </row>
    <row r="104" spans="1:9">
      <c r="A104"/>
      <c r="I104"/>
    </row>
    <row r="105" spans="1:9">
      <c r="A105"/>
      <c r="I105"/>
    </row>
    <row r="106" spans="1:9">
      <c r="A106"/>
      <c r="I106"/>
    </row>
    <row r="107" spans="1:9">
      <c r="G107" s="5"/>
      <c r="H107" s="5"/>
    </row>
    <row r="108" spans="1:9">
      <c r="G108" s="5"/>
      <c r="H108" s="5"/>
    </row>
    <row r="109" spans="1:9">
      <c r="G109" s="5"/>
      <c r="H109" s="5"/>
    </row>
    <row r="110" spans="1:9">
      <c r="G110" s="5"/>
      <c r="H110" s="5"/>
    </row>
    <row r="111" spans="1:9">
      <c r="G111" s="5"/>
      <c r="H111" s="5"/>
    </row>
    <row r="112" spans="1:9">
      <c r="G112" s="5"/>
      <c r="H112" s="5"/>
    </row>
    <row r="113" spans="7:8">
      <c r="G113" s="5"/>
      <c r="H113" s="5"/>
    </row>
    <row r="114" spans="7:8">
      <c r="G114" s="5"/>
      <c r="H114" s="5"/>
    </row>
    <row r="115" spans="7:8">
      <c r="G115" s="5"/>
      <c r="H115" s="5"/>
    </row>
    <row r="116" spans="7:8">
      <c r="G116" s="5"/>
      <c r="H116" s="5"/>
    </row>
    <row r="117" spans="7:8">
      <c r="G117" s="5"/>
      <c r="H117" s="5"/>
    </row>
    <row r="118" spans="7:8">
      <c r="G118" s="5"/>
      <c r="H118" s="5"/>
    </row>
    <row r="119" spans="7:8">
      <c r="G119" s="5"/>
      <c r="H119" s="5"/>
    </row>
    <row r="120" spans="7:8" s="5" customFormat="1"/>
    <row r="121" spans="7:8" s="5" customFormat="1"/>
    <row r="122" spans="7:8" s="5" customFormat="1"/>
    <row r="123" spans="7:8" s="5" customFormat="1"/>
    <row r="124" spans="7:8" s="5" customFormat="1"/>
    <row r="125" spans="7:8" s="5" customFormat="1"/>
    <row r="126" spans="7:8" s="5" customFormat="1"/>
    <row r="127" spans="7:8" s="5" customFormat="1"/>
    <row r="128" spans="7: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pans="7:8" s="5" customFormat="1"/>
    <row r="146" spans="7:8" s="5" customFormat="1"/>
    <row r="147" spans="7:8" s="5" customFormat="1"/>
    <row r="148" spans="7:8" s="5" customFormat="1"/>
    <row r="149" spans="7:8" s="5" customFormat="1"/>
    <row r="150" spans="7:8" s="5" customFormat="1"/>
    <row r="151" spans="7:8" s="5" customFormat="1"/>
    <row r="152" spans="7:8" s="5" customFormat="1"/>
    <row r="153" spans="7:8" s="5" customFormat="1"/>
    <row r="154" spans="7:8" s="5" customFormat="1"/>
    <row r="155" spans="7:8" s="5" customFormat="1"/>
    <row r="156" spans="7:8">
      <c r="G156" s="5"/>
      <c r="H156" s="5"/>
    </row>
    <row r="157" spans="7:8">
      <c r="G157" s="5"/>
      <c r="H157" s="5"/>
    </row>
    <row r="158" spans="7:8">
      <c r="G158" s="5"/>
      <c r="H158" s="5"/>
    </row>
    <row r="159" spans="7:8">
      <c r="G159" s="5"/>
      <c r="H159" s="5"/>
    </row>
    <row r="160" spans="7:8">
      <c r="G160" s="5"/>
      <c r="H160" s="5"/>
    </row>
    <row r="161" spans="7:8">
      <c r="G161" s="5"/>
      <c r="H161" s="5"/>
    </row>
    <row r="162" spans="7:8">
      <c r="G162" s="5"/>
      <c r="H162" s="5"/>
    </row>
    <row r="163" spans="7:8">
      <c r="G163" s="5"/>
      <c r="H163" s="5"/>
    </row>
    <row r="164" spans="7:8">
      <c r="G164" s="5"/>
      <c r="H164" s="5"/>
    </row>
    <row r="165" spans="7:8">
      <c r="G165" s="5"/>
      <c r="H165" s="5"/>
    </row>
    <row r="166" spans="7:8">
      <c r="G166" s="5"/>
      <c r="H166" s="5"/>
    </row>
    <row r="167" spans="7:8">
      <c r="G167" s="5"/>
      <c r="H167" s="5"/>
    </row>
  </sheetData>
  <mergeCells count="27">
    <mergeCell ref="B80:D80"/>
    <mergeCell ref="B74:D74"/>
    <mergeCell ref="B86:F86"/>
    <mergeCell ref="H5:H6"/>
    <mergeCell ref="B11:B12"/>
    <mergeCell ref="C11:C12"/>
    <mergeCell ref="D11:D12"/>
    <mergeCell ref="E11:E12"/>
    <mergeCell ref="F11:F12"/>
    <mergeCell ref="G11:G12"/>
    <mergeCell ref="H11:H12"/>
    <mergeCell ref="B5:B6"/>
    <mergeCell ref="C5:C6"/>
    <mergeCell ref="D5:D6"/>
    <mergeCell ref="E5:E6"/>
    <mergeCell ref="F5:F6"/>
    <mergeCell ref="G5:G6"/>
    <mergeCell ref="B49:F49"/>
    <mergeCell ref="B48:F48"/>
    <mergeCell ref="H17:H18"/>
    <mergeCell ref="B17:B18"/>
    <mergeCell ref="C17:C18"/>
    <mergeCell ref="D17:D18"/>
    <mergeCell ref="E17:E18"/>
    <mergeCell ref="F17:F18"/>
    <mergeCell ref="G17:G18"/>
    <mergeCell ref="A38:I38"/>
  </mergeCells>
  <pageMargins left="0.7" right="0.7" top="0.75" bottom="0.75" header="0.3" footer="0.3"/>
  <pageSetup scale="43" orientation="landscape" horizontalDpi="4294967293" verticalDpi="0" r:id="rId1"/>
  <rowBreaks count="1" manualBreakCount="1">
    <brk id="31" max="7" man="1"/>
  </rowBreaks>
  <ignoredErrors>
    <ignoredError sqref="C92:D92" formulaRange="1"/>
    <ignoredError sqref="H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493F2-749E-4904-83AD-B518092F7B1C}">
  <dimension ref="A1:P98"/>
  <sheetViews>
    <sheetView view="pageBreakPreview" zoomScale="60" zoomScaleNormal="100" workbookViewId="0">
      <selection activeCell="S11" sqref="S11"/>
    </sheetView>
  </sheetViews>
  <sheetFormatPr baseColWidth="10" defaultRowHeight="15"/>
  <cols>
    <col min="1" max="1" width="11.5703125" style="5"/>
    <col min="2" max="2" width="13.28515625" customWidth="1"/>
    <col min="3" max="3" width="19.28515625" customWidth="1"/>
    <col min="4" max="4" width="26.7109375" customWidth="1"/>
    <col min="5" max="5" width="24.28515625" customWidth="1"/>
    <col min="6" max="6" width="27.28515625" customWidth="1"/>
    <col min="7" max="7" width="24.85546875" customWidth="1"/>
    <col min="8" max="8" width="27.28515625" customWidth="1"/>
    <col min="9" max="9" width="28" customWidth="1"/>
    <col min="10" max="10" width="29" customWidth="1"/>
    <col min="11" max="11" width="26.140625" customWidth="1"/>
    <col min="12" max="12" width="28.28515625" customWidth="1"/>
    <col min="13" max="13" width="25.5703125" customWidth="1"/>
    <col min="14" max="14" width="35.5703125" customWidth="1"/>
    <col min="15" max="15" width="38.28515625" customWidth="1"/>
  </cols>
  <sheetData>
    <row r="1" spans="1:16" s="5" customForma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5" customFormat="1">
      <c r="A2"/>
      <c r="B2"/>
      <c r="C2" s="15" t="s">
        <v>27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/>
    </row>
    <row r="3" spans="1:16" s="5" customFormat="1">
      <c r="A3"/>
      <c r="B3"/>
      <c r="C3" s="15" t="s">
        <v>90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/>
    </row>
    <row r="4" spans="1:16" s="5" customFormat="1">
      <c r="A4"/>
      <c r="B4"/>
      <c r="C4" s="15" t="s">
        <v>173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/>
    </row>
    <row r="5" spans="1:16" s="5" customFormat="1">
      <c r="A5"/>
      <c r="B5"/>
      <c r="C5" s="15" t="s">
        <v>237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/>
    </row>
    <row r="6" spans="1:16" s="5" customFormat="1">
      <c r="A6"/>
      <c r="B6"/>
      <c r="C6" s="15" t="s">
        <v>55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/>
    </row>
    <row r="7" spans="1:16" s="5" customForma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>
      <c r="A8"/>
      <c r="B8" t="s">
        <v>200</v>
      </c>
      <c r="C8" t="s">
        <v>123</v>
      </c>
      <c r="D8" t="s">
        <v>124</v>
      </c>
      <c r="E8" t="s">
        <v>125</v>
      </c>
      <c r="F8" t="s">
        <v>126</v>
      </c>
      <c r="G8" t="s">
        <v>127</v>
      </c>
      <c r="H8" t="s">
        <v>128</v>
      </c>
      <c r="I8" t="s">
        <v>129</v>
      </c>
      <c r="J8" t="s">
        <v>130</v>
      </c>
      <c r="K8" t="s">
        <v>131</v>
      </c>
      <c r="L8" t="s">
        <v>132</v>
      </c>
      <c r="M8" t="s">
        <v>133</v>
      </c>
      <c r="N8" t="s">
        <v>134</v>
      </c>
      <c r="O8" t="s">
        <v>135</v>
      </c>
    </row>
    <row r="9" spans="1:16">
      <c r="A9"/>
      <c r="B9" t="s">
        <v>242</v>
      </c>
      <c r="C9" t="s">
        <v>9</v>
      </c>
      <c r="D9">
        <v>0</v>
      </c>
      <c r="E9">
        <v>42</v>
      </c>
      <c r="F9">
        <v>0</v>
      </c>
      <c r="G9">
        <v>195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432</v>
      </c>
    </row>
    <row r="10" spans="1:16">
      <c r="A10"/>
      <c r="B10" t="s">
        <v>242</v>
      </c>
      <c r="C10" t="s">
        <v>6</v>
      </c>
      <c r="D10">
        <v>5732</v>
      </c>
      <c r="E10">
        <v>85</v>
      </c>
      <c r="F10">
        <v>13863</v>
      </c>
      <c r="G10">
        <v>44</v>
      </c>
      <c r="H10">
        <v>98</v>
      </c>
      <c r="I10">
        <v>0</v>
      </c>
      <c r="J10">
        <v>0</v>
      </c>
      <c r="K10">
        <v>0</v>
      </c>
      <c r="L10">
        <v>0</v>
      </c>
      <c r="M10">
        <v>0</v>
      </c>
      <c r="N10">
        <v>38428.5</v>
      </c>
      <c r="O10">
        <v>497</v>
      </c>
    </row>
    <row r="11" spans="1:16">
      <c r="A11"/>
      <c r="B11" t="s">
        <v>242</v>
      </c>
      <c r="C11" t="s">
        <v>12</v>
      </c>
      <c r="D11">
        <v>10</v>
      </c>
      <c r="E11">
        <v>15</v>
      </c>
      <c r="F11">
        <v>97</v>
      </c>
      <c r="G11">
        <v>285</v>
      </c>
      <c r="H11">
        <v>23</v>
      </c>
      <c r="I11">
        <v>11</v>
      </c>
      <c r="J11">
        <v>0</v>
      </c>
      <c r="K11">
        <v>0</v>
      </c>
      <c r="L11">
        <v>0</v>
      </c>
      <c r="M11">
        <v>0</v>
      </c>
      <c r="N11">
        <v>255.75</v>
      </c>
      <c r="O11">
        <v>609.75</v>
      </c>
    </row>
    <row r="12" spans="1:16">
      <c r="A12"/>
      <c r="B12" t="s">
        <v>243</v>
      </c>
      <c r="C12" t="s">
        <v>9</v>
      </c>
      <c r="D12">
        <v>0</v>
      </c>
      <c r="E12">
        <v>4</v>
      </c>
      <c r="F12">
        <v>213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426</v>
      </c>
      <c r="O12">
        <v>4</v>
      </c>
    </row>
    <row r="13" spans="1:16">
      <c r="A13"/>
      <c r="B13" t="s">
        <v>243</v>
      </c>
      <c r="C13" t="s">
        <v>12</v>
      </c>
      <c r="D13">
        <v>21</v>
      </c>
      <c r="E13">
        <v>4</v>
      </c>
      <c r="F13">
        <v>223</v>
      </c>
      <c r="G13">
        <v>225</v>
      </c>
      <c r="H13">
        <v>75</v>
      </c>
      <c r="I13">
        <v>0</v>
      </c>
      <c r="J13">
        <v>0</v>
      </c>
      <c r="K13">
        <v>0</v>
      </c>
      <c r="L13">
        <v>0</v>
      </c>
      <c r="M13">
        <v>0</v>
      </c>
      <c r="N13">
        <v>635.75</v>
      </c>
      <c r="O13">
        <v>454</v>
      </c>
    </row>
    <row r="14" spans="1:16">
      <c r="A14"/>
      <c r="B14" t="s">
        <v>243</v>
      </c>
      <c r="C14" t="s">
        <v>6</v>
      </c>
      <c r="D14">
        <v>5613</v>
      </c>
      <c r="E14">
        <v>9</v>
      </c>
      <c r="F14">
        <v>16347</v>
      </c>
      <c r="G14">
        <v>138</v>
      </c>
      <c r="H14">
        <v>57</v>
      </c>
      <c r="I14">
        <v>0</v>
      </c>
      <c r="J14">
        <v>0</v>
      </c>
      <c r="K14">
        <v>0</v>
      </c>
      <c r="L14">
        <v>0</v>
      </c>
      <c r="M14">
        <v>0</v>
      </c>
      <c r="N14">
        <v>38435.25</v>
      </c>
      <c r="O14">
        <v>285</v>
      </c>
    </row>
    <row r="15" spans="1:16">
      <c r="A15"/>
      <c r="B15" t="s">
        <v>243</v>
      </c>
      <c r="C15" t="s">
        <v>136</v>
      </c>
      <c r="D15">
        <v>1533</v>
      </c>
      <c r="E15">
        <v>122</v>
      </c>
      <c r="F15">
        <v>468</v>
      </c>
      <c r="G15">
        <v>39</v>
      </c>
      <c r="H15">
        <v>7240</v>
      </c>
      <c r="I15">
        <v>458</v>
      </c>
      <c r="J15">
        <v>0</v>
      </c>
      <c r="K15">
        <v>0</v>
      </c>
      <c r="L15">
        <v>0</v>
      </c>
      <c r="M15">
        <v>0</v>
      </c>
      <c r="N15">
        <v>20773.25</v>
      </c>
      <c r="O15">
        <v>1230.5</v>
      </c>
    </row>
    <row r="16" spans="1:16">
      <c r="A16"/>
      <c r="B16" t="s">
        <v>243</v>
      </c>
      <c r="C16" t="s">
        <v>15</v>
      </c>
      <c r="D16">
        <v>0</v>
      </c>
      <c r="E16">
        <v>0</v>
      </c>
      <c r="F16">
        <v>562</v>
      </c>
      <c r="G16">
        <v>1211</v>
      </c>
      <c r="H16">
        <v>0</v>
      </c>
      <c r="I16">
        <v>334</v>
      </c>
      <c r="J16">
        <v>0</v>
      </c>
      <c r="K16">
        <v>0</v>
      </c>
      <c r="L16">
        <v>0</v>
      </c>
      <c r="M16">
        <v>0</v>
      </c>
      <c r="N16">
        <v>1124</v>
      </c>
      <c r="O16">
        <v>3173.5</v>
      </c>
    </row>
    <row r="17" spans="1:16">
      <c r="A17"/>
      <c r="B17" t="s">
        <v>244</v>
      </c>
      <c r="C17" t="s">
        <v>9</v>
      </c>
      <c r="D17">
        <v>0</v>
      </c>
      <c r="E17">
        <v>2</v>
      </c>
      <c r="F17">
        <v>0</v>
      </c>
      <c r="G17">
        <v>145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292</v>
      </c>
    </row>
    <row r="18" spans="1:16">
      <c r="A18"/>
      <c r="B18" t="s">
        <v>244</v>
      </c>
      <c r="C18" t="s">
        <v>12</v>
      </c>
      <c r="D18">
        <v>30</v>
      </c>
      <c r="E18">
        <v>3</v>
      </c>
      <c r="F18">
        <v>150</v>
      </c>
      <c r="G18">
        <v>200</v>
      </c>
      <c r="H18">
        <v>49</v>
      </c>
      <c r="I18">
        <v>3</v>
      </c>
      <c r="J18">
        <v>0</v>
      </c>
      <c r="K18">
        <v>0</v>
      </c>
      <c r="L18">
        <v>0</v>
      </c>
      <c r="M18">
        <v>0</v>
      </c>
      <c r="N18">
        <v>440.25</v>
      </c>
      <c r="O18">
        <v>409.75</v>
      </c>
    </row>
    <row r="19" spans="1:16">
      <c r="A19"/>
      <c r="B19" t="s">
        <v>244</v>
      </c>
      <c r="C19" t="s">
        <v>6</v>
      </c>
      <c r="D19">
        <v>4446</v>
      </c>
      <c r="E19">
        <v>32</v>
      </c>
      <c r="F19">
        <v>10607</v>
      </c>
      <c r="G19">
        <v>8</v>
      </c>
      <c r="H19">
        <v>74</v>
      </c>
      <c r="I19">
        <v>0</v>
      </c>
      <c r="J19">
        <v>0</v>
      </c>
      <c r="K19">
        <v>0</v>
      </c>
      <c r="L19">
        <v>0</v>
      </c>
      <c r="M19">
        <v>0</v>
      </c>
      <c r="N19">
        <v>31069.5</v>
      </c>
      <c r="O19">
        <v>58</v>
      </c>
    </row>
    <row r="20" spans="1:16">
      <c r="A20"/>
      <c r="B20" t="s">
        <v>244</v>
      </c>
      <c r="C20" t="s">
        <v>15</v>
      </c>
      <c r="D20">
        <v>0</v>
      </c>
      <c r="E20">
        <v>0</v>
      </c>
      <c r="F20">
        <v>715</v>
      </c>
      <c r="G20">
        <v>1371</v>
      </c>
      <c r="H20">
        <v>0</v>
      </c>
      <c r="I20">
        <v>207</v>
      </c>
      <c r="J20">
        <v>0</v>
      </c>
      <c r="K20">
        <v>0</v>
      </c>
      <c r="L20">
        <v>0</v>
      </c>
      <c r="M20">
        <v>0</v>
      </c>
      <c r="N20">
        <v>1430</v>
      </c>
      <c r="O20">
        <v>3207.75</v>
      </c>
    </row>
    <row r="21" spans="1:16">
      <c r="A21"/>
      <c r="B21" t="s">
        <v>242</v>
      </c>
      <c r="C21" t="s">
        <v>136</v>
      </c>
      <c r="D21">
        <v>1181</v>
      </c>
      <c r="E21">
        <v>203</v>
      </c>
      <c r="F21">
        <v>169</v>
      </c>
      <c r="G21">
        <v>32</v>
      </c>
      <c r="H21">
        <v>6579</v>
      </c>
      <c r="I21">
        <v>595</v>
      </c>
      <c r="J21">
        <v>0</v>
      </c>
      <c r="K21">
        <v>0</v>
      </c>
      <c r="L21">
        <v>0</v>
      </c>
      <c r="M21">
        <v>0</v>
      </c>
      <c r="N21">
        <v>18032.5</v>
      </c>
      <c r="O21">
        <v>1808.75</v>
      </c>
    </row>
    <row r="22" spans="1:16">
      <c r="A22"/>
      <c r="B22" t="s">
        <v>242</v>
      </c>
      <c r="C22" t="s">
        <v>15</v>
      </c>
      <c r="D22">
        <v>0</v>
      </c>
      <c r="E22">
        <v>0</v>
      </c>
      <c r="F22">
        <v>702</v>
      </c>
      <c r="G22">
        <v>1296</v>
      </c>
      <c r="H22">
        <v>0</v>
      </c>
      <c r="I22">
        <v>188</v>
      </c>
      <c r="J22">
        <v>0</v>
      </c>
      <c r="K22">
        <v>0</v>
      </c>
      <c r="L22">
        <v>0</v>
      </c>
      <c r="M22">
        <v>0</v>
      </c>
      <c r="N22">
        <v>1404</v>
      </c>
      <c r="O22">
        <v>3015</v>
      </c>
    </row>
    <row r="23" spans="1:16">
      <c r="A23"/>
      <c r="B23" t="s">
        <v>244</v>
      </c>
      <c r="C23" t="s">
        <v>136</v>
      </c>
      <c r="D23">
        <v>1386</v>
      </c>
      <c r="E23">
        <v>478</v>
      </c>
      <c r="F23">
        <v>234</v>
      </c>
      <c r="G23">
        <v>37</v>
      </c>
      <c r="H23">
        <v>7024</v>
      </c>
      <c r="I23">
        <v>342</v>
      </c>
      <c r="J23">
        <v>0</v>
      </c>
      <c r="K23">
        <v>0</v>
      </c>
      <c r="L23">
        <v>0</v>
      </c>
      <c r="M23">
        <v>0</v>
      </c>
      <c r="N23">
        <v>19714.5</v>
      </c>
      <c r="O23">
        <v>1643.75</v>
      </c>
    </row>
    <row r="24" spans="1:16" ht="45.6" customHeight="1">
      <c r="A24"/>
      <c r="C24" t="s">
        <v>177</v>
      </c>
      <c r="D24">
        <f>SUM(D9:D23)</f>
        <v>19952</v>
      </c>
      <c r="E24">
        <f t="shared" ref="E24:I24" si="0">SUM(E9:E23)</f>
        <v>999</v>
      </c>
      <c r="F24">
        <f t="shared" si="0"/>
        <v>44350</v>
      </c>
      <c r="G24">
        <f t="shared" si="0"/>
        <v>5226</v>
      </c>
      <c r="H24">
        <f t="shared" si="0"/>
        <v>21219</v>
      </c>
      <c r="I24">
        <f t="shared" si="0"/>
        <v>2138</v>
      </c>
      <c r="N24">
        <f>SUM(N9:N23)</f>
        <v>172169.25</v>
      </c>
      <c r="O24">
        <f>SUM(O9:O23)</f>
        <v>17120.75</v>
      </c>
    </row>
    <row r="25" spans="1:16" s="5" customFormat="1">
      <c r="A25"/>
      <c r="B25"/>
      <c r="C25"/>
      <c r="D25"/>
      <c r="E25"/>
      <c r="F25"/>
      <c r="G25"/>
      <c r="H25"/>
      <c r="I25"/>
      <c r="J25"/>
      <c r="K25"/>
      <c r="L25"/>
      <c r="M25"/>
      <c r="N25" s="15" t="s">
        <v>77</v>
      </c>
      <c r="O25" s="15"/>
      <c r="P25"/>
    </row>
    <row r="26" spans="1:16" s="5" customFormat="1">
      <c r="A26"/>
      <c r="B2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/>
    </row>
    <row r="27" spans="1:16" s="5" customFormat="1">
      <c r="A27"/>
      <c r="B27"/>
      <c r="C27"/>
      <c r="D27"/>
      <c r="E27"/>
      <c r="F27"/>
      <c r="G27"/>
      <c r="H27"/>
      <c r="I27" t="s">
        <v>44</v>
      </c>
      <c r="J27"/>
      <c r="K27"/>
      <c r="L27"/>
      <c r="M27"/>
      <c r="N27"/>
      <c r="O27"/>
      <c r="P27"/>
    </row>
    <row r="28" spans="1:16">
      <c r="A28"/>
      <c r="B28" t="s">
        <v>200</v>
      </c>
      <c r="C28" t="s">
        <v>123</v>
      </c>
      <c r="D28" t="s">
        <v>137</v>
      </c>
      <c r="E28" t="s">
        <v>138</v>
      </c>
      <c r="F28" t="s">
        <v>139</v>
      </c>
      <c r="G28" t="s">
        <v>140</v>
      </c>
      <c r="H28" t="s">
        <v>141</v>
      </c>
      <c r="I28" t="s">
        <v>142</v>
      </c>
      <c r="J28" t="s">
        <v>143</v>
      </c>
      <c r="K28" t="s">
        <v>144</v>
      </c>
      <c r="L28" t="s">
        <v>145</v>
      </c>
      <c r="M28" t="s">
        <v>146</v>
      </c>
      <c r="N28" t="s">
        <v>147</v>
      </c>
      <c r="O28" t="s">
        <v>148</v>
      </c>
    </row>
    <row r="29" spans="1:16">
      <c r="A29"/>
      <c r="B29" t="s">
        <v>242</v>
      </c>
      <c r="C29" t="s">
        <v>6</v>
      </c>
      <c r="D29">
        <v>1127</v>
      </c>
      <c r="E29">
        <v>3385</v>
      </c>
      <c r="F29">
        <v>3698</v>
      </c>
      <c r="G29">
        <v>3385</v>
      </c>
      <c r="H29">
        <v>18</v>
      </c>
      <c r="I29">
        <v>57</v>
      </c>
      <c r="J29">
        <v>0</v>
      </c>
      <c r="K29">
        <v>0</v>
      </c>
      <c r="L29">
        <v>0</v>
      </c>
      <c r="M29">
        <v>0</v>
      </c>
      <c r="N29">
        <v>9591.5</v>
      </c>
      <c r="O29">
        <v>13677.25</v>
      </c>
    </row>
    <row r="30" spans="1:16">
      <c r="A30"/>
      <c r="B30" t="s">
        <v>243</v>
      </c>
      <c r="C30" t="s">
        <v>6</v>
      </c>
      <c r="D30">
        <v>953</v>
      </c>
      <c r="E30">
        <v>3968</v>
      </c>
      <c r="F30">
        <v>3293</v>
      </c>
      <c r="G30">
        <v>12394</v>
      </c>
      <c r="H30">
        <v>29</v>
      </c>
      <c r="I30">
        <v>77</v>
      </c>
      <c r="J30">
        <v>0</v>
      </c>
      <c r="K30">
        <v>0</v>
      </c>
      <c r="L30">
        <v>0</v>
      </c>
      <c r="M30">
        <v>0</v>
      </c>
      <c r="N30">
        <v>7604.25</v>
      </c>
      <c r="O30">
        <v>28929.25</v>
      </c>
    </row>
    <row r="31" spans="1:16">
      <c r="A31"/>
      <c r="B31" t="s">
        <v>244</v>
      </c>
      <c r="C31" t="s">
        <v>6</v>
      </c>
      <c r="D31">
        <v>619</v>
      </c>
      <c r="E31">
        <v>2072</v>
      </c>
      <c r="F31">
        <v>2605</v>
      </c>
      <c r="G31">
        <v>7660</v>
      </c>
      <c r="H31">
        <v>32</v>
      </c>
      <c r="I31">
        <v>17</v>
      </c>
      <c r="J31">
        <v>0</v>
      </c>
      <c r="K31">
        <v>0</v>
      </c>
      <c r="L31">
        <v>0</v>
      </c>
      <c r="M31">
        <v>0</v>
      </c>
      <c r="N31">
        <v>6761</v>
      </c>
      <c r="O31">
        <v>21563.25</v>
      </c>
    </row>
    <row r="32" spans="1:16">
      <c r="A32"/>
      <c r="B32" t="s">
        <v>243</v>
      </c>
      <c r="C32" t="s">
        <v>136</v>
      </c>
      <c r="D32">
        <v>412</v>
      </c>
      <c r="E32">
        <v>770</v>
      </c>
      <c r="F32">
        <v>10</v>
      </c>
      <c r="G32">
        <v>175</v>
      </c>
      <c r="H32">
        <v>3009</v>
      </c>
      <c r="I32">
        <v>3245</v>
      </c>
      <c r="J32">
        <v>0</v>
      </c>
      <c r="K32">
        <v>0</v>
      </c>
      <c r="L32">
        <v>0</v>
      </c>
      <c r="M32">
        <v>0</v>
      </c>
      <c r="N32">
        <v>8063.5</v>
      </c>
      <c r="O32">
        <v>9256.5</v>
      </c>
    </row>
    <row r="33" spans="1:16">
      <c r="A33"/>
      <c r="B33" t="s">
        <v>244</v>
      </c>
      <c r="C33" t="s">
        <v>136</v>
      </c>
      <c r="D33">
        <v>791</v>
      </c>
      <c r="E33">
        <v>866</v>
      </c>
      <c r="F33">
        <v>20</v>
      </c>
      <c r="G33">
        <v>255</v>
      </c>
      <c r="H33">
        <v>2579</v>
      </c>
      <c r="I33">
        <v>4372</v>
      </c>
      <c r="J33">
        <v>0</v>
      </c>
      <c r="K33">
        <v>0</v>
      </c>
      <c r="L33">
        <v>0</v>
      </c>
      <c r="M33">
        <v>0</v>
      </c>
      <c r="N33">
        <v>7544.25</v>
      </c>
      <c r="O33">
        <v>12141.25</v>
      </c>
    </row>
    <row r="34" spans="1:16">
      <c r="A34"/>
      <c r="B34" t="s">
        <v>242</v>
      </c>
      <c r="C34" t="s">
        <v>136</v>
      </c>
      <c r="D34">
        <v>735</v>
      </c>
      <c r="E34">
        <v>758</v>
      </c>
      <c r="F34">
        <v>17</v>
      </c>
      <c r="G34">
        <v>184</v>
      </c>
      <c r="H34">
        <v>3259</v>
      </c>
      <c r="I34">
        <v>4067</v>
      </c>
      <c r="J34">
        <v>0</v>
      </c>
      <c r="K34">
        <v>0</v>
      </c>
      <c r="L34">
        <v>0</v>
      </c>
      <c r="M34">
        <v>0</v>
      </c>
      <c r="N34">
        <v>9184.25</v>
      </c>
      <c r="O34">
        <v>11272.25</v>
      </c>
    </row>
    <row r="35" spans="1:16">
      <c r="A35"/>
      <c r="B35" t="s">
        <v>242</v>
      </c>
      <c r="C35" t="s">
        <v>9</v>
      </c>
      <c r="D35">
        <v>4</v>
      </c>
      <c r="E35">
        <v>78</v>
      </c>
      <c r="F35">
        <v>215</v>
      </c>
      <c r="G35">
        <v>61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434</v>
      </c>
      <c r="O35">
        <v>200</v>
      </c>
    </row>
    <row r="36" spans="1:16">
      <c r="A36"/>
      <c r="B36" t="s">
        <v>243</v>
      </c>
      <c r="C36" t="s">
        <v>9</v>
      </c>
      <c r="D36">
        <v>5</v>
      </c>
      <c r="E36">
        <v>0</v>
      </c>
      <c r="F36">
        <v>136</v>
      </c>
      <c r="G36">
        <v>2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277</v>
      </c>
      <c r="O36">
        <v>4</v>
      </c>
    </row>
    <row r="37" spans="1:16">
      <c r="A37"/>
      <c r="B37" t="s">
        <v>244</v>
      </c>
      <c r="C37" t="s">
        <v>9</v>
      </c>
      <c r="D37">
        <v>8</v>
      </c>
      <c r="E37">
        <v>0</v>
      </c>
      <c r="F37">
        <v>153</v>
      </c>
      <c r="G37">
        <v>1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314</v>
      </c>
      <c r="O37">
        <v>2</v>
      </c>
    </row>
    <row r="38" spans="1:16">
      <c r="A38"/>
      <c r="B38" t="s">
        <v>243</v>
      </c>
      <c r="C38" t="s">
        <v>12</v>
      </c>
      <c r="D38">
        <v>38</v>
      </c>
      <c r="E38">
        <v>6</v>
      </c>
      <c r="F38">
        <v>487</v>
      </c>
      <c r="G38">
        <v>93</v>
      </c>
      <c r="H38">
        <v>96</v>
      </c>
      <c r="I38">
        <v>55</v>
      </c>
      <c r="J38">
        <v>0</v>
      </c>
      <c r="K38">
        <v>0</v>
      </c>
      <c r="L38">
        <v>0</v>
      </c>
      <c r="M38">
        <v>0</v>
      </c>
      <c r="N38">
        <v>1228</v>
      </c>
      <c r="O38">
        <v>315.75</v>
      </c>
    </row>
    <row r="39" spans="1:16">
      <c r="A39"/>
      <c r="B39" t="s">
        <v>244</v>
      </c>
      <c r="C39" t="s">
        <v>12</v>
      </c>
      <c r="D39">
        <v>30</v>
      </c>
      <c r="E39">
        <v>0</v>
      </c>
      <c r="F39">
        <v>342</v>
      </c>
      <c r="G39">
        <v>0</v>
      </c>
      <c r="H39">
        <v>9</v>
      </c>
      <c r="I39">
        <v>0</v>
      </c>
      <c r="J39">
        <v>0</v>
      </c>
      <c r="K39">
        <v>0</v>
      </c>
      <c r="L39">
        <v>0</v>
      </c>
      <c r="M39">
        <v>0</v>
      </c>
      <c r="N39">
        <v>734.25</v>
      </c>
      <c r="O39">
        <v>0</v>
      </c>
    </row>
    <row r="40" spans="1:16">
      <c r="A40"/>
      <c r="B40" t="s">
        <v>242</v>
      </c>
      <c r="C40" t="s">
        <v>12</v>
      </c>
      <c r="D40">
        <v>25</v>
      </c>
      <c r="E40">
        <v>7</v>
      </c>
      <c r="F40">
        <v>243</v>
      </c>
      <c r="G40">
        <v>60</v>
      </c>
      <c r="H40">
        <v>59</v>
      </c>
      <c r="I40">
        <v>18</v>
      </c>
      <c r="J40">
        <v>0</v>
      </c>
      <c r="K40">
        <v>0</v>
      </c>
      <c r="L40">
        <v>0</v>
      </c>
      <c r="M40">
        <v>0</v>
      </c>
      <c r="N40">
        <v>643.75</v>
      </c>
      <c r="O40">
        <v>167.5</v>
      </c>
    </row>
    <row r="41" spans="1:16">
      <c r="A41"/>
      <c r="B41" t="s">
        <v>242</v>
      </c>
      <c r="C41" t="s">
        <v>15</v>
      </c>
      <c r="D41">
        <v>0</v>
      </c>
      <c r="E41">
        <v>0</v>
      </c>
      <c r="F41">
        <v>1423</v>
      </c>
      <c r="G41">
        <v>7</v>
      </c>
      <c r="H41">
        <v>688</v>
      </c>
      <c r="I41">
        <v>0</v>
      </c>
      <c r="J41">
        <v>0</v>
      </c>
      <c r="K41">
        <v>0</v>
      </c>
      <c r="L41">
        <v>0</v>
      </c>
      <c r="M41">
        <v>0</v>
      </c>
      <c r="N41">
        <v>4394</v>
      </c>
      <c r="O41">
        <v>14</v>
      </c>
    </row>
    <row r="42" spans="1:16">
      <c r="A42"/>
      <c r="B42" t="s">
        <v>243</v>
      </c>
      <c r="C42" t="s">
        <v>15</v>
      </c>
      <c r="D42">
        <v>0</v>
      </c>
      <c r="E42">
        <v>0</v>
      </c>
      <c r="F42">
        <v>1086</v>
      </c>
      <c r="G42">
        <v>0</v>
      </c>
      <c r="H42">
        <v>508</v>
      </c>
      <c r="I42">
        <v>0</v>
      </c>
      <c r="J42">
        <v>0</v>
      </c>
      <c r="K42">
        <v>0</v>
      </c>
      <c r="L42">
        <v>0</v>
      </c>
      <c r="M42">
        <v>0</v>
      </c>
      <c r="N42">
        <v>3315</v>
      </c>
      <c r="O42">
        <v>0</v>
      </c>
    </row>
    <row r="43" spans="1:16">
      <c r="A43"/>
      <c r="B43" t="s">
        <v>244</v>
      </c>
      <c r="C43" t="s">
        <v>15</v>
      </c>
      <c r="D43">
        <v>0</v>
      </c>
      <c r="E43">
        <v>0</v>
      </c>
      <c r="F43">
        <v>1184</v>
      </c>
      <c r="G43">
        <v>0</v>
      </c>
      <c r="H43">
        <v>288</v>
      </c>
      <c r="I43">
        <v>0</v>
      </c>
      <c r="J43">
        <v>0</v>
      </c>
      <c r="K43">
        <v>0</v>
      </c>
      <c r="L43">
        <v>0</v>
      </c>
      <c r="M43">
        <v>0</v>
      </c>
      <c r="N43">
        <v>3016</v>
      </c>
      <c r="O43">
        <v>0</v>
      </c>
    </row>
    <row r="44" spans="1:16">
      <c r="A44"/>
      <c r="C44" t="s">
        <v>178</v>
      </c>
      <c r="D44">
        <f>SUM(D29:D43)</f>
        <v>4747</v>
      </c>
      <c r="E44">
        <f t="shared" ref="E44" si="1">SUM(E29:E43)</f>
        <v>11910</v>
      </c>
      <c r="F44">
        <f t="shared" ref="F44" si="2">SUM(F29:F43)</f>
        <v>14912</v>
      </c>
      <c r="G44">
        <f t="shared" ref="G44" si="3">SUM(G29:G43)</f>
        <v>24277</v>
      </c>
      <c r="H44">
        <f t="shared" ref="H44" si="4">SUM(H29:H43)</f>
        <v>10574</v>
      </c>
      <c r="I44">
        <f t="shared" ref="I44" si="5">SUM(I29:I43)</f>
        <v>11908</v>
      </c>
      <c r="N44">
        <f>SUM(N29:N43)</f>
        <v>63104.75</v>
      </c>
      <c r="O44">
        <f>SUM(O29:O43)</f>
        <v>97543</v>
      </c>
    </row>
    <row r="45" spans="1:16" s="5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 s="15" t="s">
        <v>77</v>
      </c>
      <c r="O45" s="15"/>
      <c r="P45"/>
    </row>
    <row r="46" spans="1:16" s="5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s="5" customFormat="1">
      <c r="A47"/>
      <c r="B47"/>
      <c r="C47" s="15" t="s">
        <v>174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/>
    </row>
    <row r="48" spans="1:16" s="5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s="5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>
      <c r="A50"/>
      <c r="B50" t="s">
        <v>200</v>
      </c>
      <c r="C50" t="s">
        <v>123</v>
      </c>
      <c r="D50" t="s">
        <v>149</v>
      </c>
      <c r="E50" t="s">
        <v>150</v>
      </c>
      <c r="F50" t="s">
        <v>151</v>
      </c>
      <c r="G50" t="s">
        <v>152</v>
      </c>
      <c r="H50" t="s">
        <v>153</v>
      </c>
      <c r="I50" t="s">
        <v>154</v>
      </c>
      <c r="J50" t="s">
        <v>155</v>
      </c>
      <c r="K50" t="s">
        <v>156</v>
      </c>
      <c r="L50" t="s">
        <v>157</v>
      </c>
      <c r="M50" t="s">
        <v>158</v>
      </c>
      <c r="N50" t="s">
        <v>159</v>
      </c>
      <c r="O50" t="s">
        <v>160</v>
      </c>
    </row>
    <row r="51" spans="1:16">
      <c r="A51"/>
      <c r="B51" t="s">
        <v>243</v>
      </c>
      <c r="C51" t="s">
        <v>6</v>
      </c>
      <c r="D51">
        <v>3736</v>
      </c>
      <c r="E51">
        <v>914</v>
      </c>
      <c r="F51">
        <v>8959</v>
      </c>
      <c r="G51">
        <v>2668</v>
      </c>
      <c r="H51">
        <v>3</v>
      </c>
      <c r="I51">
        <v>38</v>
      </c>
      <c r="J51">
        <v>0</v>
      </c>
      <c r="K51">
        <v>0</v>
      </c>
      <c r="L51">
        <v>0</v>
      </c>
      <c r="M51">
        <v>0</v>
      </c>
      <c r="N51">
        <v>21660.75</v>
      </c>
      <c r="O51">
        <v>6335.5</v>
      </c>
    </row>
    <row r="52" spans="1:16">
      <c r="A52"/>
      <c r="B52" t="s">
        <v>242</v>
      </c>
      <c r="C52" t="s">
        <v>6</v>
      </c>
      <c r="D52">
        <v>3864</v>
      </c>
      <c r="E52">
        <v>1713</v>
      </c>
      <c r="F52">
        <v>6446</v>
      </c>
      <c r="G52">
        <v>4112</v>
      </c>
      <c r="H52">
        <v>0</v>
      </c>
      <c r="I52">
        <v>43</v>
      </c>
      <c r="J52">
        <v>0</v>
      </c>
      <c r="K52">
        <v>0</v>
      </c>
      <c r="L52">
        <v>0</v>
      </c>
      <c r="M52">
        <v>0</v>
      </c>
      <c r="N52">
        <v>20810</v>
      </c>
      <c r="O52">
        <v>11016.75</v>
      </c>
    </row>
    <row r="53" spans="1:16">
      <c r="A53"/>
      <c r="B53" t="s">
        <v>244</v>
      </c>
      <c r="C53" t="s">
        <v>6</v>
      </c>
      <c r="D53">
        <v>3045</v>
      </c>
      <c r="E53">
        <v>825</v>
      </c>
      <c r="F53">
        <v>7199</v>
      </c>
      <c r="G53">
        <v>2448</v>
      </c>
      <c r="H53">
        <v>1</v>
      </c>
      <c r="I53">
        <v>46</v>
      </c>
      <c r="J53">
        <v>0</v>
      </c>
      <c r="K53">
        <v>0</v>
      </c>
      <c r="L53">
        <v>0</v>
      </c>
      <c r="M53">
        <v>0</v>
      </c>
      <c r="N53">
        <v>20157.25</v>
      </c>
      <c r="O53">
        <v>6430.5</v>
      </c>
    </row>
    <row r="54" spans="1:16">
      <c r="A54"/>
      <c r="B54" t="s">
        <v>242</v>
      </c>
      <c r="C54" t="s">
        <v>136</v>
      </c>
      <c r="D54">
        <v>182</v>
      </c>
      <c r="E54">
        <v>0</v>
      </c>
      <c r="F54">
        <v>1</v>
      </c>
      <c r="G54">
        <v>0</v>
      </c>
      <c r="H54">
        <v>636</v>
      </c>
      <c r="I54">
        <v>0</v>
      </c>
      <c r="J54">
        <v>0</v>
      </c>
      <c r="K54">
        <v>0</v>
      </c>
      <c r="L54">
        <v>0</v>
      </c>
      <c r="M54">
        <v>0</v>
      </c>
      <c r="N54">
        <v>2491.25</v>
      </c>
      <c r="O54">
        <v>43.75</v>
      </c>
    </row>
    <row r="55" spans="1:16">
      <c r="A55"/>
      <c r="B55" t="s">
        <v>243</v>
      </c>
      <c r="C55" t="s">
        <v>136</v>
      </c>
      <c r="D55">
        <v>250</v>
      </c>
      <c r="E55">
        <v>0</v>
      </c>
      <c r="F55">
        <v>17</v>
      </c>
      <c r="G55">
        <v>0</v>
      </c>
      <c r="H55">
        <v>902</v>
      </c>
      <c r="I55">
        <v>0</v>
      </c>
      <c r="J55">
        <v>0</v>
      </c>
      <c r="K55">
        <v>0</v>
      </c>
      <c r="L55">
        <v>0</v>
      </c>
      <c r="M55">
        <v>0</v>
      </c>
      <c r="N55">
        <v>3245</v>
      </c>
      <c r="O55">
        <v>10</v>
      </c>
    </row>
    <row r="56" spans="1:16">
      <c r="A56"/>
      <c r="B56" t="s">
        <v>244</v>
      </c>
      <c r="C56" t="s">
        <v>136</v>
      </c>
      <c r="D56">
        <v>276</v>
      </c>
      <c r="E56">
        <v>0</v>
      </c>
      <c r="F56">
        <v>7</v>
      </c>
      <c r="G56">
        <v>0</v>
      </c>
      <c r="H56">
        <v>1063</v>
      </c>
      <c r="I56">
        <v>0</v>
      </c>
      <c r="J56">
        <v>0</v>
      </c>
      <c r="K56">
        <v>0</v>
      </c>
      <c r="L56">
        <v>0</v>
      </c>
      <c r="M56">
        <v>0</v>
      </c>
      <c r="N56">
        <v>3390.25</v>
      </c>
      <c r="O56">
        <v>155.5</v>
      </c>
    </row>
    <row r="57" spans="1:16">
      <c r="A57"/>
      <c r="C57" t="s">
        <v>179</v>
      </c>
      <c r="D57">
        <f>SUM(D51:D56)</f>
        <v>11353</v>
      </c>
      <c r="E57">
        <f t="shared" ref="E57:I57" si="6">SUM(E51:E56)</f>
        <v>3452</v>
      </c>
      <c r="F57">
        <f t="shared" si="6"/>
        <v>22629</v>
      </c>
      <c r="G57">
        <f t="shared" si="6"/>
        <v>9228</v>
      </c>
      <c r="H57">
        <f t="shared" si="6"/>
        <v>2605</v>
      </c>
      <c r="I57">
        <f t="shared" si="6"/>
        <v>127</v>
      </c>
      <c r="N57">
        <f>SUM(N51:N56)</f>
        <v>71754.5</v>
      </c>
      <c r="O57">
        <f>SUM(O51:O56)</f>
        <v>23992</v>
      </c>
    </row>
    <row r="58" spans="1:16" s="5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 s="15" t="s">
        <v>77</v>
      </c>
      <c r="O58" s="15"/>
      <c r="P58"/>
    </row>
    <row r="59" spans="1:16" s="5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s="5" customFormat="1">
      <c r="A60"/>
      <c r="B60"/>
      <c r="C60" s="15" t="s">
        <v>175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/>
    </row>
    <row r="61" spans="1:16" s="5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>
      <c r="A62"/>
      <c r="B62" t="s">
        <v>200</v>
      </c>
      <c r="C62" t="s">
        <v>123</v>
      </c>
      <c r="D62" t="s">
        <v>161</v>
      </c>
      <c r="E62" t="s">
        <v>162</v>
      </c>
      <c r="F62" t="s">
        <v>163</v>
      </c>
      <c r="G62" t="s">
        <v>164</v>
      </c>
      <c r="H62" t="s">
        <v>165</v>
      </c>
      <c r="I62" t="s">
        <v>166</v>
      </c>
      <c r="J62" t="s">
        <v>167</v>
      </c>
      <c r="K62" t="s">
        <v>168</v>
      </c>
      <c r="L62" t="s">
        <v>169</v>
      </c>
      <c r="M62" t="s">
        <v>170</v>
      </c>
      <c r="N62" t="s">
        <v>171</v>
      </c>
      <c r="O62" t="s">
        <v>172</v>
      </c>
    </row>
    <row r="63" spans="1:16">
      <c r="A63"/>
      <c r="B63" t="s">
        <v>242</v>
      </c>
      <c r="C63" t="s">
        <v>6</v>
      </c>
      <c r="D63">
        <v>3978</v>
      </c>
      <c r="E63">
        <v>631</v>
      </c>
      <c r="F63">
        <v>7138</v>
      </c>
      <c r="G63">
        <v>2602</v>
      </c>
      <c r="H63">
        <v>28</v>
      </c>
      <c r="I63">
        <v>48</v>
      </c>
      <c r="J63">
        <v>0</v>
      </c>
      <c r="K63">
        <v>0</v>
      </c>
      <c r="L63">
        <v>0</v>
      </c>
      <c r="M63">
        <v>0</v>
      </c>
      <c r="N63">
        <v>22145</v>
      </c>
      <c r="O63">
        <v>6930</v>
      </c>
    </row>
    <row r="64" spans="1:16">
      <c r="A64"/>
      <c r="B64" t="s">
        <v>243</v>
      </c>
      <c r="C64" t="s">
        <v>6</v>
      </c>
      <c r="D64">
        <v>3523</v>
      </c>
      <c r="E64">
        <v>946</v>
      </c>
      <c r="F64">
        <v>8507</v>
      </c>
      <c r="G64">
        <v>3799</v>
      </c>
      <c r="H64">
        <v>6</v>
      </c>
      <c r="I64">
        <v>52</v>
      </c>
      <c r="J64">
        <v>0</v>
      </c>
      <c r="K64">
        <v>0</v>
      </c>
      <c r="L64">
        <v>0</v>
      </c>
      <c r="M64">
        <v>0</v>
      </c>
      <c r="N64">
        <v>20550.5</v>
      </c>
      <c r="O64">
        <v>8661</v>
      </c>
    </row>
    <row r="65" spans="1:16">
      <c r="A65"/>
      <c r="B65" t="s">
        <v>244</v>
      </c>
      <c r="C65" t="s">
        <v>6</v>
      </c>
      <c r="D65">
        <v>2833</v>
      </c>
      <c r="E65">
        <v>309</v>
      </c>
      <c r="F65">
        <v>5920</v>
      </c>
      <c r="G65">
        <v>1377</v>
      </c>
      <c r="H65">
        <v>2</v>
      </c>
      <c r="I65">
        <v>9</v>
      </c>
      <c r="J65">
        <v>0</v>
      </c>
      <c r="K65">
        <v>0</v>
      </c>
      <c r="L65">
        <v>0</v>
      </c>
      <c r="M65">
        <v>0</v>
      </c>
      <c r="N65">
        <v>17713.5</v>
      </c>
      <c r="O65">
        <v>3555.25</v>
      </c>
    </row>
    <row r="66" spans="1:16">
      <c r="A66"/>
      <c r="B66" t="s">
        <v>242</v>
      </c>
      <c r="C66" t="s">
        <v>136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669.25</v>
      </c>
      <c r="O66">
        <v>76.25</v>
      </c>
    </row>
    <row r="67" spans="1:16">
      <c r="A67"/>
      <c r="B67" t="s">
        <v>243</v>
      </c>
      <c r="C67" t="s">
        <v>136</v>
      </c>
      <c r="D67">
        <v>113</v>
      </c>
      <c r="E67">
        <v>0</v>
      </c>
      <c r="F67">
        <v>12</v>
      </c>
      <c r="G67">
        <v>0</v>
      </c>
      <c r="H67">
        <v>539</v>
      </c>
      <c r="I67">
        <v>0</v>
      </c>
      <c r="J67">
        <v>0</v>
      </c>
      <c r="K67">
        <v>0</v>
      </c>
      <c r="L67">
        <v>0</v>
      </c>
      <c r="M67">
        <v>0</v>
      </c>
      <c r="N67">
        <v>2117</v>
      </c>
      <c r="O67">
        <v>36.25</v>
      </c>
    </row>
    <row r="68" spans="1:16">
      <c r="A68"/>
      <c r="B68" t="s">
        <v>244</v>
      </c>
      <c r="C68" t="s">
        <v>136</v>
      </c>
      <c r="D68">
        <v>342</v>
      </c>
      <c r="E68">
        <v>0</v>
      </c>
      <c r="F68">
        <v>12</v>
      </c>
      <c r="G68">
        <v>0</v>
      </c>
      <c r="H68">
        <v>1468</v>
      </c>
      <c r="I68">
        <v>0</v>
      </c>
      <c r="J68">
        <v>0</v>
      </c>
      <c r="K68">
        <v>0</v>
      </c>
      <c r="L68">
        <v>0</v>
      </c>
      <c r="M68">
        <v>0</v>
      </c>
      <c r="N68">
        <v>4237</v>
      </c>
      <c r="O68">
        <v>450.5</v>
      </c>
    </row>
    <row r="69" spans="1:16">
      <c r="A69"/>
      <c r="C69" t="s">
        <v>180</v>
      </c>
      <c r="D69">
        <f>SUM(D63:D68)</f>
        <v>10789</v>
      </c>
      <c r="E69">
        <f t="shared" ref="E69" si="7">SUM(E63:E68)</f>
        <v>1886</v>
      </c>
      <c r="F69">
        <f t="shared" ref="F69" si="8">SUM(F63:F68)</f>
        <v>21589</v>
      </c>
      <c r="G69">
        <f t="shared" ref="G69" si="9">SUM(G63:G68)</f>
        <v>7778</v>
      </c>
      <c r="H69">
        <f t="shared" ref="H69" si="10">SUM(H63:H68)</f>
        <v>2043</v>
      </c>
      <c r="I69">
        <f t="shared" ref="I69" si="11">SUM(I63:I68)</f>
        <v>109</v>
      </c>
      <c r="N69">
        <f>SUM(N63:N68)</f>
        <v>67432.25</v>
      </c>
      <c r="O69">
        <f>SUM(O63:O68)</f>
        <v>19709.25</v>
      </c>
    </row>
    <row r="70" spans="1:16" s="5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5" t="s">
        <v>77</v>
      </c>
      <c r="O70" s="15"/>
      <c r="P70"/>
    </row>
    <row r="71" spans="1:16" s="5" customFormat="1">
      <c r="A71"/>
      <c r="B71"/>
      <c r="C71" s="15" t="s">
        <v>181</v>
      </c>
      <c r="D71" s="15"/>
      <c r="E71"/>
      <c r="F71"/>
      <c r="G71"/>
      <c r="H71"/>
      <c r="I71"/>
      <c r="J71"/>
      <c r="K71"/>
      <c r="L71"/>
      <c r="M71"/>
      <c r="N71"/>
      <c r="O71"/>
      <c r="P71"/>
    </row>
    <row r="72" spans="1:16" s="5" customFormat="1">
      <c r="A72"/>
      <c r="B72"/>
      <c r="C72" s="15"/>
      <c r="D72" s="15"/>
      <c r="E72"/>
      <c r="F72"/>
      <c r="G72"/>
      <c r="H72"/>
      <c r="I72"/>
      <c r="J72"/>
      <c r="K72"/>
      <c r="L72"/>
      <c r="M72"/>
      <c r="N72"/>
      <c r="O72"/>
      <c r="P72"/>
    </row>
    <row r="73" spans="1:16">
      <c r="A73"/>
      <c r="C73" t="s">
        <v>182</v>
      </c>
      <c r="D73">
        <v>189290</v>
      </c>
    </row>
    <row r="74" spans="1:16">
      <c r="A74"/>
      <c r="C74" t="s">
        <v>183</v>
      </c>
      <c r="D74">
        <v>160648</v>
      </c>
    </row>
    <row r="75" spans="1:16">
      <c r="A75"/>
      <c r="C75" t="s">
        <v>184</v>
      </c>
      <c r="D75">
        <v>95747</v>
      </c>
    </row>
    <row r="76" spans="1:16">
      <c r="A76"/>
      <c r="C76" t="s">
        <v>185</v>
      </c>
      <c r="D76">
        <v>87142</v>
      </c>
    </row>
    <row r="77" spans="1:16">
      <c r="A77"/>
    </row>
    <row r="78" spans="1:16">
      <c r="B78" s="5"/>
      <c r="C78" s="5"/>
      <c r="D78" s="5"/>
      <c r="E78" s="5"/>
      <c r="F78" s="5"/>
      <c r="G78" s="5"/>
      <c r="H78" s="5"/>
      <c r="I78" s="5"/>
    </row>
    <row r="79" spans="1:16">
      <c r="B79" s="5"/>
      <c r="C79" s="5"/>
      <c r="D79" s="5"/>
      <c r="E79" s="5"/>
      <c r="F79" s="5"/>
      <c r="G79" s="5"/>
      <c r="H79" s="5"/>
      <c r="I79" s="5"/>
    </row>
    <row r="80" spans="1:16">
      <c r="B80" s="5"/>
      <c r="C80" s="5"/>
      <c r="D80" s="5"/>
      <c r="E80" s="5"/>
      <c r="F80" s="5"/>
      <c r="G80" s="5"/>
      <c r="H80" s="5"/>
      <c r="I80" s="5"/>
    </row>
    <row r="81" spans="2:9">
      <c r="B81" s="5"/>
      <c r="C81" s="5"/>
      <c r="D81" s="5"/>
      <c r="E81" s="5"/>
      <c r="F81" s="5"/>
      <c r="G81" s="5"/>
      <c r="H81" s="5"/>
      <c r="I81" s="5"/>
    </row>
    <row r="82" spans="2:9">
      <c r="B82" s="5"/>
      <c r="C82" s="5"/>
      <c r="D82" s="5"/>
      <c r="E82" s="5"/>
      <c r="F82" s="5"/>
      <c r="G82" s="5"/>
      <c r="H82" s="5"/>
      <c r="I82" s="5"/>
    </row>
    <row r="83" spans="2:9">
      <c r="B83" s="5"/>
      <c r="C83" s="5"/>
      <c r="D83" s="5"/>
      <c r="E83" s="5"/>
      <c r="F83" s="5"/>
      <c r="G83" s="5"/>
      <c r="H83" s="5"/>
      <c r="I83" s="5"/>
    </row>
    <row r="84" spans="2:9">
      <c r="B84" s="5"/>
      <c r="C84" s="5"/>
      <c r="D84" s="5"/>
      <c r="E84" s="5"/>
      <c r="F84" s="5"/>
      <c r="G84" s="5"/>
      <c r="H84" s="5"/>
      <c r="I84" s="5"/>
    </row>
    <row r="85" spans="2:9">
      <c r="B85" s="5"/>
      <c r="C85" s="5"/>
      <c r="D85" s="5"/>
      <c r="E85" s="5"/>
      <c r="F85" s="5"/>
      <c r="G85" s="5"/>
      <c r="H85" s="5"/>
      <c r="I85" s="5"/>
    </row>
    <row r="86" spans="2:9">
      <c r="B86" s="5"/>
      <c r="C86" s="5"/>
      <c r="D86" s="5"/>
      <c r="E86" s="5"/>
      <c r="F86" s="5"/>
      <c r="G86" s="5"/>
      <c r="H86" s="5"/>
      <c r="I86" s="5"/>
    </row>
    <row r="87" spans="2:9">
      <c r="B87" s="5"/>
      <c r="C87" s="5"/>
      <c r="D87" s="5"/>
      <c r="E87" s="5"/>
      <c r="F87" s="5"/>
      <c r="G87" s="5"/>
      <c r="H87" s="5"/>
      <c r="I87" s="5"/>
    </row>
    <row r="88" spans="2:9">
      <c r="B88" s="5"/>
      <c r="C88" s="5"/>
      <c r="D88" s="5"/>
      <c r="E88" s="5"/>
      <c r="F88" s="5"/>
      <c r="G88" s="5"/>
      <c r="H88" s="5"/>
      <c r="I88" s="5"/>
    </row>
    <row r="89" spans="2:9">
      <c r="B89" s="5"/>
      <c r="C89" s="5"/>
      <c r="D89" s="5"/>
      <c r="E89" s="5"/>
      <c r="F89" s="5"/>
      <c r="G89" s="5"/>
      <c r="H89" s="5"/>
      <c r="I89" s="5"/>
    </row>
    <row r="90" spans="2:9">
      <c r="B90" s="5"/>
      <c r="C90" s="5"/>
      <c r="D90" s="5"/>
      <c r="E90" s="5"/>
      <c r="F90" s="5"/>
      <c r="G90" s="5"/>
      <c r="H90" s="5"/>
      <c r="I90" s="5"/>
    </row>
    <row r="91" spans="2:9">
      <c r="B91" s="5"/>
      <c r="C91" s="5"/>
      <c r="D91" s="5"/>
      <c r="E91" s="5"/>
      <c r="F91" s="5"/>
      <c r="G91" s="5"/>
      <c r="H91" s="5"/>
      <c r="I91" s="5"/>
    </row>
    <row r="92" spans="2:9">
      <c r="B92" s="5"/>
      <c r="C92" s="5"/>
      <c r="D92" s="5"/>
      <c r="E92" s="5"/>
      <c r="F92" s="5"/>
      <c r="G92" s="5"/>
      <c r="H92" s="5"/>
      <c r="I92" s="5"/>
    </row>
    <row r="93" spans="2:9">
      <c r="B93" s="5"/>
      <c r="C93" s="5"/>
      <c r="D93" s="5"/>
    </row>
    <row r="94" spans="2:9">
      <c r="B94" s="5"/>
    </row>
    <row r="95" spans="2:9">
      <c r="B95" s="5"/>
    </row>
    <row r="96" spans="2:9">
      <c r="B96" s="5"/>
    </row>
    <row r="97" spans="2:2">
      <c r="B97" s="5"/>
    </row>
    <row r="98" spans="2:2">
      <c r="B98" s="5"/>
    </row>
  </sheetData>
  <mergeCells count="13">
    <mergeCell ref="C71:D72"/>
    <mergeCell ref="C60:O60"/>
    <mergeCell ref="N45:O45"/>
    <mergeCell ref="N58:O58"/>
    <mergeCell ref="N70:O70"/>
    <mergeCell ref="C47:O47"/>
    <mergeCell ref="C5:O5"/>
    <mergeCell ref="C3:O3"/>
    <mergeCell ref="C2:O2"/>
    <mergeCell ref="C6:O6"/>
    <mergeCell ref="C26:O26"/>
    <mergeCell ref="C4:O4"/>
    <mergeCell ref="N25:O25"/>
  </mergeCells>
  <pageMargins left="0.7" right="0.7" top="0.75" bottom="0.75" header="0.3" footer="0.3"/>
  <pageSetup scale="23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52"/>
  <sheetViews>
    <sheetView view="pageBreakPreview" zoomScale="60" zoomScaleNormal="92" workbookViewId="0">
      <selection activeCell="P41" sqref="P41"/>
    </sheetView>
  </sheetViews>
  <sheetFormatPr baseColWidth="10" defaultColWidth="10.85546875" defaultRowHeight="12.75"/>
  <cols>
    <col min="1" max="1" width="24.28515625" style="2" customWidth="1"/>
    <col min="2" max="2" width="13.140625" style="2" customWidth="1"/>
    <col min="3" max="3" width="13.5703125" style="2" customWidth="1"/>
    <col min="4" max="4" width="20.7109375" style="2" bestFit="1" customWidth="1"/>
    <col min="5" max="5" width="23.28515625" style="2" bestFit="1" customWidth="1"/>
    <col min="6" max="6" width="8.5703125" style="2" customWidth="1"/>
    <col min="7" max="7" width="12.5703125" style="2" customWidth="1"/>
    <col min="8" max="8" width="9.7109375" style="2" customWidth="1"/>
    <col min="9" max="9" width="9.42578125" style="2" customWidth="1"/>
    <col min="10" max="10" width="10.85546875" style="2" customWidth="1"/>
    <col min="11" max="11" width="9.7109375" style="2" customWidth="1"/>
    <col min="12" max="12" width="8.7109375" style="2" customWidth="1"/>
    <col min="13" max="13" width="8.28515625" style="2" customWidth="1"/>
    <col min="14" max="14" width="10.42578125" style="2" customWidth="1"/>
    <col min="15" max="15" width="9.42578125" style="2" customWidth="1"/>
    <col min="16" max="16" width="13.140625" style="2" customWidth="1"/>
    <col min="17" max="17" width="13.85546875" style="2" customWidth="1"/>
    <col min="18" max="18" width="10.5703125" style="2" customWidth="1"/>
    <col min="19" max="19" width="9" style="2" customWidth="1"/>
    <col min="20" max="20" width="11.42578125" style="2" customWidth="1"/>
    <col min="21" max="21" width="13.140625" style="2" customWidth="1"/>
    <col min="22" max="16384" width="10.85546875" style="2"/>
  </cols>
  <sheetData>
    <row r="1" spans="1:21" s="12" customFormat="1" ht="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s="12" customFormat="1" ht="15">
      <c r="A2" s="15" t="s">
        <v>58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s="12" customFormat="1" ht="15">
      <c r="A3" s="15" t="s">
        <v>90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s="12" customFormat="1" ht="15">
      <c r="A4" s="15" t="s">
        <v>191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s="12" customFormat="1" ht="15">
      <c r="A5" s="15" t="s">
        <v>219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s="12" customFormat="1" ht="1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ht="15">
      <c r="A7" t="s">
        <v>46</v>
      </c>
      <c r="B7" t="s">
        <v>2</v>
      </c>
      <c r="C7" t="s">
        <v>1</v>
      </c>
      <c r="D7" t="s">
        <v>3</v>
      </c>
      <c r="E7" t="s">
        <v>4</v>
      </c>
      <c r="F7" t="s">
        <v>254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47</v>
      </c>
      <c r="N7" t="s">
        <v>12</v>
      </c>
      <c r="O7" t="s">
        <v>13</v>
      </c>
      <c r="P7" t="s">
        <v>136</v>
      </c>
      <c r="Q7" t="s">
        <v>215</v>
      </c>
      <c r="R7" t="s">
        <v>32</v>
      </c>
      <c r="S7" t="s">
        <v>14</v>
      </c>
      <c r="T7" t="s">
        <v>15</v>
      </c>
      <c r="U7" t="s">
        <v>17</v>
      </c>
    </row>
    <row r="8" spans="1:21" ht="15">
      <c r="A8" t="s">
        <v>48</v>
      </c>
      <c r="B8">
        <v>0</v>
      </c>
      <c r="C8">
        <v>0</v>
      </c>
      <c r="D8">
        <v>0</v>
      </c>
      <c r="E8">
        <v>7682</v>
      </c>
      <c r="F8">
        <v>0</v>
      </c>
      <c r="G8">
        <v>102067</v>
      </c>
      <c r="H8">
        <v>0</v>
      </c>
      <c r="I8">
        <v>0</v>
      </c>
      <c r="J8">
        <v>1036</v>
      </c>
      <c r="K8">
        <v>0</v>
      </c>
      <c r="L8">
        <v>58650</v>
      </c>
      <c r="M8">
        <v>0</v>
      </c>
      <c r="N8">
        <v>14508</v>
      </c>
      <c r="O8">
        <v>0</v>
      </c>
      <c r="P8">
        <v>175441</v>
      </c>
      <c r="Q8">
        <v>66446</v>
      </c>
      <c r="R8">
        <v>0</v>
      </c>
      <c r="S8">
        <v>620</v>
      </c>
      <c r="T8">
        <v>158713</v>
      </c>
      <c r="U8">
        <f>SUM(B8:T8)</f>
        <v>585163</v>
      </c>
    </row>
    <row r="9" spans="1:21" ht="15">
      <c r="A9" t="s">
        <v>49</v>
      </c>
      <c r="B9">
        <v>0</v>
      </c>
      <c r="C9">
        <v>0</v>
      </c>
      <c r="D9">
        <v>0</v>
      </c>
      <c r="E9">
        <v>0</v>
      </c>
      <c r="F9">
        <v>0</v>
      </c>
      <c r="G9">
        <v>1251308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8614</v>
      </c>
      <c r="O9">
        <v>0</v>
      </c>
      <c r="P9">
        <v>390199</v>
      </c>
      <c r="Q9">
        <v>0</v>
      </c>
      <c r="R9">
        <v>0</v>
      </c>
      <c r="S9">
        <v>0</v>
      </c>
      <c r="T9">
        <v>12406</v>
      </c>
      <c r="U9">
        <f t="shared" ref="U9:U11" si="0">SUM(B9:T9)</f>
        <v>1662527</v>
      </c>
    </row>
    <row r="10" spans="1:21" ht="15">
      <c r="A10" t="s">
        <v>50</v>
      </c>
      <c r="B10">
        <v>0</v>
      </c>
      <c r="C10">
        <v>0</v>
      </c>
      <c r="D10">
        <v>41007</v>
      </c>
      <c r="E10">
        <v>4309</v>
      </c>
      <c r="F10">
        <v>0</v>
      </c>
      <c r="G10">
        <v>0</v>
      </c>
      <c r="H10">
        <v>0</v>
      </c>
      <c r="I10">
        <v>0</v>
      </c>
      <c r="J10">
        <v>181300</v>
      </c>
      <c r="K10">
        <v>0</v>
      </c>
      <c r="L10">
        <v>25441</v>
      </c>
      <c r="M10">
        <v>0</v>
      </c>
      <c r="N10">
        <v>179280</v>
      </c>
      <c r="O10">
        <v>524799</v>
      </c>
      <c r="P10">
        <v>294450</v>
      </c>
      <c r="Q10">
        <v>561566</v>
      </c>
      <c r="R10">
        <v>19400</v>
      </c>
      <c r="S10">
        <v>0</v>
      </c>
      <c r="T10">
        <v>0</v>
      </c>
      <c r="U10">
        <f t="shared" si="0"/>
        <v>1831552</v>
      </c>
    </row>
    <row r="11" spans="1:21" ht="15">
      <c r="A11" t="s">
        <v>51</v>
      </c>
      <c r="B11">
        <v>48453</v>
      </c>
      <c r="C11">
        <v>0</v>
      </c>
      <c r="D11">
        <v>0</v>
      </c>
      <c r="E11">
        <v>434648</v>
      </c>
      <c r="F11">
        <v>0</v>
      </c>
      <c r="G11">
        <v>0</v>
      </c>
      <c r="H11">
        <v>422539</v>
      </c>
      <c r="I11">
        <v>32629</v>
      </c>
      <c r="J11"/>
      <c r="K11">
        <v>0</v>
      </c>
      <c r="L11">
        <v>0</v>
      </c>
      <c r="M11">
        <v>0</v>
      </c>
      <c r="N11"/>
      <c r="O11">
        <v>0</v>
      </c>
      <c r="P11">
        <v>205720</v>
      </c>
      <c r="Q11">
        <v>829734</v>
      </c>
      <c r="R11">
        <v>136836</v>
      </c>
      <c r="S11">
        <v>0</v>
      </c>
      <c r="T11">
        <v>11781</v>
      </c>
      <c r="U11">
        <f t="shared" si="0"/>
        <v>2122340</v>
      </c>
    </row>
    <row r="12" spans="1:21" ht="15">
      <c r="A12" t="s">
        <v>255</v>
      </c>
      <c r="B12">
        <f>SUM(B8:B11)</f>
        <v>48453</v>
      </c>
      <c r="C12">
        <f t="shared" ref="C12:U12" si="1">SUM(C8:C11)</f>
        <v>0</v>
      </c>
      <c r="D12">
        <f t="shared" si="1"/>
        <v>41007</v>
      </c>
      <c r="E12">
        <f t="shared" si="1"/>
        <v>446639</v>
      </c>
      <c r="F12">
        <f t="shared" si="1"/>
        <v>0</v>
      </c>
      <c r="G12">
        <f t="shared" si="1"/>
        <v>1353375</v>
      </c>
      <c r="H12">
        <f t="shared" si="1"/>
        <v>422539</v>
      </c>
      <c r="I12">
        <f t="shared" si="1"/>
        <v>32629</v>
      </c>
      <c r="J12">
        <f t="shared" si="1"/>
        <v>182336</v>
      </c>
      <c r="K12">
        <f t="shared" si="1"/>
        <v>0</v>
      </c>
      <c r="L12">
        <f t="shared" si="1"/>
        <v>84091</v>
      </c>
      <c r="M12">
        <f t="shared" si="1"/>
        <v>0</v>
      </c>
      <c r="N12">
        <f t="shared" si="1"/>
        <v>202402</v>
      </c>
      <c r="O12">
        <f t="shared" si="1"/>
        <v>524799</v>
      </c>
      <c r="P12">
        <f t="shared" si="1"/>
        <v>1065810</v>
      </c>
      <c r="Q12">
        <f t="shared" si="1"/>
        <v>1457746</v>
      </c>
      <c r="R12">
        <f t="shared" si="1"/>
        <v>156236</v>
      </c>
      <c r="S12">
        <f t="shared" si="1"/>
        <v>620</v>
      </c>
      <c r="T12">
        <f t="shared" si="1"/>
        <v>182900</v>
      </c>
      <c r="U12">
        <f t="shared" si="1"/>
        <v>6201582</v>
      </c>
    </row>
    <row r="13" spans="1:21" ht="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>
      <c r="A14" t="s">
        <v>44</v>
      </c>
      <c r="B14" t="s">
        <v>2</v>
      </c>
      <c r="C14" t="s">
        <v>1</v>
      </c>
      <c r="D14" t="s">
        <v>3</v>
      </c>
      <c r="E14" t="s">
        <v>4</v>
      </c>
      <c r="F14" t="s">
        <v>254</v>
      </c>
      <c r="G14" t="s">
        <v>6</v>
      </c>
      <c r="H14" t="s">
        <v>7</v>
      </c>
      <c r="I14" t="s">
        <v>8</v>
      </c>
      <c r="J14" t="s">
        <v>9</v>
      </c>
      <c r="K14" t="s">
        <v>10</v>
      </c>
      <c r="L14" t="s">
        <v>11</v>
      </c>
      <c r="M14" t="s">
        <v>47</v>
      </c>
      <c r="N14" t="s">
        <v>12</v>
      </c>
      <c r="O14" t="s">
        <v>13</v>
      </c>
      <c r="P14" t="s">
        <v>78</v>
      </c>
      <c r="Q14" t="s">
        <v>215</v>
      </c>
      <c r="R14" t="s">
        <v>32</v>
      </c>
      <c r="S14" t="s">
        <v>14</v>
      </c>
      <c r="T14" t="s">
        <v>15</v>
      </c>
      <c r="U14" t="s">
        <v>17</v>
      </c>
    </row>
    <row r="15" spans="1:21" ht="15">
      <c r="A15" t="s">
        <v>48</v>
      </c>
      <c r="B15">
        <v>0</v>
      </c>
      <c r="C15">
        <v>0</v>
      </c>
      <c r="D15">
        <v>0</v>
      </c>
      <c r="E15">
        <v>29914</v>
      </c>
      <c r="F15">
        <v>0</v>
      </c>
      <c r="G15">
        <v>0</v>
      </c>
      <c r="H15">
        <v>0</v>
      </c>
      <c r="I15">
        <v>0</v>
      </c>
      <c r="J15">
        <v>37327</v>
      </c>
      <c r="K15">
        <v>0</v>
      </c>
      <c r="L15">
        <v>0</v>
      </c>
      <c r="M15">
        <v>0</v>
      </c>
      <c r="N15">
        <v>34687</v>
      </c>
      <c r="O15">
        <v>0</v>
      </c>
      <c r="P15">
        <v>47662</v>
      </c>
      <c r="Q15">
        <v>44408</v>
      </c>
      <c r="R15">
        <v>18004</v>
      </c>
      <c r="S15">
        <v>2</v>
      </c>
      <c r="T15">
        <v>4753</v>
      </c>
      <c r="U15">
        <f>SUM(B15:T15)</f>
        <v>216757</v>
      </c>
    </row>
    <row r="16" spans="1:21" ht="15">
      <c r="A16" t="s">
        <v>49</v>
      </c>
      <c r="B16">
        <v>0</v>
      </c>
      <c r="C16">
        <v>0</v>
      </c>
      <c r="D16">
        <v>0</v>
      </c>
      <c r="E16">
        <v>0</v>
      </c>
      <c r="F16">
        <v>0</v>
      </c>
      <c r="G16">
        <v>270016</v>
      </c>
      <c r="H16">
        <v>0</v>
      </c>
      <c r="I16">
        <v>0</v>
      </c>
      <c r="J16">
        <v>9355</v>
      </c>
      <c r="K16">
        <v>0</v>
      </c>
      <c r="L16">
        <v>0</v>
      </c>
      <c r="M16">
        <v>0</v>
      </c>
      <c r="N16">
        <v>19070</v>
      </c>
      <c r="O16">
        <v>0</v>
      </c>
      <c r="P16">
        <v>199791.38</v>
      </c>
      <c r="Q16">
        <v>0</v>
      </c>
      <c r="R16">
        <v>0</v>
      </c>
      <c r="S16">
        <v>0</v>
      </c>
      <c r="T16">
        <v>74825</v>
      </c>
      <c r="U16">
        <f t="shared" ref="U16:U18" si="2">SUM(B16:T16)</f>
        <v>573057.38</v>
      </c>
    </row>
    <row r="17" spans="1:21" ht="15">
      <c r="A17" t="s">
        <v>50</v>
      </c>
      <c r="B17">
        <v>0</v>
      </c>
      <c r="C17">
        <v>0</v>
      </c>
      <c r="D17">
        <v>95099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12380</v>
      </c>
      <c r="O17">
        <v>0</v>
      </c>
      <c r="P17">
        <v>35419</v>
      </c>
      <c r="Q17">
        <v>33409</v>
      </c>
      <c r="R17">
        <v>11000</v>
      </c>
      <c r="S17">
        <v>0</v>
      </c>
      <c r="T17"/>
      <c r="U17">
        <f t="shared" si="2"/>
        <v>187307</v>
      </c>
    </row>
    <row r="18" spans="1:21" ht="15">
      <c r="A18" t="s">
        <v>51</v>
      </c>
      <c r="B18">
        <v>0</v>
      </c>
      <c r="C18">
        <v>0</v>
      </c>
      <c r="D18">
        <v>11959</v>
      </c>
      <c r="E18">
        <v>0</v>
      </c>
      <c r="F18">
        <v>0</v>
      </c>
      <c r="G18">
        <v>0</v>
      </c>
      <c r="H18">
        <v>215287</v>
      </c>
      <c r="I18">
        <v>4987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2000</v>
      </c>
      <c r="Q18">
        <v>7409</v>
      </c>
      <c r="R18"/>
      <c r="S18">
        <v>0</v>
      </c>
      <c r="T18"/>
      <c r="U18">
        <f t="shared" si="2"/>
        <v>241642</v>
      </c>
    </row>
    <row r="19" spans="1:21" ht="15">
      <c r="A19" t="s">
        <v>256</v>
      </c>
      <c r="B19">
        <f>SUM(B15:B18)</f>
        <v>0</v>
      </c>
      <c r="C19">
        <f t="shared" ref="C19:T19" si="3">SUM(C15:C18)</f>
        <v>0</v>
      </c>
      <c r="D19">
        <f t="shared" si="3"/>
        <v>107058</v>
      </c>
      <c r="E19">
        <f t="shared" si="3"/>
        <v>29914</v>
      </c>
      <c r="F19">
        <f t="shared" si="3"/>
        <v>0</v>
      </c>
      <c r="G19">
        <f t="shared" si="3"/>
        <v>270016</v>
      </c>
      <c r="H19">
        <f t="shared" si="3"/>
        <v>215287</v>
      </c>
      <c r="I19">
        <f t="shared" si="3"/>
        <v>4987</v>
      </c>
      <c r="J19">
        <f t="shared" si="3"/>
        <v>46682</v>
      </c>
      <c r="K19">
        <f t="shared" si="3"/>
        <v>0</v>
      </c>
      <c r="L19">
        <f t="shared" si="3"/>
        <v>0</v>
      </c>
      <c r="M19">
        <f t="shared" si="3"/>
        <v>0</v>
      </c>
      <c r="N19">
        <f t="shared" si="3"/>
        <v>66137</v>
      </c>
      <c r="O19">
        <f t="shared" si="3"/>
        <v>0</v>
      </c>
      <c r="P19">
        <f t="shared" si="3"/>
        <v>284872.38</v>
      </c>
      <c r="Q19">
        <f t="shared" si="3"/>
        <v>85226</v>
      </c>
      <c r="R19">
        <f t="shared" si="3"/>
        <v>29004</v>
      </c>
      <c r="S19">
        <f t="shared" si="3"/>
        <v>2</v>
      </c>
      <c r="T19">
        <f t="shared" si="3"/>
        <v>79578</v>
      </c>
      <c r="U19">
        <f t="shared" ref="U19" si="4">SUM(U15:U18)</f>
        <v>1218763.3799999999</v>
      </c>
    </row>
    <row r="20" spans="1:21" ht="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15">
      <c r="A21" t="s">
        <v>45</v>
      </c>
      <c r="B21" t="s">
        <v>2</v>
      </c>
      <c r="C21" t="s">
        <v>1</v>
      </c>
      <c r="D21" t="s">
        <v>3</v>
      </c>
      <c r="E21" t="s">
        <v>4</v>
      </c>
      <c r="F21" t="s">
        <v>254</v>
      </c>
      <c r="G21" t="s">
        <v>6</v>
      </c>
      <c r="H21" t="s">
        <v>7</v>
      </c>
      <c r="I21" t="s">
        <v>8</v>
      </c>
      <c r="J21" t="s">
        <v>9</v>
      </c>
      <c r="K21" t="s">
        <v>10</v>
      </c>
      <c r="L21" t="s">
        <v>11</v>
      </c>
      <c r="M21" t="s">
        <v>47</v>
      </c>
      <c r="N21" t="s">
        <v>12</v>
      </c>
      <c r="O21" t="s">
        <v>13</v>
      </c>
      <c r="P21" t="s">
        <v>78</v>
      </c>
      <c r="Q21" t="s">
        <v>215</v>
      </c>
      <c r="R21" t="s">
        <v>32</v>
      </c>
      <c r="S21" t="s">
        <v>14</v>
      </c>
      <c r="T21" t="s">
        <v>15</v>
      </c>
      <c r="U21" t="s">
        <v>17</v>
      </c>
    </row>
    <row r="22" spans="1:21" ht="15">
      <c r="A22" t="s">
        <v>42</v>
      </c>
      <c r="B22">
        <v>0</v>
      </c>
      <c r="C22">
        <v>0</v>
      </c>
      <c r="D22">
        <v>0</v>
      </c>
      <c r="E22">
        <v>0</v>
      </c>
      <c r="F22">
        <v>0</v>
      </c>
      <c r="G22">
        <v>728402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164</v>
      </c>
      <c r="O22">
        <v>0</v>
      </c>
      <c r="P22">
        <v>80847</v>
      </c>
      <c r="Q22">
        <v>0</v>
      </c>
      <c r="R22">
        <v>0</v>
      </c>
      <c r="S22">
        <v>0</v>
      </c>
      <c r="T22">
        <v>1348</v>
      </c>
      <c r="U22">
        <f>SUM(B22:T22)</f>
        <v>810761</v>
      </c>
    </row>
    <row r="23" spans="1:21" ht="15">
      <c r="A23" t="s">
        <v>43</v>
      </c>
      <c r="B23">
        <v>0</v>
      </c>
      <c r="C23">
        <v>0</v>
      </c>
      <c r="D23">
        <v>0</v>
      </c>
      <c r="E23">
        <v>0</v>
      </c>
      <c r="F23">
        <v>0</v>
      </c>
      <c r="G23">
        <v>423668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3807</v>
      </c>
      <c r="O23">
        <v>0</v>
      </c>
      <c r="P23">
        <v>90734</v>
      </c>
      <c r="Q23">
        <v>0</v>
      </c>
      <c r="R23">
        <v>0</v>
      </c>
      <c r="S23">
        <v>0</v>
      </c>
      <c r="T23">
        <v>0</v>
      </c>
      <c r="U23">
        <f>SUM(B23:T23)</f>
        <v>518209</v>
      </c>
    </row>
    <row r="24" spans="1:21" ht="15">
      <c r="A24" t="s">
        <v>258</v>
      </c>
      <c r="B24">
        <f>SUM(B22:B23)</f>
        <v>0</v>
      </c>
      <c r="C24">
        <f t="shared" ref="C24:T24" si="5">SUM(C22:C23)</f>
        <v>0</v>
      </c>
      <c r="D24">
        <f t="shared" si="5"/>
        <v>0</v>
      </c>
      <c r="E24">
        <f t="shared" si="5"/>
        <v>0</v>
      </c>
      <c r="F24">
        <f t="shared" si="5"/>
        <v>0</v>
      </c>
      <c r="G24">
        <f t="shared" si="5"/>
        <v>1152070</v>
      </c>
      <c r="H24">
        <f t="shared" si="5"/>
        <v>0</v>
      </c>
      <c r="I24">
        <f t="shared" si="5"/>
        <v>0</v>
      </c>
      <c r="J24">
        <f t="shared" si="5"/>
        <v>0</v>
      </c>
      <c r="K24">
        <f t="shared" si="5"/>
        <v>0</v>
      </c>
      <c r="L24">
        <f t="shared" si="5"/>
        <v>0</v>
      </c>
      <c r="M24">
        <f t="shared" si="5"/>
        <v>0</v>
      </c>
      <c r="N24">
        <f t="shared" si="5"/>
        <v>3971</v>
      </c>
      <c r="O24">
        <f t="shared" si="5"/>
        <v>0</v>
      </c>
      <c r="P24">
        <f t="shared" si="5"/>
        <v>171581</v>
      </c>
      <c r="Q24">
        <f t="shared" si="5"/>
        <v>0</v>
      </c>
      <c r="R24">
        <f t="shared" si="5"/>
        <v>0</v>
      </c>
      <c r="S24">
        <f t="shared" si="5"/>
        <v>0</v>
      </c>
      <c r="T24">
        <f t="shared" si="5"/>
        <v>1348</v>
      </c>
      <c r="U24">
        <f t="shared" ref="U24" si="6">SUM(U22:U23)</f>
        <v>1328970</v>
      </c>
    </row>
    <row r="25" spans="1:21" ht="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15">
      <c r="A26" t="s">
        <v>257</v>
      </c>
      <c r="B26">
        <f>B12+B19+B24</f>
        <v>48453</v>
      </c>
      <c r="C26">
        <f t="shared" ref="C26:U26" si="7">C12+C19+C24</f>
        <v>0</v>
      </c>
      <c r="D26">
        <f t="shared" si="7"/>
        <v>148065</v>
      </c>
      <c r="E26">
        <f t="shared" si="7"/>
        <v>476553</v>
      </c>
      <c r="F26">
        <f t="shared" si="7"/>
        <v>0</v>
      </c>
      <c r="G26">
        <f t="shared" si="7"/>
        <v>2775461</v>
      </c>
      <c r="H26">
        <f t="shared" si="7"/>
        <v>637826</v>
      </c>
      <c r="I26">
        <f t="shared" si="7"/>
        <v>37616</v>
      </c>
      <c r="J26">
        <f t="shared" si="7"/>
        <v>229018</v>
      </c>
      <c r="K26">
        <f t="shared" si="7"/>
        <v>0</v>
      </c>
      <c r="L26">
        <f t="shared" si="7"/>
        <v>84091</v>
      </c>
      <c r="M26">
        <f t="shared" si="7"/>
        <v>0</v>
      </c>
      <c r="N26">
        <f t="shared" si="7"/>
        <v>272510</v>
      </c>
      <c r="O26">
        <f t="shared" si="7"/>
        <v>524799</v>
      </c>
      <c r="P26">
        <f t="shared" si="7"/>
        <v>1522263.38</v>
      </c>
      <c r="Q26">
        <f t="shared" si="7"/>
        <v>1542972</v>
      </c>
      <c r="R26">
        <f t="shared" si="7"/>
        <v>185240</v>
      </c>
      <c r="S26">
        <f t="shared" si="7"/>
        <v>622</v>
      </c>
      <c r="T26">
        <f t="shared" si="7"/>
        <v>263826</v>
      </c>
      <c r="U26">
        <f t="shared" si="7"/>
        <v>8749315.379999999</v>
      </c>
    </row>
    <row r="27" spans="1:21" s="12" customFormat="1" ht="15">
      <c r="A27" t="s">
        <v>66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s="12" customFormat="1" ht="15">
      <c r="A28" t="s">
        <v>79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s="12" customFormat="1" ht="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s="12" customFormat="1" ht="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s="12" customFormat="1" ht="15">
      <c r="A31" s="15" t="s">
        <v>192</v>
      </c>
      <c r="B31" s="15"/>
      <c r="C31" s="15"/>
      <c r="D31" s="15"/>
      <c r="E31" s="15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s="12" customFormat="1" ht="15">
      <c r="A32" s="15" t="s">
        <v>225</v>
      </c>
      <c r="B32" s="15"/>
      <c r="C32" s="15"/>
      <c r="D32" s="15"/>
      <c r="E32" s="15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s="12" customFormat="1" ht="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45" customHeight="1">
      <c r="A34" t="s">
        <v>46</v>
      </c>
      <c r="B34">
        <v>2023</v>
      </c>
      <c r="C34">
        <v>2024</v>
      </c>
      <c r="D34" t="s">
        <v>62</v>
      </c>
      <c r="E34" t="s">
        <v>70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5">
      <c r="A35" t="s">
        <v>73</v>
      </c>
      <c r="B35">
        <v>722307.12000000011</v>
      </c>
      <c r="C35">
        <v>585163</v>
      </c>
      <c r="D35">
        <f>C35-B35</f>
        <v>-137144.12000000011</v>
      </c>
      <c r="E35">
        <f>D35/B35</f>
        <v>-0.18986953915115787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5">
      <c r="A36" t="s">
        <v>71</v>
      </c>
      <c r="B36">
        <v>1602993.99</v>
      </c>
      <c r="C36">
        <v>1662527</v>
      </c>
      <c r="D36">
        <f t="shared" ref="D36:D38" si="8">C36-B36</f>
        <v>59533.010000000009</v>
      </c>
      <c r="E36">
        <f t="shared" ref="E36:E38" si="9">D36/B36</f>
        <v>3.7138635809857282E-2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5">
      <c r="A37" t="s">
        <v>50</v>
      </c>
      <c r="B37">
        <v>1689316</v>
      </c>
      <c r="C37">
        <v>1831552</v>
      </c>
      <c r="D37">
        <f t="shared" si="8"/>
        <v>142236</v>
      </c>
      <c r="E37">
        <f t="shared" si="9"/>
        <v>8.4197391133452829E-2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>
      <c r="A38" t="s">
        <v>51</v>
      </c>
      <c r="B38">
        <v>2234728</v>
      </c>
      <c r="C38">
        <v>2122340</v>
      </c>
      <c r="D38">
        <f t="shared" si="8"/>
        <v>-112388</v>
      </c>
      <c r="E38">
        <f t="shared" si="9"/>
        <v>-5.0291579109403919E-2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5">
      <c r="A39" t="s">
        <v>52</v>
      </c>
      <c r="B39">
        <f>SUM(B35:B38)</f>
        <v>6249345.1100000003</v>
      </c>
      <c r="C39">
        <f>SUM(C35:C38)</f>
        <v>6201582</v>
      </c>
      <c r="D39">
        <f t="shared" ref="D39" si="10">SUM(D35:D38)</f>
        <v>-47763.110000000102</v>
      </c>
      <c r="E39">
        <f t="shared" ref="E39" si="11">D39/B39</f>
        <v>-7.6428984412416452E-3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26.25" customHeight="1">
      <c r="A41" t="s">
        <v>44</v>
      </c>
      <c r="B41">
        <v>2023</v>
      </c>
      <c r="C41">
        <v>2024</v>
      </c>
      <c r="D41" t="s">
        <v>62</v>
      </c>
      <c r="E41" t="s">
        <v>70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5">
      <c r="A42" t="s">
        <v>72</v>
      </c>
      <c r="B42">
        <v>146931.78</v>
      </c>
      <c r="C42">
        <v>216757</v>
      </c>
      <c r="D42">
        <f>C42-B42</f>
        <v>69825.22</v>
      </c>
      <c r="E42">
        <f>D42/B42</f>
        <v>0.47522203841810123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>
      <c r="A43" t="s">
        <v>71</v>
      </c>
      <c r="B43">
        <v>590865.22</v>
      </c>
      <c r="C43">
        <v>573057.38</v>
      </c>
      <c r="D43">
        <f t="shared" ref="D43:D45" si="12">C43-B43</f>
        <v>-17807.839999999967</v>
      </c>
      <c r="E43">
        <f t="shared" ref="E43:E45" si="13">D43/B43</f>
        <v>-3.0138582196460924E-2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5">
      <c r="A44" t="s">
        <v>98</v>
      </c>
      <c r="B44">
        <v>92956</v>
      </c>
      <c r="C44">
        <v>187307</v>
      </c>
      <c r="D44">
        <f t="shared" si="12"/>
        <v>94351</v>
      </c>
      <c r="E44">
        <f t="shared" si="13"/>
        <v>1.0150071001333965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5">
      <c r="A45" t="s">
        <v>97</v>
      </c>
      <c r="B45">
        <v>320352</v>
      </c>
      <c r="C45">
        <v>241642</v>
      </c>
      <c r="D45">
        <f t="shared" si="12"/>
        <v>-78710</v>
      </c>
      <c r="E45">
        <f t="shared" si="13"/>
        <v>-0.24569848167016281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5">
      <c r="A46" t="s">
        <v>61</v>
      </c>
      <c r="B46">
        <f>SUM(B42:B45)</f>
        <v>1151105</v>
      </c>
      <c r="C46">
        <f>SUM(C42:C45)</f>
        <v>1218763.3799999999</v>
      </c>
      <c r="D46">
        <f t="shared" ref="D46" si="14">SUM(D42:D45)</f>
        <v>67658.380000000034</v>
      </c>
      <c r="E46">
        <f t="shared" ref="E46" si="15">D46/B46</f>
        <v>5.8776896981595973E-2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4" customHeight="1">
      <c r="A48" t="s">
        <v>45</v>
      </c>
      <c r="B48">
        <v>2023</v>
      </c>
      <c r="C48">
        <v>2024</v>
      </c>
      <c r="D48" t="s">
        <v>62</v>
      </c>
      <c r="E48" t="s">
        <v>70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31" ht="15">
      <c r="A49" t="s">
        <v>42</v>
      </c>
      <c r="B49">
        <v>802749</v>
      </c>
      <c r="C49">
        <v>810761</v>
      </c>
      <c r="D49">
        <f>C49-B49</f>
        <v>8012</v>
      </c>
      <c r="E49">
        <f>D49/B49</f>
        <v>9.9807038065447603E-3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31" ht="15">
      <c r="A50" t="s">
        <v>53</v>
      </c>
      <c r="B50">
        <v>701221</v>
      </c>
      <c r="C50">
        <v>518209</v>
      </c>
      <c r="D50">
        <f>C50-B50</f>
        <v>-183012</v>
      </c>
      <c r="E50">
        <f>D50/B50</f>
        <v>-0.26099047233325873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31" ht="15">
      <c r="A51" t="s">
        <v>60</v>
      </c>
      <c r="B51">
        <f>SUM(B49:B50)</f>
        <v>1503970</v>
      </c>
      <c r="C51">
        <f>SUM(C49:C50)</f>
        <v>1328970</v>
      </c>
      <c r="D51">
        <f t="shared" ref="D51" si="16">SUM(D49:D50)</f>
        <v>-175000</v>
      </c>
      <c r="E51">
        <f>D51/B51</f>
        <v>-0.1163587039635099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31" ht="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31" ht="15">
      <c r="A53" t="s">
        <v>193</v>
      </c>
      <c r="B53">
        <f>B39+B46+B51</f>
        <v>8904420.1099999994</v>
      </c>
      <c r="C53">
        <f t="shared" ref="C53:D53" si="17">C39+C46+C51</f>
        <v>8749315.379999999</v>
      </c>
      <c r="D53">
        <f t="shared" si="17"/>
        <v>-155104.73000000007</v>
      </c>
      <c r="E53">
        <f>D53/B53</f>
        <v>-1.741884682931925E-2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31" s="12" customFormat="1" ht="15">
      <c r="A54" t="s">
        <v>66</v>
      </c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31" s="12" customFormat="1" ht="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31" s="12" customFormat="1" ht="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31" s="12" customFormat="1" ht="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31" s="12" customFormat="1" ht="15" customHeight="1">
      <c r="A58" s="15" t="s">
        <v>99</v>
      </c>
      <c r="B58" s="15"/>
      <c r="C58" s="15"/>
      <c r="D58" s="15"/>
      <c r="E58" s="1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31" s="12" customFormat="1" ht="15" customHeight="1">
      <c r="A59" s="15" t="s">
        <v>241</v>
      </c>
      <c r="B59" s="15"/>
      <c r="C59" s="15"/>
      <c r="D59" s="15"/>
      <c r="E59" s="1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31" ht="15">
      <c r="A60"/>
      <c r="B60">
        <v>2023</v>
      </c>
      <c r="C60">
        <v>2024</v>
      </c>
      <c r="D60" t="s">
        <v>82</v>
      </c>
      <c r="E60" t="s">
        <v>81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 ht="15">
      <c r="A61" t="s">
        <v>1</v>
      </c>
      <c r="B61">
        <v>0</v>
      </c>
      <c r="C61">
        <v>0</v>
      </c>
      <c r="D61">
        <f>C61-B61</f>
        <v>0</v>
      </c>
      <c r="E61">
        <v>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ht="15">
      <c r="A62" t="s">
        <v>2</v>
      </c>
      <c r="B62">
        <v>95887</v>
      </c>
      <c r="C62">
        <v>48453</v>
      </c>
      <c r="D62">
        <f>C62-B62</f>
        <v>-47434</v>
      </c>
      <c r="E62">
        <f t="shared" ref="E62:E76" si="18">D62/B62</f>
        <v>-0.49468645384671539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15">
      <c r="A63" t="s">
        <v>3</v>
      </c>
      <c r="B63">
        <v>78854</v>
      </c>
      <c r="C63">
        <v>148065</v>
      </c>
      <c r="D63">
        <f t="shared" ref="D63:D74" si="19">C63-B63</f>
        <v>69211</v>
      </c>
      <c r="E63">
        <f t="shared" si="18"/>
        <v>0.87771070586146549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ht="15">
      <c r="A64" t="s">
        <v>4</v>
      </c>
      <c r="B64">
        <v>427760</v>
      </c>
      <c r="C64">
        <v>476553</v>
      </c>
      <c r="D64">
        <f t="shared" si="19"/>
        <v>48793</v>
      </c>
      <c r="E64">
        <f t="shared" si="18"/>
        <v>0.11406629885917337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 ht="15">
      <c r="A65" t="s">
        <v>6</v>
      </c>
      <c r="B65">
        <v>3011455.02</v>
      </c>
      <c r="C65">
        <v>2775461</v>
      </c>
      <c r="D65">
        <f t="shared" si="19"/>
        <v>-235994.02000000002</v>
      </c>
      <c r="E65">
        <f t="shared" si="18"/>
        <v>-7.8365447410866526E-2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 ht="15">
      <c r="A66" t="s">
        <v>7</v>
      </c>
      <c r="B66">
        <v>809232</v>
      </c>
      <c r="C66">
        <v>637826</v>
      </c>
      <c r="D66">
        <f t="shared" si="19"/>
        <v>-171406</v>
      </c>
      <c r="E66">
        <f t="shared" si="18"/>
        <v>-0.21181317594954227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ht="15">
      <c r="A67" t="s">
        <v>8</v>
      </c>
      <c r="B67">
        <v>13166</v>
      </c>
      <c r="C67">
        <v>37616</v>
      </c>
      <c r="D67">
        <f t="shared" si="19"/>
        <v>24450</v>
      </c>
      <c r="E67">
        <f t="shared" si="18"/>
        <v>1.8570560534710618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 ht="15">
      <c r="A68" t="s">
        <v>9</v>
      </c>
      <c r="B68">
        <v>222316</v>
      </c>
      <c r="C68">
        <v>229018</v>
      </c>
      <c r="D68">
        <f t="shared" si="19"/>
        <v>6702</v>
      </c>
      <c r="E68">
        <f t="shared" si="18"/>
        <v>3.0146278270569819E-2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 ht="15">
      <c r="A69" t="s">
        <v>11</v>
      </c>
      <c r="B69">
        <v>58717</v>
      </c>
      <c r="C69">
        <v>84091</v>
      </c>
      <c r="D69">
        <f t="shared" si="19"/>
        <v>25374</v>
      </c>
      <c r="E69">
        <f t="shared" si="18"/>
        <v>0.43214060663862253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 ht="15">
      <c r="A70" t="s">
        <v>12</v>
      </c>
      <c r="B70">
        <v>271913</v>
      </c>
      <c r="C70">
        <v>272510</v>
      </c>
      <c r="D70">
        <f t="shared" si="19"/>
        <v>597</v>
      </c>
      <c r="E70">
        <f t="shared" si="18"/>
        <v>2.1955551959634148E-3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 ht="15">
      <c r="A71" t="s">
        <v>78</v>
      </c>
      <c r="B71">
        <v>2694890</v>
      </c>
      <c r="C71">
        <v>3065235</v>
      </c>
      <c r="D71">
        <f>C71-B71</f>
        <v>370345</v>
      </c>
      <c r="E71">
        <f t="shared" si="18"/>
        <v>0.13742490417048561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 ht="15">
      <c r="A72" t="s">
        <v>13</v>
      </c>
      <c r="B72">
        <v>588723</v>
      </c>
      <c r="C72">
        <v>524799</v>
      </c>
      <c r="D72">
        <f t="shared" si="19"/>
        <v>-63924</v>
      </c>
      <c r="E72">
        <f t="shared" si="18"/>
        <v>-0.10858077567888463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 ht="15">
      <c r="A73" t="s">
        <v>32</v>
      </c>
      <c r="B73">
        <v>188996</v>
      </c>
      <c r="C73">
        <v>185240</v>
      </c>
      <c r="D73">
        <f t="shared" si="19"/>
        <v>-3756</v>
      </c>
      <c r="E73">
        <f t="shared" si="18"/>
        <v>-1.9873436474846028E-2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 ht="15">
      <c r="A74" t="s">
        <v>14</v>
      </c>
      <c r="B74">
        <v>0</v>
      </c>
      <c r="C74">
        <v>622</v>
      </c>
      <c r="D74">
        <f t="shared" si="19"/>
        <v>622</v>
      </c>
      <c r="E74">
        <v>1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 ht="15">
      <c r="A75" t="s">
        <v>15</v>
      </c>
      <c r="B75">
        <v>442511.57000000007</v>
      </c>
      <c r="C75">
        <v>263826</v>
      </c>
      <c r="D75">
        <f>C75-B75</f>
        <v>-178685.57000000007</v>
      </c>
      <c r="E75">
        <f t="shared" si="18"/>
        <v>-0.40379863966042751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 ht="15">
      <c r="A76" t="s">
        <v>257</v>
      </c>
      <c r="B76">
        <f>SUM(B61:B75)</f>
        <v>8904420.5899999999</v>
      </c>
      <c r="C76">
        <f>SUM(C61:C75)</f>
        <v>8749315</v>
      </c>
      <c r="D76">
        <f>C76-B76</f>
        <v>-155105.58999999985</v>
      </c>
      <c r="E76">
        <f t="shared" si="18"/>
        <v>-1.7418942471584202E-2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 s="12" customFormat="1" ht="15">
      <c r="A77" t="s">
        <v>66</v>
      </c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31" s="12" customFormat="1" ht="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31" s="12" customFormat="1" ht="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31" s="12" customFormat="1" ht="15">
      <c r="A80" s="15" t="s">
        <v>240</v>
      </c>
      <c r="B80" s="15"/>
      <c r="C80" s="15"/>
      <c r="D80" s="15"/>
      <c r="E80" s="15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s="12" customFormat="1" ht="1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ht="15">
      <c r="A82" t="s">
        <v>83</v>
      </c>
      <c r="B82">
        <v>2023</v>
      </c>
      <c r="C82">
        <v>2024</v>
      </c>
      <c r="D82" t="s">
        <v>176</v>
      </c>
      <c r="E82" t="s">
        <v>81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ht="15">
      <c r="A83" t="s">
        <v>46</v>
      </c>
      <c r="B83">
        <v>6249345.1100000003</v>
      </c>
      <c r="C83">
        <v>6201582</v>
      </c>
      <c r="D83">
        <f>C83-B83</f>
        <v>-47763.110000000335</v>
      </c>
      <c r="E83">
        <f>D83/B83</f>
        <v>-7.6428984412416825E-3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ht="15">
      <c r="A84" t="s">
        <v>56</v>
      </c>
      <c r="B84">
        <v>1151105</v>
      </c>
      <c r="C84">
        <v>1218763.3799999999</v>
      </c>
      <c r="D84">
        <f t="shared" ref="D84:D85" si="20">C84-B84</f>
        <v>67658.379999999888</v>
      </c>
      <c r="E84">
        <f t="shared" ref="E84:E85" si="21">D84/B84</f>
        <v>5.8776896981595848E-2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ht="15">
      <c r="A85" t="s">
        <v>45</v>
      </c>
      <c r="B85">
        <v>1503970</v>
      </c>
      <c r="C85">
        <v>1328970</v>
      </c>
      <c r="D85">
        <f t="shared" si="20"/>
        <v>-175000</v>
      </c>
      <c r="E85">
        <f t="shared" si="21"/>
        <v>-0.1163587039635099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ht="15">
      <c r="A86" t="s">
        <v>16</v>
      </c>
      <c r="B86">
        <f>SUM(B83:B85)</f>
        <v>8904420.1099999994</v>
      </c>
      <c r="C86">
        <f>SUM(C83:C85)</f>
        <v>8749315.379999999</v>
      </c>
      <c r="D86">
        <f t="shared" ref="D86" si="22">C86-B86</f>
        <v>-155104.73000000045</v>
      </c>
      <c r="E86">
        <f t="shared" ref="E86" si="23">D86/B86</f>
        <v>-1.7418846829319296E-2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s="12" customFormat="1" ht="15">
      <c r="A87" t="s">
        <v>66</v>
      </c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s="12" customFormat="1" ht="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s="12" customFormat="1" ht="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s="12" customFormat="1" ht="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12" customFormat="1" ht="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12" customFormat="1" ht="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s="12" customFormat="1" ht="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s="12" customFormat="1" ht="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s="12" customFormat="1" ht="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s="12" customFormat="1" ht="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12" customFormat="1" ht="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12" customFormat="1" ht="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s="12" customFormat="1" ht="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s="12" customFormat="1" ht="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s="12" customFormat="1" ht="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s="12" customFormat="1" ht="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12" customFormat="1" ht="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12" customFormat="1" ht="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12" customFormat="1" ht="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12" customFormat="1" ht="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12" customFormat="1" ht="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12" customFormat="1" ht="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12" customFormat="1" ht="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12" customFormat="1" ht="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12" customFormat="1" ht="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12" customFormat="1" ht="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1" s="12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1" s="12" customFormat="1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1" s="12" customFormat="1" ht="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1:21" s="12" customFormat="1" ht="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1:21" s="12" customFormat="1" ht="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1:21" s="12" customFormat="1" ht="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1:21" s="12" customFormat="1" ht="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1:21" s="12" customFormat="1" ht="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1:21" s="12" customFormat="1" ht="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1" s="12" customFormat="1" ht="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1" s="12" customFormat="1" ht="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1" s="12" customFormat="1"/>
    <row r="125" spans="1:21" s="12" customFormat="1"/>
    <row r="126" spans="1:21" s="12" customFormat="1"/>
    <row r="127" spans="1:21" s="12" customFormat="1"/>
    <row r="128" spans="1:21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</sheetData>
  <mergeCells count="9">
    <mergeCell ref="A32:E32"/>
    <mergeCell ref="A80:E80"/>
    <mergeCell ref="A2:U2"/>
    <mergeCell ref="A31:E31"/>
    <mergeCell ref="A5:U5"/>
    <mergeCell ref="A4:U4"/>
    <mergeCell ref="A3:U3"/>
    <mergeCell ref="A58:E58"/>
    <mergeCell ref="A59:E59"/>
  </mergeCells>
  <pageMargins left="0.7" right="0.7" top="0.75" bottom="0.75" header="0.3" footer="0.3"/>
  <pageSetup scale="35" orientation="landscape" horizontalDpi="4294967293" verticalDpi="0" r:id="rId1"/>
  <rowBreaks count="1" manualBreakCount="1">
    <brk id="93" max="20" man="1"/>
  </rowBreaks>
  <ignoredErrors>
    <ignoredError sqref="B46:C46 B86:C86 B39:D39 B76:C76 B51:C5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47F2-EE14-4D0D-BA9A-86283C0D1845}">
  <dimension ref="A1:M137"/>
  <sheetViews>
    <sheetView view="pageBreakPreview" zoomScale="60" zoomScaleNormal="100" workbookViewId="0">
      <selection activeCell="C105" sqref="C105"/>
    </sheetView>
  </sheetViews>
  <sheetFormatPr baseColWidth="10" defaultRowHeight="15"/>
  <cols>
    <col min="1" max="1" width="11.5703125" style="5"/>
    <col min="2" max="2" width="25.28515625" customWidth="1"/>
    <col min="3" max="3" width="20.85546875" customWidth="1"/>
    <col min="4" max="4" width="22.42578125" customWidth="1"/>
    <col min="5" max="5" width="18" customWidth="1"/>
    <col min="6" max="6" width="20" customWidth="1"/>
    <col min="7" max="7" width="24.28515625" customWidth="1"/>
    <col min="8" max="8" width="21.85546875" style="5" bestFit="1" customWidth="1"/>
    <col min="9" max="9" width="15.85546875" style="5" bestFit="1" customWidth="1"/>
    <col min="10" max="10" width="11.5703125" style="5"/>
    <col min="11" max="11" width="13.7109375" style="5" bestFit="1" customWidth="1"/>
    <col min="12" max="13" width="11.5703125" style="5"/>
  </cols>
  <sheetData>
    <row r="1" spans="1:12" s="5" customFormat="1">
      <c r="A1"/>
      <c r="B1"/>
      <c r="C1"/>
      <c r="D1"/>
      <c r="E1"/>
      <c r="F1"/>
      <c r="G1"/>
      <c r="H1"/>
      <c r="I1"/>
      <c r="J1"/>
      <c r="K1"/>
      <c r="L1"/>
    </row>
    <row r="2" spans="1:12" s="5" customFormat="1">
      <c r="A2"/>
      <c r="B2" s="15" t="s">
        <v>27</v>
      </c>
      <c r="C2" s="15"/>
      <c r="D2" s="15"/>
      <c r="E2" s="15"/>
      <c r="F2" s="15"/>
      <c r="G2" s="15"/>
      <c r="H2"/>
      <c r="I2"/>
      <c r="J2"/>
      <c r="K2"/>
      <c r="L2"/>
    </row>
    <row r="3" spans="1:12" s="5" customFormat="1">
      <c r="A3"/>
      <c r="B3" s="15" t="s">
        <v>90</v>
      </c>
      <c r="C3" s="15"/>
      <c r="D3" s="15"/>
      <c r="E3" s="15"/>
      <c r="F3" s="15"/>
      <c r="G3" s="15"/>
      <c r="H3"/>
      <c r="I3"/>
      <c r="J3"/>
      <c r="K3"/>
      <c r="L3"/>
    </row>
    <row r="4" spans="1:12" s="5" customFormat="1">
      <c r="A4"/>
      <c r="B4" s="15" t="s">
        <v>103</v>
      </c>
      <c r="C4" s="15"/>
      <c r="D4" s="15"/>
      <c r="E4" s="15"/>
      <c r="F4" s="15"/>
      <c r="G4" s="15"/>
      <c r="H4"/>
      <c r="I4"/>
      <c r="J4"/>
      <c r="K4"/>
      <c r="L4"/>
    </row>
    <row r="5" spans="1:12" s="5" customFormat="1">
      <c r="A5"/>
      <c r="B5" s="15" t="s">
        <v>226</v>
      </c>
      <c r="C5" s="15"/>
      <c r="D5" s="15"/>
      <c r="E5" s="15"/>
      <c r="F5" s="15"/>
      <c r="G5" s="15"/>
      <c r="H5"/>
      <c r="I5"/>
      <c r="J5"/>
      <c r="K5"/>
      <c r="L5"/>
    </row>
    <row r="6" spans="1:12">
      <c r="A6"/>
      <c r="B6" t="s">
        <v>35</v>
      </c>
      <c r="C6" t="s">
        <v>104</v>
      </c>
      <c r="D6" t="s">
        <v>105</v>
      </c>
      <c r="E6" t="s">
        <v>106</v>
      </c>
      <c r="F6" t="s">
        <v>107</v>
      </c>
      <c r="G6" t="s">
        <v>108</v>
      </c>
      <c r="H6"/>
      <c r="I6"/>
      <c r="J6"/>
      <c r="K6"/>
      <c r="L6"/>
    </row>
    <row r="7" spans="1:12">
      <c r="A7"/>
      <c r="B7" t="s">
        <v>36</v>
      </c>
      <c r="C7">
        <v>83577</v>
      </c>
      <c r="D7">
        <v>239863</v>
      </c>
      <c r="E7">
        <f>SUM(C7:D7)</f>
        <v>323440</v>
      </c>
      <c r="F7">
        <v>106942</v>
      </c>
      <c r="G7">
        <v>84</v>
      </c>
      <c r="H7"/>
      <c r="I7"/>
      <c r="J7"/>
      <c r="K7"/>
      <c r="L7"/>
    </row>
    <row r="8" spans="1:12">
      <c r="A8"/>
      <c r="B8" t="s">
        <v>86</v>
      </c>
      <c r="C8">
        <v>74970</v>
      </c>
      <c r="D8">
        <v>193843</v>
      </c>
      <c r="E8">
        <f t="shared" ref="E8:E15" si="0">SUM(C8:D8)</f>
        <v>268813</v>
      </c>
      <c r="F8">
        <v>110706</v>
      </c>
      <c r="G8">
        <v>184</v>
      </c>
      <c r="H8"/>
      <c r="I8"/>
      <c r="J8"/>
      <c r="K8"/>
      <c r="L8"/>
    </row>
    <row r="9" spans="1:12">
      <c r="A9"/>
      <c r="B9" t="s">
        <v>8</v>
      </c>
      <c r="C9">
        <v>37553</v>
      </c>
      <c r="D9">
        <v>41823</v>
      </c>
      <c r="E9">
        <f t="shared" si="0"/>
        <v>79376</v>
      </c>
      <c r="F9">
        <v>28270</v>
      </c>
      <c r="G9">
        <v>27212</v>
      </c>
      <c r="H9"/>
      <c r="I9"/>
      <c r="J9"/>
      <c r="K9"/>
      <c r="L9"/>
    </row>
    <row r="10" spans="1:12">
      <c r="A10"/>
      <c r="B10" t="s">
        <v>14</v>
      </c>
      <c r="C10">
        <v>437</v>
      </c>
      <c r="D10">
        <v>11587</v>
      </c>
      <c r="E10">
        <f t="shared" si="0"/>
        <v>12024</v>
      </c>
      <c r="F10">
        <v>4373</v>
      </c>
      <c r="G10">
        <v>0</v>
      </c>
      <c r="H10"/>
      <c r="I10"/>
      <c r="J10"/>
      <c r="K10"/>
      <c r="L10"/>
    </row>
    <row r="11" spans="1:12">
      <c r="A11"/>
      <c r="B11" t="s">
        <v>116</v>
      </c>
      <c r="C11">
        <v>537</v>
      </c>
      <c r="D11">
        <v>3418</v>
      </c>
      <c r="E11">
        <f t="shared" si="0"/>
        <v>3955</v>
      </c>
      <c r="F11">
        <v>630</v>
      </c>
      <c r="G11">
        <v>43</v>
      </c>
      <c r="H11"/>
      <c r="I11"/>
      <c r="J11"/>
      <c r="K11"/>
      <c r="L11"/>
    </row>
    <row r="12" spans="1:12">
      <c r="A12"/>
      <c r="B12" t="s">
        <v>109</v>
      </c>
      <c r="C12">
        <v>12425</v>
      </c>
      <c r="D12">
        <v>0</v>
      </c>
      <c r="E12">
        <f t="shared" si="0"/>
        <v>12425</v>
      </c>
      <c r="F12">
        <v>3871</v>
      </c>
      <c r="G12">
        <v>7946</v>
      </c>
      <c r="H12"/>
      <c r="I12"/>
      <c r="J12"/>
      <c r="K12"/>
      <c r="L12"/>
    </row>
    <row r="13" spans="1:12">
      <c r="A13"/>
      <c r="B13" t="s">
        <v>31</v>
      </c>
      <c r="C13">
        <v>84</v>
      </c>
      <c r="D13">
        <v>9228</v>
      </c>
      <c r="E13">
        <f t="shared" si="0"/>
        <v>9312</v>
      </c>
      <c r="F13">
        <v>4190</v>
      </c>
      <c r="G13">
        <v>168</v>
      </c>
      <c r="H13"/>
      <c r="I13"/>
      <c r="J13"/>
      <c r="K13"/>
      <c r="L13"/>
    </row>
    <row r="14" spans="1:12">
      <c r="A14"/>
      <c r="B14" t="s">
        <v>110</v>
      </c>
      <c r="C14">
        <v>3140</v>
      </c>
      <c r="D14">
        <v>1959</v>
      </c>
      <c r="E14">
        <f t="shared" si="0"/>
        <v>5099</v>
      </c>
      <c r="F14">
        <v>2025</v>
      </c>
      <c r="G14">
        <v>0</v>
      </c>
      <c r="H14"/>
      <c r="I14"/>
      <c r="J14"/>
      <c r="K14"/>
      <c r="L14"/>
    </row>
    <row r="15" spans="1:12">
      <c r="A15"/>
      <c r="B15" t="s">
        <v>17</v>
      </c>
      <c r="C15">
        <f>SUM(C7:C14)</f>
        <v>212723</v>
      </c>
      <c r="D15">
        <f t="shared" ref="D15:G15" si="1">SUM(D7:D14)</f>
        <v>501721</v>
      </c>
      <c r="E15">
        <f t="shared" si="0"/>
        <v>714444</v>
      </c>
      <c r="F15">
        <f t="shared" si="1"/>
        <v>261007</v>
      </c>
      <c r="G15">
        <f t="shared" si="1"/>
        <v>35637</v>
      </c>
      <c r="H15"/>
      <c r="I15"/>
      <c r="J15"/>
      <c r="K15"/>
      <c r="L15"/>
    </row>
    <row r="16" spans="1:12" s="5" customFormat="1">
      <c r="A16"/>
      <c r="B16" t="s">
        <v>66</v>
      </c>
      <c r="C16"/>
      <c r="D16"/>
      <c r="E16"/>
      <c r="F16"/>
      <c r="G16"/>
      <c r="H16"/>
      <c r="I16"/>
      <c r="J16"/>
      <c r="K16"/>
      <c r="L16"/>
    </row>
    <row r="17" spans="1:12" s="5" customFormat="1">
      <c r="A17"/>
      <c r="B17" s="15" t="s">
        <v>214</v>
      </c>
      <c r="C17" s="15"/>
      <c r="D17" s="15"/>
      <c r="E17" s="15"/>
      <c r="F17" s="15"/>
      <c r="G17" s="15"/>
      <c r="H17"/>
      <c r="I17"/>
      <c r="J17"/>
      <c r="K17"/>
      <c r="L17"/>
    </row>
    <row r="18" spans="1:12" s="5" customFormat="1">
      <c r="A18"/>
      <c r="B18"/>
      <c r="C18"/>
      <c r="D18"/>
      <c r="E18"/>
      <c r="F18"/>
      <c r="G18"/>
      <c r="H18"/>
      <c r="I18"/>
      <c r="J18"/>
      <c r="K18"/>
      <c r="L18"/>
    </row>
    <row r="19" spans="1:12" s="5" customFormat="1">
      <c r="A19"/>
      <c r="B19"/>
      <c r="C19"/>
      <c r="D19"/>
      <c r="E19"/>
      <c r="F19"/>
      <c r="G19"/>
      <c r="H19"/>
      <c r="I19"/>
      <c r="J19"/>
      <c r="K19"/>
      <c r="L19"/>
    </row>
    <row r="20" spans="1:12" s="5" customFormat="1">
      <c r="A20"/>
      <c r="B20"/>
      <c r="C20"/>
      <c r="D20"/>
      <c r="E20"/>
      <c r="F20"/>
      <c r="G20"/>
      <c r="H20"/>
      <c r="I20"/>
      <c r="J20"/>
      <c r="K20"/>
      <c r="L20"/>
    </row>
    <row r="21" spans="1:12">
      <c r="A21"/>
      <c r="B21" s="15" t="s">
        <v>227</v>
      </c>
      <c r="C21" s="15"/>
      <c r="H21"/>
      <c r="I21"/>
      <c r="J21"/>
      <c r="K21"/>
      <c r="L21"/>
    </row>
    <row r="22" spans="1:12">
      <c r="A22"/>
      <c r="B22" t="s">
        <v>35</v>
      </c>
      <c r="C22">
        <v>2024</v>
      </c>
      <c r="H22"/>
      <c r="I22"/>
      <c r="J22"/>
      <c r="K22"/>
      <c r="L22"/>
    </row>
    <row r="23" spans="1:12">
      <c r="A23"/>
      <c r="B23" t="s">
        <v>111</v>
      </c>
      <c r="C23">
        <v>76</v>
      </c>
      <c r="H23"/>
      <c r="I23"/>
      <c r="J23"/>
      <c r="K23"/>
      <c r="L23"/>
    </row>
    <row r="24" spans="1:12">
      <c r="A24"/>
      <c r="B24" t="s">
        <v>86</v>
      </c>
      <c r="C24">
        <v>89</v>
      </c>
      <c r="H24"/>
      <c r="I24"/>
      <c r="J24"/>
      <c r="K24"/>
      <c r="L24"/>
    </row>
    <row r="25" spans="1:12">
      <c r="A25"/>
      <c r="B25" t="s">
        <v>8</v>
      </c>
      <c r="C25">
        <v>31</v>
      </c>
      <c r="H25"/>
      <c r="I25"/>
      <c r="J25"/>
      <c r="K25"/>
      <c r="L25"/>
    </row>
    <row r="26" spans="1:12">
      <c r="A26"/>
      <c r="B26" t="s">
        <v>121</v>
      </c>
      <c r="C26">
        <v>8</v>
      </c>
      <c r="H26"/>
      <c r="I26"/>
      <c r="J26"/>
      <c r="K26"/>
      <c r="L26"/>
    </row>
    <row r="27" spans="1:12">
      <c r="A27"/>
      <c r="B27" t="s">
        <v>259</v>
      </c>
      <c r="C27">
        <v>4</v>
      </c>
      <c r="H27"/>
      <c r="I27"/>
      <c r="J27"/>
      <c r="K27"/>
      <c r="L27"/>
    </row>
    <row r="28" spans="1:12">
      <c r="A28"/>
      <c r="B28" t="s">
        <v>113</v>
      </c>
      <c r="C28">
        <v>35</v>
      </c>
      <c r="H28"/>
      <c r="I28"/>
      <c r="J28"/>
      <c r="K28"/>
      <c r="L28"/>
    </row>
    <row r="29" spans="1:12">
      <c r="A29"/>
      <c r="B29" t="s">
        <v>31</v>
      </c>
      <c r="C29">
        <v>6</v>
      </c>
      <c r="H29"/>
      <c r="I29"/>
      <c r="J29"/>
      <c r="K29"/>
      <c r="L29"/>
    </row>
    <row r="30" spans="1:12">
      <c r="A30"/>
      <c r="B30" t="s">
        <v>114</v>
      </c>
      <c r="C30">
        <v>2</v>
      </c>
      <c r="H30"/>
      <c r="I30"/>
      <c r="J30"/>
      <c r="K30"/>
      <c r="L30"/>
    </row>
    <row r="31" spans="1:12">
      <c r="A31"/>
      <c r="B31" t="s">
        <v>17</v>
      </c>
      <c r="C31">
        <f>SUM(C23:C30)</f>
        <v>251</v>
      </c>
      <c r="H31"/>
      <c r="I31"/>
      <c r="J31"/>
      <c r="K31"/>
      <c r="L31"/>
    </row>
    <row r="32" spans="1:12" s="5" customFormat="1">
      <c r="A32"/>
      <c r="B32" t="s">
        <v>66</v>
      </c>
      <c r="C32"/>
      <c r="D32"/>
      <c r="E32"/>
      <c r="F32"/>
      <c r="G32"/>
      <c r="H32"/>
      <c r="I32"/>
      <c r="J32"/>
      <c r="K32"/>
      <c r="L32"/>
    </row>
    <row r="33" spans="1:12" s="5" customFormat="1">
      <c r="A33"/>
      <c r="B33"/>
      <c r="C33"/>
      <c r="D33"/>
      <c r="E33"/>
      <c r="F33"/>
      <c r="G33"/>
      <c r="H33"/>
      <c r="I33"/>
      <c r="J33"/>
      <c r="K33"/>
      <c r="L33"/>
    </row>
    <row r="34" spans="1:12" s="5" customFormat="1">
      <c r="A34"/>
      <c r="B34"/>
      <c r="C34"/>
      <c r="D34"/>
      <c r="E34"/>
      <c r="F34"/>
      <c r="G34"/>
      <c r="H34"/>
      <c r="I34"/>
      <c r="J34"/>
      <c r="K34"/>
      <c r="L34"/>
    </row>
    <row r="35" spans="1:12" s="5" customFormat="1">
      <c r="A35"/>
      <c r="B35"/>
      <c r="C35"/>
      <c r="D35"/>
      <c r="E35"/>
      <c r="F35"/>
      <c r="G35"/>
      <c r="H35"/>
      <c r="I35"/>
      <c r="J35"/>
      <c r="K35"/>
      <c r="L35"/>
    </row>
    <row r="36" spans="1:12" s="5" customFormat="1">
      <c r="A36"/>
      <c r="B36"/>
      <c r="C36"/>
      <c r="D36"/>
      <c r="E36"/>
      <c r="F36"/>
      <c r="G36"/>
      <c r="H36"/>
      <c r="I36"/>
      <c r="J36"/>
      <c r="K36"/>
      <c r="L36"/>
    </row>
    <row r="37" spans="1:12" s="5" customFormat="1">
      <c r="A37"/>
      <c r="B37" s="15" t="s">
        <v>27</v>
      </c>
      <c r="C37" s="15"/>
      <c r="D37" s="15"/>
      <c r="E37" s="15"/>
      <c r="F37" s="15"/>
      <c r="G37"/>
      <c r="H37"/>
      <c r="I37"/>
      <c r="J37"/>
      <c r="K37"/>
      <c r="L37"/>
    </row>
    <row r="38" spans="1:12" s="5" customFormat="1">
      <c r="A38"/>
      <c r="B38" s="15" t="s">
        <v>90</v>
      </c>
      <c r="C38" s="15"/>
      <c r="D38" s="15"/>
      <c r="E38" s="15"/>
      <c r="F38" s="15"/>
      <c r="G38"/>
      <c r="H38"/>
      <c r="I38"/>
      <c r="J38"/>
      <c r="K38"/>
      <c r="L38"/>
    </row>
    <row r="39" spans="1:12" s="5" customFormat="1">
      <c r="A39"/>
      <c r="B39" s="15" t="s">
        <v>103</v>
      </c>
      <c r="C39" s="15"/>
      <c r="D39" s="15"/>
      <c r="E39" s="15"/>
      <c r="F39" s="15"/>
      <c r="G39"/>
      <c r="H39"/>
      <c r="I39"/>
      <c r="J39"/>
      <c r="K39"/>
      <c r="L39"/>
    </row>
    <row r="40" spans="1:12" s="5" customFormat="1">
      <c r="A40"/>
      <c r="B40" s="15" t="s">
        <v>260</v>
      </c>
      <c r="C40" s="15"/>
      <c r="D40" s="15"/>
      <c r="E40" s="15"/>
      <c r="F40" s="15"/>
      <c r="G40"/>
      <c r="H40"/>
      <c r="I40"/>
      <c r="J40"/>
      <c r="K40"/>
      <c r="L40"/>
    </row>
    <row r="41" spans="1:12" s="5" customFormat="1">
      <c r="A41"/>
      <c r="B41" s="15" t="s">
        <v>229</v>
      </c>
      <c r="C41" s="15"/>
      <c r="D41" s="15"/>
      <c r="E41" s="15"/>
      <c r="F41" s="15"/>
      <c r="G41"/>
      <c r="H41"/>
      <c r="I41"/>
      <c r="J41"/>
      <c r="K41"/>
      <c r="L41"/>
    </row>
    <row r="42" spans="1:12">
      <c r="A42"/>
      <c r="B42" t="s">
        <v>261</v>
      </c>
      <c r="C42">
        <v>2023</v>
      </c>
      <c r="D42">
        <v>2024</v>
      </c>
      <c r="E42" t="s">
        <v>33</v>
      </c>
      <c r="F42" t="s">
        <v>34</v>
      </c>
      <c r="H42"/>
      <c r="I42"/>
      <c r="J42"/>
      <c r="K42"/>
      <c r="L42"/>
    </row>
    <row r="43" spans="1:12">
      <c r="A43"/>
      <c r="B43" t="s">
        <v>36</v>
      </c>
      <c r="C43">
        <v>262396</v>
      </c>
      <c r="D43">
        <v>323440</v>
      </c>
      <c r="E43">
        <f>D43-C43</f>
        <v>61044</v>
      </c>
      <c r="F43">
        <f>E43/C43</f>
        <v>0.23264074147471761</v>
      </c>
      <c r="H43"/>
      <c r="I43"/>
      <c r="J43"/>
      <c r="K43"/>
      <c r="L43"/>
    </row>
    <row r="44" spans="1:12">
      <c r="A44"/>
      <c r="B44" t="s">
        <v>8</v>
      </c>
      <c r="C44">
        <v>108512</v>
      </c>
      <c r="D44">
        <v>79376</v>
      </c>
      <c r="E44">
        <f t="shared" ref="E44:E51" si="2">D44-C44</f>
        <v>-29136</v>
      </c>
      <c r="F44">
        <f t="shared" ref="F44:F51" si="3">E44/C44</f>
        <v>-0.26850486582129163</v>
      </c>
      <c r="H44"/>
      <c r="I44"/>
      <c r="J44"/>
      <c r="K44"/>
      <c r="L44"/>
    </row>
    <row r="45" spans="1:12">
      <c r="A45"/>
      <c r="B45" t="s">
        <v>14</v>
      </c>
      <c r="C45">
        <v>20154</v>
      </c>
      <c r="D45">
        <v>12024</v>
      </c>
      <c r="E45">
        <f t="shared" si="2"/>
        <v>-8130</v>
      </c>
      <c r="F45">
        <f t="shared" si="3"/>
        <v>-0.40339386722238763</v>
      </c>
      <c r="H45"/>
      <c r="I45"/>
      <c r="J45"/>
      <c r="K45"/>
      <c r="L45"/>
    </row>
    <row r="46" spans="1:12">
      <c r="A46"/>
      <c r="B46" t="s">
        <v>86</v>
      </c>
      <c r="C46">
        <v>227854</v>
      </c>
      <c r="D46">
        <v>268813</v>
      </c>
      <c r="E46">
        <f t="shared" si="2"/>
        <v>40959</v>
      </c>
      <c r="F46">
        <f t="shared" si="3"/>
        <v>0.17975984621731458</v>
      </c>
      <c r="H46"/>
      <c r="I46"/>
      <c r="J46"/>
      <c r="K46"/>
      <c r="L46"/>
    </row>
    <row r="47" spans="1:12">
      <c r="A47"/>
      <c r="B47" t="s">
        <v>115</v>
      </c>
      <c r="C47">
        <v>5566</v>
      </c>
      <c r="D47">
        <v>9312</v>
      </c>
      <c r="E47">
        <f t="shared" si="2"/>
        <v>3746</v>
      </c>
      <c r="F47">
        <v>1</v>
      </c>
      <c r="H47"/>
      <c r="I47"/>
      <c r="J47"/>
      <c r="K47"/>
      <c r="L47"/>
    </row>
    <row r="48" spans="1:12">
      <c r="A48"/>
      <c r="B48" t="s">
        <v>116</v>
      </c>
      <c r="C48">
        <v>12672</v>
      </c>
      <c r="D48">
        <v>3955</v>
      </c>
      <c r="E48">
        <f t="shared" si="2"/>
        <v>-8717</v>
      </c>
      <c r="F48">
        <f t="shared" si="3"/>
        <v>-0.68789457070707072</v>
      </c>
      <c r="H48"/>
      <c r="I48"/>
      <c r="J48"/>
      <c r="K48"/>
      <c r="L48"/>
    </row>
    <row r="49" spans="1:12">
      <c r="A49"/>
      <c r="B49" t="s">
        <v>113</v>
      </c>
      <c r="C49">
        <v>14778</v>
      </c>
      <c r="D49">
        <v>12425</v>
      </c>
      <c r="E49">
        <f t="shared" si="2"/>
        <v>-2353</v>
      </c>
      <c r="F49">
        <f t="shared" si="3"/>
        <v>-0.15922316957639734</v>
      </c>
      <c r="H49"/>
      <c r="I49"/>
      <c r="J49"/>
      <c r="K49"/>
      <c r="L49"/>
    </row>
    <row r="50" spans="1:12">
      <c r="A50"/>
      <c r="B50" t="s">
        <v>114</v>
      </c>
      <c r="C50">
        <v>0</v>
      </c>
      <c r="D50">
        <v>5099</v>
      </c>
      <c r="E50">
        <f t="shared" si="2"/>
        <v>5099</v>
      </c>
      <c r="F50">
        <v>1</v>
      </c>
      <c r="H50"/>
      <c r="I50"/>
      <c r="J50"/>
      <c r="K50"/>
      <c r="L50"/>
    </row>
    <row r="51" spans="1:12">
      <c r="A51"/>
      <c r="B51" t="s">
        <v>17</v>
      </c>
      <c r="C51">
        <f>SUM(C43:C50)</f>
        <v>651932</v>
      </c>
      <c r="D51">
        <f>SUM(D43:D50)</f>
        <v>714444</v>
      </c>
      <c r="E51">
        <f t="shared" si="2"/>
        <v>62512</v>
      </c>
      <c r="F51">
        <f t="shared" si="3"/>
        <v>9.5887301129565658E-2</v>
      </c>
      <c r="H51"/>
      <c r="I51"/>
      <c r="J51"/>
      <c r="K51"/>
      <c r="L51"/>
    </row>
    <row r="52" spans="1:12" s="5" customFormat="1">
      <c r="A52"/>
      <c r="B52" t="s">
        <v>66</v>
      </c>
      <c r="C52"/>
      <c r="D52"/>
      <c r="E52"/>
      <c r="F52"/>
      <c r="G52"/>
      <c r="H52"/>
      <c r="I52"/>
      <c r="J52"/>
      <c r="K52"/>
      <c r="L52"/>
    </row>
    <row r="53" spans="1:12" s="5" customFormat="1">
      <c r="A53"/>
      <c r="B53"/>
      <c r="C53"/>
      <c r="D53"/>
      <c r="E53"/>
      <c r="F53"/>
      <c r="G53"/>
      <c r="H53"/>
      <c r="I53"/>
      <c r="J53"/>
      <c r="K53"/>
      <c r="L53"/>
    </row>
    <row r="54" spans="1:12" s="5" customFormat="1" ht="4.9000000000000004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s="5" customFormat="1">
      <c r="A55"/>
      <c r="B55"/>
      <c r="C55"/>
      <c r="D55"/>
      <c r="E55"/>
      <c r="F55"/>
      <c r="G55"/>
      <c r="H55"/>
      <c r="I55"/>
      <c r="J55"/>
      <c r="K55"/>
      <c r="L55"/>
    </row>
    <row r="56" spans="1:12" s="5" customFormat="1">
      <c r="A56"/>
      <c r="B56" s="15" t="s">
        <v>27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s="5" customFormat="1">
      <c r="A57"/>
      <c r="B57" s="15" t="s">
        <v>90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s="5" customFormat="1">
      <c r="A58"/>
      <c r="B58" s="15" t="s">
        <v>117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s="5" customFormat="1">
      <c r="A59"/>
      <c r="B59" s="15" t="s">
        <v>219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>
      <c r="A60"/>
      <c r="B60" t="s">
        <v>118</v>
      </c>
      <c r="C60" t="s">
        <v>36</v>
      </c>
      <c r="D60" t="s">
        <v>5</v>
      </c>
      <c r="E60" t="s">
        <v>8</v>
      </c>
      <c r="F60" t="s">
        <v>89</v>
      </c>
      <c r="G60" t="s">
        <v>119</v>
      </c>
      <c r="H60" t="s">
        <v>109</v>
      </c>
      <c r="I60" t="s">
        <v>199</v>
      </c>
      <c r="J60" t="s">
        <v>86</v>
      </c>
      <c r="K60" t="s">
        <v>120</v>
      </c>
      <c r="L60" t="s">
        <v>16</v>
      </c>
    </row>
    <row r="61" spans="1:12">
      <c r="A61"/>
      <c r="B61" t="s">
        <v>230</v>
      </c>
      <c r="C61">
        <v>105754</v>
      </c>
      <c r="D61">
        <v>0</v>
      </c>
      <c r="E61">
        <v>12222</v>
      </c>
      <c r="F61">
        <v>0</v>
      </c>
      <c r="G61">
        <v>0</v>
      </c>
      <c r="H61">
        <v>2817</v>
      </c>
      <c r="I61">
        <v>3140</v>
      </c>
      <c r="J61">
        <v>42001</v>
      </c>
      <c r="K61">
        <v>367</v>
      </c>
      <c r="L61">
        <f>SUM(C61:K61)</f>
        <v>166301</v>
      </c>
    </row>
    <row r="62" spans="1:12">
      <c r="A62"/>
      <c r="B62" t="s">
        <v>231</v>
      </c>
      <c r="C62">
        <v>94381</v>
      </c>
      <c r="D62">
        <v>0</v>
      </c>
      <c r="E62">
        <v>26696</v>
      </c>
      <c r="F62">
        <v>7249</v>
      </c>
      <c r="G62">
        <v>0</v>
      </c>
      <c r="H62">
        <v>2574</v>
      </c>
      <c r="I62">
        <v>1959</v>
      </c>
      <c r="J62">
        <v>77852</v>
      </c>
      <c r="K62">
        <v>1991</v>
      </c>
      <c r="L62">
        <f t="shared" ref="L62:L63" si="4">SUM(C62:K62)</f>
        <v>212702</v>
      </c>
    </row>
    <row r="63" spans="1:12">
      <c r="A63"/>
      <c r="B63" t="s">
        <v>232</v>
      </c>
      <c r="C63">
        <v>123305</v>
      </c>
      <c r="D63">
        <v>0</v>
      </c>
      <c r="E63">
        <v>40458</v>
      </c>
      <c r="F63">
        <v>4775</v>
      </c>
      <c r="G63">
        <v>3955</v>
      </c>
      <c r="H63">
        <v>7034</v>
      </c>
      <c r="I63">
        <v>0</v>
      </c>
      <c r="J63">
        <v>148960</v>
      </c>
      <c r="K63">
        <v>6954</v>
      </c>
      <c r="L63">
        <f t="shared" si="4"/>
        <v>335441</v>
      </c>
    </row>
    <row r="64" spans="1:12">
      <c r="A64"/>
      <c r="B64" t="s">
        <v>16</v>
      </c>
      <c r="C64">
        <f>SUM(C61:C63)</f>
        <v>323440</v>
      </c>
      <c r="D64">
        <f t="shared" ref="D64:L64" si="5">SUM(D61:D63)</f>
        <v>0</v>
      </c>
      <c r="E64">
        <f t="shared" si="5"/>
        <v>79376</v>
      </c>
      <c r="F64">
        <f t="shared" si="5"/>
        <v>12024</v>
      </c>
      <c r="G64">
        <f t="shared" si="5"/>
        <v>3955</v>
      </c>
      <c r="H64">
        <f t="shared" si="5"/>
        <v>12425</v>
      </c>
      <c r="I64">
        <f>SUM(I61:I63)</f>
        <v>5099</v>
      </c>
      <c r="J64">
        <f t="shared" si="5"/>
        <v>268813</v>
      </c>
      <c r="K64">
        <f t="shared" si="5"/>
        <v>9312</v>
      </c>
      <c r="L64">
        <f t="shared" si="5"/>
        <v>714444</v>
      </c>
    </row>
    <row r="65" spans="1:12" s="5" customFormat="1">
      <c r="A65"/>
      <c r="B65" t="s">
        <v>66</v>
      </c>
      <c r="C65"/>
      <c r="D65"/>
      <c r="E65"/>
      <c r="F65"/>
      <c r="G65"/>
      <c r="H65"/>
      <c r="I65"/>
      <c r="J65"/>
      <c r="K65"/>
      <c r="L65"/>
    </row>
    <row r="66" spans="1:12" s="5" customFormat="1">
      <c r="A66"/>
      <c r="B66"/>
      <c r="C66"/>
      <c r="D66"/>
      <c r="E66"/>
      <c r="F66"/>
      <c r="G66"/>
      <c r="H66"/>
      <c r="I66"/>
      <c r="J66"/>
      <c r="K66"/>
      <c r="L66"/>
    </row>
    <row r="67" spans="1:12" s="5" customFormat="1">
      <c r="A67"/>
      <c r="B67"/>
      <c r="C67"/>
      <c r="D67"/>
      <c r="E67"/>
      <c r="F67"/>
      <c r="G67"/>
      <c r="H67"/>
      <c r="I67"/>
      <c r="J67"/>
      <c r="K67"/>
      <c r="L67"/>
    </row>
    <row r="68" spans="1:12" s="5" customFormat="1">
      <c r="A68"/>
      <c r="B68"/>
      <c r="C68"/>
      <c r="D68"/>
      <c r="E68"/>
      <c r="F68"/>
      <c r="G68"/>
      <c r="H68"/>
      <c r="I68"/>
      <c r="J68"/>
      <c r="K68"/>
      <c r="L68"/>
    </row>
    <row r="69" spans="1:12" s="5" customFormat="1">
      <c r="A69"/>
      <c r="B69" s="15" t="s">
        <v>27</v>
      </c>
      <c r="C69" s="15"/>
      <c r="D69" s="15"/>
      <c r="E69" s="15"/>
      <c r="F69" s="15"/>
      <c r="G69"/>
      <c r="H69"/>
      <c r="I69"/>
      <c r="J69"/>
      <c r="K69"/>
      <c r="L69"/>
    </row>
    <row r="70" spans="1:12" s="5" customFormat="1">
      <c r="A70"/>
      <c r="B70" s="15" t="s">
        <v>100</v>
      </c>
      <c r="C70" s="15"/>
      <c r="D70" s="15"/>
      <c r="E70" s="15"/>
      <c r="F70" s="15"/>
      <c r="G70"/>
      <c r="H70"/>
      <c r="I70"/>
      <c r="J70"/>
      <c r="K70"/>
      <c r="L70"/>
    </row>
    <row r="71" spans="1:12" s="5" customFormat="1">
      <c r="A71"/>
      <c r="B71" s="15" t="s">
        <v>103</v>
      </c>
      <c r="C71" s="15"/>
      <c r="D71" s="15"/>
      <c r="E71" s="15"/>
      <c r="F71" s="15"/>
      <c r="G71"/>
      <c r="H71"/>
      <c r="I71"/>
      <c r="J71"/>
      <c r="K71"/>
      <c r="L71"/>
    </row>
    <row r="72" spans="1:12" s="5" customFormat="1">
      <c r="A72"/>
      <c r="B72" s="15" t="s">
        <v>233</v>
      </c>
      <c r="C72" s="15"/>
      <c r="D72" s="15"/>
      <c r="E72" s="15"/>
      <c r="F72" s="15"/>
      <c r="G72"/>
      <c r="H72"/>
      <c r="I72"/>
      <c r="J72"/>
      <c r="K72"/>
      <c r="L72"/>
    </row>
    <row r="73" spans="1:12" s="5" customFormat="1">
      <c r="A73"/>
      <c r="B73"/>
      <c r="C73"/>
      <c r="D73"/>
      <c r="E73"/>
      <c r="F73"/>
      <c r="G73"/>
      <c r="H73"/>
      <c r="I73"/>
      <c r="J73"/>
      <c r="K73"/>
      <c r="L73"/>
    </row>
    <row r="74" spans="1:12">
      <c r="A74"/>
      <c r="B74" t="s">
        <v>80</v>
      </c>
      <c r="C74">
        <v>2023</v>
      </c>
      <c r="D74">
        <v>2024</v>
      </c>
      <c r="E74" t="s">
        <v>234</v>
      </c>
      <c r="F74" t="s">
        <v>235</v>
      </c>
      <c r="H74"/>
      <c r="I74"/>
      <c r="J74"/>
      <c r="K74"/>
      <c r="L74"/>
    </row>
    <row r="75" spans="1:12">
      <c r="A75"/>
      <c r="B75" t="s">
        <v>111</v>
      </c>
      <c r="C75">
        <v>61</v>
      </c>
      <c r="D75">
        <v>76</v>
      </c>
      <c r="E75">
        <f>D75-C75</f>
        <v>15</v>
      </c>
      <c r="F75">
        <f>E75/C75</f>
        <v>0.24590163934426229</v>
      </c>
      <c r="H75"/>
      <c r="I75"/>
      <c r="J75"/>
      <c r="K75"/>
      <c r="L75"/>
    </row>
    <row r="76" spans="1:12">
      <c r="A76"/>
      <c r="B76" t="s">
        <v>228</v>
      </c>
      <c r="C76">
        <v>74</v>
      </c>
      <c r="D76">
        <v>89</v>
      </c>
      <c r="E76">
        <f t="shared" ref="E76:E83" si="6">D76-C76</f>
        <v>15</v>
      </c>
      <c r="F76">
        <f t="shared" ref="F76:F83" si="7">E76/C76</f>
        <v>0.20270270270270271</v>
      </c>
      <c r="H76"/>
      <c r="I76"/>
      <c r="J76"/>
      <c r="K76"/>
      <c r="L76"/>
    </row>
    <row r="77" spans="1:12">
      <c r="A77"/>
      <c r="B77" t="s">
        <v>8</v>
      </c>
      <c r="C77">
        <v>36</v>
      </c>
      <c r="D77">
        <v>31</v>
      </c>
      <c r="E77">
        <f t="shared" si="6"/>
        <v>-5</v>
      </c>
      <c r="F77">
        <f t="shared" si="7"/>
        <v>-0.1388888888888889</v>
      </c>
      <c r="H77"/>
      <c r="I77"/>
      <c r="J77"/>
      <c r="K77"/>
      <c r="L77"/>
    </row>
    <row r="78" spans="1:12">
      <c r="A78"/>
      <c r="B78" t="s">
        <v>121</v>
      </c>
      <c r="C78">
        <v>11</v>
      </c>
      <c r="D78">
        <v>8</v>
      </c>
      <c r="E78">
        <f t="shared" si="6"/>
        <v>-3</v>
      </c>
      <c r="F78">
        <f t="shared" si="7"/>
        <v>-0.27272727272727271</v>
      </c>
      <c r="H78"/>
      <c r="I78"/>
      <c r="J78"/>
      <c r="K78"/>
      <c r="L78"/>
    </row>
    <row r="79" spans="1:12">
      <c r="A79"/>
      <c r="B79" t="s">
        <v>112</v>
      </c>
      <c r="C79">
        <v>8</v>
      </c>
      <c r="D79">
        <v>4</v>
      </c>
      <c r="E79">
        <f t="shared" si="6"/>
        <v>-4</v>
      </c>
      <c r="F79">
        <f t="shared" si="7"/>
        <v>-0.5</v>
      </c>
      <c r="H79"/>
      <c r="I79"/>
      <c r="J79"/>
      <c r="K79"/>
      <c r="L79"/>
    </row>
    <row r="80" spans="1:12">
      <c r="A80"/>
      <c r="B80" t="s">
        <v>113</v>
      </c>
      <c r="C80">
        <v>39</v>
      </c>
      <c r="D80">
        <v>35</v>
      </c>
      <c r="E80">
        <f t="shared" si="6"/>
        <v>-4</v>
      </c>
      <c r="F80">
        <f t="shared" si="7"/>
        <v>-0.10256410256410256</v>
      </c>
      <c r="H80"/>
      <c r="I80"/>
      <c r="J80"/>
      <c r="K80"/>
      <c r="L80"/>
    </row>
    <row r="81" spans="1:12">
      <c r="A81"/>
      <c r="B81" t="s">
        <v>31</v>
      </c>
      <c r="C81">
        <v>3</v>
      </c>
      <c r="D81">
        <v>6</v>
      </c>
      <c r="E81">
        <f t="shared" si="6"/>
        <v>3</v>
      </c>
      <c r="F81">
        <v>1</v>
      </c>
      <c r="H81"/>
      <c r="I81"/>
      <c r="J81"/>
      <c r="K81"/>
      <c r="L81"/>
    </row>
    <row r="82" spans="1:12">
      <c r="A82"/>
      <c r="B82" t="s">
        <v>122</v>
      </c>
      <c r="C82">
        <v>0</v>
      </c>
      <c r="D82">
        <v>2</v>
      </c>
      <c r="E82">
        <f t="shared" si="6"/>
        <v>2</v>
      </c>
      <c r="F82">
        <v>1</v>
      </c>
      <c r="H82"/>
      <c r="I82"/>
      <c r="J82"/>
      <c r="K82"/>
      <c r="L82"/>
    </row>
    <row r="83" spans="1:12">
      <c r="A83"/>
      <c r="B83" t="s">
        <v>17</v>
      </c>
      <c r="C83">
        <f>SUM(C75:C82)</f>
        <v>232</v>
      </c>
      <c r="D83">
        <f>SUM(D75:D82)</f>
        <v>251</v>
      </c>
      <c r="E83">
        <f t="shared" si="6"/>
        <v>19</v>
      </c>
      <c r="F83">
        <f t="shared" si="7"/>
        <v>8.1896551724137928E-2</v>
      </c>
      <c r="H83"/>
      <c r="I83"/>
      <c r="J83"/>
      <c r="K83"/>
      <c r="L83"/>
    </row>
    <row r="84" spans="1:12" s="5" customFormat="1">
      <c r="A84"/>
      <c r="B84" t="s">
        <v>66</v>
      </c>
      <c r="C84"/>
      <c r="D84"/>
      <c r="E84"/>
      <c r="F84"/>
      <c r="G84"/>
      <c r="H84"/>
      <c r="I84"/>
      <c r="J84"/>
      <c r="K84"/>
      <c r="L84"/>
    </row>
    <row r="85" spans="1:12" s="5" customFormat="1">
      <c r="A85"/>
      <c r="B85"/>
      <c r="C85"/>
      <c r="D85"/>
      <c r="E85"/>
      <c r="F85"/>
      <c r="G85"/>
      <c r="H85"/>
      <c r="I85"/>
      <c r="J85"/>
      <c r="K85"/>
      <c r="L85"/>
    </row>
    <row r="86" spans="1:12" s="5" customFormat="1">
      <c r="A86"/>
      <c r="B86" s="15" t="s">
        <v>236</v>
      </c>
      <c r="C86" s="15"/>
      <c r="D86" s="15"/>
      <c r="E86" s="15"/>
      <c r="F86" s="15"/>
      <c r="G86"/>
      <c r="H86"/>
      <c r="I86"/>
      <c r="J86"/>
      <c r="K86"/>
      <c r="L86"/>
    </row>
    <row r="87" spans="1:12" s="5" customFormat="1">
      <c r="A87"/>
      <c r="B87"/>
      <c r="C87"/>
      <c r="D87"/>
      <c r="E87"/>
      <c r="F87"/>
      <c r="G87"/>
      <c r="H87"/>
      <c r="I87"/>
      <c r="J87"/>
      <c r="K87"/>
      <c r="L87"/>
    </row>
    <row r="88" spans="1:12" s="5" customFormat="1">
      <c r="A88"/>
      <c r="B88"/>
      <c r="C88"/>
      <c r="D88"/>
      <c r="E88"/>
      <c r="F88"/>
      <c r="G88"/>
      <c r="H88"/>
      <c r="I88"/>
      <c r="J88"/>
      <c r="K88"/>
      <c r="L88"/>
    </row>
    <row r="89" spans="1:12" s="5" customFormat="1">
      <c r="A89"/>
      <c r="B89"/>
      <c r="C89"/>
      <c r="D89"/>
      <c r="E89"/>
      <c r="F89"/>
      <c r="G89"/>
      <c r="H89"/>
      <c r="I89"/>
      <c r="J89"/>
      <c r="K89"/>
      <c r="L89"/>
    </row>
    <row r="90" spans="1:12" s="5" customFormat="1">
      <c r="A90"/>
      <c r="B90"/>
      <c r="C90"/>
      <c r="D90"/>
      <c r="E90"/>
      <c r="F90"/>
      <c r="G90"/>
      <c r="H90"/>
      <c r="I90"/>
      <c r="J90"/>
      <c r="K90"/>
      <c r="L90"/>
    </row>
    <row r="91" spans="1:12" s="5" customFormat="1">
      <c r="A91"/>
      <c r="B91"/>
      <c r="C91"/>
      <c r="D91"/>
      <c r="E91"/>
      <c r="F91"/>
      <c r="G91"/>
      <c r="H91"/>
      <c r="I91"/>
      <c r="J91"/>
      <c r="K91"/>
      <c r="L91"/>
    </row>
    <row r="92" spans="1:12" s="5" customFormat="1">
      <c r="A92"/>
      <c r="B92"/>
      <c r="C92"/>
      <c r="D92"/>
      <c r="E92"/>
      <c r="F92"/>
      <c r="G92"/>
      <c r="H92"/>
      <c r="I92"/>
      <c r="J92"/>
      <c r="K92"/>
      <c r="L92"/>
    </row>
    <row r="93" spans="1:12">
      <c r="A93"/>
      <c r="H93"/>
      <c r="I93"/>
      <c r="J93"/>
      <c r="K93"/>
      <c r="L93"/>
    </row>
    <row r="94" spans="1:12">
      <c r="A94"/>
      <c r="H94"/>
      <c r="I94"/>
      <c r="J94"/>
      <c r="K94"/>
      <c r="L94"/>
    </row>
    <row r="95" spans="1:12">
      <c r="A95"/>
      <c r="H95"/>
      <c r="I95"/>
      <c r="J95"/>
      <c r="K95"/>
      <c r="L95"/>
    </row>
    <row r="96" spans="1:12">
      <c r="A96"/>
      <c r="H96"/>
      <c r="I96"/>
      <c r="J96"/>
      <c r="K96"/>
      <c r="L96"/>
    </row>
    <row r="97" spans="1:12">
      <c r="A97"/>
      <c r="H97"/>
      <c r="I97"/>
      <c r="J97"/>
      <c r="K97"/>
      <c r="L97"/>
    </row>
    <row r="98" spans="1:12">
      <c r="A98"/>
      <c r="H98"/>
      <c r="I98"/>
      <c r="J98"/>
      <c r="K98"/>
      <c r="L98"/>
    </row>
    <row r="99" spans="1:12">
      <c r="A99"/>
      <c r="H99"/>
      <c r="I99"/>
      <c r="J99"/>
      <c r="K99"/>
      <c r="L99"/>
    </row>
    <row r="100" spans="1:12">
      <c r="A100"/>
      <c r="H100"/>
      <c r="I100"/>
      <c r="J100"/>
      <c r="K100"/>
      <c r="L100"/>
    </row>
    <row r="101" spans="1:12">
      <c r="A101"/>
      <c r="H101"/>
      <c r="I101"/>
      <c r="J101"/>
      <c r="K101"/>
      <c r="L101"/>
    </row>
    <row r="102" spans="1:12">
      <c r="A102"/>
      <c r="H102"/>
      <c r="I102"/>
      <c r="J102"/>
      <c r="K102"/>
      <c r="L102"/>
    </row>
    <row r="103" spans="1:12">
      <c r="A103"/>
      <c r="H103"/>
      <c r="I103"/>
      <c r="J103"/>
      <c r="K103"/>
      <c r="L103"/>
    </row>
    <row r="104" spans="1:12">
      <c r="A104"/>
      <c r="H104"/>
      <c r="I104"/>
      <c r="J104"/>
      <c r="K104"/>
      <c r="L104"/>
    </row>
    <row r="105" spans="1:12">
      <c r="A105"/>
      <c r="H105"/>
      <c r="I105"/>
      <c r="J105"/>
      <c r="K105"/>
      <c r="L105"/>
    </row>
    <row r="106" spans="1:12">
      <c r="A106"/>
      <c r="H106"/>
      <c r="I106"/>
      <c r="J106"/>
      <c r="K106"/>
      <c r="L106"/>
    </row>
    <row r="107" spans="1:12">
      <c r="A107"/>
      <c r="H107"/>
      <c r="I107"/>
      <c r="J107"/>
      <c r="K107"/>
      <c r="L107"/>
    </row>
    <row r="108" spans="1:12">
      <c r="A108"/>
      <c r="H108"/>
      <c r="I108"/>
      <c r="J108"/>
      <c r="K108"/>
      <c r="L108"/>
    </row>
    <row r="109" spans="1:12">
      <c r="A109"/>
      <c r="H109"/>
      <c r="I109"/>
      <c r="J109"/>
      <c r="K109"/>
      <c r="L109"/>
    </row>
    <row r="110" spans="1:12">
      <c r="A110"/>
      <c r="H110"/>
      <c r="I110"/>
      <c r="J110"/>
      <c r="K110"/>
      <c r="L110"/>
    </row>
    <row r="111" spans="1:12">
      <c r="A111"/>
      <c r="H111"/>
      <c r="I111"/>
      <c r="J111"/>
      <c r="K111"/>
      <c r="L111"/>
    </row>
    <row r="112" spans="1:12">
      <c r="A112"/>
      <c r="H112"/>
      <c r="I112"/>
      <c r="J112"/>
      <c r="K112"/>
      <c r="L112"/>
    </row>
    <row r="113" spans="1:12">
      <c r="A113"/>
      <c r="H113"/>
      <c r="I113"/>
      <c r="J113"/>
      <c r="K113"/>
      <c r="L113"/>
    </row>
    <row r="114" spans="1:12">
      <c r="A114"/>
      <c r="H114"/>
      <c r="I114"/>
      <c r="J114"/>
      <c r="K114"/>
      <c r="L114"/>
    </row>
    <row r="115" spans="1:12">
      <c r="A115"/>
      <c r="H115"/>
      <c r="I115"/>
      <c r="J115"/>
      <c r="K115"/>
      <c r="L115"/>
    </row>
    <row r="116" spans="1:12" s="5" customFormat="1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5" customFormat="1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5" customFormat="1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5" customFormat="1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5" customFormat="1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5" customFormat="1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5" customFormat="1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5" customFormat="1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s="5" customFormat="1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s="5" customFormat="1"/>
    <row r="126" spans="1:12" s="5" customFormat="1"/>
    <row r="127" spans="1:12" s="5" customFormat="1"/>
    <row r="128" spans="1:12" s="5" customFormat="1"/>
    <row r="129" spans="4:4" s="5" customFormat="1"/>
    <row r="130" spans="4:4" s="5" customFormat="1"/>
    <row r="131" spans="4:4" s="5" customFormat="1"/>
    <row r="132" spans="4:4" s="5" customFormat="1"/>
    <row r="133" spans="4:4" s="5" customFormat="1"/>
    <row r="137" spans="4:4">
      <c r="D137" t="s">
        <v>57</v>
      </c>
    </row>
  </sheetData>
  <mergeCells count="20">
    <mergeCell ref="B2:G2"/>
    <mergeCell ref="B3:G3"/>
    <mergeCell ref="B4:G4"/>
    <mergeCell ref="B5:G5"/>
    <mergeCell ref="B21:C21"/>
    <mergeCell ref="B17:G17"/>
    <mergeCell ref="B57:L57"/>
    <mergeCell ref="B58:L58"/>
    <mergeCell ref="B59:L59"/>
    <mergeCell ref="B37:F37"/>
    <mergeCell ref="B38:F38"/>
    <mergeCell ref="B39:F39"/>
    <mergeCell ref="B40:F40"/>
    <mergeCell ref="B56:L56"/>
    <mergeCell ref="B41:F41"/>
    <mergeCell ref="B72:F72"/>
    <mergeCell ref="B86:F86"/>
    <mergeCell ref="B69:F69"/>
    <mergeCell ref="B70:F70"/>
    <mergeCell ref="B71:F71"/>
  </mergeCells>
  <pageMargins left="0.7" right="0.7" top="0.75" bottom="0.75" header="0.3" footer="0.3"/>
  <pageSetup scale="30" orientation="landscape" r:id="rId1"/>
  <rowBreaks count="1" manualBreakCount="1">
    <brk id="134" max="16383" man="1"/>
  </rowBreaks>
  <ignoredErrors>
    <ignoredError sqref="C83:D83 C51:D51 C31" formulaRange="1"/>
    <ignoredError sqref="E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D3EC-86D3-41F9-BFCC-939DF964F402}">
  <dimension ref="A1:U28"/>
  <sheetViews>
    <sheetView view="pageBreakPreview" zoomScale="60" zoomScaleNormal="100" workbookViewId="0">
      <selection activeCell="H35" sqref="H35"/>
    </sheetView>
  </sheetViews>
  <sheetFormatPr baseColWidth="10" defaultRowHeight="15"/>
  <cols>
    <col min="1" max="1" width="11.5703125" style="5"/>
    <col min="3" max="3" width="13.5703125" customWidth="1"/>
    <col min="4" max="4" width="14.5703125" customWidth="1"/>
    <col min="5" max="5" width="15.42578125" customWidth="1"/>
    <col min="6" max="6" width="15.5703125" customWidth="1"/>
    <col min="7" max="7" width="15.85546875" customWidth="1"/>
    <col min="8" max="21" width="11.5703125" style="5"/>
  </cols>
  <sheetData>
    <row r="1" spans="1:8" s="5" customFormat="1">
      <c r="B1"/>
      <c r="C1"/>
      <c r="D1"/>
      <c r="E1"/>
      <c r="F1"/>
      <c r="G1"/>
    </row>
    <row r="2" spans="1:8" s="5" customFormat="1">
      <c r="B2" s="15" t="s">
        <v>264</v>
      </c>
      <c r="C2" s="15"/>
      <c r="D2" s="15"/>
      <c r="E2" s="15"/>
      <c r="F2" s="15"/>
      <c r="G2" s="15"/>
      <c r="H2" s="8"/>
    </row>
    <row r="3" spans="1:8">
      <c r="A3" s="7"/>
      <c r="B3" s="15" t="s">
        <v>75</v>
      </c>
      <c r="C3" s="15"/>
      <c r="D3" s="15" t="s">
        <v>28</v>
      </c>
      <c r="E3" s="15"/>
      <c r="F3" s="15" t="s">
        <v>29</v>
      </c>
      <c r="G3" s="15"/>
    </row>
    <row r="4" spans="1:8">
      <c r="A4" s="7"/>
      <c r="B4" s="15"/>
      <c r="C4" s="15"/>
      <c r="D4" t="s">
        <v>262</v>
      </c>
      <c r="E4" t="s">
        <v>218</v>
      </c>
      <c r="F4" t="s">
        <v>93</v>
      </c>
      <c r="G4" t="s">
        <v>94</v>
      </c>
    </row>
    <row r="5" spans="1:8">
      <c r="A5" s="7"/>
      <c r="B5" s="15" t="s">
        <v>30</v>
      </c>
      <c r="C5" s="15"/>
      <c r="D5">
        <f>+'COMPARATIVO EMB.'!N12</f>
        <v>1339</v>
      </c>
      <c r="E5">
        <f>+'COMPARATIVO EMB.'!N13</f>
        <v>1377</v>
      </c>
      <c r="F5">
        <f>E5-D5</f>
        <v>38</v>
      </c>
      <c r="G5">
        <f>F5/D5</f>
        <v>2.8379387602688575E-2</v>
      </c>
    </row>
    <row r="6" spans="1:8">
      <c r="A6" s="7"/>
      <c r="B6" s="15" t="s">
        <v>205</v>
      </c>
      <c r="C6" s="15" t="s">
        <v>206</v>
      </c>
      <c r="D6" s="15">
        <f>+'CARGAS G.'!B39</f>
        <v>6249345.1100000003</v>
      </c>
      <c r="E6" s="15">
        <f>+'CARGAS G.'!C39</f>
        <v>6201582</v>
      </c>
      <c r="F6" s="15">
        <f>E6-D6</f>
        <v>-47763.110000000335</v>
      </c>
      <c r="G6" s="15">
        <f>F6/D6</f>
        <v>-7.6428984412416825E-3</v>
      </c>
    </row>
    <row r="7" spans="1:8">
      <c r="A7" s="7"/>
      <c r="B7" s="15"/>
      <c r="C7" s="15"/>
      <c r="D7" s="15"/>
      <c r="E7" s="15"/>
      <c r="F7" s="15"/>
      <c r="G7" s="15"/>
    </row>
    <row r="8" spans="1:8">
      <c r="A8" s="7"/>
      <c r="B8" s="15" t="s">
        <v>207</v>
      </c>
      <c r="C8" s="15" t="s">
        <v>208</v>
      </c>
      <c r="D8" s="15">
        <f>+'CARGAS G.'!B46</f>
        <v>1151105</v>
      </c>
      <c r="E8" s="15">
        <f>+'CARGAS G.'!C46</f>
        <v>1218763.3799999999</v>
      </c>
      <c r="F8" s="15">
        <f t="shared" ref="F8" si="0">E8-D8</f>
        <v>67658.379999999888</v>
      </c>
      <c r="G8" s="15">
        <f>F8/D8</f>
        <v>5.8776896981595848E-2</v>
      </c>
    </row>
    <row r="9" spans="1:8">
      <c r="A9" s="7"/>
      <c r="B9" s="15"/>
      <c r="C9" s="15"/>
      <c r="D9" s="15"/>
      <c r="E9" s="15"/>
      <c r="F9" s="15"/>
      <c r="G9" s="15"/>
    </row>
    <row r="10" spans="1:8">
      <c r="A10" s="7"/>
      <c r="B10" s="15"/>
      <c r="C10" s="15" t="s">
        <v>209</v>
      </c>
      <c r="D10" s="15">
        <f>+'CARGAS G.'!B51</f>
        <v>1503970</v>
      </c>
      <c r="E10" s="15">
        <f>+'CARGAS G.'!C51</f>
        <v>1328970</v>
      </c>
      <c r="F10" s="15">
        <f t="shared" ref="F10" si="1">E10-D10</f>
        <v>-175000</v>
      </c>
      <c r="G10" s="15">
        <f>F10/D10</f>
        <v>-0.1163587039635099</v>
      </c>
    </row>
    <row r="11" spans="1:8">
      <c r="A11" s="7"/>
      <c r="B11" s="15"/>
      <c r="C11" s="15"/>
      <c r="D11" s="15"/>
      <c r="E11" s="15"/>
      <c r="F11" s="15"/>
      <c r="G11" s="15"/>
    </row>
    <row r="12" spans="1:8">
      <c r="A12" s="7"/>
      <c r="B12" s="15"/>
      <c r="C12" s="15" t="s">
        <v>210</v>
      </c>
      <c r="D12" s="15">
        <f>+'CARGAS G.'!B53</f>
        <v>8904420.1099999994</v>
      </c>
      <c r="E12" s="15">
        <f>+'CARGAS G.'!C53</f>
        <v>8749315.379999999</v>
      </c>
      <c r="F12" s="15">
        <f t="shared" ref="F12" si="2">E12-D12</f>
        <v>-155104.73000000045</v>
      </c>
      <c r="G12" s="15">
        <f>F12/D12</f>
        <v>-1.7418846829319296E-2</v>
      </c>
    </row>
    <row r="13" spans="1:8">
      <c r="A13" s="7"/>
      <c r="B13" s="15"/>
      <c r="C13" s="15"/>
      <c r="D13" s="15"/>
      <c r="E13" s="15"/>
      <c r="F13" s="15"/>
      <c r="G13" s="15"/>
    </row>
    <row r="14" spans="1:8">
      <c r="A14" s="7"/>
      <c r="B14" s="15" t="s">
        <v>211</v>
      </c>
      <c r="C14" s="15"/>
      <c r="D14" s="15">
        <v>550463</v>
      </c>
      <c r="E14" s="15">
        <v>532826</v>
      </c>
      <c r="F14" s="15">
        <f t="shared" ref="F14" si="3">E14-D14</f>
        <v>-17637</v>
      </c>
      <c r="G14" s="15">
        <f>F14/D14</f>
        <v>-3.2040300619660178E-2</v>
      </c>
    </row>
    <row r="15" spans="1:8">
      <c r="A15" s="7"/>
      <c r="B15" s="15"/>
      <c r="C15" s="15"/>
      <c r="D15" s="15"/>
      <c r="E15" s="15"/>
      <c r="F15" s="15"/>
      <c r="G15" s="15"/>
    </row>
    <row r="16" spans="1:8">
      <c r="A16" s="7"/>
      <c r="B16" s="15" t="s">
        <v>212</v>
      </c>
      <c r="C16" s="15"/>
      <c r="D16" s="15">
        <v>651932</v>
      </c>
      <c r="E16" s="15">
        <v>714444</v>
      </c>
      <c r="F16" s="15">
        <f t="shared" ref="F16" si="4">E16-D16</f>
        <v>62512</v>
      </c>
      <c r="G16" s="15">
        <f>F16/D16</f>
        <v>9.5887301129565658E-2</v>
      </c>
    </row>
    <row r="17" spans="1:7">
      <c r="A17" s="7"/>
      <c r="B17" s="15"/>
      <c r="C17" s="15"/>
      <c r="D17" s="15"/>
      <c r="E17" s="15"/>
      <c r="F17" s="15"/>
      <c r="G17" s="15"/>
    </row>
    <row r="18" spans="1:7">
      <c r="A18" s="7"/>
      <c r="B18" s="15" t="s">
        <v>213</v>
      </c>
      <c r="C18" s="15"/>
      <c r="D18" s="15">
        <v>232</v>
      </c>
      <c r="E18" s="15">
        <v>251</v>
      </c>
      <c r="F18" s="15">
        <f t="shared" ref="F18" si="5">E18-D18</f>
        <v>19</v>
      </c>
      <c r="G18" s="15">
        <f>F18/D18</f>
        <v>8.1896551724137928E-2</v>
      </c>
    </row>
    <row r="19" spans="1:7">
      <c r="A19" s="7"/>
      <c r="B19" s="15"/>
      <c r="C19" s="15"/>
      <c r="D19" s="15"/>
      <c r="E19" s="15"/>
      <c r="F19" s="15"/>
      <c r="G19" s="15"/>
    </row>
    <row r="20" spans="1:7" s="5" customFormat="1">
      <c r="A20" s="4"/>
      <c r="B20" s="15" t="s">
        <v>214</v>
      </c>
      <c r="C20" s="15"/>
      <c r="D20" s="15"/>
      <c r="E20" s="15"/>
      <c r="F20" s="15"/>
      <c r="G20" s="15"/>
    </row>
    <row r="21" spans="1:7" s="5" customFormat="1">
      <c r="A21" s="6"/>
      <c r="B21" s="15" t="s">
        <v>263</v>
      </c>
      <c r="C21" s="15"/>
      <c r="D21" s="15"/>
      <c r="E21" s="15"/>
      <c r="F21" s="15"/>
      <c r="G21" s="15"/>
    </row>
    <row r="22" spans="1:7" s="5" customFormat="1">
      <c r="B22"/>
      <c r="C22"/>
      <c r="D22"/>
      <c r="E22"/>
      <c r="F22"/>
      <c r="G22"/>
    </row>
    <row r="23" spans="1:7" s="5" customFormat="1"/>
    <row r="24" spans="1:7" s="5" customFormat="1"/>
    <row r="25" spans="1:7" s="5" customFormat="1"/>
    <row r="26" spans="1:7" s="5" customFormat="1"/>
    <row r="27" spans="1:7" s="5" customFormat="1"/>
    <row r="28" spans="1:7" s="5" customFormat="1"/>
  </sheetData>
  <mergeCells count="47">
    <mergeCell ref="B2:G2"/>
    <mergeCell ref="B3:C3"/>
    <mergeCell ref="D3:E3"/>
    <mergeCell ref="F3:G3"/>
    <mergeCell ref="B4:C4"/>
    <mergeCell ref="B5:C5"/>
    <mergeCell ref="G6:G7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G12:G13"/>
    <mergeCell ref="B10:B11"/>
    <mergeCell ref="C10:C11"/>
    <mergeCell ref="D10:D11"/>
    <mergeCell ref="E10:E11"/>
    <mergeCell ref="F10:F11"/>
    <mergeCell ref="G10:G11"/>
    <mergeCell ref="B12:B13"/>
    <mergeCell ref="C12:C13"/>
    <mergeCell ref="D12:D13"/>
    <mergeCell ref="E12:E13"/>
    <mergeCell ref="F12:F13"/>
    <mergeCell ref="B20:G20"/>
    <mergeCell ref="B21:G21"/>
    <mergeCell ref="B18:C19"/>
    <mergeCell ref="D18:D19"/>
    <mergeCell ref="E18:E19"/>
    <mergeCell ref="F18:F19"/>
    <mergeCell ref="G18:G19"/>
    <mergeCell ref="E14:E15"/>
    <mergeCell ref="F14:F15"/>
    <mergeCell ref="G14:G15"/>
    <mergeCell ref="B16:C17"/>
    <mergeCell ref="D16:D17"/>
    <mergeCell ref="E16:E17"/>
    <mergeCell ref="F16:F17"/>
    <mergeCell ref="G16:G17"/>
    <mergeCell ref="B14:C15"/>
    <mergeCell ref="D14:D15"/>
  </mergeCells>
  <pageMargins left="0.7" right="0.7" top="0.75" bottom="0.75" header="0.3" footer="0.3"/>
  <pageSetup scale="8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EMBARCACIONES </vt:lpstr>
      <vt:lpstr>Representacion porct.</vt:lpstr>
      <vt:lpstr>COMPARATIVO EMB.</vt:lpstr>
      <vt:lpstr>CONTENEDORES TEUS</vt:lpstr>
      <vt:lpstr>Contenedores por Unidad</vt:lpstr>
      <vt:lpstr>CARGAS G.</vt:lpstr>
      <vt:lpstr>PASAJEROS</vt:lpstr>
      <vt:lpstr>RESUMEN</vt:lpstr>
      <vt:lpstr>'CARGAS G.'!Área_de_impresión</vt:lpstr>
      <vt:lpstr>'COMPARATIVO EMB.'!Área_de_impresión</vt:lpstr>
      <vt:lpstr>'CONTENEDORES TEUS'!Área_de_impresión</vt:lpstr>
      <vt:lpstr>'EMBARCACIONES '!Área_de_impresión</vt:lpstr>
      <vt:lpstr>PASAJEROS!Área_de_impresión</vt:lpstr>
      <vt:lpstr>'Representacion porct.'!Área_de_impresión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CELERKY BENITEZ MEDRANO</dc:creator>
  <cp:lastModifiedBy>MOISES ISSAIAS RICHARSON CAMPUSANO</cp:lastModifiedBy>
  <cp:lastPrinted>2025-01-27T18:49:37Z</cp:lastPrinted>
  <dcterms:created xsi:type="dcterms:W3CDTF">2023-01-12T15:54:36Z</dcterms:created>
  <dcterms:modified xsi:type="dcterms:W3CDTF">2025-01-27T19:35:47Z</dcterms:modified>
</cp:coreProperties>
</file>