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FINANZAS\Relacion Ingresos &amp; Egresos\2025\"/>
    </mc:Choice>
  </mc:AlternateContent>
  <bookViews>
    <workbookView xWindow="0" yWindow="0" windowWidth="20490" windowHeight="6525" activeTab="1"/>
  </bookViews>
  <sheets>
    <sheet name="INGRESOS Y EGRESOS ENERO 2025" sheetId="1" r:id="rId1"/>
    <sheet name="Presup. Aprobado-Ejec OAI " sheetId="2" r:id="rId2"/>
  </sheets>
  <definedNames>
    <definedName name="_xlnm._FilterDatabase" localSheetId="0" hidden="1">'INGRESOS Y EGRESOS ENERO 2025'!$B$132:$E$370</definedName>
    <definedName name="_xlnm.Print_Area" localSheetId="0">'INGRESOS Y EGRESOS ENERO 2025'!$A$1:$H$473</definedName>
    <definedName name="_xlnm.Print_Area" localSheetId="1">'Presup. Aprobado-Ejec OAI '!$A$1:$S$85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E10" i="2"/>
  <c r="F10" i="2"/>
  <c r="G10" i="2"/>
  <c r="R10" i="2" s="1"/>
  <c r="H10" i="2"/>
  <c r="I10" i="2"/>
  <c r="J10" i="2"/>
  <c r="K10" i="2"/>
  <c r="L10" i="2"/>
  <c r="M10" i="2"/>
  <c r="N10" i="2"/>
  <c r="O10" i="2"/>
  <c r="P10" i="2"/>
  <c r="Q10" i="2"/>
  <c r="R11" i="2"/>
  <c r="R12" i="2"/>
  <c r="R13" i="2"/>
  <c r="R14" i="2"/>
  <c r="R15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7" i="2"/>
  <c r="R18" i="2"/>
  <c r="R19" i="2"/>
  <c r="R20" i="2"/>
  <c r="R21" i="2"/>
  <c r="R22" i="2"/>
  <c r="R23" i="2"/>
  <c r="F24" i="2"/>
  <c r="F16" i="2" s="1"/>
  <c r="R24" i="2"/>
  <c r="R25" i="2"/>
  <c r="D26" i="2"/>
  <c r="E26" i="2"/>
  <c r="E80" i="2" s="1"/>
  <c r="F26" i="2"/>
  <c r="R26" i="2" s="1"/>
  <c r="H26" i="2"/>
  <c r="I26" i="2"/>
  <c r="J26" i="2"/>
  <c r="K26" i="2"/>
  <c r="L26" i="2"/>
  <c r="M26" i="2"/>
  <c r="N26" i="2"/>
  <c r="O26" i="2"/>
  <c r="P26" i="2"/>
  <c r="Q26" i="2"/>
  <c r="R27" i="2"/>
  <c r="R28" i="2"/>
  <c r="R29" i="2"/>
  <c r="R30" i="2"/>
  <c r="R31" i="2"/>
  <c r="R32" i="2"/>
  <c r="R33" i="2"/>
  <c r="R34" i="2"/>
  <c r="R35" i="2"/>
  <c r="D36" i="2"/>
  <c r="E36" i="2"/>
  <c r="F36" i="2"/>
  <c r="R36" i="2" s="1"/>
  <c r="H36" i="2"/>
  <c r="H80" i="2" s="1"/>
  <c r="I36" i="2"/>
  <c r="J36" i="2"/>
  <c r="K36" i="2"/>
  <c r="L36" i="2"/>
  <c r="L80" i="2" s="1"/>
  <c r="M36" i="2"/>
  <c r="N36" i="2"/>
  <c r="O36" i="2"/>
  <c r="P36" i="2"/>
  <c r="P80" i="2" s="1"/>
  <c r="Q36" i="2"/>
  <c r="R37" i="2"/>
  <c r="R38" i="2"/>
  <c r="R39" i="2"/>
  <c r="R43" i="2"/>
  <c r="R44" i="2"/>
  <c r="R45" i="2"/>
  <c r="R46" i="2"/>
  <c r="R47" i="2"/>
  <c r="R48" i="2"/>
  <c r="R51" i="2"/>
  <c r="D52" i="2"/>
  <c r="E52" i="2"/>
  <c r="F52" i="2"/>
  <c r="G52" i="2"/>
  <c r="R52" i="2" s="1"/>
  <c r="H52" i="2"/>
  <c r="I52" i="2"/>
  <c r="J52" i="2"/>
  <c r="K52" i="2"/>
  <c r="L52" i="2"/>
  <c r="M52" i="2"/>
  <c r="N52" i="2"/>
  <c r="O52" i="2"/>
  <c r="P52" i="2"/>
  <c r="Q52" i="2"/>
  <c r="R53" i="2"/>
  <c r="R54" i="2"/>
  <c r="R55" i="2"/>
  <c r="R56" i="2"/>
  <c r="R57" i="2"/>
  <c r="R58" i="2"/>
  <c r="R59" i="2"/>
  <c r="R60" i="2"/>
  <c r="R61" i="2"/>
  <c r="D62" i="2"/>
  <c r="E62" i="2"/>
  <c r="F62" i="2"/>
  <c r="G62" i="2"/>
  <c r="H62" i="2"/>
  <c r="I62" i="2"/>
  <c r="J62" i="2"/>
  <c r="N62" i="2"/>
  <c r="N80" i="2" s="1"/>
  <c r="O62" i="2"/>
  <c r="P62" i="2"/>
  <c r="Q62" i="2"/>
  <c r="Q80" i="2" s="1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D75" i="2"/>
  <c r="E75" i="2"/>
  <c r="F75" i="2"/>
  <c r="G75" i="2"/>
  <c r="R75" i="2" s="1"/>
  <c r="H75" i="2"/>
  <c r="I75" i="2"/>
  <c r="J75" i="2"/>
  <c r="F76" i="2"/>
  <c r="R76" i="2" s="1"/>
  <c r="D78" i="2"/>
  <c r="E78" i="2"/>
  <c r="D80" i="2"/>
  <c r="G80" i="2"/>
  <c r="I80" i="2"/>
  <c r="J80" i="2"/>
  <c r="K80" i="2"/>
  <c r="M80" i="2"/>
  <c r="O80" i="2"/>
  <c r="F80" i="2" l="1"/>
  <c r="R16" i="2"/>
  <c r="R80" i="2"/>
  <c r="E122" i="1"/>
  <c r="D122" i="1"/>
  <c r="E72" i="1" l="1"/>
  <c r="E51" i="1"/>
  <c r="F398" i="1"/>
  <c r="F113" i="1" l="1"/>
  <c r="F114" i="1"/>
  <c r="D116" i="1"/>
  <c r="F92" i="1"/>
  <c r="F93" i="1"/>
  <c r="F94" i="1"/>
  <c r="F95" i="1"/>
  <c r="F96" i="1"/>
  <c r="D87" i="1"/>
  <c r="F86" i="1"/>
  <c r="F82" i="1"/>
  <c r="F83" i="1" l="1"/>
  <c r="E383" i="1" l="1"/>
  <c r="E370" i="1"/>
  <c r="F107" i="1" l="1"/>
  <c r="F106" i="1"/>
  <c r="F115" i="1"/>
  <c r="F100" i="1"/>
  <c r="F99" i="1"/>
  <c r="F98" i="1"/>
  <c r="F97" i="1"/>
  <c r="F91" i="1"/>
  <c r="F101" i="1" s="1"/>
  <c r="F85" i="1"/>
  <c r="F84" i="1"/>
  <c r="F87" i="1" l="1"/>
  <c r="F116" i="1"/>
  <c r="F108" i="1"/>
  <c r="D127" i="1" s="1"/>
  <c r="D101" i="1"/>
  <c r="E61" i="1" l="1"/>
  <c r="D74" i="1" s="1"/>
  <c r="D108" i="1" l="1"/>
  <c r="C127" i="1" s="1"/>
</calcChain>
</file>

<file path=xl/sharedStrings.xml><?xml version="1.0" encoding="utf-8"?>
<sst xmlns="http://schemas.openxmlformats.org/spreadsheetml/2006/main" count="906" uniqueCount="514">
  <si>
    <t>REFERENCIA</t>
  </si>
  <si>
    <t>VALOR RD$</t>
  </si>
  <si>
    <t>TOTAL RD$</t>
  </si>
  <si>
    <t>DEP. EN RD$</t>
  </si>
  <si>
    <t>TOTAL GENERAL</t>
  </si>
  <si>
    <t>VALOR US$</t>
  </si>
  <si>
    <t>FECHA</t>
  </si>
  <si>
    <t>PUERTO</t>
  </si>
  <si>
    <t>US/RD$</t>
  </si>
  <si>
    <t>CONCEPTO</t>
  </si>
  <si>
    <t>CUENTA NOMINA No. 010-500126-0</t>
  </si>
  <si>
    <t>DEPOSITOS BANCARIOS</t>
  </si>
  <si>
    <t>RELACION TRANSFERENCIAS RECIBIDAS ACH</t>
  </si>
  <si>
    <t>CUENTA DOLAR No. 010-238720-6</t>
  </si>
  <si>
    <t>SUB TOTAL</t>
  </si>
  <si>
    <t>CUENTA OPERACIONES No. 010-500107-4</t>
  </si>
  <si>
    <t>OFIC.CENT.</t>
  </si>
  <si>
    <t xml:space="preserve">TOTAL GENERAL OPERACIONES </t>
  </si>
  <si>
    <t>SUB-TOTAL</t>
  </si>
  <si>
    <t xml:space="preserve">TOTAL </t>
  </si>
  <si>
    <t>ACH</t>
  </si>
  <si>
    <t>PUERTO LUPERON</t>
  </si>
  <si>
    <t>PUERTO LA ROMANA</t>
  </si>
  <si>
    <t>FECHA INGRESO</t>
  </si>
  <si>
    <t>DESCRIPCION</t>
  </si>
  <si>
    <t>VALOR</t>
  </si>
  <si>
    <t xml:space="preserve">TASA </t>
  </si>
  <si>
    <t>SANTA BARBARA</t>
  </si>
  <si>
    <t>LUPERON</t>
  </si>
  <si>
    <t>BARAHONA</t>
  </si>
  <si>
    <t>PRIMA POSITIVA</t>
  </si>
  <si>
    <t>0201-000082</t>
  </si>
  <si>
    <t>CUENTA DÓLAR</t>
  </si>
  <si>
    <t>PUERTO PLATA</t>
  </si>
  <si>
    <t>LA ROMANA</t>
  </si>
  <si>
    <t>LA CANA</t>
  </si>
  <si>
    <t>AZUA</t>
  </si>
  <si>
    <t>SAMANA</t>
  </si>
  <si>
    <t>CALDERA BANI</t>
  </si>
  <si>
    <t>Cta # 010-500126-0</t>
  </si>
  <si>
    <t>TOTAL</t>
  </si>
  <si>
    <t>CUENTA OPERACIONES</t>
  </si>
  <si>
    <t>Cta # 010-500107-4</t>
  </si>
  <si>
    <t xml:space="preserve"> DEPOSITOS EN TRANSITO</t>
  </si>
  <si>
    <t>CUENTA NOMINA</t>
  </si>
  <si>
    <t>CHEQUES REINTEGRADOS</t>
  </si>
  <si>
    <t>No.CHEQUE</t>
  </si>
  <si>
    <t>BENEFICIARIO</t>
  </si>
  <si>
    <t>CONCILIACION DE CUENTA NOMINA</t>
  </si>
  <si>
    <t>DEPOSITOS EN TRANSITOS</t>
  </si>
  <si>
    <t xml:space="preserve"> TOTAL </t>
  </si>
  <si>
    <t>BOCA CHICA</t>
  </si>
  <si>
    <t>SUBTOTAL</t>
  </si>
  <si>
    <t>HAINA OCCIDENTAL</t>
  </si>
  <si>
    <t>MANZANILLO</t>
  </si>
  <si>
    <t>OFICINA CENTRAL</t>
  </si>
  <si>
    <t>SAN PEDRO</t>
  </si>
  <si>
    <t>PLAZA MARINA BARTOLOME COLON</t>
  </si>
  <si>
    <t>PRESTACIONES LABORALES</t>
  </si>
  <si>
    <t>030357-1</t>
  </si>
  <si>
    <t>050328-8</t>
  </si>
  <si>
    <t>SAN PEDRO DE MACORIS</t>
  </si>
  <si>
    <t>050331-10</t>
  </si>
  <si>
    <t>030386-1</t>
  </si>
  <si>
    <t>030390-1</t>
  </si>
  <si>
    <t>20541548-6</t>
  </si>
  <si>
    <t>659775491-6</t>
  </si>
  <si>
    <t>979375-8</t>
  </si>
  <si>
    <t>050133-17</t>
  </si>
  <si>
    <t>020231-10</t>
  </si>
  <si>
    <t>020234-10</t>
  </si>
  <si>
    <t>020237-10</t>
  </si>
  <si>
    <t>250103-20</t>
  </si>
  <si>
    <t>020250-3</t>
  </si>
  <si>
    <t>070265-8</t>
  </si>
  <si>
    <t>070268-26</t>
  </si>
  <si>
    <t>555420-10</t>
  </si>
  <si>
    <t>561082-10</t>
  </si>
  <si>
    <t>020390-1</t>
  </si>
  <si>
    <t>020395-1</t>
  </si>
  <si>
    <t>879745-6</t>
  </si>
  <si>
    <t>423856-6</t>
  </si>
  <si>
    <t>430070-6</t>
  </si>
  <si>
    <t>070032-5</t>
  </si>
  <si>
    <t>659772751-6</t>
  </si>
  <si>
    <t>657936875-6</t>
  </si>
  <si>
    <t>659774948-6</t>
  </si>
  <si>
    <t>020434-1</t>
  </si>
  <si>
    <t>010317-8</t>
  </si>
  <si>
    <t>010320-8</t>
  </si>
  <si>
    <t>020366-8</t>
  </si>
  <si>
    <t>160478-9</t>
  </si>
  <si>
    <t>030337-1</t>
  </si>
  <si>
    <t>030341-1</t>
  </si>
  <si>
    <t>030344-1</t>
  </si>
  <si>
    <t>052564-1</t>
  </si>
  <si>
    <t>050087-5</t>
  </si>
  <si>
    <t>20541550-6</t>
  </si>
  <si>
    <t>010067-1</t>
  </si>
  <si>
    <t>660010036-6</t>
  </si>
  <si>
    <t>050116-17</t>
  </si>
  <si>
    <t>020210-1</t>
  </si>
  <si>
    <t>993009-6</t>
  </si>
  <si>
    <t>020244-1</t>
  </si>
  <si>
    <t>010416-26</t>
  </si>
  <si>
    <t>010419-8</t>
  </si>
  <si>
    <t>631902758-6</t>
  </si>
  <si>
    <t>087873-6</t>
  </si>
  <si>
    <t>080057-8</t>
  </si>
  <si>
    <t>660011377-6</t>
  </si>
  <si>
    <t>070090-5</t>
  </si>
  <si>
    <t>010112-17</t>
  </si>
  <si>
    <t>10060065-6</t>
  </si>
  <si>
    <t>020248-1</t>
  </si>
  <si>
    <t>020251-1</t>
  </si>
  <si>
    <t>471899-26</t>
  </si>
  <si>
    <t>010096-5</t>
  </si>
  <si>
    <t>659877509-6</t>
  </si>
  <si>
    <t>030095-10</t>
  </si>
  <si>
    <t>030098-10</t>
  </si>
  <si>
    <t>050132-17</t>
  </si>
  <si>
    <t>030110-12</t>
  </si>
  <si>
    <t>010074-11</t>
  </si>
  <si>
    <t>010077-11</t>
  </si>
  <si>
    <t>615569-6</t>
  </si>
  <si>
    <t>PURTO PLATA</t>
  </si>
  <si>
    <t>030250-1</t>
  </si>
  <si>
    <t>030253-1</t>
  </si>
  <si>
    <t>050040-10</t>
  </si>
  <si>
    <t>080207-8</t>
  </si>
  <si>
    <t>982268-8</t>
  </si>
  <si>
    <t>010313-20</t>
  </si>
  <si>
    <t>250110-20</t>
  </si>
  <si>
    <t>652135893-6</t>
  </si>
  <si>
    <t>010459-1</t>
  </si>
  <si>
    <t>20537977-6</t>
  </si>
  <si>
    <t>628202854-6</t>
  </si>
  <si>
    <t>070037-5</t>
  </si>
  <si>
    <t>030165-9</t>
  </si>
  <si>
    <t>030168-9</t>
  </si>
  <si>
    <t>030162-9</t>
  </si>
  <si>
    <t>030156-9</t>
  </si>
  <si>
    <t>030159-9</t>
  </si>
  <si>
    <t>010193-1</t>
  </si>
  <si>
    <t>050477-17</t>
  </si>
  <si>
    <t>628292938-6</t>
  </si>
  <si>
    <t>876024-1</t>
  </si>
  <si>
    <t>010082-1</t>
  </si>
  <si>
    <t>050398-5</t>
  </si>
  <si>
    <t>050401-5</t>
  </si>
  <si>
    <t>050404-5</t>
  </si>
  <si>
    <t>040175-11</t>
  </si>
  <si>
    <t>010135-8</t>
  </si>
  <si>
    <t>010228-8</t>
  </si>
  <si>
    <t>020506-1</t>
  </si>
  <si>
    <t>020509-1</t>
  </si>
  <si>
    <t>020512-1</t>
  </si>
  <si>
    <t>020526-8</t>
  </si>
  <si>
    <t>519598-8</t>
  </si>
  <si>
    <t>010070-17</t>
  </si>
  <si>
    <t>20541551-6</t>
  </si>
  <si>
    <t>659877748-6</t>
  </si>
  <si>
    <t>060086-5</t>
  </si>
  <si>
    <t>010341-1</t>
  </si>
  <si>
    <t>010344-1</t>
  </si>
  <si>
    <t>070429-10</t>
  </si>
  <si>
    <t>070426-8</t>
  </si>
  <si>
    <t>000004-1</t>
  </si>
  <si>
    <t>090029-8</t>
  </si>
  <si>
    <t>090032-8</t>
  </si>
  <si>
    <t>030008-1</t>
  </si>
  <si>
    <t>20541552-6</t>
  </si>
  <si>
    <t>628205013-6</t>
  </si>
  <si>
    <t>070052-5</t>
  </si>
  <si>
    <t>030189-1</t>
  </si>
  <si>
    <t>030192-1</t>
  </si>
  <si>
    <t>140344-8</t>
  </si>
  <si>
    <t>008801-1</t>
  </si>
  <si>
    <t>628204580-6</t>
  </si>
  <si>
    <t>010190-5</t>
  </si>
  <si>
    <t>505476-6</t>
  </si>
  <si>
    <t>020234-1</t>
  </si>
  <si>
    <t>020237-1</t>
  </si>
  <si>
    <t>020242-1</t>
  </si>
  <si>
    <t>020246-1</t>
  </si>
  <si>
    <t>020249-1</t>
  </si>
  <si>
    <t>020339-8</t>
  </si>
  <si>
    <t>20537978-6</t>
  </si>
  <si>
    <t>628294712-6</t>
  </si>
  <si>
    <t>110117-5</t>
  </si>
  <si>
    <t>030147-12</t>
  </si>
  <si>
    <t>010240-20</t>
  </si>
  <si>
    <t>020147-1</t>
  </si>
  <si>
    <t>020250-1</t>
  </si>
  <si>
    <t>020497-10</t>
  </si>
  <si>
    <t>8588218-8</t>
  </si>
  <si>
    <t>090481-8</t>
  </si>
  <si>
    <t>060023-5</t>
  </si>
  <si>
    <t>010367-1</t>
  </si>
  <si>
    <t>010370-1</t>
  </si>
  <si>
    <t>20541549-6</t>
  </si>
  <si>
    <t>659877396-6</t>
  </si>
  <si>
    <t>33405590-8</t>
  </si>
  <si>
    <t>8923817-5</t>
  </si>
  <si>
    <t>34983054-1</t>
  </si>
  <si>
    <t>659877476-6</t>
  </si>
  <si>
    <t>050409-5</t>
  </si>
  <si>
    <t>10110202-8</t>
  </si>
  <si>
    <t>060364-17</t>
  </si>
  <si>
    <t>030721-1</t>
  </si>
  <si>
    <t>030724-1</t>
  </si>
  <si>
    <t>030728-1</t>
  </si>
  <si>
    <t>5689983-5</t>
  </si>
  <si>
    <t>6608558-5</t>
  </si>
  <si>
    <t>310110084-5</t>
  </si>
  <si>
    <t>659876983-6</t>
  </si>
  <si>
    <t>040254-1</t>
  </si>
  <si>
    <t>040257-1</t>
  </si>
  <si>
    <t>010184-3</t>
  </si>
  <si>
    <t>659879948-6</t>
  </si>
  <si>
    <t>70010073-17</t>
  </si>
  <si>
    <t>700040129-1</t>
  </si>
  <si>
    <t>010307-1</t>
  </si>
  <si>
    <t>010310-1</t>
  </si>
  <si>
    <t>010313-1</t>
  </si>
  <si>
    <t>100080365-8</t>
  </si>
  <si>
    <t>30070674-26</t>
  </si>
  <si>
    <t>130070677-8</t>
  </si>
  <si>
    <t>30070684-26</t>
  </si>
  <si>
    <t>130070687-8</t>
  </si>
  <si>
    <t>80010065-21</t>
  </si>
  <si>
    <t>070100043-6</t>
  </si>
  <si>
    <t>659878954-6</t>
  </si>
  <si>
    <t>310110122-5</t>
  </si>
  <si>
    <t>310110125-5</t>
  </si>
  <si>
    <t>100050006-8</t>
  </si>
  <si>
    <t>1672661-10</t>
  </si>
  <si>
    <t>1678092-10</t>
  </si>
  <si>
    <t>10080038-1</t>
  </si>
  <si>
    <t>030489-1</t>
  </si>
  <si>
    <t>030492-1</t>
  </si>
  <si>
    <t>5051766-5</t>
  </si>
  <si>
    <t>5062344-5</t>
  </si>
  <si>
    <t>130090484-8</t>
  </si>
  <si>
    <t>20541500-6</t>
  </si>
  <si>
    <t>628265431-6</t>
  </si>
  <si>
    <t>628266858-6</t>
  </si>
  <si>
    <t>310010148-5</t>
  </si>
  <si>
    <t>60020214-10</t>
  </si>
  <si>
    <t>60020217-10</t>
  </si>
  <si>
    <t>010429-1</t>
  </si>
  <si>
    <t>010433-1</t>
  </si>
  <si>
    <t>010673-1</t>
  </si>
  <si>
    <t>2701/2025</t>
  </si>
  <si>
    <t>010676-1</t>
  </si>
  <si>
    <t>010679-1</t>
  </si>
  <si>
    <t>10010872-20</t>
  </si>
  <si>
    <t>2610711-6</t>
  </si>
  <si>
    <t>10010875-20</t>
  </si>
  <si>
    <t>10010878-20</t>
  </si>
  <si>
    <t>100080696-8</t>
  </si>
  <si>
    <t>810110107-8</t>
  </si>
  <si>
    <t>628267639-6</t>
  </si>
  <si>
    <t>310110123-5</t>
  </si>
  <si>
    <t>010410-1</t>
  </si>
  <si>
    <t>010413-1</t>
  </si>
  <si>
    <t>70050530-17</t>
  </si>
  <si>
    <t>100080476-8</t>
  </si>
  <si>
    <t>100080479-26</t>
  </si>
  <si>
    <t>10110004-8</t>
  </si>
  <si>
    <t>010047-1</t>
  </si>
  <si>
    <t>010050-1</t>
  </si>
  <si>
    <t>310010064-5</t>
  </si>
  <si>
    <t>658907602-6</t>
  </si>
  <si>
    <t>040227-1</t>
  </si>
  <si>
    <t>040230-1</t>
  </si>
  <si>
    <t>100080415-8</t>
  </si>
  <si>
    <t>658907706-6</t>
  </si>
  <si>
    <t>10050131-5</t>
  </si>
  <si>
    <t>040174-1</t>
  </si>
  <si>
    <t>040198-1</t>
  </si>
  <si>
    <t>00117023-17</t>
  </si>
  <si>
    <t>030399-1</t>
  </si>
  <si>
    <t>030402-1</t>
  </si>
  <si>
    <t>100080422-8</t>
  </si>
  <si>
    <t>1000804425-8</t>
  </si>
  <si>
    <t>310010063-5</t>
  </si>
  <si>
    <t>658904450-6</t>
  </si>
  <si>
    <t>310110339-5</t>
  </si>
  <si>
    <t>010424-1</t>
  </si>
  <si>
    <t>010436-1</t>
  </si>
  <si>
    <t>700090444-1</t>
  </si>
  <si>
    <t>040233-16</t>
  </si>
  <si>
    <t>510030740-20</t>
  </si>
  <si>
    <t>010460-8</t>
  </si>
  <si>
    <t>130413-10</t>
  </si>
  <si>
    <t>20541497-6</t>
  </si>
  <si>
    <t>658906092-6</t>
  </si>
  <si>
    <t>JUAN ANT. PORTORREAL</t>
  </si>
  <si>
    <t>BERNARDO RAFAEL BASILIO LARA</t>
  </si>
  <si>
    <t>PAGO INCENTIVO</t>
  </si>
  <si>
    <t>ANGEL SALVADOR BAEZ</t>
  </si>
  <si>
    <t>QUEVEDO DE JESUS BELLIARD S.</t>
  </si>
  <si>
    <t>AL 01 de enero del 2025</t>
  </si>
  <si>
    <t>AL 31 de enero del 2025</t>
  </si>
  <si>
    <t>020263-3</t>
  </si>
  <si>
    <t>030180-3</t>
  </si>
  <si>
    <t>030183-3</t>
  </si>
  <si>
    <t>576191-13</t>
  </si>
  <si>
    <t>010245-3</t>
  </si>
  <si>
    <t>030095-3</t>
  </si>
  <si>
    <t>050016-13</t>
  </si>
  <si>
    <t>050020-13</t>
  </si>
  <si>
    <t>010151-3</t>
  </si>
  <si>
    <t>133777-13</t>
  </si>
  <si>
    <t>989519-1</t>
  </si>
  <si>
    <t>259495-13</t>
  </si>
  <si>
    <t>020411-3</t>
  </si>
  <si>
    <t>020414-3</t>
  </si>
  <si>
    <t>030089-3</t>
  </si>
  <si>
    <t>020107-3</t>
  </si>
  <si>
    <t>080432-13</t>
  </si>
  <si>
    <t>080435-13</t>
  </si>
  <si>
    <t>030415-3</t>
  </si>
  <si>
    <t>030419-3</t>
  </si>
  <si>
    <t>820030039-3</t>
  </si>
  <si>
    <t>20030076-3</t>
  </si>
  <si>
    <t>20010316-3</t>
  </si>
  <si>
    <t>2993179-10</t>
  </si>
  <si>
    <t>20040238-3</t>
  </si>
  <si>
    <t>20040235-3</t>
  </si>
  <si>
    <t>20040232-3</t>
  </si>
  <si>
    <t>20030122-3</t>
  </si>
  <si>
    <t>20010140-3</t>
  </si>
  <si>
    <t>810050093-3</t>
  </si>
  <si>
    <t>600020129-13</t>
  </si>
  <si>
    <t>600020134-13</t>
  </si>
  <si>
    <t>20030222-3</t>
  </si>
  <si>
    <t xml:space="preserve"> AL 31 de enero del 2024</t>
  </si>
  <si>
    <t>4093136-1</t>
  </si>
  <si>
    <t>REGITRO CONTABLE</t>
  </si>
  <si>
    <t xml:space="preserve">CUENTA </t>
  </si>
  <si>
    <t xml:space="preserve">DESCRIPCION </t>
  </si>
  <si>
    <t>DEBITO</t>
  </si>
  <si>
    <t>CREDITO</t>
  </si>
  <si>
    <t>DEP. EN USD</t>
  </si>
  <si>
    <t xml:space="preserve">Numero </t>
  </si>
  <si>
    <t>Fecha</t>
  </si>
  <si>
    <t>Beneficiario</t>
  </si>
  <si>
    <t>Concepto</t>
  </si>
  <si>
    <t xml:space="preserve">Cuenta </t>
  </si>
  <si>
    <t>Monto</t>
  </si>
  <si>
    <t>1/27/2025</t>
  </si>
  <si>
    <t>1/28/2025</t>
  </si>
  <si>
    <t>1/29/2025</t>
  </si>
  <si>
    <t>ANYARLENE BERGES PEÑA</t>
  </si>
  <si>
    <t>CAROLAY CARABALLO AMPARO</t>
  </si>
  <si>
    <t>CARLOS VITAL CARRASCO GOMEZ</t>
  </si>
  <si>
    <t>MIA AMADA GISELA DE LA ROSA MEDINA</t>
  </si>
  <si>
    <t>JOHANNY MARIA CARREÑO PIMENTEL</t>
  </si>
  <si>
    <t>YOKASTY YAMILL PEÑA DIAZ</t>
  </si>
  <si>
    <t>MAYRA CAIRO LEBRON</t>
  </si>
  <si>
    <t>MARIA MARTINA ORTEGA YNFANTE</t>
  </si>
  <si>
    <t>RAMON SANCHEZ</t>
  </si>
  <si>
    <t>ROMANITA MEDINA BERNAL</t>
  </si>
  <si>
    <t>KARINA VASQUEZ VASQUEZ</t>
  </si>
  <si>
    <t>INSTITUTO DE AUXILIOS Y VIVIENDA (INAVI)</t>
  </si>
  <si>
    <t>SIND. NAC. TRABAJADORES Y EMPLEADOS APORDOM</t>
  </si>
  <si>
    <t>YSRAEL ALEXIS YSABEL ENCARNACION</t>
  </si>
  <si>
    <t>JUANITA JIMENEZ CUEVAS</t>
  </si>
  <si>
    <t>YAN CARLOS NUÑEZ ZORRILLA</t>
  </si>
  <si>
    <t>MERLIN JOSE JIMENEZ DEL ROSARIO</t>
  </si>
  <si>
    <t>JUAN MERAN GARCIA</t>
  </si>
  <si>
    <t>MARIA AQUILINA MONTERO SANCHEZ</t>
  </si>
  <si>
    <t>EVELIO BUENO FERMIN</t>
  </si>
  <si>
    <t>LUIS CANELO DOMINGUEZ</t>
  </si>
  <si>
    <t>ELIZABETH GUZMAN PEREZ</t>
  </si>
  <si>
    <t>LIBRADO FEDERICO GONZALEZ GONZALEZ</t>
  </si>
  <si>
    <t>MAXIMO ALCANTARA</t>
  </si>
  <si>
    <t>*** ANULADO ***</t>
  </si>
  <si>
    <t>GOBERNACION PROVINCIAL DE SAN CRISTOBAL</t>
  </si>
  <si>
    <t>ALCALDIA DEL MUNICIPIO DE SAN JOSE DE OCOA</t>
  </si>
  <si>
    <t>AYUNTAMIENTO MUNICIPAL DE LOMA DE CABRERA</t>
  </si>
  <si>
    <t>COOP. MULT. PESCADORES DEL NORTE (COOPPESCANORTE)</t>
  </si>
  <si>
    <t>DIETA CONSEJO ADM.</t>
  </si>
  <si>
    <t>REPOSICION DE CAJA CHICA</t>
  </si>
  <si>
    <t>PAGO RETENCION A EMPLEADOS</t>
  </si>
  <si>
    <t>ASISTENCIA ECONOMICA</t>
  </si>
  <si>
    <t>DONACIONES</t>
  </si>
  <si>
    <t>NOMINA</t>
  </si>
  <si>
    <t>15 000,00</t>
  </si>
  <si>
    <t>167 440,83</t>
  </si>
  <si>
    <t>1591 791,33</t>
  </si>
  <si>
    <t>10 000,00</t>
  </si>
  <si>
    <t>122 000,00</t>
  </si>
  <si>
    <t>107 800,00</t>
  </si>
  <si>
    <t>120 593,44</t>
  </si>
  <si>
    <t>9 904,00</t>
  </si>
  <si>
    <t>88 832,71</t>
  </si>
  <si>
    <t>15 400,03</t>
  </si>
  <si>
    <t>31 136,21</t>
  </si>
  <si>
    <t>49 125,00</t>
  </si>
  <si>
    <t>13 000,00</t>
  </si>
  <si>
    <t>105 701,96</t>
  </si>
  <si>
    <t>61 120,22</t>
  </si>
  <si>
    <t>87 154,14</t>
  </si>
  <si>
    <t>24 169,25</t>
  </si>
  <si>
    <t>16 745,34</t>
  </si>
  <si>
    <t>37 432,68</t>
  </si>
  <si>
    <t>20 533,75</t>
  </si>
  <si>
    <t>46 685,97</t>
  </si>
  <si>
    <t>31 218,20</t>
  </si>
  <si>
    <t>22 565,57</t>
  </si>
  <si>
    <t>100 000,00</t>
  </si>
  <si>
    <t>150 000,00</t>
  </si>
  <si>
    <t>50 000,00</t>
  </si>
  <si>
    <t>TOTAL DE CHEQUES: 30</t>
  </si>
  <si>
    <t>3270 350,63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</si>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</sst>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dd\/mm\/yyyy"/>
    <numFmt numFmtId="166" formatCode="&quot;$&quot;#,##0.00"/>
    <numFmt numFmtId="167" formatCode="_(* #,##0_);_(* \(#,##0\);_(* &quot;-&quot;??_);_(@_)"/>
    <numFmt numFmtId="168" formatCode="_(* #,##0.0_);_(* \(#,##0.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9"/>
      <color theme="1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0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-0.25098422193060094"/>
        </stop>
      </gradient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7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43" fontId="2" fillId="2" borderId="0" xfId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8" fillId="2" borderId="0" xfId="0" applyFont="1" applyFill="1"/>
    <xf numFmtId="0" fontId="5" fillId="2" borderId="9" xfId="0" applyFont="1" applyFill="1" applyBorder="1" applyAlignment="1">
      <alignment horizontal="center" wrapText="1"/>
    </xf>
    <xf numFmtId="43" fontId="4" fillId="2" borderId="0" xfId="1" applyFont="1" applyFill="1" applyBorder="1" applyAlignment="1">
      <alignment horizontal="right" vertical="center" wrapText="1"/>
    </xf>
    <xf numFmtId="14" fontId="15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43" fontId="16" fillId="0" borderId="0" xfId="1" applyFont="1" applyFill="1" applyBorder="1" applyAlignment="1">
      <alignment horizontal="center"/>
    </xf>
    <xf numFmtId="43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14" fontId="12" fillId="2" borderId="2" xfId="0" applyNumberFormat="1" applyFont="1" applyFill="1" applyBorder="1" applyAlignment="1">
      <alignment horizontal="center" wrapText="1"/>
    </xf>
    <xf numFmtId="12" fontId="12" fillId="2" borderId="3" xfId="1" applyNumberFormat="1" applyFont="1" applyFill="1" applyBorder="1" applyAlignment="1">
      <alignment horizontal="center"/>
    </xf>
    <xf numFmtId="43" fontId="15" fillId="0" borderId="12" xfId="0" applyNumberFormat="1" applyFont="1" applyBorder="1" applyAlignment="1">
      <alignment horizontal="center"/>
    </xf>
    <xf numFmtId="0" fontId="14" fillId="2" borderId="0" xfId="0" applyFont="1" applyFill="1" applyAlignment="1">
      <alignment horizontal="right"/>
    </xf>
    <xf numFmtId="164" fontId="14" fillId="0" borderId="0" xfId="0" applyNumberFormat="1" applyFont="1" applyAlignment="1">
      <alignment horizontal="center" wrapText="1"/>
    </xf>
    <xf numFmtId="1" fontId="15" fillId="0" borderId="3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4" fontId="15" fillId="0" borderId="2" xfId="0" applyNumberFormat="1" applyFont="1" applyBorder="1" applyAlignment="1">
      <alignment horizontal="center"/>
    </xf>
    <xf numFmtId="0" fontId="18" fillId="2" borderId="13" xfId="0" applyFont="1" applyFill="1" applyBorder="1" applyAlignment="1">
      <alignment horizontal="center" wrapText="1"/>
    </xf>
    <xf numFmtId="49" fontId="18" fillId="2" borderId="13" xfId="0" applyNumberFormat="1" applyFont="1" applyFill="1" applyBorder="1" applyAlignment="1">
      <alignment horizontal="center" wrapText="1"/>
    </xf>
    <xf numFmtId="0" fontId="20" fillId="2" borderId="13" xfId="0" applyFont="1" applyFill="1" applyBorder="1" applyAlignment="1">
      <alignment horizontal="center" wrapText="1"/>
    </xf>
    <xf numFmtId="43" fontId="18" fillId="2" borderId="13" xfId="1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3" fontId="19" fillId="0" borderId="3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3" fontId="21" fillId="0" borderId="0" xfId="1" applyFont="1" applyBorder="1" applyAlignment="1">
      <alignment horizontal="center"/>
    </xf>
    <xf numFmtId="43" fontId="21" fillId="0" borderId="0" xfId="0" applyNumberFormat="1" applyFont="1" applyAlignment="1">
      <alignment horizontal="center"/>
    </xf>
    <xf numFmtId="43" fontId="13" fillId="2" borderId="3" xfId="1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49" fontId="12" fillId="2" borderId="0" xfId="0" applyNumberFormat="1" applyFont="1" applyFill="1" applyAlignment="1">
      <alignment horizontal="center"/>
    </xf>
    <xf numFmtId="49" fontId="12" fillId="0" borderId="0" xfId="0" applyNumberFormat="1" applyFont="1" applyAlignment="1">
      <alignment horizontal="center"/>
    </xf>
    <xf numFmtId="43" fontId="12" fillId="0" borderId="0" xfId="1" applyFont="1" applyFill="1"/>
    <xf numFmtId="14" fontId="12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14" fontId="21" fillId="2" borderId="3" xfId="0" applyNumberFormat="1" applyFont="1" applyFill="1" applyBorder="1" applyAlignment="1">
      <alignment horizontal="center" wrapText="1"/>
    </xf>
    <xf numFmtId="12" fontId="21" fillId="2" borderId="3" xfId="1" applyNumberFormat="1" applyFont="1" applyFill="1" applyBorder="1" applyAlignment="1">
      <alignment horizontal="center"/>
    </xf>
    <xf numFmtId="43" fontId="14" fillId="0" borderId="3" xfId="1" applyFont="1" applyFill="1" applyBorder="1"/>
    <xf numFmtId="0" fontId="24" fillId="2" borderId="0" xfId="0" applyFont="1" applyFill="1"/>
    <xf numFmtId="49" fontId="26" fillId="2" borderId="0" xfId="1" applyNumberFormat="1" applyFont="1" applyFill="1" applyBorder="1" applyAlignment="1">
      <alignment horizontal="center" wrapText="1"/>
    </xf>
    <xf numFmtId="43" fontId="26" fillId="2" borderId="3" xfId="0" applyNumberFormat="1" applyFont="1" applyFill="1" applyBorder="1"/>
    <xf numFmtId="0" fontId="26" fillId="2" borderId="0" xfId="0" applyFont="1" applyFill="1" applyAlignment="1">
      <alignment horizontal="right"/>
    </xf>
    <xf numFmtId="43" fontId="26" fillId="2" borderId="0" xfId="0" applyNumberFormat="1" applyFont="1" applyFill="1"/>
    <xf numFmtId="0" fontId="26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/>
    </xf>
    <xf numFmtId="43" fontId="13" fillId="2" borderId="0" xfId="1" applyFont="1" applyFill="1"/>
    <xf numFmtId="49" fontId="14" fillId="2" borderId="0" xfId="0" applyNumberFormat="1" applyFont="1" applyFill="1" applyAlignment="1">
      <alignment horizontal="center"/>
    </xf>
    <xf numFmtId="49" fontId="14" fillId="2" borderId="3" xfId="0" applyNumberFormat="1" applyFont="1" applyFill="1" applyBorder="1" applyAlignment="1">
      <alignment horizontal="center" wrapText="1"/>
    </xf>
    <xf numFmtId="0" fontId="22" fillId="2" borderId="3" xfId="0" applyFont="1" applyFill="1" applyBorder="1" applyAlignment="1">
      <alignment horizontal="center" wrapText="1"/>
    </xf>
    <xf numFmtId="43" fontId="14" fillId="2" borderId="3" xfId="1" applyFont="1" applyFill="1" applyBorder="1"/>
    <xf numFmtId="0" fontId="3" fillId="2" borderId="0" xfId="0" applyFont="1" applyFill="1"/>
    <xf numFmtId="43" fontId="11" fillId="2" borderId="0" xfId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wrapText="1"/>
    </xf>
    <xf numFmtId="0" fontId="28" fillId="2" borderId="3" xfId="0" applyFont="1" applyFill="1" applyBorder="1" applyAlignment="1">
      <alignment horizontal="center" wrapText="1"/>
    </xf>
    <xf numFmtId="43" fontId="15" fillId="0" borderId="3" xfId="3" applyFont="1" applyFill="1" applyBorder="1" applyAlignment="1">
      <alignment horizontal="center"/>
    </xf>
    <xf numFmtId="43" fontId="15" fillId="2" borderId="2" xfId="3" applyFont="1" applyFill="1" applyBorder="1" applyAlignment="1">
      <alignment horizontal="center"/>
    </xf>
    <xf numFmtId="43" fontId="6" fillId="2" borderId="20" xfId="0" applyNumberFormat="1" applyFont="1" applyFill="1" applyBorder="1" applyAlignment="1">
      <alignment horizontal="center"/>
    </xf>
    <xf numFmtId="43" fontId="2" fillId="2" borderId="20" xfId="1" applyFont="1" applyFill="1" applyBorder="1" applyAlignment="1">
      <alignment horizontal="center"/>
    </xf>
    <xf numFmtId="43" fontId="2" fillId="2" borderId="20" xfId="0" applyNumberFormat="1" applyFont="1" applyFill="1" applyBorder="1"/>
    <xf numFmtId="43" fontId="6" fillId="2" borderId="20" xfId="1" applyFont="1" applyFill="1" applyBorder="1" applyAlignment="1">
      <alignment horizontal="center" vertical="center" wrapText="1"/>
    </xf>
    <xf numFmtId="43" fontId="15" fillId="0" borderId="12" xfId="3" applyFont="1" applyBorder="1" applyAlignment="1">
      <alignment horizontal="center"/>
    </xf>
    <xf numFmtId="0" fontId="11" fillId="3" borderId="10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3" fontId="11" fillId="0" borderId="0" xfId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43" fontId="12" fillId="0" borderId="3" xfId="3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14" fontId="13" fillId="2" borderId="3" xfId="0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/>
    </xf>
    <xf numFmtId="43" fontId="15" fillId="0" borderId="12" xfId="3" applyFont="1" applyFill="1" applyBorder="1"/>
    <xf numFmtId="2" fontId="15" fillId="0" borderId="12" xfId="0" applyNumberFormat="1" applyFont="1" applyBorder="1" applyAlignment="1">
      <alignment horizontal="right"/>
    </xf>
    <xf numFmtId="43" fontId="13" fillId="0" borderId="3" xfId="3" applyFont="1" applyFill="1" applyBorder="1" applyAlignment="1">
      <alignment horizontal="right"/>
    </xf>
    <xf numFmtId="43" fontId="30" fillId="0" borderId="3" xfId="3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/>
    </xf>
    <xf numFmtId="14" fontId="13" fillId="2" borderId="2" xfId="0" applyNumberFormat="1" applyFont="1" applyFill="1" applyBorder="1" applyAlignment="1">
      <alignment horizontal="center" wrapText="1"/>
    </xf>
    <xf numFmtId="12" fontId="13" fillId="2" borderId="3" xfId="3" applyNumberFormat="1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 wrapText="1"/>
    </xf>
    <xf numFmtId="14" fontId="13" fillId="2" borderId="3" xfId="0" applyNumberFormat="1" applyFont="1" applyFill="1" applyBorder="1" applyAlignment="1">
      <alignment horizontal="center"/>
    </xf>
    <xf numFmtId="12" fontId="13" fillId="2" borderId="3" xfId="0" applyNumberFormat="1" applyFont="1" applyFill="1" applyBorder="1" applyAlignment="1">
      <alignment horizontal="center"/>
    </xf>
    <xf numFmtId="43" fontId="13" fillId="2" borderId="3" xfId="3" applyFont="1" applyFill="1" applyBorder="1"/>
    <xf numFmtId="43" fontId="15" fillId="2" borderId="3" xfId="3" applyFont="1" applyFill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43" fontId="5" fillId="0" borderId="9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3" fontId="15" fillId="0" borderId="12" xfId="3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165" fontId="29" fillId="0" borderId="3" xfId="0" applyNumberFormat="1" applyFont="1" applyBorder="1" applyAlignment="1">
      <alignment horizontal="left"/>
    </xf>
    <xf numFmtId="165" fontId="32" fillId="0" borderId="3" xfId="0" applyNumberFormat="1" applyFont="1" applyBorder="1" applyAlignment="1">
      <alignment horizontal="center"/>
    </xf>
    <xf numFmtId="165" fontId="29" fillId="0" borderId="3" xfId="0" applyNumberFormat="1" applyFont="1" applyBorder="1" applyAlignment="1">
      <alignment horizontal="center"/>
    </xf>
    <xf numFmtId="165" fontId="30" fillId="0" borderId="3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left"/>
    </xf>
    <xf numFmtId="43" fontId="14" fillId="0" borderId="3" xfId="1" applyFont="1" applyFill="1" applyBorder="1" applyAlignment="1"/>
    <xf numFmtId="0" fontId="24" fillId="0" borderId="0" xfId="0" applyFont="1"/>
    <xf numFmtId="0" fontId="26" fillId="0" borderId="0" xfId="0" applyFont="1" applyAlignment="1">
      <alignment horizontal="right"/>
    </xf>
    <xf numFmtId="165" fontId="29" fillId="2" borderId="3" xfId="0" applyNumberFormat="1" applyFont="1" applyFill="1" applyBorder="1" applyAlignment="1">
      <alignment horizontal="left"/>
    </xf>
    <xf numFmtId="0" fontId="31" fillId="5" borderId="3" xfId="0" applyFont="1" applyFill="1" applyBorder="1" applyAlignment="1">
      <alignment horizontal="center" wrapText="1"/>
    </xf>
    <xf numFmtId="43" fontId="13" fillId="2" borderId="3" xfId="3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43" fontId="14" fillId="2" borderId="3" xfId="2" applyFont="1" applyFill="1" applyBorder="1" applyAlignment="1">
      <alignment horizontal="center"/>
    </xf>
    <xf numFmtId="43" fontId="33" fillId="5" borderId="22" xfId="3" applyFont="1" applyFill="1" applyBorder="1" applyAlignment="1">
      <alignment horizontal="center"/>
    </xf>
    <xf numFmtId="165" fontId="29" fillId="2" borderId="2" xfId="0" applyNumberFormat="1" applyFont="1" applyFill="1" applyBorder="1" applyAlignment="1">
      <alignment horizontal="left"/>
    </xf>
    <xf numFmtId="165" fontId="30" fillId="0" borderId="2" xfId="0" applyNumberFormat="1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165" fontId="29" fillId="0" borderId="2" xfId="0" applyNumberFormat="1" applyFont="1" applyBorder="1" applyAlignment="1">
      <alignment horizontal="left"/>
    </xf>
    <xf numFmtId="0" fontId="30" fillId="0" borderId="3" xfId="0" applyFont="1" applyBorder="1" applyAlignment="1">
      <alignment horizontal="center" wrapText="1"/>
    </xf>
    <xf numFmtId="14" fontId="13" fillId="0" borderId="3" xfId="0" applyNumberFormat="1" applyFont="1" applyBorder="1" applyAlignment="1">
      <alignment horizontal="center" wrapText="1"/>
    </xf>
    <xf numFmtId="49" fontId="13" fillId="0" borderId="3" xfId="0" applyNumberFormat="1" applyFont="1" applyBorder="1" applyAlignment="1">
      <alignment horizontal="center" wrapText="1"/>
    </xf>
    <xf numFmtId="4" fontId="29" fillId="2" borderId="3" xfId="0" applyNumberFormat="1" applyFont="1" applyFill="1" applyBorder="1" applyAlignment="1">
      <alignment horizontal="right"/>
    </xf>
    <xf numFmtId="0" fontId="34" fillId="2" borderId="3" xfId="0" applyFont="1" applyFill="1" applyBorder="1" applyAlignment="1">
      <alignment horizontal="center"/>
    </xf>
    <xf numFmtId="14" fontId="34" fillId="2" borderId="3" xfId="0" applyNumberFormat="1" applyFont="1" applyFill="1" applyBorder="1" applyAlignment="1">
      <alignment horizontal="center"/>
    </xf>
    <xf numFmtId="0" fontId="34" fillId="2" borderId="3" xfId="0" applyFont="1" applyFill="1" applyBorder="1" applyAlignment="1">
      <alignment horizontal="left"/>
    </xf>
    <xf numFmtId="43" fontId="24" fillId="0" borderId="3" xfId="3" applyFont="1" applyBorder="1"/>
    <xf numFmtId="0" fontId="14" fillId="2" borderId="3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3" fontId="14" fillId="0" borderId="3" xfId="1" applyFont="1" applyFill="1" applyBorder="1" applyAlignment="1">
      <alignment horizontal="center" vertical="center" wrapText="1"/>
    </xf>
    <xf numFmtId="12" fontId="30" fillId="2" borderId="2" xfId="3" applyNumberFormat="1" applyFont="1" applyFill="1" applyBorder="1" applyAlignment="1">
      <alignment horizontal="center" wrapText="1"/>
    </xf>
    <xf numFmtId="43" fontId="30" fillId="2" borderId="2" xfId="3" applyFont="1" applyFill="1" applyBorder="1" applyAlignment="1">
      <alignment horizontal="center" wrapText="1"/>
    </xf>
    <xf numFmtId="12" fontId="30" fillId="2" borderId="3" xfId="1" applyNumberFormat="1" applyFont="1" applyFill="1" applyBorder="1" applyAlignment="1">
      <alignment horizontal="center" wrapText="1"/>
    </xf>
    <xf numFmtId="43" fontId="22" fillId="2" borderId="3" xfId="1" applyFont="1" applyFill="1" applyBorder="1" applyAlignment="1">
      <alignment horizontal="center" wrapText="1"/>
    </xf>
    <xf numFmtId="43" fontId="14" fillId="2" borderId="3" xfId="1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/>
    </xf>
    <xf numFmtId="49" fontId="5" fillId="0" borderId="0" xfId="0" applyNumberFormat="1" applyFont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3" fontId="5" fillId="0" borderId="25" xfId="1" applyFont="1" applyBorder="1" applyAlignment="1">
      <alignment horizontal="center" vertical="center"/>
    </xf>
    <xf numFmtId="43" fontId="5" fillId="0" borderId="26" xfId="1" applyFont="1" applyBorder="1" applyAlignment="1">
      <alignment horizontal="center" vertical="center"/>
    </xf>
    <xf numFmtId="0" fontId="35" fillId="0" borderId="0" xfId="0" applyFont="1"/>
    <xf numFmtId="0" fontId="36" fillId="0" borderId="27" xfId="0" applyFont="1" applyBorder="1" applyAlignment="1">
      <alignment horizontal="center"/>
    </xf>
    <xf numFmtId="0" fontId="36" fillId="0" borderId="28" xfId="0" applyFont="1" applyBorder="1" applyAlignment="1">
      <alignment horizontal="left"/>
    </xf>
    <xf numFmtId="39" fontId="36" fillId="0" borderId="29" xfId="3" applyNumberFormat="1" applyFont="1" applyBorder="1"/>
    <xf numFmtId="0" fontId="36" fillId="0" borderId="30" xfId="0" applyFont="1" applyBorder="1" applyAlignment="1">
      <alignment horizontal="center"/>
    </xf>
    <xf numFmtId="0" fontId="36" fillId="0" borderId="2" xfId="0" applyFont="1" applyBorder="1" applyAlignment="1">
      <alignment horizontal="left"/>
    </xf>
    <xf numFmtId="43" fontId="36" fillId="0" borderId="29" xfId="1" applyFont="1" applyBorder="1" applyAlignment="1">
      <alignment horizontal="center"/>
    </xf>
    <xf numFmtId="43" fontId="19" fillId="0" borderId="31" xfId="1" applyFont="1" applyBorder="1" applyAlignment="1">
      <alignment horizontal="center"/>
    </xf>
    <xf numFmtId="43" fontId="19" fillId="0" borderId="32" xfId="0" applyNumberFormat="1" applyFont="1" applyBorder="1" applyAlignment="1">
      <alignment horizontal="center"/>
    </xf>
    <xf numFmtId="14" fontId="37" fillId="2" borderId="0" xfId="0" applyNumberFormat="1" applyFont="1" applyFill="1" applyAlignment="1">
      <alignment horizontal="right"/>
    </xf>
    <xf numFmtId="43" fontId="4" fillId="2" borderId="0" xfId="1" applyFont="1" applyFill="1" applyBorder="1" applyAlignment="1">
      <alignment horizontal="center" vertical="center" wrapText="1"/>
    </xf>
    <xf numFmtId="43" fontId="38" fillId="2" borderId="0" xfId="0" applyNumberFormat="1" applyFont="1" applyFill="1"/>
    <xf numFmtId="0" fontId="18" fillId="0" borderId="0" xfId="0" applyFont="1" applyAlignment="1">
      <alignment horizontal="center"/>
    </xf>
    <xf numFmtId="43" fontId="12" fillId="0" borderId="0" xfId="1" applyFont="1" applyBorder="1" applyAlignment="1">
      <alignment horizontal="center"/>
    </xf>
    <xf numFmtId="43" fontId="17" fillId="0" borderId="0" xfId="0" applyNumberFormat="1" applyFont="1"/>
    <xf numFmtId="0" fontId="4" fillId="2" borderId="2" xfId="0" applyFont="1" applyFill="1" applyBorder="1" applyAlignment="1">
      <alignment horizontal="right"/>
    </xf>
    <xf numFmtId="43" fontId="4" fillId="2" borderId="2" xfId="1" applyFont="1" applyFill="1" applyBorder="1" applyAlignment="1">
      <alignment horizontal="right"/>
    </xf>
    <xf numFmtId="43" fontId="0" fillId="0" borderId="0" xfId="0" applyNumberFormat="1"/>
    <xf numFmtId="39" fontId="4" fillId="2" borderId="2" xfId="0" applyNumberFormat="1" applyFont="1" applyFill="1" applyBorder="1"/>
    <xf numFmtId="43" fontId="4" fillId="2" borderId="2" xfId="1" applyFont="1" applyFill="1" applyBorder="1"/>
    <xf numFmtId="0" fontId="24" fillId="2" borderId="3" xfId="0" applyFont="1" applyFill="1" applyBorder="1" applyAlignment="1">
      <alignment horizontal="left"/>
    </xf>
    <xf numFmtId="0" fontId="39" fillId="0" borderId="0" xfId="0" applyFont="1" applyAlignment="1">
      <alignment horizontal="center" vertical="center"/>
    </xf>
    <xf numFmtId="0" fontId="24" fillId="5" borderId="0" xfId="0" applyFont="1" applyFill="1"/>
    <xf numFmtId="0" fontId="27" fillId="6" borderId="16" xfId="0" applyFont="1" applyFill="1" applyBorder="1" applyAlignment="1">
      <alignment horizontal="right"/>
    </xf>
    <xf numFmtId="4" fontId="40" fillId="6" borderId="17" xfId="0" applyNumberFormat="1" applyFont="1" applyFill="1" applyBorder="1"/>
    <xf numFmtId="0" fontId="27" fillId="6" borderId="18" xfId="0" applyFont="1" applyFill="1" applyBorder="1"/>
    <xf numFmtId="0" fontId="40" fillId="6" borderId="19" xfId="0" applyFont="1" applyFill="1" applyBorder="1"/>
    <xf numFmtId="0" fontId="41" fillId="5" borderId="0" xfId="0" applyFont="1" applyFill="1"/>
    <xf numFmtId="0" fontId="12" fillId="5" borderId="0" xfId="0" applyFont="1" applyFill="1"/>
    <xf numFmtId="0" fontId="0" fillId="0" borderId="3" xfId="0" applyBorder="1" applyAlignment="1">
      <alignment horizontal="left"/>
    </xf>
    <xf numFmtId="14" fontId="0" fillId="0" borderId="3" xfId="0" applyNumberFormat="1" applyFont="1" applyBorder="1" applyAlignment="1">
      <alignment horizontal="left"/>
    </xf>
    <xf numFmtId="0" fontId="0" fillId="0" borderId="3" xfId="0" applyBorder="1"/>
    <xf numFmtId="0" fontId="38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6" fontId="42" fillId="5" borderId="3" xfId="0" applyNumberFormat="1" applyFont="1" applyFill="1" applyBorder="1" applyAlignment="1">
      <alignment horizontal="right" vertical="top" wrapText="1"/>
    </xf>
    <xf numFmtId="0" fontId="26" fillId="2" borderId="6" xfId="0" applyFont="1" applyFill="1" applyBorder="1" applyAlignment="1">
      <alignment horizontal="right"/>
    </xf>
    <xf numFmtId="0" fontId="26" fillId="2" borderId="11" xfId="0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43" fontId="18" fillId="0" borderId="3" xfId="1" applyFont="1" applyFill="1" applyBorder="1" applyAlignment="1">
      <alignment horizontal="right"/>
    </xf>
    <xf numFmtId="49" fontId="14" fillId="2" borderId="0" xfId="0" applyNumberFormat="1" applyFont="1" applyFill="1" applyAlignment="1">
      <alignment horizontal="center"/>
    </xf>
    <xf numFmtId="43" fontId="14" fillId="2" borderId="6" xfId="1" applyFont="1" applyFill="1" applyBorder="1" applyAlignment="1">
      <alignment horizontal="right"/>
    </xf>
    <xf numFmtId="43" fontId="14" fillId="2" borderId="11" xfId="1" applyFont="1" applyFill="1" applyBorder="1" applyAlignment="1">
      <alignment horizontal="right"/>
    </xf>
    <xf numFmtId="43" fontId="14" fillId="2" borderId="5" xfId="1" applyFont="1" applyFill="1" applyBorder="1" applyAlignment="1">
      <alignment horizontal="right"/>
    </xf>
    <xf numFmtId="43" fontId="25" fillId="2" borderId="0" xfId="2" applyFont="1" applyFill="1" applyAlignment="1">
      <alignment horizontal="center" wrapText="1"/>
    </xf>
    <xf numFmtId="43" fontId="25" fillId="2" borderId="0" xfId="2" applyFont="1" applyFill="1" applyAlignment="1">
      <alignment horizontal="center" vertical="center"/>
    </xf>
    <xf numFmtId="49" fontId="26" fillId="2" borderId="0" xfId="1" applyNumberFormat="1" applyFont="1" applyFill="1" applyBorder="1" applyAlignment="1">
      <alignment horizontal="center" wrapText="1"/>
    </xf>
    <xf numFmtId="14" fontId="4" fillId="2" borderId="14" xfId="0" applyNumberFormat="1" applyFont="1" applyFill="1" applyBorder="1" applyAlignment="1">
      <alignment horizontal="right"/>
    </xf>
    <xf numFmtId="14" fontId="4" fillId="2" borderId="21" xfId="0" applyNumberFormat="1" applyFont="1" applyFill="1" applyBorder="1" applyAlignment="1">
      <alignment horizontal="right"/>
    </xf>
    <xf numFmtId="14" fontId="6" fillId="2" borderId="14" xfId="0" applyNumberFormat="1" applyFont="1" applyFill="1" applyBorder="1" applyAlignment="1">
      <alignment horizontal="right"/>
    </xf>
    <xf numFmtId="14" fontId="6" fillId="2" borderId="21" xfId="0" applyNumberFormat="1" applyFont="1" applyFill="1" applyBorder="1" applyAlignment="1">
      <alignment horizontal="right"/>
    </xf>
    <xf numFmtId="0" fontId="10" fillId="4" borderId="1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9" fillId="0" borderId="33" xfId="0" applyFont="1" applyBorder="1" applyAlignment="1">
      <alignment horizontal="right"/>
    </xf>
    <xf numFmtId="0" fontId="19" fillId="0" borderId="34" xfId="0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39" fontId="36" fillId="0" borderId="35" xfId="3" applyNumberFormat="1" applyFont="1" applyBorder="1" applyAlignment="1">
      <alignment horizontal="center" vertical="center"/>
    </xf>
    <xf numFmtId="39" fontId="36" fillId="0" borderId="36" xfId="3" applyNumberFormat="1" applyFont="1" applyBorder="1" applyAlignment="1">
      <alignment horizontal="center" vertical="center"/>
    </xf>
    <xf numFmtId="43" fontId="11" fillId="3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17" fontId="23" fillId="2" borderId="0" xfId="1" applyNumberFormat="1" applyFont="1" applyFill="1" applyBorder="1" applyAlignment="1">
      <alignment horizontal="center"/>
    </xf>
    <xf numFmtId="49" fontId="23" fillId="2" borderId="0" xfId="1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right" vertical="center"/>
    </xf>
    <xf numFmtId="0" fontId="43" fillId="0" borderId="0" xfId="0" applyFont="1"/>
    <xf numFmtId="167" fontId="35" fillId="0" borderId="0" xfId="0" applyNumberFormat="1" applyFont="1"/>
    <xf numFmtId="0" fontId="35" fillId="0" borderId="0" xfId="0" applyFont="1" applyAlignment="1">
      <alignment horizontal="center" readingOrder="1"/>
    </xf>
    <xf numFmtId="0" fontId="35" fillId="0" borderId="0" xfId="0" applyFont="1" applyAlignment="1">
      <alignment wrapText="1"/>
    </xf>
    <xf numFmtId="0" fontId="2" fillId="0" borderId="0" xfId="0" applyFont="1" applyAlignment="1">
      <alignment horizontal="center"/>
    </xf>
    <xf numFmtId="167" fontId="44" fillId="0" borderId="0" xfId="0" applyNumberFormat="1" applyFont="1"/>
    <xf numFmtId="0" fontId="35" fillId="0" borderId="9" xfId="0" applyFont="1" applyBorder="1" applyAlignment="1">
      <alignment vertical="center" wrapText="1"/>
    </xf>
    <xf numFmtId="43" fontId="35" fillId="0" borderId="0" xfId="0" applyNumberFormat="1" applyFont="1"/>
    <xf numFmtId="43" fontId="35" fillId="0" borderId="0" xfId="0" applyNumberFormat="1" applyFont="1" applyAlignment="1">
      <alignment horizontal="center" readingOrder="1"/>
    </xf>
    <xf numFmtId="0" fontId="3" fillId="0" borderId="9" xfId="0" applyFont="1" applyBorder="1" applyAlignment="1">
      <alignment wrapText="1"/>
    </xf>
    <xf numFmtId="167" fontId="43" fillId="0" borderId="0" xfId="0" applyNumberFormat="1" applyFont="1"/>
    <xf numFmtId="43" fontId="35" fillId="0" borderId="0" xfId="1" applyFont="1"/>
    <xf numFmtId="167" fontId="0" fillId="0" borderId="0" xfId="0" applyNumberFormat="1"/>
    <xf numFmtId="167" fontId="45" fillId="7" borderId="0" xfId="1" applyNumberFormat="1" applyFont="1" applyFill="1" applyBorder="1" applyAlignment="1">
      <alignment horizontal="center" readingOrder="1"/>
    </xf>
    <xf numFmtId="167" fontId="45" fillId="7" borderId="37" xfId="1" applyNumberFormat="1" applyFont="1" applyFill="1" applyBorder="1" applyAlignment="1">
      <alignment horizontal="center" readingOrder="1"/>
    </xf>
    <xf numFmtId="0" fontId="36" fillId="7" borderId="37" xfId="0" applyFont="1" applyFill="1" applyBorder="1" applyAlignment="1">
      <alignment vertical="center" wrapText="1"/>
    </xf>
    <xf numFmtId="167" fontId="35" fillId="0" borderId="0" xfId="1" applyNumberFormat="1" applyFont="1"/>
    <xf numFmtId="167" fontId="35" fillId="0" borderId="0" xfId="1" applyNumberFormat="1" applyFont="1" applyAlignment="1">
      <alignment horizontal="center" readingOrder="1"/>
    </xf>
    <xf numFmtId="0" fontId="35" fillId="0" borderId="0" xfId="0" applyFont="1" applyAlignment="1">
      <alignment horizontal="left" wrapText="1"/>
    </xf>
    <xf numFmtId="167" fontId="3" fillId="0" borderId="0" xfId="1" applyNumberFormat="1" applyFont="1" applyAlignment="1">
      <alignment horizontal="center" readingOrder="1"/>
    </xf>
    <xf numFmtId="0" fontId="3" fillId="0" borderId="0" xfId="0" applyFont="1" applyAlignment="1">
      <alignment horizontal="left" wrapText="1"/>
    </xf>
    <xf numFmtId="167" fontId="35" fillId="0" borderId="0" xfId="1" applyNumberFormat="1" applyFont="1" applyBorder="1"/>
    <xf numFmtId="167" fontId="35" fillId="0" borderId="0" xfId="1" applyNumberFormat="1" applyFont="1" applyBorder="1" applyAlignment="1">
      <alignment horizontal="center" readingOrder="1"/>
    </xf>
    <xf numFmtId="167" fontId="3" fillId="0" borderId="0" xfId="1" applyNumberFormat="1" applyFont="1" applyBorder="1"/>
    <xf numFmtId="167" fontId="3" fillId="0" borderId="0" xfId="1" applyNumberFormat="1" applyFont="1" applyBorder="1" applyAlignment="1">
      <alignment horizontal="center" readingOrder="1"/>
    </xf>
    <xf numFmtId="0" fontId="3" fillId="0" borderId="38" xfId="0" applyFont="1" applyBorder="1" applyAlignment="1">
      <alignment horizontal="left" wrapText="1"/>
    </xf>
    <xf numFmtId="167" fontId="35" fillId="0" borderId="0" xfId="0" applyNumberFormat="1" applyFont="1" applyAlignment="1">
      <alignment horizontal="center" readingOrder="1"/>
    </xf>
    <xf numFmtId="167" fontId="3" fillId="0" borderId="0" xfId="0" applyNumberFormat="1" applyFont="1" applyAlignment="1">
      <alignment horizontal="center" readingOrder="1"/>
    </xf>
    <xf numFmtId="167" fontId="3" fillId="0" borderId="0" xfId="0" applyNumberFormat="1" applyFont="1"/>
    <xf numFmtId="167" fontId="35" fillId="0" borderId="0" xfId="1" applyNumberFormat="1" applyFont="1" applyBorder="1" applyAlignment="1">
      <alignment horizontal="center" vertical="center"/>
    </xf>
    <xf numFmtId="43" fontId="35" fillId="0" borderId="0" xfId="1" applyFont="1" applyBorder="1"/>
    <xf numFmtId="43" fontId="3" fillId="0" borderId="0" xfId="1" applyFont="1" applyBorder="1"/>
    <xf numFmtId="168" fontId="46" fillId="0" borderId="0" xfId="0" applyNumberFormat="1" applyFont="1"/>
    <xf numFmtId="168" fontId="3" fillId="0" borderId="0" xfId="0" applyNumberFormat="1" applyFont="1"/>
    <xf numFmtId="168" fontId="3" fillId="0" borderId="0" xfId="0" applyNumberFormat="1" applyFont="1" applyAlignment="1">
      <alignment horizontal="center" readingOrder="1"/>
    </xf>
    <xf numFmtId="0" fontId="2" fillId="0" borderId="0" xfId="0" applyFont="1"/>
    <xf numFmtId="0" fontId="47" fillId="8" borderId="0" xfId="0" applyFont="1" applyFill="1" applyAlignment="1">
      <alignment horizontal="center"/>
    </xf>
    <xf numFmtId="0" fontId="47" fillId="8" borderId="39" xfId="0" applyFont="1" applyFill="1" applyBorder="1" applyAlignment="1">
      <alignment horizontal="center"/>
    </xf>
    <xf numFmtId="0" fontId="45" fillId="8" borderId="40" xfId="0" applyFont="1" applyFill="1" applyBorder="1" applyAlignment="1">
      <alignment horizontal="center"/>
    </xf>
    <xf numFmtId="0" fontId="45" fillId="8" borderId="39" xfId="0" applyFont="1" applyFill="1" applyBorder="1" applyAlignment="1">
      <alignment horizontal="center"/>
    </xf>
    <xf numFmtId="167" fontId="45" fillId="8" borderId="40" xfId="0" applyNumberFormat="1" applyFont="1" applyFill="1" applyBorder="1" applyAlignment="1">
      <alignment horizontal="center"/>
    </xf>
    <xf numFmtId="43" fontId="45" fillId="9" borderId="41" xfId="1" applyFont="1" applyFill="1" applyBorder="1" applyAlignment="1">
      <alignment horizontal="center" vertical="center" wrapText="1"/>
    </xf>
    <xf numFmtId="43" fontId="45" fillId="9" borderId="41" xfId="1" applyFont="1" applyFill="1" applyBorder="1" applyAlignment="1">
      <alignment horizontal="center" vertical="center" wrapText="1" readingOrder="1"/>
    </xf>
    <xf numFmtId="0" fontId="45" fillId="9" borderId="42" xfId="0" applyFont="1" applyFill="1" applyBorder="1" applyAlignment="1">
      <alignment horizontal="center" vertical="center" wrapText="1"/>
    </xf>
    <xf numFmtId="0" fontId="47" fillId="8" borderId="0" xfId="0" applyFont="1" applyFill="1" applyAlignment="1">
      <alignment horizontal="center" vertical="center"/>
    </xf>
    <xf numFmtId="0" fontId="47" fillId="8" borderId="43" xfId="0" applyFont="1" applyFill="1" applyBorder="1" applyAlignment="1">
      <alignment horizontal="center" vertical="center"/>
    </xf>
    <xf numFmtId="0" fontId="47" fillId="8" borderId="44" xfId="0" applyFont="1" applyFill="1" applyBorder="1" applyAlignment="1">
      <alignment horizontal="center" vertical="center"/>
    </xf>
    <xf numFmtId="0" fontId="47" fillId="8" borderId="45" xfId="0" applyFont="1" applyFill="1" applyBorder="1" applyAlignment="1">
      <alignment horizontal="center" vertical="center"/>
    </xf>
    <xf numFmtId="43" fontId="45" fillId="9" borderId="42" xfId="1" applyFont="1" applyFill="1" applyBorder="1" applyAlignment="1">
      <alignment horizontal="center" vertical="center" wrapText="1"/>
    </xf>
    <xf numFmtId="43" fontId="45" fillId="9" borderId="42" xfId="1" applyFont="1" applyFill="1" applyBorder="1" applyAlignment="1">
      <alignment horizontal="center" vertical="center" wrapText="1" readingOrder="1"/>
    </xf>
    <xf numFmtId="0" fontId="48" fillId="0" borderId="0" xfId="0" applyFont="1" applyAlignment="1">
      <alignment horizontal="center" vertical="top" wrapText="1" readingOrder="1"/>
    </xf>
    <xf numFmtId="0" fontId="48" fillId="0" borderId="0" xfId="0" applyFont="1" applyAlignment="1">
      <alignment horizontal="center" vertical="top" wrapText="1" readingOrder="1"/>
    </xf>
    <xf numFmtId="0" fontId="49" fillId="0" borderId="0" xfId="0" applyFont="1" applyAlignment="1">
      <alignment horizontal="center" vertical="top" wrapText="1" readingOrder="1"/>
    </xf>
    <xf numFmtId="0" fontId="49" fillId="0" borderId="46" xfId="0" applyFont="1" applyBorder="1" applyAlignment="1">
      <alignment horizontal="center" vertical="top" wrapText="1" readingOrder="1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 readingOrder="1"/>
    </xf>
    <xf numFmtId="0" fontId="49" fillId="0" borderId="0" xfId="0" applyFont="1" applyAlignment="1">
      <alignment horizontal="center" vertical="center" wrapText="1" readingOrder="1"/>
    </xf>
    <xf numFmtId="0" fontId="49" fillId="0" borderId="46" xfId="0" applyFont="1" applyBorder="1" applyAlignment="1">
      <alignment horizontal="center" vertical="center" wrapText="1" readingOrder="1"/>
    </xf>
  </cellXfs>
  <cellStyles count="4">
    <cellStyle name="Millares" xfId="1" builtinId="3"/>
    <cellStyle name="Millares 2" xfId="2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76201</xdr:rowOff>
    </xdr:from>
    <xdr:to>
      <xdr:col>5</xdr:col>
      <xdr:colOff>19050</xdr:colOff>
      <xdr:row>9</xdr:row>
      <xdr:rowOff>152401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CD340BBE-F3B5-45C3-A4F5-37F1E3A3901D}"/>
            </a:ext>
          </a:extLst>
        </xdr:cNvPr>
        <xdr:cNvSpPr/>
      </xdr:nvSpPr>
      <xdr:spPr>
        <a:xfrm>
          <a:off x="904875" y="76201"/>
          <a:ext cx="6934200" cy="1790700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Autoridad</a:t>
          </a:r>
          <a:r>
            <a:rPr lang="es-DO" sz="1600" b="1" i="1" baseline="0">
              <a:solidFill>
                <a:sysClr val="windowText" lastClr="000000"/>
              </a:solidFill>
            </a:rPr>
            <a:t> Portuaria Dominicana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Relacion Depositos Por Cuentas Bancarias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Al 31 de enero 2025</a:t>
          </a:r>
        </a:p>
      </xdr:txBody>
    </xdr:sp>
    <xdr:clientData/>
  </xdr:twoCellAnchor>
  <xdr:twoCellAnchor editAs="oneCell">
    <xdr:from>
      <xdr:col>1</xdr:col>
      <xdr:colOff>317045</xdr:colOff>
      <xdr:row>2</xdr:row>
      <xdr:rowOff>131989</xdr:rowOff>
    </xdr:from>
    <xdr:to>
      <xdr:col>1</xdr:col>
      <xdr:colOff>1282245</xdr:colOff>
      <xdr:row>6</xdr:row>
      <xdr:rowOff>8164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085B33-8E56-497D-AE63-2FAFC6BE654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4" y="512989"/>
          <a:ext cx="965200" cy="638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5</xdr:col>
      <xdr:colOff>1035844</xdr:colOff>
      <xdr:row>420</xdr:row>
      <xdr:rowOff>111124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79898875"/>
          <a:ext cx="8766969" cy="1254124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31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ENERO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es-MX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endParaRPr lang="es-DO" sz="1600" b="1" i="1" baseline="0"/>
        </a:p>
      </xdr:txBody>
    </xdr:sp>
    <xdr:clientData/>
  </xdr:twoCellAnchor>
  <xdr:twoCellAnchor editAs="oneCell">
    <xdr:from>
      <xdr:col>0</xdr:col>
      <xdr:colOff>492125</xdr:colOff>
      <xdr:row>415</xdr:row>
      <xdr:rowOff>79375</xdr:rowOff>
    </xdr:from>
    <xdr:to>
      <xdr:col>1</xdr:col>
      <xdr:colOff>912814</xdr:colOff>
      <xdr:row>420</xdr:row>
      <xdr:rowOff>15874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25" y="80168750"/>
          <a:ext cx="1420814" cy="888999"/>
        </a:xfrm>
        <a:prstGeom prst="rect">
          <a:avLst/>
        </a:prstGeom>
      </xdr:spPr>
    </xdr:pic>
    <xdr:clientData/>
  </xdr:twoCellAnchor>
  <xdr:twoCellAnchor>
    <xdr:from>
      <xdr:col>2</xdr:col>
      <xdr:colOff>2161815</xdr:colOff>
      <xdr:row>456</xdr:row>
      <xdr:rowOff>95251</xdr:rowOff>
    </xdr:from>
    <xdr:to>
      <xdr:col>4</xdr:col>
      <xdr:colOff>721178</xdr:colOff>
      <xdr:row>468</xdr:row>
      <xdr:rowOff>61224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570279" y="87929358"/>
          <a:ext cx="4070256" cy="2251973"/>
          <a:chOff x="0" y="0"/>
          <a:chExt cx="3032125" cy="1390650"/>
        </a:xfrm>
      </xdr:grpSpPr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8" name="Imagen 17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952501</xdr:colOff>
      <xdr:row>81</xdr:row>
      <xdr:rowOff>91336</xdr:rowOff>
    </xdr:from>
    <xdr:to>
      <xdr:col>11</xdr:col>
      <xdr:colOff>117171</xdr:colOff>
      <xdr:row>82</xdr:row>
      <xdr:rowOff>1477513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FFD9763-77D9-410D-B609-66F9A8960940}"/>
            </a:ext>
          </a:extLst>
        </xdr:cNvPr>
        <xdr:cNvGrpSpPr/>
      </xdr:nvGrpSpPr>
      <xdr:grpSpPr>
        <a:xfrm>
          <a:off x="7580857" y="20654898"/>
          <a:ext cx="6915150" cy="2234293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3B89B3F6-B9EF-EFDE-50E8-3D7E5B1B522B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3A6D45B5-A147-9CB2-9579-BFC614E9090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12302471-4FDF-5BE2-48AB-0A60E24956A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E75883A9-437F-B611-292E-37602187D08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oneCellAnchor>
    <xdr:from>
      <xdr:col>2</xdr:col>
      <xdr:colOff>1148219</xdr:colOff>
      <xdr:row>0</xdr:row>
      <xdr:rowOff>91336</xdr:rowOff>
    </xdr:from>
    <xdr:ext cx="2709861" cy="1301666"/>
    <xdr:pic>
      <xdr:nvPicPr>
        <xdr:cNvPr id="7" name="3 Imagen">
          <a:extLst>
            <a:ext uri="{FF2B5EF4-FFF2-40B4-BE49-F238E27FC236}">
              <a16:creationId xmlns:a16="http://schemas.microsoft.com/office/drawing/2014/main" id="{42635057-5407-478D-9232-03E1F8FDB147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1694" y="91336"/>
          <a:ext cx="2709861" cy="1301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346356</xdr:colOff>
      <xdr:row>0</xdr:row>
      <xdr:rowOff>229959</xdr:rowOff>
    </xdr:from>
    <xdr:ext cx="1489218" cy="1089322"/>
    <xdr:pic>
      <xdr:nvPicPr>
        <xdr:cNvPr id="8" name="4 Imagen">
          <a:extLst>
            <a:ext uri="{FF2B5EF4-FFF2-40B4-BE49-F238E27FC236}">
              <a16:creationId xmlns:a16="http://schemas.microsoft.com/office/drawing/2014/main" id="{709C37F5-A30E-451A-A365-7B2CF98934A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1776356" y="191859"/>
          <a:ext cx="1489218" cy="108932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J455"/>
  <sheetViews>
    <sheetView showGridLines="0" view="pageBreakPreview" topLeftCell="A455" zoomScale="70" zoomScaleNormal="100" zoomScaleSheetLayoutView="70" workbookViewId="0">
      <selection activeCell="D481" sqref="D481"/>
    </sheetView>
  </sheetViews>
  <sheetFormatPr baseColWidth="10" defaultColWidth="11.42578125" defaultRowHeight="15" x14ac:dyDescent="0.25"/>
  <cols>
    <col min="1" max="1" width="15" style="1" customWidth="1"/>
    <col min="2" max="2" width="21" style="1" customWidth="1"/>
    <col min="3" max="3" width="42.42578125" style="1" customWidth="1"/>
    <col min="4" max="4" width="40.140625" style="1" bestFit="1" customWidth="1"/>
    <col min="5" max="5" width="29.5703125" style="1" customWidth="1"/>
    <col min="6" max="6" width="27.28515625" style="1" customWidth="1"/>
    <col min="7" max="7" width="22.42578125" style="1" customWidth="1"/>
    <col min="8" max="8" width="26.140625" style="1" bestFit="1" customWidth="1"/>
    <col min="9" max="9" width="15.140625" style="1" bestFit="1" customWidth="1"/>
    <col min="10" max="16384" width="11.42578125" style="1"/>
  </cols>
  <sheetData>
    <row r="12" spans="2:6" ht="21" x14ac:dyDescent="0.25">
      <c r="B12" s="2"/>
      <c r="C12" s="3"/>
      <c r="D12" s="167" t="s">
        <v>15</v>
      </c>
      <c r="E12" s="3"/>
      <c r="F12" s="3"/>
    </row>
    <row r="13" spans="2:6" ht="21" x14ac:dyDescent="0.25">
      <c r="B13" s="2"/>
      <c r="C13" s="3"/>
      <c r="D13" s="167"/>
      <c r="E13" s="3"/>
      <c r="F13" s="3"/>
    </row>
    <row r="14" spans="2:6" ht="19.5" thickBot="1" x14ac:dyDescent="0.35">
      <c r="B14" s="185" t="s">
        <v>11</v>
      </c>
      <c r="C14" s="185"/>
      <c r="D14" s="185"/>
      <c r="E14" s="185"/>
      <c r="F14" s="3"/>
    </row>
    <row r="15" spans="2:6" s="140" customFormat="1" ht="32.25" thickBot="1" x14ac:dyDescent="0.3">
      <c r="B15" s="138" t="s">
        <v>23</v>
      </c>
      <c r="C15" s="138" t="s">
        <v>0</v>
      </c>
      <c r="D15" s="138" t="s">
        <v>24</v>
      </c>
      <c r="E15" s="139" t="s">
        <v>1</v>
      </c>
    </row>
    <row r="16" spans="2:6" x14ac:dyDescent="0.25">
      <c r="B16" s="89">
        <v>45660</v>
      </c>
      <c r="C16" s="90" t="s">
        <v>305</v>
      </c>
      <c r="D16" s="91" t="s">
        <v>53</v>
      </c>
      <c r="E16" s="94">
        <v>500</v>
      </c>
    </row>
    <row r="17" spans="2:5" x14ac:dyDescent="0.25">
      <c r="B17" s="92">
        <v>45664</v>
      </c>
      <c r="C17" s="90" t="s">
        <v>306</v>
      </c>
      <c r="D17" s="91" t="s">
        <v>53</v>
      </c>
      <c r="E17" s="94">
        <v>595</v>
      </c>
    </row>
    <row r="18" spans="2:5" x14ac:dyDescent="0.25">
      <c r="B18" s="92">
        <v>45664</v>
      </c>
      <c r="C18" s="93" t="s">
        <v>307</v>
      </c>
      <c r="D18" s="91" t="s">
        <v>53</v>
      </c>
      <c r="E18" s="94">
        <v>105</v>
      </c>
    </row>
    <row r="19" spans="2:5" x14ac:dyDescent="0.25">
      <c r="B19" s="92">
        <v>45664</v>
      </c>
      <c r="C19" s="83" t="s">
        <v>308</v>
      </c>
      <c r="D19" s="91" t="s">
        <v>54</v>
      </c>
      <c r="E19" s="94">
        <v>1831</v>
      </c>
    </row>
    <row r="20" spans="2:5" x14ac:dyDescent="0.25">
      <c r="B20" s="92">
        <v>45665</v>
      </c>
      <c r="C20" s="90" t="s">
        <v>309</v>
      </c>
      <c r="D20" s="91" t="s">
        <v>53</v>
      </c>
      <c r="E20" s="94">
        <v>370</v>
      </c>
    </row>
    <row r="21" spans="2:5" x14ac:dyDescent="0.25">
      <c r="B21" s="92">
        <v>45666</v>
      </c>
      <c r="C21" s="90" t="s">
        <v>310</v>
      </c>
      <c r="D21" s="91" t="s">
        <v>53</v>
      </c>
      <c r="E21" s="94">
        <v>770</v>
      </c>
    </row>
    <row r="22" spans="2:5" x14ac:dyDescent="0.25">
      <c r="B22" s="89">
        <v>45667</v>
      </c>
      <c r="C22" s="90" t="s">
        <v>311</v>
      </c>
      <c r="D22" s="91" t="s">
        <v>54</v>
      </c>
      <c r="E22" s="94">
        <v>53619.74</v>
      </c>
    </row>
    <row r="23" spans="2:5" x14ac:dyDescent="0.25">
      <c r="B23" s="89">
        <v>45667</v>
      </c>
      <c r="C23" s="90" t="s">
        <v>312</v>
      </c>
      <c r="D23" s="91" t="s">
        <v>54</v>
      </c>
      <c r="E23" s="94">
        <v>8363</v>
      </c>
    </row>
    <row r="24" spans="2:5" x14ac:dyDescent="0.25">
      <c r="B24" s="89">
        <v>45667</v>
      </c>
      <c r="C24" s="90" t="s">
        <v>313</v>
      </c>
      <c r="D24" s="91" t="s">
        <v>53</v>
      </c>
      <c r="E24" s="94">
        <v>785</v>
      </c>
    </row>
    <row r="25" spans="2:5" x14ac:dyDescent="0.25">
      <c r="B25" s="89">
        <v>45667</v>
      </c>
      <c r="C25" s="90" t="s">
        <v>314</v>
      </c>
      <c r="D25" s="91" t="s">
        <v>54</v>
      </c>
      <c r="E25" s="94">
        <v>14000</v>
      </c>
    </row>
    <row r="26" spans="2:5" x14ac:dyDescent="0.25">
      <c r="B26" s="89">
        <v>45667</v>
      </c>
      <c r="C26" s="90" t="s">
        <v>315</v>
      </c>
      <c r="D26" s="91" t="s">
        <v>55</v>
      </c>
      <c r="E26" s="94">
        <v>118000</v>
      </c>
    </row>
    <row r="27" spans="2:5" x14ac:dyDescent="0.25">
      <c r="B27" s="89">
        <v>45670</v>
      </c>
      <c r="C27" s="90" t="s">
        <v>316</v>
      </c>
      <c r="D27" s="91" t="s">
        <v>54</v>
      </c>
      <c r="E27" s="94">
        <v>5540</v>
      </c>
    </row>
    <row r="28" spans="2:5" x14ac:dyDescent="0.25">
      <c r="B28" s="89">
        <v>45670</v>
      </c>
      <c r="C28" s="90" t="s">
        <v>317</v>
      </c>
      <c r="D28" s="91" t="s">
        <v>53</v>
      </c>
      <c r="E28" s="94">
        <v>925</v>
      </c>
    </row>
    <row r="29" spans="2:5" x14ac:dyDescent="0.25">
      <c r="B29" s="89">
        <v>45670</v>
      </c>
      <c r="C29" s="90" t="s">
        <v>318</v>
      </c>
      <c r="D29" s="91" t="s">
        <v>53</v>
      </c>
      <c r="E29" s="94">
        <v>765</v>
      </c>
    </row>
    <row r="30" spans="2:5" x14ac:dyDescent="0.25">
      <c r="B30" s="89">
        <v>45671</v>
      </c>
      <c r="C30" s="90" t="s">
        <v>218</v>
      </c>
      <c r="D30" s="91" t="s">
        <v>53</v>
      </c>
      <c r="E30" s="94">
        <v>725</v>
      </c>
    </row>
    <row r="31" spans="2:5" x14ac:dyDescent="0.25">
      <c r="B31" s="89">
        <v>45672</v>
      </c>
      <c r="C31" s="90" t="s">
        <v>319</v>
      </c>
      <c r="D31" s="91" t="s">
        <v>53</v>
      </c>
      <c r="E31" s="94">
        <v>515</v>
      </c>
    </row>
    <row r="32" spans="2:5" x14ac:dyDescent="0.25">
      <c r="B32" s="89">
        <v>45673</v>
      </c>
      <c r="C32" s="90" t="s">
        <v>320</v>
      </c>
      <c r="D32" s="91" t="s">
        <v>53</v>
      </c>
      <c r="E32" s="94">
        <v>720</v>
      </c>
    </row>
    <row r="33" spans="2:5" x14ac:dyDescent="0.25">
      <c r="B33" s="89">
        <v>45673</v>
      </c>
      <c r="C33" s="90" t="s">
        <v>321</v>
      </c>
      <c r="D33" s="91" t="s">
        <v>54</v>
      </c>
      <c r="E33" s="94">
        <v>22641.74</v>
      </c>
    </row>
    <row r="34" spans="2:5" x14ac:dyDescent="0.25">
      <c r="B34" s="89">
        <v>45673</v>
      </c>
      <c r="C34" s="90" t="s">
        <v>322</v>
      </c>
      <c r="D34" s="91" t="s">
        <v>54</v>
      </c>
      <c r="E34" s="94">
        <v>15910.2</v>
      </c>
    </row>
    <row r="35" spans="2:5" x14ac:dyDescent="0.25">
      <c r="B35" s="89">
        <v>45674</v>
      </c>
      <c r="C35" s="90" t="s">
        <v>310</v>
      </c>
      <c r="D35" s="91" t="s">
        <v>53</v>
      </c>
      <c r="E35" s="94">
        <v>635</v>
      </c>
    </row>
    <row r="36" spans="2:5" x14ac:dyDescent="0.25">
      <c r="B36" s="89">
        <v>45677</v>
      </c>
      <c r="C36" s="90" t="s">
        <v>323</v>
      </c>
      <c r="D36" s="91" t="s">
        <v>53</v>
      </c>
      <c r="E36" s="94">
        <v>495</v>
      </c>
    </row>
    <row r="37" spans="2:5" x14ac:dyDescent="0.25">
      <c r="B37" s="89">
        <v>45677</v>
      </c>
      <c r="C37" s="90" t="s">
        <v>324</v>
      </c>
      <c r="D37" s="91" t="s">
        <v>53</v>
      </c>
      <c r="E37" s="94">
        <v>30</v>
      </c>
    </row>
    <row r="38" spans="2:5" x14ac:dyDescent="0.25">
      <c r="B38" s="89">
        <v>45679</v>
      </c>
      <c r="C38" s="90" t="s">
        <v>325</v>
      </c>
      <c r="D38" s="91" t="s">
        <v>53</v>
      </c>
      <c r="E38" s="94">
        <v>640</v>
      </c>
    </row>
    <row r="39" spans="2:5" x14ac:dyDescent="0.25">
      <c r="B39" s="89">
        <v>45680</v>
      </c>
      <c r="C39" s="90" t="s">
        <v>326</v>
      </c>
      <c r="D39" s="91" t="s">
        <v>53</v>
      </c>
      <c r="E39" s="94">
        <v>395</v>
      </c>
    </row>
    <row r="40" spans="2:5" x14ac:dyDescent="0.25">
      <c r="B40" s="89">
        <v>45681</v>
      </c>
      <c r="C40" s="90" t="s">
        <v>327</v>
      </c>
      <c r="D40" s="91" t="s">
        <v>53</v>
      </c>
      <c r="E40" s="94">
        <v>425</v>
      </c>
    </row>
    <row r="41" spans="2:5" x14ac:dyDescent="0.25">
      <c r="B41" s="89">
        <v>45681</v>
      </c>
      <c r="C41" s="90" t="s">
        <v>328</v>
      </c>
      <c r="D41" s="91" t="s">
        <v>36</v>
      </c>
      <c r="E41" s="94">
        <v>1842.12</v>
      </c>
    </row>
    <row r="42" spans="2:5" x14ac:dyDescent="0.25">
      <c r="B42" s="89">
        <v>45684</v>
      </c>
      <c r="C42" s="90" t="s">
        <v>329</v>
      </c>
      <c r="D42" s="91" t="s">
        <v>53</v>
      </c>
      <c r="E42" s="94">
        <v>305</v>
      </c>
    </row>
    <row r="43" spans="2:5" x14ac:dyDescent="0.25">
      <c r="B43" s="89">
        <v>45684</v>
      </c>
      <c r="C43" s="90" t="s">
        <v>330</v>
      </c>
      <c r="D43" s="91" t="s">
        <v>53</v>
      </c>
      <c r="E43" s="94">
        <v>13000</v>
      </c>
    </row>
    <row r="44" spans="2:5" x14ac:dyDescent="0.25">
      <c r="B44" s="89">
        <v>45684</v>
      </c>
      <c r="C44" s="90" t="s">
        <v>331</v>
      </c>
      <c r="D44" s="91" t="s">
        <v>53</v>
      </c>
      <c r="E44" s="94">
        <v>305</v>
      </c>
    </row>
    <row r="45" spans="2:5" x14ac:dyDescent="0.25">
      <c r="B45" s="89">
        <v>45685</v>
      </c>
      <c r="C45" s="90" t="s">
        <v>332</v>
      </c>
      <c r="D45" s="91" t="s">
        <v>53</v>
      </c>
      <c r="E45" s="94">
        <v>800</v>
      </c>
    </row>
    <row r="46" spans="2:5" x14ac:dyDescent="0.25">
      <c r="B46" s="89">
        <v>45686</v>
      </c>
      <c r="C46" s="90" t="s">
        <v>333</v>
      </c>
      <c r="D46" s="91" t="s">
        <v>53</v>
      </c>
      <c r="E46" s="94">
        <v>845</v>
      </c>
    </row>
    <row r="47" spans="2:5" x14ac:dyDescent="0.25">
      <c r="B47" s="89">
        <v>45687</v>
      </c>
      <c r="C47" s="90" t="s">
        <v>334</v>
      </c>
      <c r="D47" s="91" t="s">
        <v>53</v>
      </c>
      <c r="E47" s="94">
        <v>785</v>
      </c>
    </row>
    <row r="48" spans="2:5" x14ac:dyDescent="0.25">
      <c r="B48" s="89">
        <v>45688</v>
      </c>
      <c r="C48" s="90" t="s">
        <v>335</v>
      </c>
      <c r="D48" s="91" t="s">
        <v>54</v>
      </c>
      <c r="E48" s="94">
        <v>25413.919999999998</v>
      </c>
    </row>
    <row r="49" spans="2:5" x14ac:dyDescent="0.25">
      <c r="B49" s="89">
        <v>45688</v>
      </c>
      <c r="C49" s="90" t="s">
        <v>336</v>
      </c>
      <c r="D49" s="91" t="s">
        <v>54</v>
      </c>
      <c r="E49" s="94">
        <v>6712.58</v>
      </c>
    </row>
    <row r="50" spans="2:5" x14ac:dyDescent="0.25">
      <c r="B50" s="89">
        <v>45688</v>
      </c>
      <c r="C50" s="90" t="s">
        <v>337</v>
      </c>
      <c r="D50" s="91" t="s">
        <v>53</v>
      </c>
      <c r="E50" s="94">
        <v>500</v>
      </c>
    </row>
    <row r="51" spans="2:5" x14ac:dyDescent="0.25">
      <c r="B51" s="20"/>
      <c r="C51" s="21"/>
      <c r="D51" s="65" t="s">
        <v>40</v>
      </c>
      <c r="E51" s="62">
        <f>SUM(E16:E50)</f>
        <v>299809.3</v>
      </c>
    </row>
    <row r="52" spans="2:5" x14ac:dyDescent="0.25">
      <c r="B52" s="40"/>
      <c r="C52" s="41"/>
      <c r="D52" s="41"/>
      <c r="E52" s="42"/>
    </row>
    <row r="53" spans="2:5" x14ac:dyDescent="0.25">
      <c r="B53" s="40"/>
      <c r="C53" s="41"/>
      <c r="D53" s="41"/>
      <c r="E53" s="42"/>
    </row>
    <row r="54" spans="2:5" ht="16.5" hidden="1" x14ac:dyDescent="0.25">
      <c r="B54" s="211" t="s">
        <v>41</v>
      </c>
      <c r="C54" s="211"/>
      <c r="D54" s="211"/>
      <c r="E54" s="211"/>
    </row>
    <row r="55" spans="2:5" ht="16.5" hidden="1" x14ac:dyDescent="0.25">
      <c r="B55" s="211" t="s">
        <v>42</v>
      </c>
      <c r="C55" s="211"/>
      <c r="D55" s="211"/>
      <c r="E55" s="211"/>
    </row>
    <row r="56" spans="2:5" ht="16.5" hidden="1" x14ac:dyDescent="0.25">
      <c r="B56" s="212" t="s">
        <v>338</v>
      </c>
      <c r="C56" s="213"/>
      <c r="D56" s="213"/>
      <c r="E56" s="213"/>
    </row>
    <row r="57" spans="2:5" ht="16.5" hidden="1" x14ac:dyDescent="0.25">
      <c r="B57" s="211" t="s">
        <v>43</v>
      </c>
      <c r="C57" s="211"/>
      <c r="D57" s="211"/>
      <c r="E57" s="211"/>
    </row>
    <row r="58" spans="2:5" hidden="1" x14ac:dyDescent="0.25">
      <c r="B58" s="40"/>
      <c r="C58" s="41"/>
      <c r="D58" s="41"/>
      <c r="E58" s="43"/>
    </row>
    <row r="59" spans="2:5" hidden="1" x14ac:dyDescent="0.25">
      <c r="B59" s="33" t="s">
        <v>6</v>
      </c>
      <c r="C59" s="34" t="s">
        <v>0</v>
      </c>
      <c r="D59" s="33" t="s">
        <v>9</v>
      </c>
      <c r="E59" s="35" t="s">
        <v>25</v>
      </c>
    </row>
    <row r="60" spans="2:5" hidden="1" x14ac:dyDescent="0.25">
      <c r="B60" s="44"/>
      <c r="C60" s="45"/>
      <c r="D60" s="78"/>
      <c r="E60" s="79"/>
    </row>
    <row r="61" spans="2:5" hidden="1" x14ac:dyDescent="0.25">
      <c r="B61" s="46"/>
      <c r="C61" s="47"/>
      <c r="D61" s="66" t="s">
        <v>40</v>
      </c>
      <c r="E61" s="48">
        <f>SUM(E60:E60)</f>
        <v>0</v>
      </c>
    </row>
    <row r="62" spans="2:5" hidden="1" x14ac:dyDescent="0.25">
      <c r="B62" s="23"/>
      <c r="C62" s="23"/>
      <c r="D62" s="23"/>
      <c r="E62" s="24"/>
    </row>
    <row r="63" spans="2:5" x14ac:dyDescent="0.25">
      <c r="B63" s="23"/>
      <c r="C63" s="23"/>
      <c r="D63" s="23"/>
      <c r="E63" s="24"/>
    </row>
    <row r="64" spans="2:5" ht="18.75" x14ac:dyDescent="0.3">
      <c r="B64" s="210" t="s">
        <v>12</v>
      </c>
      <c r="C64" s="210"/>
      <c r="D64" s="210"/>
      <c r="E64" s="210"/>
    </row>
    <row r="65" spans="2:8" x14ac:dyDescent="0.25">
      <c r="B65" s="130" t="s">
        <v>6</v>
      </c>
      <c r="C65" s="131" t="s">
        <v>0</v>
      </c>
      <c r="D65" s="130" t="s">
        <v>9</v>
      </c>
      <c r="E65" s="132" t="s">
        <v>25</v>
      </c>
    </row>
    <row r="66" spans="2:8" x14ac:dyDescent="0.25">
      <c r="B66" s="82">
        <v>45666</v>
      </c>
      <c r="C66" s="133">
        <v>4524000038950</v>
      </c>
      <c r="D66" s="134" t="s">
        <v>20</v>
      </c>
      <c r="E66" s="114">
        <v>26554.5</v>
      </c>
    </row>
    <row r="67" spans="2:8" x14ac:dyDescent="0.25">
      <c r="B67" s="82">
        <v>45672</v>
      </c>
      <c r="C67" s="133">
        <v>4524000032922</v>
      </c>
      <c r="D67" s="134" t="s">
        <v>20</v>
      </c>
      <c r="E67" s="114">
        <v>1061474.5</v>
      </c>
    </row>
    <row r="68" spans="2:8" x14ac:dyDescent="0.25">
      <c r="B68" s="82">
        <v>45672</v>
      </c>
      <c r="C68" s="133">
        <v>4524000059894</v>
      </c>
      <c r="D68" s="134" t="s">
        <v>20</v>
      </c>
      <c r="E68" s="114">
        <v>512450.5</v>
      </c>
    </row>
    <row r="69" spans="2:8" x14ac:dyDescent="0.25">
      <c r="B69" s="82">
        <v>45672</v>
      </c>
      <c r="C69" s="133">
        <v>4524000059895</v>
      </c>
      <c r="D69" s="134" t="s">
        <v>20</v>
      </c>
      <c r="E69" s="114">
        <v>1061474.5</v>
      </c>
    </row>
    <row r="70" spans="2:8" x14ac:dyDescent="0.25">
      <c r="B70" s="82">
        <v>45673</v>
      </c>
      <c r="C70" s="133">
        <v>4524000032995</v>
      </c>
      <c r="D70" s="134" t="s">
        <v>20</v>
      </c>
      <c r="E70" s="114">
        <v>351401.5</v>
      </c>
    </row>
    <row r="71" spans="2:8" ht="14.25" customHeight="1" x14ac:dyDescent="0.25">
      <c r="B71" s="82">
        <v>45684</v>
      </c>
      <c r="C71" s="133">
        <v>4524000052673</v>
      </c>
      <c r="D71" s="134" t="s">
        <v>20</v>
      </c>
      <c r="E71" s="114">
        <v>40192.5</v>
      </c>
    </row>
    <row r="72" spans="2:8" x14ac:dyDescent="0.25">
      <c r="B72" s="82"/>
      <c r="C72" s="135"/>
      <c r="D72" s="136" t="s">
        <v>40</v>
      </c>
      <c r="E72" s="137">
        <f>SUM(E66:E71)</f>
        <v>3053548</v>
      </c>
      <c r="F72" s="4"/>
    </row>
    <row r="73" spans="2:8" ht="19.5" thickBot="1" x14ac:dyDescent="0.3">
      <c r="B73" s="214"/>
      <c r="C73" s="214"/>
      <c r="D73" s="214"/>
      <c r="E73" s="13"/>
    </row>
    <row r="74" spans="2:8" ht="24" thickBot="1" x14ac:dyDescent="0.3">
      <c r="B74" s="74" t="s">
        <v>17</v>
      </c>
      <c r="C74" s="75"/>
      <c r="D74" s="206">
        <f>E72+E51+E61</f>
        <v>3353357.3</v>
      </c>
      <c r="E74" s="206"/>
    </row>
    <row r="75" spans="2:8" ht="23.25" x14ac:dyDescent="0.25">
      <c r="D75" s="76"/>
      <c r="E75" s="76"/>
      <c r="F75" s="77"/>
    </row>
    <row r="77" spans="2:8" ht="18.75" x14ac:dyDescent="0.3">
      <c r="B77" s="185" t="s">
        <v>13</v>
      </c>
      <c r="C77" s="185"/>
      <c r="D77" s="185"/>
      <c r="E77" s="185"/>
      <c r="F77" s="185"/>
      <c r="G77" s="11"/>
      <c r="H77" s="11"/>
    </row>
    <row r="78" spans="2:8" ht="18.75" x14ac:dyDescent="0.3">
      <c r="B78" s="185" t="s">
        <v>11</v>
      </c>
      <c r="C78" s="185"/>
      <c r="D78" s="185"/>
      <c r="E78" s="185"/>
      <c r="F78" s="185"/>
      <c r="G78" s="11"/>
      <c r="H78" s="11"/>
    </row>
    <row r="79" spans="2:8" ht="18.75" x14ac:dyDescent="0.3">
      <c r="B79" s="185" t="s">
        <v>8</v>
      </c>
      <c r="C79" s="185"/>
      <c r="D79" s="185"/>
      <c r="E79" s="185"/>
      <c r="F79" s="185"/>
      <c r="G79" s="11"/>
      <c r="H79" s="11"/>
    </row>
    <row r="80" spans="2:8" ht="19.5" thickBot="1" x14ac:dyDescent="0.35">
      <c r="B80" s="209" t="s">
        <v>22</v>
      </c>
      <c r="C80" s="209"/>
      <c r="D80" s="209"/>
      <c r="E80" s="209"/>
      <c r="F80" s="209"/>
      <c r="G80" s="11"/>
      <c r="H80" s="11"/>
    </row>
    <row r="81" spans="2:7" ht="32.25" thickBot="1" x14ac:dyDescent="0.3">
      <c r="B81" s="12" t="s">
        <v>0</v>
      </c>
      <c r="C81" s="12" t="s">
        <v>6</v>
      </c>
      <c r="D81" s="12" t="s">
        <v>5</v>
      </c>
      <c r="E81" s="99" t="s">
        <v>26</v>
      </c>
      <c r="F81" s="12" t="s">
        <v>2</v>
      </c>
    </row>
    <row r="82" spans="2:7" x14ac:dyDescent="0.25">
      <c r="B82" s="15">
        <v>9300030141</v>
      </c>
      <c r="C82" s="14">
        <v>45665</v>
      </c>
      <c r="D82" s="67">
        <v>500</v>
      </c>
      <c r="E82" s="22">
        <v>61.14</v>
      </c>
      <c r="F82" s="95">
        <f>+D82*E82</f>
        <v>30570</v>
      </c>
      <c r="G82" s="117"/>
    </row>
    <row r="83" spans="2:7" x14ac:dyDescent="0.25">
      <c r="B83" s="15">
        <v>9300030144</v>
      </c>
      <c r="C83" s="14">
        <v>45674</v>
      </c>
      <c r="D83" s="67">
        <v>220</v>
      </c>
      <c r="E83" s="22">
        <v>61.3</v>
      </c>
      <c r="F83" s="95">
        <f>+D83*E83</f>
        <v>13486</v>
      </c>
      <c r="G83" s="117"/>
    </row>
    <row r="84" spans="2:7" x14ac:dyDescent="0.25">
      <c r="B84" s="25">
        <v>9300040045</v>
      </c>
      <c r="C84" s="14">
        <v>45680</v>
      </c>
      <c r="D84" s="67">
        <v>140</v>
      </c>
      <c r="E84" s="22">
        <v>61.4</v>
      </c>
      <c r="F84" s="95">
        <f>+D84*E84</f>
        <v>8596</v>
      </c>
      <c r="G84" s="117"/>
    </row>
    <row r="85" spans="2:7" x14ac:dyDescent="0.25">
      <c r="B85" s="25">
        <v>9300030163</v>
      </c>
      <c r="C85" s="14">
        <v>45685</v>
      </c>
      <c r="D85" s="67">
        <v>60</v>
      </c>
      <c r="E85" s="22">
        <v>61.4</v>
      </c>
      <c r="F85" s="95">
        <f>+D85*E85</f>
        <v>3684</v>
      </c>
      <c r="G85" s="117"/>
    </row>
    <row r="86" spans="2:7" x14ac:dyDescent="0.25">
      <c r="B86" s="25">
        <v>9300030136</v>
      </c>
      <c r="C86" s="14">
        <v>45688</v>
      </c>
      <c r="D86" s="67">
        <v>80</v>
      </c>
      <c r="E86" s="22">
        <v>61.48</v>
      </c>
      <c r="F86" s="95">
        <f>+D86*E86</f>
        <v>4918.3999999999996</v>
      </c>
      <c r="G86" s="117"/>
    </row>
    <row r="87" spans="2:7" ht="19.5" thickBot="1" x14ac:dyDescent="0.35">
      <c r="B87" s="195" t="s">
        <v>14</v>
      </c>
      <c r="C87" s="196"/>
      <c r="D87" s="69">
        <f>SUM(D82:D86)</f>
        <v>1000</v>
      </c>
      <c r="E87" s="70"/>
      <c r="F87" s="71">
        <f>SUM(F82:F86)</f>
        <v>61254.400000000001</v>
      </c>
    </row>
    <row r="88" spans="2:7" ht="15.75" thickTop="1" x14ac:dyDescent="0.25">
      <c r="B88" s="5"/>
      <c r="C88" s="5"/>
      <c r="D88" s="6"/>
      <c r="E88" s="7"/>
    </row>
    <row r="89" spans="2:7" ht="19.5" thickBot="1" x14ac:dyDescent="0.35">
      <c r="B89" s="185" t="s">
        <v>21</v>
      </c>
      <c r="C89" s="185"/>
      <c r="D89" s="185"/>
      <c r="E89" s="185"/>
    </row>
    <row r="90" spans="2:7" ht="32.25" thickBot="1" x14ac:dyDescent="0.3">
      <c r="B90" s="10" t="s">
        <v>0</v>
      </c>
      <c r="C90" s="10" t="s">
        <v>6</v>
      </c>
      <c r="D90" s="10" t="s">
        <v>5</v>
      </c>
      <c r="E90" s="12" t="s">
        <v>26</v>
      </c>
      <c r="F90" s="12" t="s">
        <v>2</v>
      </c>
    </row>
    <row r="91" spans="2:7" x14ac:dyDescent="0.25">
      <c r="B91" s="15">
        <v>3070050136</v>
      </c>
      <c r="C91" s="14">
        <v>45660</v>
      </c>
      <c r="D91" s="67">
        <v>125</v>
      </c>
      <c r="E91" s="22">
        <v>61.01</v>
      </c>
      <c r="F91" s="95">
        <f>+D91*E91</f>
        <v>7626.25</v>
      </c>
    </row>
    <row r="92" spans="2:7" x14ac:dyDescent="0.25">
      <c r="B92" s="15">
        <v>3070050111</v>
      </c>
      <c r="C92" s="14">
        <v>45665</v>
      </c>
      <c r="D92" s="67">
        <v>80</v>
      </c>
      <c r="E92" s="22">
        <v>61.14</v>
      </c>
      <c r="F92" s="95">
        <f t="shared" ref="F92:F96" si="0">+D92*E92</f>
        <v>4891.2</v>
      </c>
    </row>
    <row r="93" spans="2:7" x14ac:dyDescent="0.25">
      <c r="B93" s="25">
        <v>3070010116</v>
      </c>
      <c r="C93" s="14">
        <v>45666</v>
      </c>
      <c r="D93" s="67">
        <v>30</v>
      </c>
      <c r="E93" s="22">
        <v>61.14</v>
      </c>
      <c r="F93" s="95">
        <f t="shared" si="0"/>
        <v>1834.2</v>
      </c>
    </row>
    <row r="94" spans="2:7" x14ac:dyDescent="0.25">
      <c r="B94" s="96">
        <v>3070050480</v>
      </c>
      <c r="C94" s="27">
        <v>45670</v>
      </c>
      <c r="D94" s="100">
        <v>80</v>
      </c>
      <c r="E94" s="22">
        <v>60.98</v>
      </c>
      <c r="F94" s="95">
        <f t="shared" si="0"/>
        <v>4878.3999999999996</v>
      </c>
    </row>
    <row r="95" spans="2:7" x14ac:dyDescent="0.25">
      <c r="B95" s="96">
        <v>3070010067</v>
      </c>
      <c r="C95" s="27">
        <v>45671</v>
      </c>
      <c r="D95" s="100">
        <v>30</v>
      </c>
      <c r="E95" s="22">
        <v>61.11</v>
      </c>
      <c r="F95" s="95">
        <f t="shared" si="0"/>
        <v>1833.3</v>
      </c>
    </row>
    <row r="96" spans="2:7" x14ac:dyDescent="0.25">
      <c r="B96" s="96">
        <v>3070010137</v>
      </c>
      <c r="C96" s="27">
        <v>45673</v>
      </c>
      <c r="D96" s="100">
        <v>120</v>
      </c>
      <c r="E96" s="22">
        <v>61.06</v>
      </c>
      <c r="F96" s="95">
        <f t="shared" si="0"/>
        <v>7327.2000000000007</v>
      </c>
    </row>
    <row r="97" spans="2:8" x14ac:dyDescent="0.25">
      <c r="B97" s="96">
        <v>3070050367</v>
      </c>
      <c r="C97" s="27">
        <v>45677</v>
      </c>
      <c r="D97" s="100">
        <v>100</v>
      </c>
      <c r="E97" s="22">
        <v>61.16</v>
      </c>
      <c r="F97" s="95">
        <f t="shared" ref="F97" si="1">+D97*E97</f>
        <v>6116</v>
      </c>
    </row>
    <row r="98" spans="2:8" x14ac:dyDescent="0.25">
      <c r="B98" s="26">
        <v>3070010076</v>
      </c>
      <c r="C98" s="27">
        <v>45680</v>
      </c>
      <c r="D98" s="100">
        <v>130</v>
      </c>
      <c r="E98" s="22">
        <v>61.4</v>
      </c>
      <c r="F98" s="68">
        <f>+D98*E98</f>
        <v>7982</v>
      </c>
    </row>
    <row r="99" spans="2:8" x14ac:dyDescent="0.25">
      <c r="B99" s="26">
        <v>3070050527</v>
      </c>
      <c r="C99" s="27">
        <v>45685</v>
      </c>
      <c r="D99" s="100">
        <v>30</v>
      </c>
      <c r="E99" s="22">
        <v>61.4</v>
      </c>
      <c r="F99" s="68">
        <f>+D99*E99</f>
        <v>1842</v>
      </c>
    </row>
    <row r="100" spans="2:8" x14ac:dyDescent="0.25">
      <c r="B100" s="26">
        <v>3070050051</v>
      </c>
      <c r="C100" s="27">
        <v>45688</v>
      </c>
      <c r="D100" s="100">
        <v>180</v>
      </c>
      <c r="E100" s="22">
        <v>61.48</v>
      </c>
      <c r="F100" s="68">
        <f>+D100*E100</f>
        <v>11066.4</v>
      </c>
    </row>
    <row r="101" spans="2:8" ht="19.5" thickBot="1" x14ac:dyDescent="0.35">
      <c r="B101" s="195" t="s">
        <v>14</v>
      </c>
      <c r="C101" s="195"/>
      <c r="D101" s="72">
        <f>SUM(D91:D100)</f>
        <v>905</v>
      </c>
      <c r="E101" s="72"/>
      <c r="F101" s="72">
        <f>SUM(F91:F100)</f>
        <v>55396.950000000004</v>
      </c>
    </row>
    <row r="102" spans="2:8" ht="15.75" thickTop="1" x14ac:dyDescent="0.25">
      <c r="B102" s="5"/>
      <c r="C102" s="5"/>
      <c r="D102" s="6"/>
      <c r="E102" s="8"/>
      <c r="F102" s="7"/>
    </row>
    <row r="103" spans="2:8" ht="14.25" customHeight="1" x14ac:dyDescent="0.25">
      <c r="B103" s="185" t="s">
        <v>16</v>
      </c>
      <c r="C103" s="185"/>
      <c r="D103" s="185"/>
      <c r="E103" s="185"/>
      <c r="F103" s="185"/>
    </row>
    <row r="104" spans="2:8" ht="19.5" customHeight="1" thickBot="1" x14ac:dyDescent="0.3">
      <c r="B104" s="209"/>
      <c r="C104" s="209"/>
      <c r="D104" s="209"/>
      <c r="E104" s="209"/>
      <c r="F104" s="209"/>
      <c r="G104" s="19"/>
    </row>
    <row r="105" spans="2:8" ht="16.5" thickBot="1" x14ac:dyDescent="0.3">
      <c r="B105" s="101" t="s">
        <v>0</v>
      </c>
      <c r="C105" s="102" t="s">
        <v>6</v>
      </c>
      <c r="D105" s="103" t="s">
        <v>5</v>
      </c>
      <c r="E105" s="98" t="s">
        <v>26</v>
      </c>
      <c r="F105" s="97" t="s">
        <v>2</v>
      </c>
      <c r="G105" s="19"/>
    </row>
    <row r="106" spans="2:8" x14ac:dyDescent="0.25">
      <c r="B106" s="26">
        <v>63123563</v>
      </c>
      <c r="C106" s="27">
        <v>45670</v>
      </c>
      <c r="D106" s="73">
        <v>85019</v>
      </c>
      <c r="E106" s="22">
        <v>60.590609104000002</v>
      </c>
      <c r="F106" s="95">
        <f>+D106*E106</f>
        <v>5151352.9954129765</v>
      </c>
      <c r="G106" s="19"/>
    </row>
    <row r="107" spans="2:8" x14ac:dyDescent="0.25">
      <c r="B107" s="26" t="s">
        <v>339</v>
      </c>
      <c r="C107" s="27">
        <v>45684</v>
      </c>
      <c r="D107" s="84">
        <v>35413</v>
      </c>
      <c r="E107" s="85">
        <v>60.921173109999998</v>
      </c>
      <c r="F107" s="67">
        <f>+D107*E107</f>
        <v>2157401.5033444301</v>
      </c>
      <c r="G107" s="16"/>
      <c r="H107" s="17"/>
    </row>
    <row r="108" spans="2:8" ht="19.5" thickBot="1" x14ac:dyDescent="0.35">
      <c r="B108" s="184" t="s">
        <v>18</v>
      </c>
      <c r="C108" s="184"/>
      <c r="D108" s="72">
        <f>SUM(D106:D107)</f>
        <v>120432</v>
      </c>
      <c r="E108" s="72"/>
      <c r="F108" s="70">
        <f>SUM(F106:F107)</f>
        <v>7308754.4987574071</v>
      </c>
      <c r="G108" s="18"/>
      <c r="H108" s="17"/>
    </row>
    <row r="109" spans="2:8" ht="15.75" thickTop="1" x14ac:dyDescent="0.25">
      <c r="B109" s="5"/>
      <c r="C109" s="5"/>
      <c r="D109" s="6"/>
      <c r="E109" s="8"/>
      <c r="F109" s="7"/>
    </row>
    <row r="110" spans="2:8" x14ac:dyDescent="0.25">
      <c r="B110" s="207" t="s">
        <v>27</v>
      </c>
      <c r="C110" s="207"/>
      <c r="D110" s="207"/>
      <c r="E110" s="207"/>
      <c r="F110" s="207"/>
    </row>
    <row r="111" spans="2:8" ht="15.75" thickBot="1" x14ac:dyDescent="0.3">
      <c r="B111" s="208"/>
      <c r="C111" s="208"/>
      <c r="D111" s="208"/>
      <c r="E111" s="208"/>
      <c r="F111" s="208"/>
    </row>
    <row r="112" spans="2:8" ht="16.5" thickBot="1" x14ac:dyDescent="0.3">
      <c r="B112" s="102" t="s">
        <v>0</v>
      </c>
      <c r="C112" s="102" t="s">
        <v>6</v>
      </c>
      <c r="D112" s="98" t="s">
        <v>5</v>
      </c>
      <c r="E112" s="98" t="s">
        <v>26</v>
      </c>
      <c r="F112" s="12" t="s">
        <v>2</v>
      </c>
    </row>
    <row r="113" spans="1:8" x14ac:dyDescent="0.25">
      <c r="B113" s="26">
        <v>510010247</v>
      </c>
      <c r="C113" s="27">
        <v>45660</v>
      </c>
      <c r="D113" s="73">
        <v>28</v>
      </c>
      <c r="E113" s="22">
        <v>60.93</v>
      </c>
      <c r="F113" s="68">
        <f t="shared" ref="F113:F114" si="2">+D113*E113</f>
        <v>1706.04</v>
      </c>
    </row>
    <row r="114" spans="1:8" x14ac:dyDescent="0.25">
      <c r="B114" s="96">
        <v>510010474</v>
      </c>
      <c r="C114" s="27">
        <v>45672</v>
      </c>
      <c r="D114" s="100">
        <v>34</v>
      </c>
      <c r="E114" s="22">
        <v>61.11</v>
      </c>
      <c r="F114" s="68">
        <f t="shared" si="2"/>
        <v>2077.7399999999998</v>
      </c>
    </row>
    <row r="115" spans="1:8" x14ac:dyDescent="0.25">
      <c r="B115" s="96">
        <v>510010312</v>
      </c>
      <c r="C115" s="27">
        <v>45679</v>
      </c>
      <c r="D115" s="100">
        <v>37</v>
      </c>
      <c r="E115" s="22">
        <v>61.17</v>
      </c>
      <c r="F115" s="68">
        <f>+D115*E115</f>
        <v>2263.29</v>
      </c>
    </row>
    <row r="116" spans="1:8" ht="15.75" thickBot="1" x14ac:dyDescent="0.3">
      <c r="B116" s="197" t="s">
        <v>18</v>
      </c>
      <c r="C116" s="198"/>
      <c r="D116" s="72">
        <f>SUM(D113:D115)</f>
        <v>99</v>
      </c>
      <c r="E116" s="72"/>
      <c r="F116" s="71">
        <f>SUM(F113:F115)</f>
        <v>6047.07</v>
      </c>
    </row>
    <row r="117" spans="1:8" ht="15.75" thickTop="1" x14ac:dyDescent="0.25">
      <c r="B117" s="5"/>
      <c r="C117" s="5"/>
      <c r="D117" s="6"/>
      <c r="E117" s="8"/>
      <c r="F117" s="7"/>
    </row>
    <row r="118" spans="1:8" customFormat="1" ht="19.5" thickBot="1" x14ac:dyDescent="0.35">
      <c r="A118" s="141"/>
      <c r="B118" s="203" t="s">
        <v>340</v>
      </c>
      <c r="C118" s="203"/>
      <c r="D118" s="203"/>
      <c r="E118" s="203"/>
      <c r="F118" s="203"/>
    </row>
    <row r="119" spans="1:8" customFormat="1" ht="15.75" x14ac:dyDescent="0.25">
      <c r="B119" s="142" t="s">
        <v>341</v>
      </c>
      <c r="C119" s="143" t="s">
        <v>342</v>
      </c>
      <c r="D119" s="144" t="s">
        <v>343</v>
      </c>
      <c r="E119" s="145" t="s">
        <v>344</v>
      </c>
    </row>
    <row r="120" spans="1:8" s="146" customFormat="1" ht="15.75" x14ac:dyDescent="0.25">
      <c r="B120" s="147">
        <v>9901420806</v>
      </c>
      <c r="C120" s="148" t="s">
        <v>30</v>
      </c>
      <c r="D120" s="149">
        <v>395135.25</v>
      </c>
      <c r="E120" s="204">
        <v>395135.25</v>
      </c>
    </row>
    <row r="121" spans="1:8" s="146" customFormat="1" ht="15.75" x14ac:dyDescent="0.25">
      <c r="B121" s="150" t="s">
        <v>31</v>
      </c>
      <c r="C121" s="151" t="s">
        <v>32</v>
      </c>
      <c r="D121" s="152"/>
      <c r="E121" s="205"/>
    </row>
    <row r="122" spans="1:8" customFormat="1" ht="15.75" thickBot="1" x14ac:dyDescent="0.3">
      <c r="A122" s="36"/>
      <c r="B122" s="201" t="s">
        <v>52</v>
      </c>
      <c r="C122" s="202"/>
      <c r="D122" s="153">
        <f>SUM(D120:D121)</f>
        <v>395135.25</v>
      </c>
      <c r="E122" s="154">
        <f>SUM(E120:E120)</f>
        <v>395135.25</v>
      </c>
    </row>
    <row r="123" spans="1:8" customFormat="1" ht="18.75" x14ac:dyDescent="0.3">
      <c r="B123" s="155"/>
      <c r="C123" s="155"/>
      <c r="D123" s="156"/>
      <c r="E123" s="156"/>
      <c r="F123" s="157"/>
      <c r="G123" s="37"/>
      <c r="H123" s="38"/>
    </row>
    <row r="124" spans="1:8" customFormat="1" ht="15.75" thickBot="1" x14ac:dyDescent="0.3">
      <c r="B124" s="5"/>
      <c r="C124" s="5"/>
      <c r="D124" s="9"/>
      <c r="E124" s="8"/>
      <c r="F124" s="8"/>
      <c r="G124" s="158"/>
      <c r="H124" s="159"/>
    </row>
    <row r="125" spans="1:8" customFormat="1" ht="19.5" thickBot="1" x14ac:dyDescent="0.35">
      <c r="B125" s="5"/>
      <c r="C125" s="199" t="s">
        <v>4</v>
      </c>
      <c r="D125" s="200"/>
      <c r="F125" s="8"/>
      <c r="G125" s="160"/>
      <c r="H125" s="160"/>
    </row>
    <row r="126" spans="1:8" customFormat="1" ht="18.75" x14ac:dyDescent="0.3">
      <c r="B126" s="5"/>
      <c r="C126" s="161" t="s">
        <v>345</v>
      </c>
      <c r="D126" s="162" t="s">
        <v>3</v>
      </c>
      <c r="F126" s="8"/>
      <c r="G126" s="163"/>
      <c r="H126" s="163"/>
    </row>
    <row r="127" spans="1:8" customFormat="1" ht="18.75" x14ac:dyDescent="0.3">
      <c r="B127" s="5"/>
      <c r="C127" s="164">
        <f>D115+D108+D100+D85</f>
        <v>120709</v>
      </c>
      <c r="D127" s="165">
        <f>F115+F108+F100+F85+E122</f>
        <v>7720903.4387574075</v>
      </c>
      <c r="F127" s="8"/>
    </row>
    <row r="128" spans="1:8" x14ac:dyDescent="0.25">
      <c r="B128" s="5"/>
      <c r="C128" s="5"/>
      <c r="D128" s="6"/>
      <c r="E128" s="8"/>
      <c r="F128" s="7"/>
    </row>
    <row r="130" spans="2:5" ht="18.75" x14ac:dyDescent="0.3">
      <c r="B130" s="185" t="s">
        <v>10</v>
      </c>
      <c r="C130" s="185"/>
      <c r="D130" s="185"/>
      <c r="E130" s="185"/>
    </row>
    <row r="131" spans="2:5" ht="19.5" thickBot="1" x14ac:dyDescent="0.35">
      <c r="B131" s="185" t="s">
        <v>11</v>
      </c>
      <c r="C131" s="185"/>
      <c r="D131" s="185"/>
      <c r="E131" s="185"/>
    </row>
    <row r="132" spans="2:5" x14ac:dyDescent="0.25">
      <c r="B132" s="28" t="s">
        <v>6</v>
      </c>
      <c r="C132" s="29" t="s">
        <v>0</v>
      </c>
      <c r="D132" s="30" t="s">
        <v>7</v>
      </c>
      <c r="E132" s="31" t="s">
        <v>25</v>
      </c>
    </row>
    <row r="133" spans="2:5" x14ac:dyDescent="0.25">
      <c r="B133" s="112">
        <v>45659</v>
      </c>
      <c r="C133" s="80" t="s">
        <v>59</v>
      </c>
      <c r="D133" s="113" t="s">
        <v>55</v>
      </c>
      <c r="E133" s="114">
        <v>11180</v>
      </c>
    </row>
    <row r="134" spans="2:5" x14ac:dyDescent="0.25">
      <c r="B134" s="104">
        <v>45659</v>
      </c>
      <c r="C134" s="80" t="s">
        <v>60</v>
      </c>
      <c r="D134" s="105" t="s">
        <v>61</v>
      </c>
      <c r="E134" s="86">
        <v>2100</v>
      </c>
    </row>
    <row r="135" spans="2:5" x14ac:dyDescent="0.25">
      <c r="B135" s="112">
        <v>45659</v>
      </c>
      <c r="C135" s="80" t="s">
        <v>62</v>
      </c>
      <c r="D135" s="105" t="s">
        <v>36</v>
      </c>
      <c r="E135" s="86">
        <v>2100</v>
      </c>
    </row>
    <row r="136" spans="2:5" x14ac:dyDescent="0.25">
      <c r="B136" s="112">
        <v>45659</v>
      </c>
      <c r="C136" s="80" t="s">
        <v>63</v>
      </c>
      <c r="D136" s="105" t="s">
        <v>55</v>
      </c>
      <c r="E136" s="86">
        <v>8877</v>
      </c>
    </row>
    <row r="137" spans="2:5" x14ac:dyDescent="0.25">
      <c r="B137" s="112">
        <v>45659</v>
      </c>
      <c r="C137" s="80" t="s">
        <v>64</v>
      </c>
      <c r="D137" s="105" t="s">
        <v>55</v>
      </c>
      <c r="E137" s="86">
        <v>7102</v>
      </c>
    </row>
    <row r="138" spans="2:5" x14ac:dyDescent="0.25">
      <c r="B138" s="112">
        <v>45660</v>
      </c>
      <c r="C138" s="80" t="s">
        <v>65</v>
      </c>
      <c r="D138" s="105" t="s">
        <v>33</v>
      </c>
      <c r="E138" s="86">
        <v>83865</v>
      </c>
    </row>
    <row r="139" spans="2:5" x14ac:dyDescent="0.25">
      <c r="B139" s="112">
        <v>45660</v>
      </c>
      <c r="C139" s="80" t="s">
        <v>66</v>
      </c>
      <c r="D139" s="105" t="s">
        <v>33</v>
      </c>
      <c r="E139" s="86">
        <v>146760</v>
      </c>
    </row>
    <row r="140" spans="2:5" x14ac:dyDescent="0.25">
      <c r="B140" s="112">
        <v>45660</v>
      </c>
      <c r="C140" s="80" t="s">
        <v>67</v>
      </c>
      <c r="D140" s="105" t="s">
        <v>56</v>
      </c>
      <c r="E140" s="86">
        <v>120837</v>
      </c>
    </row>
    <row r="141" spans="2:5" x14ac:dyDescent="0.25">
      <c r="B141" s="112">
        <v>45660</v>
      </c>
      <c r="C141" s="80" t="s">
        <v>68</v>
      </c>
      <c r="D141" s="105" t="s">
        <v>28</v>
      </c>
      <c r="E141" s="86">
        <v>1827</v>
      </c>
    </row>
    <row r="142" spans="2:5" x14ac:dyDescent="0.25">
      <c r="B142" s="112">
        <v>45660</v>
      </c>
      <c r="C142" s="80" t="s">
        <v>69</v>
      </c>
      <c r="D142" s="105" t="s">
        <v>36</v>
      </c>
      <c r="E142" s="86">
        <v>1500</v>
      </c>
    </row>
    <row r="143" spans="2:5" x14ac:dyDescent="0.25">
      <c r="B143" s="112">
        <v>45660</v>
      </c>
      <c r="C143" s="80" t="s">
        <v>70</v>
      </c>
      <c r="D143" s="105" t="s">
        <v>36</v>
      </c>
      <c r="E143" s="86">
        <v>1500</v>
      </c>
    </row>
    <row r="144" spans="2:5" x14ac:dyDescent="0.25">
      <c r="B144" s="112">
        <v>45660</v>
      </c>
      <c r="C144" s="80" t="s">
        <v>71</v>
      </c>
      <c r="D144" s="105" t="s">
        <v>36</v>
      </c>
      <c r="E144" s="86">
        <v>1500</v>
      </c>
    </row>
    <row r="145" spans="2:5" x14ac:dyDescent="0.25">
      <c r="B145" s="112">
        <v>45660</v>
      </c>
      <c r="C145" s="80" t="s">
        <v>72</v>
      </c>
      <c r="D145" s="81" t="s">
        <v>27</v>
      </c>
      <c r="E145" s="86">
        <v>1835</v>
      </c>
    </row>
    <row r="146" spans="2:5" x14ac:dyDescent="0.25">
      <c r="B146" s="112">
        <v>45660</v>
      </c>
      <c r="C146" s="80" t="s">
        <v>73</v>
      </c>
      <c r="D146" s="81" t="s">
        <v>53</v>
      </c>
      <c r="E146" s="86">
        <v>50</v>
      </c>
    </row>
    <row r="147" spans="2:5" x14ac:dyDescent="0.25">
      <c r="B147" s="112">
        <v>45660</v>
      </c>
      <c r="C147" s="80" t="s">
        <v>74</v>
      </c>
      <c r="D147" s="105" t="s">
        <v>56</v>
      </c>
      <c r="E147" s="86">
        <v>857</v>
      </c>
    </row>
    <row r="148" spans="2:5" x14ac:dyDescent="0.25">
      <c r="B148" s="112">
        <v>45660</v>
      </c>
      <c r="C148" s="80" t="s">
        <v>75</v>
      </c>
      <c r="D148" s="105" t="s">
        <v>35</v>
      </c>
      <c r="E148" s="86">
        <v>1523</v>
      </c>
    </row>
    <row r="149" spans="2:5" x14ac:dyDescent="0.25">
      <c r="B149" s="112">
        <v>45660</v>
      </c>
      <c r="C149" s="80" t="s">
        <v>76</v>
      </c>
      <c r="D149" s="105" t="s">
        <v>36</v>
      </c>
      <c r="E149" s="86">
        <v>5924</v>
      </c>
    </row>
    <row r="150" spans="2:5" x14ac:dyDescent="0.25">
      <c r="B150" s="112">
        <v>45660</v>
      </c>
      <c r="C150" s="80" t="s">
        <v>77</v>
      </c>
      <c r="D150" s="105" t="s">
        <v>36</v>
      </c>
      <c r="E150" s="86">
        <v>3368</v>
      </c>
    </row>
    <row r="151" spans="2:5" x14ac:dyDescent="0.25">
      <c r="B151" s="112">
        <v>45660</v>
      </c>
      <c r="C151" s="80" t="s">
        <v>78</v>
      </c>
      <c r="D151" s="105" t="s">
        <v>55</v>
      </c>
      <c r="E151" s="86">
        <v>8041</v>
      </c>
    </row>
    <row r="152" spans="2:5" x14ac:dyDescent="0.25">
      <c r="B152" s="112">
        <v>45660</v>
      </c>
      <c r="C152" s="80" t="s">
        <v>79</v>
      </c>
      <c r="D152" s="105" t="s">
        <v>55</v>
      </c>
      <c r="E152" s="86">
        <v>16134</v>
      </c>
    </row>
    <row r="153" spans="2:5" x14ac:dyDescent="0.25">
      <c r="B153" s="104">
        <v>45660</v>
      </c>
      <c r="C153" s="80" t="s">
        <v>80</v>
      </c>
      <c r="D153" s="105" t="s">
        <v>33</v>
      </c>
      <c r="E153" s="86">
        <v>54915</v>
      </c>
    </row>
    <row r="154" spans="2:5" x14ac:dyDescent="0.25">
      <c r="B154" s="112">
        <v>45660</v>
      </c>
      <c r="C154" s="105" t="s">
        <v>81</v>
      </c>
      <c r="D154" s="105" t="s">
        <v>33</v>
      </c>
      <c r="E154" s="86">
        <v>43932</v>
      </c>
    </row>
    <row r="155" spans="2:5" x14ac:dyDescent="0.25">
      <c r="B155" s="112">
        <v>45664</v>
      </c>
      <c r="C155" s="105" t="s">
        <v>82</v>
      </c>
      <c r="D155" s="105" t="s">
        <v>33</v>
      </c>
      <c r="E155" s="86">
        <v>138072</v>
      </c>
    </row>
    <row r="156" spans="2:5" x14ac:dyDescent="0.25">
      <c r="B156" s="112">
        <v>45664</v>
      </c>
      <c r="C156" s="80" t="s">
        <v>83</v>
      </c>
      <c r="D156" s="105" t="s">
        <v>51</v>
      </c>
      <c r="E156" s="86">
        <v>450</v>
      </c>
    </row>
    <row r="157" spans="2:5" x14ac:dyDescent="0.25">
      <c r="B157" s="112">
        <v>45664</v>
      </c>
      <c r="C157" s="80" t="s">
        <v>84</v>
      </c>
      <c r="D157" s="105" t="s">
        <v>33</v>
      </c>
      <c r="E157" s="86">
        <v>138590</v>
      </c>
    </row>
    <row r="158" spans="2:5" x14ac:dyDescent="0.25">
      <c r="B158" s="104">
        <v>45664</v>
      </c>
      <c r="C158" s="80" t="s">
        <v>85</v>
      </c>
      <c r="D158" s="105" t="s">
        <v>33</v>
      </c>
      <c r="E158" s="86">
        <v>142283.51</v>
      </c>
    </row>
    <row r="159" spans="2:5" x14ac:dyDescent="0.25">
      <c r="B159" s="112">
        <v>45664</v>
      </c>
      <c r="C159" s="80" t="s">
        <v>86</v>
      </c>
      <c r="D159" s="105" t="s">
        <v>33</v>
      </c>
      <c r="E159" s="86">
        <v>240590</v>
      </c>
    </row>
    <row r="160" spans="2:5" x14ac:dyDescent="0.25">
      <c r="B160" s="112">
        <v>45664</v>
      </c>
      <c r="C160" s="80" t="s">
        <v>87</v>
      </c>
      <c r="D160" s="105" t="s">
        <v>55</v>
      </c>
      <c r="E160" s="86">
        <v>5188589.3099999996</v>
      </c>
    </row>
    <row r="161" spans="2:5" x14ac:dyDescent="0.25">
      <c r="B161" s="112">
        <v>45664</v>
      </c>
      <c r="C161" s="80" t="s">
        <v>88</v>
      </c>
      <c r="D161" s="105" t="s">
        <v>56</v>
      </c>
      <c r="E161" s="86">
        <v>2100</v>
      </c>
    </row>
    <row r="162" spans="2:5" x14ac:dyDescent="0.25">
      <c r="B162" s="112">
        <v>45664</v>
      </c>
      <c r="C162" s="80" t="s">
        <v>89</v>
      </c>
      <c r="D162" s="105" t="s">
        <v>56</v>
      </c>
      <c r="E162" s="86">
        <v>2100</v>
      </c>
    </row>
    <row r="163" spans="2:5" x14ac:dyDescent="0.25">
      <c r="B163" s="112">
        <v>45664</v>
      </c>
      <c r="C163" s="80" t="s">
        <v>90</v>
      </c>
      <c r="D163" s="106" t="s">
        <v>56</v>
      </c>
      <c r="E163" s="86">
        <v>1050</v>
      </c>
    </row>
    <row r="164" spans="2:5" x14ac:dyDescent="0.25">
      <c r="B164" s="112">
        <v>45664</v>
      </c>
      <c r="C164" s="80" t="s">
        <v>91</v>
      </c>
      <c r="D164" s="106" t="s">
        <v>29</v>
      </c>
      <c r="E164" s="86">
        <v>3319</v>
      </c>
    </row>
    <row r="165" spans="2:5" x14ac:dyDescent="0.25">
      <c r="B165" s="112">
        <v>45664</v>
      </c>
      <c r="C165" s="80" t="s">
        <v>92</v>
      </c>
      <c r="D165" s="106" t="s">
        <v>55</v>
      </c>
      <c r="E165" s="86">
        <v>9136</v>
      </c>
    </row>
    <row r="166" spans="2:5" x14ac:dyDescent="0.25">
      <c r="B166" s="112">
        <v>45664</v>
      </c>
      <c r="C166" s="80" t="s">
        <v>93</v>
      </c>
      <c r="D166" s="106" t="s">
        <v>55</v>
      </c>
      <c r="E166" s="86">
        <v>14250</v>
      </c>
    </row>
    <row r="167" spans="2:5" x14ac:dyDescent="0.25">
      <c r="B167" s="112">
        <v>45664</v>
      </c>
      <c r="C167" s="80" t="s">
        <v>94</v>
      </c>
      <c r="D167" s="106" t="s">
        <v>55</v>
      </c>
      <c r="E167" s="86">
        <v>14529</v>
      </c>
    </row>
    <row r="168" spans="2:5" x14ac:dyDescent="0.25">
      <c r="B168" s="112">
        <v>45664</v>
      </c>
      <c r="C168" s="80" t="s">
        <v>95</v>
      </c>
      <c r="D168" s="106" t="s">
        <v>55</v>
      </c>
      <c r="E168" s="86">
        <v>101558</v>
      </c>
    </row>
    <row r="169" spans="2:5" x14ac:dyDescent="0.25">
      <c r="B169" s="112">
        <v>45664</v>
      </c>
      <c r="C169" s="80" t="s">
        <v>81</v>
      </c>
      <c r="D169" s="106" t="s">
        <v>33</v>
      </c>
      <c r="E169" s="86">
        <v>43932</v>
      </c>
    </row>
    <row r="170" spans="2:5" x14ac:dyDescent="0.25">
      <c r="B170" s="118">
        <v>45665</v>
      </c>
      <c r="C170" s="80" t="s">
        <v>96</v>
      </c>
      <c r="D170" s="106" t="s">
        <v>51</v>
      </c>
      <c r="E170" s="86">
        <v>400</v>
      </c>
    </row>
    <row r="171" spans="2:5" x14ac:dyDescent="0.25">
      <c r="B171" s="119">
        <v>45665</v>
      </c>
      <c r="C171" s="120" t="s">
        <v>97</v>
      </c>
      <c r="D171" s="107" t="s">
        <v>33</v>
      </c>
      <c r="E171" s="87">
        <v>32949</v>
      </c>
    </row>
    <row r="172" spans="2:5" x14ac:dyDescent="0.25">
      <c r="B172" s="118">
        <v>45665</v>
      </c>
      <c r="C172" s="80" t="s">
        <v>98</v>
      </c>
      <c r="D172" s="106" t="s">
        <v>55</v>
      </c>
      <c r="E172" s="86">
        <v>1478525.27</v>
      </c>
    </row>
    <row r="173" spans="2:5" x14ac:dyDescent="0.25">
      <c r="B173" s="121">
        <v>45665</v>
      </c>
      <c r="C173" s="80" t="s">
        <v>99</v>
      </c>
      <c r="D173" s="106" t="s">
        <v>33</v>
      </c>
      <c r="E173" s="86">
        <v>64865</v>
      </c>
    </row>
    <row r="174" spans="2:5" x14ac:dyDescent="0.25">
      <c r="B174" s="118">
        <v>45665</v>
      </c>
      <c r="C174" s="80" t="s">
        <v>100</v>
      </c>
      <c r="D174" s="106" t="s">
        <v>28</v>
      </c>
      <c r="E174" s="86">
        <v>1664</v>
      </c>
    </row>
    <row r="175" spans="2:5" x14ac:dyDescent="0.25">
      <c r="B175" s="118">
        <v>45665</v>
      </c>
      <c r="C175" s="80" t="s">
        <v>101</v>
      </c>
      <c r="D175" s="106" t="s">
        <v>55</v>
      </c>
      <c r="E175" s="86">
        <v>15104</v>
      </c>
    </row>
    <row r="176" spans="2:5" x14ac:dyDescent="0.25">
      <c r="B176" s="118">
        <v>45665</v>
      </c>
      <c r="C176" s="80" t="s">
        <v>102</v>
      </c>
      <c r="D176" s="106" t="s">
        <v>33</v>
      </c>
      <c r="E176" s="86">
        <v>6589</v>
      </c>
    </row>
    <row r="177" spans="2:5" x14ac:dyDescent="0.25">
      <c r="B177" s="118">
        <v>45665</v>
      </c>
      <c r="C177" s="80" t="s">
        <v>103</v>
      </c>
      <c r="D177" s="106" t="s">
        <v>55</v>
      </c>
      <c r="E177" s="86">
        <v>10038</v>
      </c>
    </row>
    <row r="178" spans="2:5" x14ac:dyDescent="0.25">
      <c r="B178" s="118">
        <v>45665</v>
      </c>
      <c r="C178" s="80" t="s">
        <v>104</v>
      </c>
      <c r="D178" s="81" t="s">
        <v>35</v>
      </c>
      <c r="E178" s="86">
        <v>24473</v>
      </c>
    </row>
    <row r="179" spans="2:5" x14ac:dyDescent="0.25">
      <c r="B179" s="118">
        <v>45665</v>
      </c>
      <c r="C179" s="80" t="s">
        <v>105</v>
      </c>
      <c r="D179" s="81" t="s">
        <v>61</v>
      </c>
      <c r="E179" s="86">
        <v>6652</v>
      </c>
    </row>
    <row r="180" spans="2:5" x14ac:dyDescent="0.25">
      <c r="B180" s="121">
        <v>45665</v>
      </c>
      <c r="C180" s="80" t="s">
        <v>106</v>
      </c>
      <c r="D180" s="81" t="s">
        <v>33</v>
      </c>
      <c r="E180" s="86">
        <v>61493.29</v>
      </c>
    </row>
    <row r="181" spans="2:5" x14ac:dyDescent="0.25">
      <c r="B181" s="118">
        <v>45665</v>
      </c>
      <c r="C181" s="80" t="s">
        <v>107</v>
      </c>
      <c r="D181" s="81" t="s">
        <v>33</v>
      </c>
      <c r="E181" s="86">
        <v>17569.52</v>
      </c>
    </row>
    <row r="182" spans="2:5" x14ac:dyDescent="0.25">
      <c r="B182" s="108">
        <v>45666</v>
      </c>
      <c r="C182" s="80" t="s">
        <v>108</v>
      </c>
      <c r="D182" s="81" t="s">
        <v>56</v>
      </c>
      <c r="E182" s="86">
        <v>2180</v>
      </c>
    </row>
    <row r="183" spans="2:5" x14ac:dyDescent="0.25">
      <c r="B183" s="108">
        <v>45666</v>
      </c>
      <c r="C183" s="80" t="s">
        <v>109</v>
      </c>
      <c r="D183" s="115" t="s">
        <v>33</v>
      </c>
      <c r="E183" s="86">
        <v>101450</v>
      </c>
    </row>
    <row r="184" spans="2:5" x14ac:dyDescent="0.25">
      <c r="B184" s="108">
        <v>45666</v>
      </c>
      <c r="C184" s="80" t="s">
        <v>110</v>
      </c>
      <c r="D184" s="81" t="s">
        <v>51</v>
      </c>
      <c r="E184" s="86">
        <v>1925</v>
      </c>
    </row>
    <row r="185" spans="2:5" x14ac:dyDescent="0.25">
      <c r="B185" s="108">
        <v>45666</v>
      </c>
      <c r="C185" s="80" t="s">
        <v>111</v>
      </c>
      <c r="D185" s="81" t="s">
        <v>28</v>
      </c>
      <c r="E185" s="86">
        <v>29160</v>
      </c>
    </row>
    <row r="186" spans="2:5" x14ac:dyDescent="0.25">
      <c r="B186" s="108">
        <v>45666</v>
      </c>
      <c r="C186" s="80" t="s">
        <v>112</v>
      </c>
      <c r="D186" s="81" t="s">
        <v>33</v>
      </c>
      <c r="E186" s="86">
        <v>16471.419999999998</v>
      </c>
    </row>
    <row r="187" spans="2:5" x14ac:dyDescent="0.25">
      <c r="B187" s="108">
        <v>45666</v>
      </c>
      <c r="C187" s="80" t="s">
        <v>113</v>
      </c>
      <c r="D187" s="81" t="s">
        <v>55</v>
      </c>
      <c r="E187" s="86">
        <v>10608</v>
      </c>
    </row>
    <row r="188" spans="2:5" x14ac:dyDescent="0.25">
      <c r="B188" s="108">
        <v>45666</v>
      </c>
      <c r="C188" s="80" t="s">
        <v>114</v>
      </c>
      <c r="D188" s="81" t="s">
        <v>55</v>
      </c>
      <c r="E188" s="86">
        <v>14883</v>
      </c>
    </row>
    <row r="189" spans="2:5" x14ac:dyDescent="0.25">
      <c r="B189" s="108">
        <v>45666</v>
      </c>
      <c r="C189" s="80" t="s">
        <v>115</v>
      </c>
      <c r="D189" s="81" t="s">
        <v>35</v>
      </c>
      <c r="E189" s="86">
        <v>1721</v>
      </c>
    </row>
    <row r="190" spans="2:5" x14ac:dyDescent="0.25">
      <c r="B190" s="108">
        <v>45667</v>
      </c>
      <c r="C190" s="80" t="s">
        <v>116</v>
      </c>
      <c r="D190" s="81" t="s">
        <v>51</v>
      </c>
      <c r="E190" s="86">
        <v>1325</v>
      </c>
    </row>
    <row r="191" spans="2:5" x14ac:dyDescent="0.25">
      <c r="B191" s="108">
        <v>45667</v>
      </c>
      <c r="C191" s="80" t="s">
        <v>117</v>
      </c>
      <c r="D191" s="81" t="s">
        <v>33</v>
      </c>
      <c r="E191" s="86">
        <v>126585</v>
      </c>
    </row>
    <row r="192" spans="2:5" x14ac:dyDescent="0.25">
      <c r="B192" s="108">
        <v>45667</v>
      </c>
      <c r="C192" s="80" t="s">
        <v>118</v>
      </c>
      <c r="D192" s="81" t="s">
        <v>36</v>
      </c>
      <c r="E192" s="86">
        <v>1500</v>
      </c>
    </row>
    <row r="193" spans="2:5" x14ac:dyDescent="0.25">
      <c r="B193" s="108">
        <v>45667</v>
      </c>
      <c r="C193" s="80" t="s">
        <v>119</v>
      </c>
      <c r="D193" s="81" t="s">
        <v>36</v>
      </c>
      <c r="E193" s="86">
        <v>750</v>
      </c>
    </row>
    <row r="194" spans="2:5" x14ac:dyDescent="0.25">
      <c r="B194" s="108">
        <v>45667</v>
      </c>
      <c r="C194" s="80" t="s">
        <v>120</v>
      </c>
      <c r="D194" s="81" t="s">
        <v>28</v>
      </c>
      <c r="E194" s="86">
        <v>8568</v>
      </c>
    </row>
    <row r="195" spans="2:5" x14ac:dyDescent="0.25">
      <c r="B195" s="108">
        <v>45667</v>
      </c>
      <c r="C195" s="80" t="s">
        <v>121</v>
      </c>
      <c r="D195" s="81" t="s">
        <v>34</v>
      </c>
      <c r="E195" s="86">
        <v>3846.8</v>
      </c>
    </row>
    <row r="196" spans="2:5" x14ac:dyDescent="0.25">
      <c r="B196" s="108">
        <v>45667</v>
      </c>
      <c r="C196" s="80" t="s">
        <v>122</v>
      </c>
      <c r="D196" s="81" t="s">
        <v>37</v>
      </c>
      <c r="E196" s="86">
        <v>1650</v>
      </c>
    </row>
    <row r="197" spans="2:5" x14ac:dyDescent="0.25">
      <c r="B197" s="108">
        <v>45667</v>
      </c>
      <c r="C197" s="80" t="s">
        <v>123</v>
      </c>
      <c r="D197" s="81" t="s">
        <v>37</v>
      </c>
      <c r="E197" s="86">
        <v>225</v>
      </c>
    </row>
    <row r="198" spans="2:5" x14ac:dyDescent="0.25">
      <c r="B198" s="108">
        <v>45667</v>
      </c>
      <c r="C198" s="80" t="s">
        <v>124</v>
      </c>
      <c r="D198" s="81" t="s">
        <v>125</v>
      </c>
      <c r="E198" s="86">
        <v>57100.91</v>
      </c>
    </row>
    <row r="199" spans="2:5" x14ac:dyDescent="0.25">
      <c r="B199" s="108">
        <v>45667</v>
      </c>
      <c r="C199" s="80" t="s">
        <v>126</v>
      </c>
      <c r="D199" s="81" t="s">
        <v>55</v>
      </c>
      <c r="E199" s="86">
        <v>10095</v>
      </c>
    </row>
    <row r="200" spans="2:5" x14ac:dyDescent="0.25">
      <c r="B200" s="108">
        <v>45667</v>
      </c>
      <c r="C200" s="80" t="s">
        <v>127</v>
      </c>
      <c r="D200" s="81" t="s">
        <v>55</v>
      </c>
      <c r="E200" s="86">
        <v>15572</v>
      </c>
    </row>
    <row r="201" spans="2:5" x14ac:dyDescent="0.25">
      <c r="B201" s="108">
        <v>45667</v>
      </c>
      <c r="C201" s="80" t="s">
        <v>128</v>
      </c>
      <c r="D201" s="81" t="s">
        <v>36</v>
      </c>
      <c r="E201" s="86">
        <v>1329600</v>
      </c>
    </row>
    <row r="202" spans="2:5" x14ac:dyDescent="0.25">
      <c r="B202" s="108">
        <v>45667</v>
      </c>
      <c r="C202" s="80" t="s">
        <v>129</v>
      </c>
      <c r="D202" s="81" t="s">
        <v>56</v>
      </c>
      <c r="E202" s="86">
        <v>3330</v>
      </c>
    </row>
    <row r="203" spans="2:5" x14ac:dyDescent="0.25">
      <c r="B203" s="108">
        <v>45667</v>
      </c>
      <c r="C203" s="80" t="s">
        <v>130</v>
      </c>
      <c r="D203" s="81" t="s">
        <v>56</v>
      </c>
      <c r="E203" s="86">
        <v>1000</v>
      </c>
    </row>
    <row r="204" spans="2:5" x14ac:dyDescent="0.25">
      <c r="B204" s="108">
        <v>45667</v>
      </c>
      <c r="C204" s="80" t="s">
        <v>131</v>
      </c>
      <c r="D204" s="81" t="s">
        <v>27</v>
      </c>
      <c r="E204" s="86">
        <v>1975</v>
      </c>
    </row>
    <row r="205" spans="2:5" x14ac:dyDescent="0.25">
      <c r="B205" s="108">
        <v>45667</v>
      </c>
      <c r="C205" s="80" t="s">
        <v>132</v>
      </c>
      <c r="D205" s="81" t="s">
        <v>27</v>
      </c>
      <c r="E205" s="86">
        <v>2140</v>
      </c>
    </row>
    <row r="206" spans="2:5" x14ac:dyDescent="0.25">
      <c r="B206" s="108">
        <v>45667</v>
      </c>
      <c r="C206" s="80" t="s">
        <v>133</v>
      </c>
      <c r="D206" s="81" t="s">
        <v>33</v>
      </c>
      <c r="E206" s="86">
        <v>17570</v>
      </c>
    </row>
    <row r="207" spans="2:5" x14ac:dyDescent="0.25">
      <c r="B207" s="108">
        <v>45667</v>
      </c>
      <c r="C207" s="80" t="s">
        <v>134</v>
      </c>
      <c r="D207" s="81" t="s">
        <v>55</v>
      </c>
      <c r="E207" s="86">
        <v>657974.14</v>
      </c>
    </row>
    <row r="208" spans="2:5" x14ac:dyDescent="0.25">
      <c r="B208" s="108">
        <v>45670</v>
      </c>
      <c r="C208" s="80" t="s">
        <v>135</v>
      </c>
      <c r="D208" s="81" t="s">
        <v>33</v>
      </c>
      <c r="E208" s="86">
        <v>635402.27</v>
      </c>
    </row>
    <row r="209" spans="2:5" x14ac:dyDescent="0.25">
      <c r="B209" s="108">
        <v>45670</v>
      </c>
      <c r="C209" s="80" t="s">
        <v>136</v>
      </c>
      <c r="D209" s="81" t="s">
        <v>33</v>
      </c>
      <c r="E209" s="86">
        <v>105790</v>
      </c>
    </row>
    <row r="210" spans="2:5" x14ac:dyDescent="0.25">
      <c r="B210" s="108">
        <v>45670</v>
      </c>
      <c r="C210" s="80" t="s">
        <v>137</v>
      </c>
      <c r="D210" s="81" t="s">
        <v>51</v>
      </c>
      <c r="E210" s="86">
        <v>1075</v>
      </c>
    </row>
    <row r="211" spans="2:5" x14ac:dyDescent="0.25">
      <c r="B211" s="108">
        <v>45670</v>
      </c>
      <c r="C211" s="80" t="s">
        <v>138</v>
      </c>
      <c r="D211" s="81" t="s">
        <v>29</v>
      </c>
      <c r="E211" s="86">
        <v>816</v>
      </c>
    </row>
    <row r="212" spans="2:5" x14ac:dyDescent="0.25">
      <c r="B212" s="108">
        <v>45670</v>
      </c>
      <c r="C212" s="80" t="s">
        <v>139</v>
      </c>
      <c r="D212" s="81" t="s">
        <v>29</v>
      </c>
      <c r="E212" s="86">
        <v>672</v>
      </c>
    </row>
    <row r="213" spans="2:5" x14ac:dyDescent="0.25">
      <c r="B213" s="108">
        <v>45670</v>
      </c>
      <c r="C213" s="80" t="s">
        <v>140</v>
      </c>
      <c r="D213" s="81" t="s">
        <v>29</v>
      </c>
      <c r="E213" s="86">
        <v>1105</v>
      </c>
    </row>
    <row r="214" spans="2:5" x14ac:dyDescent="0.25">
      <c r="B214" s="108">
        <v>45670</v>
      </c>
      <c r="C214" s="80" t="s">
        <v>141</v>
      </c>
      <c r="D214" s="81" t="s">
        <v>29</v>
      </c>
      <c r="E214" s="86">
        <v>816</v>
      </c>
    </row>
    <row r="215" spans="2:5" x14ac:dyDescent="0.25">
      <c r="B215" s="108">
        <v>45670</v>
      </c>
      <c r="C215" s="80" t="s">
        <v>142</v>
      </c>
      <c r="D215" s="81" t="s">
        <v>29</v>
      </c>
      <c r="E215" s="86">
        <v>672</v>
      </c>
    </row>
    <row r="216" spans="2:5" x14ac:dyDescent="0.25">
      <c r="B216" s="108">
        <v>45670</v>
      </c>
      <c r="C216" s="80" t="s">
        <v>143</v>
      </c>
      <c r="D216" s="81" t="s">
        <v>55</v>
      </c>
      <c r="E216" s="86">
        <v>65962</v>
      </c>
    </row>
    <row r="217" spans="2:5" x14ac:dyDescent="0.25">
      <c r="B217" s="108">
        <v>45670</v>
      </c>
      <c r="C217" s="80" t="s">
        <v>144</v>
      </c>
      <c r="D217" s="81" t="s">
        <v>28</v>
      </c>
      <c r="E217" s="86">
        <v>18408</v>
      </c>
    </row>
    <row r="218" spans="2:5" x14ac:dyDescent="0.25">
      <c r="B218" s="108">
        <v>45670</v>
      </c>
      <c r="C218" s="80" t="s">
        <v>145</v>
      </c>
      <c r="D218" s="81" t="s">
        <v>33</v>
      </c>
      <c r="E218" s="86">
        <v>25075</v>
      </c>
    </row>
    <row r="219" spans="2:5" x14ac:dyDescent="0.25">
      <c r="B219" s="108">
        <v>45670</v>
      </c>
      <c r="C219" s="80" t="s">
        <v>146</v>
      </c>
      <c r="D219" s="81" t="s">
        <v>55</v>
      </c>
      <c r="E219" s="86">
        <v>7420330.6699999999</v>
      </c>
    </row>
    <row r="220" spans="2:5" x14ac:dyDescent="0.25">
      <c r="B220" s="108">
        <v>45670</v>
      </c>
      <c r="C220" s="80" t="s">
        <v>147</v>
      </c>
      <c r="D220" s="81" t="s">
        <v>55</v>
      </c>
      <c r="E220" s="86">
        <v>93095.1</v>
      </c>
    </row>
    <row r="221" spans="2:5" x14ac:dyDescent="0.25">
      <c r="B221" s="108">
        <v>45670</v>
      </c>
      <c r="C221" s="80" t="s">
        <v>148</v>
      </c>
      <c r="D221" s="81" t="s">
        <v>51</v>
      </c>
      <c r="E221" s="86">
        <v>8097</v>
      </c>
    </row>
    <row r="222" spans="2:5" x14ac:dyDescent="0.25">
      <c r="B222" s="108">
        <v>45670</v>
      </c>
      <c r="C222" s="80" t="s">
        <v>149</v>
      </c>
      <c r="D222" s="81" t="s">
        <v>51</v>
      </c>
      <c r="E222" s="86">
        <v>138584.38</v>
      </c>
    </row>
    <row r="223" spans="2:5" x14ac:dyDescent="0.25">
      <c r="B223" s="108">
        <v>45670</v>
      </c>
      <c r="C223" s="80" t="s">
        <v>150</v>
      </c>
      <c r="D223" s="81" t="s">
        <v>51</v>
      </c>
      <c r="E223" s="86">
        <v>167683.5</v>
      </c>
    </row>
    <row r="224" spans="2:5" x14ac:dyDescent="0.25">
      <c r="B224" s="108">
        <v>45670</v>
      </c>
      <c r="C224" s="80" t="s">
        <v>151</v>
      </c>
      <c r="D224" s="81" t="s">
        <v>37</v>
      </c>
      <c r="E224" s="86">
        <v>100</v>
      </c>
    </row>
    <row r="225" spans="2:5" x14ac:dyDescent="0.25">
      <c r="B225" s="108">
        <v>45670</v>
      </c>
      <c r="C225" s="80" t="s">
        <v>152</v>
      </c>
      <c r="D225" s="81" t="s">
        <v>61</v>
      </c>
      <c r="E225" s="86">
        <v>12700</v>
      </c>
    </row>
    <row r="226" spans="2:5" x14ac:dyDescent="0.25">
      <c r="B226" s="108">
        <v>45670</v>
      </c>
      <c r="C226" s="80" t="s">
        <v>153</v>
      </c>
      <c r="D226" s="81" t="s">
        <v>61</v>
      </c>
      <c r="E226" s="86">
        <v>6098</v>
      </c>
    </row>
    <row r="227" spans="2:5" x14ac:dyDescent="0.25">
      <c r="B227" s="108">
        <v>45670</v>
      </c>
      <c r="C227" s="80" t="s">
        <v>154</v>
      </c>
      <c r="D227" s="81" t="s">
        <v>55</v>
      </c>
      <c r="E227" s="86">
        <v>11280</v>
      </c>
    </row>
    <row r="228" spans="2:5" x14ac:dyDescent="0.25">
      <c r="B228" s="108">
        <v>45670</v>
      </c>
      <c r="C228" s="80" t="s">
        <v>155</v>
      </c>
      <c r="D228" s="81" t="s">
        <v>55</v>
      </c>
      <c r="E228" s="86">
        <v>9312</v>
      </c>
    </row>
    <row r="229" spans="2:5" x14ac:dyDescent="0.25">
      <c r="B229" s="108">
        <v>45670</v>
      </c>
      <c r="C229" s="80" t="s">
        <v>156</v>
      </c>
      <c r="D229" s="81" t="s">
        <v>55</v>
      </c>
      <c r="E229" s="86">
        <v>13235</v>
      </c>
    </row>
    <row r="230" spans="2:5" x14ac:dyDescent="0.25">
      <c r="B230" s="108">
        <v>45670</v>
      </c>
      <c r="C230" s="80" t="s">
        <v>157</v>
      </c>
      <c r="D230" s="81" t="s">
        <v>61</v>
      </c>
      <c r="E230" s="86">
        <v>1250</v>
      </c>
    </row>
    <row r="231" spans="2:5" x14ac:dyDescent="0.25">
      <c r="B231" s="108">
        <v>45670</v>
      </c>
      <c r="C231" s="80" t="s">
        <v>158</v>
      </c>
      <c r="D231" s="81" t="s">
        <v>61</v>
      </c>
      <c r="E231" s="86">
        <v>13869</v>
      </c>
    </row>
    <row r="232" spans="2:5" x14ac:dyDescent="0.25">
      <c r="B232" s="108">
        <v>45671</v>
      </c>
      <c r="C232" s="80" t="s">
        <v>159</v>
      </c>
      <c r="D232" s="81" t="s">
        <v>28</v>
      </c>
      <c r="E232" s="86">
        <v>1102</v>
      </c>
    </row>
    <row r="233" spans="2:5" x14ac:dyDescent="0.25">
      <c r="B233" s="108">
        <v>45671</v>
      </c>
      <c r="C233" s="80" t="s">
        <v>160</v>
      </c>
      <c r="D233" s="81" t="s">
        <v>33</v>
      </c>
      <c r="E233" s="86">
        <v>31414</v>
      </c>
    </row>
    <row r="234" spans="2:5" x14ac:dyDescent="0.25">
      <c r="B234" s="108">
        <v>45671</v>
      </c>
      <c r="C234" s="80" t="s">
        <v>161</v>
      </c>
      <c r="D234" s="81" t="s">
        <v>33</v>
      </c>
      <c r="E234" s="86">
        <v>259581</v>
      </c>
    </row>
    <row r="235" spans="2:5" x14ac:dyDescent="0.25">
      <c r="B235" s="108">
        <v>45671</v>
      </c>
      <c r="C235" s="80" t="s">
        <v>162</v>
      </c>
      <c r="D235" s="81" t="s">
        <v>51</v>
      </c>
      <c r="E235" s="86">
        <v>1250</v>
      </c>
    </row>
    <row r="236" spans="2:5" x14ac:dyDescent="0.25">
      <c r="B236" s="108">
        <v>45671</v>
      </c>
      <c r="C236" s="80" t="s">
        <v>163</v>
      </c>
      <c r="D236" s="81" t="s">
        <v>55</v>
      </c>
      <c r="E236" s="86">
        <v>8531</v>
      </c>
    </row>
    <row r="237" spans="2:5" x14ac:dyDescent="0.25">
      <c r="B237" s="108">
        <v>45671</v>
      </c>
      <c r="C237" s="80" t="s">
        <v>164</v>
      </c>
      <c r="D237" s="81" t="s">
        <v>55</v>
      </c>
      <c r="E237" s="86">
        <v>12228</v>
      </c>
    </row>
    <row r="238" spans="2:5" x14ac:dyDescent="0.25">
      <c r="B238" s="108">
        <v>45671</v>
      </c>
      <c r="C238" s="80" t="s">
        <v>165</v>
      </c>
      <c r="D238" s="81" t="s">
        <v>36</v>
      </c>
      <c r="E238" s="86">
        <v>2100</v>
      </c>
    </row>
    <row r="239" spans="2:5" x14ac:dyDescent="0.25">
      <c r="B239" s="108">
        <v>45671</v>
      </c>
      <c r="C239" s="80" t="s">
        <v>166</v>
      </c>
      <c r="D239" s="81" t="s">
        <v>61</v>
      </c>
      <c r="E239" s="86">
        <v>2100</v>
      </c>
    </row>
    <row r="240" spans="2:5" x14ac:dyDescent="0.25">
      <c r="B240" s="108">
        <v>45671</v>
      </c>
      <c r="C240" s="80" t="s">
        <v>167</v>
      </c>
      <c r="D240" s="81" t="s">
        <v>55</v>
      </c>
      <c r="E240" s="86">
        <v>21569</v>
      </c>
    </row>
    <row r="241" spans="2:5" x14ac:dyDescent="0.25">
      <c r="B241" s="108">
        <v>45306</v>
      </c>
      <c r="C241" s="80" t="s">
        <v>168</v>
      </c>
      <c r="D241" s="81" t="s">
        <v>61</v>
      </c>
      <c r="E241" s="86">
        <v>400</v>
      </c>
    </row>
    <row r="242" spans="2:5" x14ac:dyDescent="0.25">
      <c r="B242" s="108">
        <v>45306</v>
      </c>
      <c r="C242" s="80" t="s">
        <v>169</v>
      </c>
      <c r="D242" s="81" t="s">
        <v>61</v>
      </c>
      <c r="E242" s="86">
        <v>1</v>
      </c>
    </row>
    <row r="243" spans="2:5" x14ac:dyDescent="0.25">
      <c r="B243" s="108">
        <v>45672</v>
      </c>
      <c r="C243" s="80" t="s">
        <v>170</v>
      </c>
      <c r="D243" s="81" t="s">
        <v>55</v>
      </c>
      <c r="E243" s="86">
        <v>160085</v>
      </c>
    </row>
    <row r="244" spans="2:5" x14ac:dyDescent="0.25">
      <c r="B244" s="108">
        <v>45672</v>
      </c>
      <c r="C244" s="80" t="s">
        <v>171</v>
      </c>
      <c r="D244" s="81" t="s">
        <v>33</v>
      </c>
      <c r="E244" s="86">
        <v>138072</v>
      </c>
    </row>
    <row r="245" spans="2:5" x14ac:dyDescent="0.25">
      <c r="B245" s="108">
        <v>45306</v>
      </c>
      <c r="C245" s="80" t="s">
        <v>172</v>
      </c>
      <c r="D245" s="81" t="s">
        <v>33</v>
      </c>
      <c r="E245" s="86">
        <v>177840</v>
      </c>
    </row>
    <row r="246" spans="2:5" x14ac:dyDescent="0.25">
      <c r="B246" s="108">
        <v>45306</v>
      </c>
      <c r="C246" s="80" t="s">
        <v>173</v>
      </c>
      <c r="D246" s="81" t="s">
        <v>51</v>
      </c>
      <c r="E246" s="86">
        <v>875</v>
      </c>
    </row>
    <row r="247" spans="2:5" x14ac:dyDescent="0.25">
      <c r="B247" s="108">
        <v>45306</v>
      </c>
      <c r="C247" s="80" t="s">
        <v>174</v>
      </c>
      <c r="D247" s="81" t="s">
        <v>55</v>
      </c>
      <c r="E247" s="86">
        <v>8900</v>
      </c>
    </row>
    <row r="248" spans="2:5" x14ac:dyDescent="0.25">
      <c r="B248" s="108">
        <v>45306</v>
      </c>
      <c r="C248" s="80" t="s">
        <v>175</v>
      </c>
      <c r="D248" s="81" t="s">
        <v>55</v>
      </c>
      <c r="E248" s="86">
        <v>11611</v>
      </c>
    </row>
    <row r="249" spans="2:5" x14ac:dyDescent="0.25">
      <c r="B249" s="108">
        <v>45306</v>
      </c>
      <c r="C249" s="80" t="s">
        <v>176</v>
      </c>
      <c r="D249" s="81" t="s">
        <v>61</v>
      </c>
      <c r="E249" s="86">
        <v>10500</v>
      </c>
    </row>
    <row r="250" spans="2:5" x14ac:dyDescent="0.25">
      <c r="B250" s="108">
        <v>45306</v>
      </c>
      <c r="C250" s="80" t="s">
        <v>177</v>
      </c>
      <c r="D250" s="81" t="s">
        <v>55</v>
      </c>
      <c r="E250" s="86">
        <v>376525.5</v>
      </c>
    </row>
    <row r="251" spans="2:5" x14ac:dyDescent="0.25">
      <c r="B251" s="108">
        <v>45673</v>
      </c>
      <c r="C251" s="80" t="s">
        <v>178</v>
      </c>
      <c r="D251" s="81" t="s">
        <v>33</v>
      </c>
      <c r="E251" s="86">
        <v>142657</v>
      </c>
    </row>
    <row r="252" spans="2:5" x14ac:dyDescent="0.25">
      <c r="B252" s="108">
        <v>45307</v>
      </c>
      <c r="C252" s="80" t="s">
        <v>179</v>
      </c>
      <c r="D252" s="81" t="s">
        <v>51</v>
      </c>
      <c r="E252" s="86">
        <v>4356.5</v>
      </c>
    </row>
    <row r="253" spans="2:5" x14ac:dyDescent="0.25">
      <c r="B253" s="108">
        <v>45673</v>
      </c>
      <c r="C253" s="80" t="s">
        <v>180</v>
      </c>
      <c r="D253" s="81" t="s">
        <v>125</v>
      </c>
      <c r="E253" s="86">
        <v>32721</v>
      </c>
    </row>
    <row r="254" spans="2:5" x14ac:dyDescent="0.25">
      <c r="B254" s="108">
        <v>45673</v>
      </c>
      <c r="C254" s="80" t="s">
        <v>181</v>
      </c>
      <c r="D254" s="81" t="s">
        <v>55</v>
      </c>
      <c r="E254" s="86">
        <v>1000</v>
      </c>
    </row>
    <row r="255" spans="2:5" x14ac:dyDescent="0.25">
      <c r="B255" s="108">
        <v>45673</v>
      </c>
      <c r="C255" s="80" t="s">
        <v>182</v>
      </c>
      <c r="D255" s="81" t="s">
        <v>55</v>
      </c>
      <c r="E255" s="86">
        <v>36750</v>
      </c>
    </row>
    <row r="256" spans="2:5" x14ac:dyDescent="0.25">
      <c r="B256" s="108">
        <v>45673</v>
      </c>
      <c r="C256" s="80" t="s">
        <v>183</v>
      </c>
      <c r="D256" s="81" t="s">
        <v>55</v>
      </c>
      <c r="E256" s="86">
        <v>24500</v>
      </c>
    </row>
    <row r="257" spans="2:5" x14ac:dyDescent="0.25">
      <c r="B257" s="108">
        <v>45673</v>
      </c>
      <c r="C257" s="80" t="s">
        <v>184</v>
      </c>
      <c r="D257" s="81" t="s">
        <v>55</v>
      </c>
      <c r="E257" s="86">
        <v>13711</v>
      </c>
    </row>
    <row r="258" spans="2:5" x14ac:dyDescent="0.25">
      <c r="B258" s="108">
        <v>45673</v>
      </c>
      <c r="C258" s="80" t="s">
        <v>185</v>
      </c>
      <c r="D258" s="81" t="s">
        <v>55</v>
      </c>
      <c r="E258" s="86">
        <v>8346</v>
      </c>
    </row>
    <row r="259" spans="2:5" x14ac:dyDescent="0.25">
      <c r="B259" s="108">
        <v>45673</v>
      </c>
      <c r="C259" s="80" t="s">
        <v>186</v>
      </c>
      <c r="D259" s="81" t="s">
        <v>61</v>
      </c>
      <c r="E259" s="86">
        <v>21855</v>
      </c>
    </row>
    <row r="260" spans="2:5" x14ac:dyDescent="0.25">
      <c r="B260" s="108">
        <v>45673</v>
      </c>
      <c r="C260" s="80" t="s">
        <v>128</v>
      </c>
      <c r="D260" s="81" t="s">
        <v>36</v>
      </c>
      <c r="E260" s="86">
        <v>1329600</v>
      </c>
    </row>
    <row r="261" spans="2:5" x14ac:dyDescent="0.25">
      <c r="B261" s="108">
        <v>45674</v>
      </c>
      <c r="C261" s="80" t="s">
        <v>187</v>
      </c>
      <c r="D261" s="81" t="s">
        <v>33</v>
      </c>
      <c r="E261" s="86">
        <v>52300</v>
      </c>
    </row>
    <row r="262" spans="2:5" x14ac:dyDescent="0.25">
      <c r="B262" s="108">
        <v>45674</v>
      </c>
      <c r="C262" s="80" t="s">
        <v>188</v>
      </c>
      <c r="D262" s="81" t="s">
        <v>33</v>
      </c>
      <c r="E262" s="86">
        <v>146153</v>
      </c>
    </row>
    <row r="263" spans="2:5" x14ac:dyDescent="0.25">
      <c r="B263" s="108">
        <v>45674</v>
      </c>
      <c r="C263" s="80" t="s">
        <v>189</v>
      </c>
      <c r="D263" s="81" t="s">
        <v>51</v>
      </c>
      <c r="E263" s="86">
        <v>3643</v>
      </c>
    </row>
    <row r="264" spans="2:5" x14ac:dyDescent="0.25">
      <c r="B264" s="108">
        <v>45674</v>
      </c>
      <c r="C264" s="80" t="s">
        <v>190</v>
      </c>
      <c r="D264" s="81" t="s">
        <v>34</v>
      </c>
      <c r="E264" s="86">
        <v>12321.56</v>
      </c>
    </row>
    <row r="265" spans="2:5" x14ac:dyDescent="0.25">
      <c r="B265" s="108">
        <v>45674</v>
      </c>
      <c r="C265" s="80" t="s">
        <v>191</v>
      </c>
      <c r="D265" s="81" t="s">
        <v>27</v>
      </c>
      <c r="E265" s="86">
        <v>1885</v>
      </c>
    </row>
    <row r="266" spans="2:5" x14ac:dyDescent="0.25">
      <c r="B266" s="108">
        <v>45674</v>
      </c>
      <c r="C266" s="80" t="s">
        <v>192</v>
      </c>
      <c r="D266" s="81" t="s">
        <v>55</v>
      </c>
      <c r="E266" s="86">
        <v>13369</v>
      </c>
    </row>
    <row r="267" spans="2:5" x14ac:dyDescent="0.25">
      <c r="B267" s="108">
        <v>45674</v>
      </c>
      <c r="C267" s="80" t="s">
        <v>193</v>
      </c>
      <c r="D267" s="81" t="s">
        <v>55</v>
      </c>
      <c r="E267" s="86">
        <v>8445</v>
      </c>
    </row>
    <row r="268" spans="2:5" x14ac:dyDescent="0.25">
      <c r="B268" s="108">
        <v>45674</v>
      </c>
      <c r="C268" s="80" t="s">
        <v>194</v>
      </c>
      <c r="D268" s="81" t="s">
        <v>36</v>
      </c>
      <c r="E268" s="86">
        <v>6106</v>
      </c>
    </row>
    <row r="269" spans="2:5" x14ac:dyDescent="0.25">
      <c r="B269" s="108">
        <v>45674</v>
      </c>
      <c r="C269" s="80" t="s">
        <v>195</v>
      </c>
      <c r="D269" s="81" t="s">
        <v>61</v>
      </c>
      <c r="E269" s="86">
        <v>55400</v>
      </c>
    </row>
    <row r="270" spans="2:5" x14ac:dyDescent="0.25">
      <c r="B270" s="108">
        <v>45674</v>
      </c>
      <c r="C270" s="80" t="s">
        <v>196</v>
      </c>
      <c r="D270" s="81" t="s">
        <v>61</v>
      </c>
      <c r="E270" s="86">
        <v>13250</v>
      </c>
    </row>
    <row r="271" spans="2:5" x14ac:dyDescent="0.25">
      <c r="B271" s="108">
        <v>45677</v>
      </c>
      <c r="C271" s="80" t="s">
        <v>197</v>
      </c>
      <c r="D271" s="81" t="s">
        <v>51</v>
      </c>
      <c r="E271" s="86">
        <v>3906.82</v>
      </c>
    </row>
    <row r="272" spans="2:5" x14ac:dyDescent="0.25">
      <c r="B272" s="108">
        <v>45677</v>
      </c>
      <c r="C272" s="80" t="s">
        <v>198</v>
      </c>
      <c r="D272" s="81" t="s">
        <v>55</v>
      </c>
      <c r="E272" s="86">
        <v>15820147.41</v>
      </c>
    </row>
    <row r="273" spans="2:5" x14ac:dyDescent="0.25">
      <c r="B273" s="108">
        <v>45677</v>
      </c>
      <c r="C273" s="80" t="s">
        <v>199</v>
      </c>
      <c r="D273" s="81" t="s">
        <v>55</v>
      </c>
      <c r="E273" s="86">
        <v>2334798.34</v>
      </c>
    </row>
    <row r="274" spans="2:5" x14ac:dyDescent="0.25">
      <c r="B274" s="108">
        <v>45677</v>
      </c>
      <c r="C274" s="80" t="s">
        <v>200</v>
      </c>
      <c r="D274" s="81" t="s">
        <v>33</v>
      </c>
      <c r="E274" s="86">
        <v>9491</v>
      </c>
    </row>
    <row r="275" spans="2:5" x14ac:dyDescent="0.25">
      <c r="B275" s="108">
        <v>45677</v>
      </c>
      <c r="C275" s="80" t="s">
        <v>201</v>
      </c>
      <c r="D275" s="81" t="s">
        <v>33</v>
      </c>
      <c r="E275" s="86">
        <v>86603</v>
      </c>
    </row>
    <row r="276" spans="2:5" x14ac:dyDescent="0.25">
      <c r="B276" s="108">
        <v>45677</v>
      </c>
      <c r="C276" s="80" t="s">
        <v>202</v>
      </c>
      <c r="D276" s="81" t="s">
        <v>61</v>
      </c>
      <c r="E276" s="86">
        <v>199440</v>
      </c>
    </row>
    <row r="277" spans="2:5" x14ac:dyDescent="0.25">
      <c r="B277" s="108">
        <v>45677</v>
      </c>
      <c r="C277" s="80" t="s">
        <v>203</v>
      </c>
      <c r="D277" s="81" t="s">
        <v>51</v>
      </c>
      <c r="E277" s="86">
        <v>10000</v>
      </c>
    </row>
    <row r="278" spans="2:5" x14ac:dyDescent="0.25">
      <c r="B278" s="108">
        <v>45677</v>
      </c>
      <c r="C278" s="80" t="s">
        <v>204</v>
      </c>
      <c r="D278" s="81" t="s">
        <v>55</v>
      </c>
      <c r="E278" s="86">
        <v>200000</v>
      </c>
    </row>
    <row r="279" spans="2:5" x14ac:dyDescent="0.25">
      <c r="B279" s="108">
        <v>45677</v>
      </c>
      <c r="C279" s="80" t="s">
        <v>205</v>
      </c>
      <c r="D279" s="81" t="s">
        <v>33</v>
      </c>
      <c r="E279" s="86">
        <v>23640</v>
      </c>
    </row>
    <row r="280" spans="2:5" x14ac:dyDescent="0.25">
      <c r="B280" s="108">
        <v>45677</v>
      </c>
      <c r="C280" s="80" t="s">
        <v>206</v>
      </c>
      <c r="D280" s="81" t="s">
        <v>51</v>
      </c>
      <c r="E280" s="86">
        <v>275</v>
      </c>
    </row>
    <row r="281" spans="2:5" x14ac:dyDescent="0.25">
      <c r="B281" s="108">
        <v>45677</v>
      </c>
      <c r="C281" s="80" t="s">
        <v>207</v>
      </c>
      <c r="D281" s="81" t="s">
        <v>61</v>
      </c>
      <c r="E281" s="86">
        <v>1329600</v>
      </c>
    </row>
    <row r="282" spans="2:5" x14ac:dyDescent="0.25">
      <c r="B282" s="108">
        <v>45677</v>
      </c>
      <c r="C282" s="80" t="s">
        <v>208</v>
      </c>
      <c r="D282" s="81" t="s">
        <v>28</v>
      </c>
      <c r="E282" s="86">
        <v>3678</v>
      </c>
    </row>
    <row r="283" spans="2:5" x14ac:dyDescent="0.25">
      <c r="B283" s="108">
        <v>45677</v>
      </c>
      <c r="C283" s="80" t="s">
        <v>209</v>
      </c>
      <c r="D283" s="81" t="s">
        <v>55</v>
      </c>
      <c r="E283" s="86">
        <v>7738</v>
      </c>
    </row>
    <row r="284" spans="2:5" x14ac:dyDescent="0.25">
      <c r="B284" s="108">
        <v>45677</v>
      </c>
      <c r="C284" s="80" t="s">
        <v>210</v>
      </c>
      <c r="D284" s="81" t="s">
        <v>55</v>
      </c>
      <c r="E284" s="86">
        <v>10520</v>
      </c>
    </row>
    <row r="285" spans="2:5" x14ac:dyDescent="0.25">
      <c r="B285" s="108">
        <v>45677</v>
      </c>
      <c r="C285" s="80" t="s">
        <v>211</v>
      </c>
      <c r="D285" s="81" t="s">
        <v>55</v>
      </c>
      <c r="E285" s="86">
        <v>10450</v>
      </c>
    </row>
    <row r="286" spans="2:5" x14ac:dyDescent="0.25">
      <c r="B286" s="108">
        <v>45677</v>
      </c>
      <c r="C286" s="80" t="s">
        <v>212</v>
      </c>
      <c r="D286" s="81" t="s">
        <v>51</v>
      </c>
      <c r="E286" s="86">
        <v>265920</v>
      </c>
    </row>
    <row r="287" spans="2:5" x14ac:dyDescent="0.25">
      <c r="B287" s="108">
        <v>45677</v>
      </c>
      <c r="C287" s="80" t="s">
        <v>213</v>
      </c>
      <c r="D287" s="81" t="s">
        <v>51</v>
      </c>
      <c r="E287" s="86">
        <v>66480</v>
      </c>
    </row>
    <row r="288" spans="2:5" x14ac:dyDescent="0.25">
      <c r="B288" s="108">
        <v>45679</v>
      </c>
      <c r="C288" s="80" t="s">
        <v>214</v>
      </c>
      <c r="D288" s="81" t="s">
        <v>51</v>
      </c>
      <c r="E288" s="86">
        <v>575</v>
      </c>
    </row>
    <row r="289" spans="2:5" x14ac:dyDescent="0.25">
      <c r="B289" s="108">
        <v>45679</v>
      </c>
      <c r="C289" s="80" t="s">
        <v>215</v>
      </c>
      <c r="D289" s="81" t="s">
        <v>33</v>
      </c>
      <c r="E289" s="86">
        <v>92125</v>
      </c>
    </row>
    <row r="290" spans="2:5" x14ac:dyDescent="0.25">
      <c r="B290" s="108">
        <v>45679</v>
      </c>
      <c r="C290" s="80" t="s">
        <v>216</v>
      </c>
      <c r="D290" s="81" t="s">
        <v>55</v>
      </c>
      <c r="E290" s="86">
        <v>8249</v>
      </c>
    </row>
    <row r="291" spans="2:5" x14ac:dyDescent="0.25">
      <c r="B291" s="108">
        <v>45679</v>
      </c>
      <c r="C291" s="80" t="s">
        <v>217</v>
      </c>
      <c r="D291" s="81" t="s">
        <v>55</v>
      </c>
      <c r="E291" s="86">
        <v>12350</v>
      </c>
    </row>
    <row r="292" spans="2:5" x14ac:dyDescent="0.25">
      <c r="B292" s="108">
        <v>45680</v>
      </c>
      <c r="C292" s="80" t="s">
        <v>218</v>
      </c>
      <c r="D292" s="81" t="s">
        <v>53</v>
      </c>
      <c r="E292" s="86">
        <v>725</v>
      </c>
    </row>
    <row r="293" spans="2:5" x14ac:dyDescent="0.25">
      <c r="B293" s="108">
        <v>45680</v>
      </c>
      <c r="C293" s="80" t="s">
        <v>219</v>
      </c>
      <c r="D293" s="81" t="s">
        <v>33</v>
      </c>
      <c r="E293" s="86">
        <v>230115</v>
      </c>
    </row>
    <row r="294" spans="2:5" x14ac:dyDescent="0.25">
      <c r="B294" s="108">
        <v>45680</v>
      </c>
      <c r="C294" s="80" t="s">
        <v>220</v>
      </c>
      <c r="D294" s="81" t="s">
        <v>28</v>
      </c>
      <c r="E294" s="86">
        <v>1631</v>
      </c>
    </row>
    <row r="295" spans="2:5" x14ac:dyDescent="0.25">
      <c r="B295" s="108">
        <v>45680</v>
      </c>
      <c r="C295" s="80" t="s">
        <v>221</v>
      </c>
      <c r="D295" s="81" t="s">
        <v>55</v>
      </c>
      <c r="E295" s="86">
        <v>1573.68</v>
      </c>
    </row>
    <row r="296" spans="2:5" x14ac:dyDescent="0.25">
      <c r="B296" s="108">
        <v>45680</v>
      </c>
      <c r="C296" s="80" t="s">
        <v>222</v>
      </c>
      <c r="D296" s="81" t="s">
        <v>55</v>
      </c>
      <c r="E296" s="86">
        <v>3000</v>
      </c>
    </row>
    <row r="297" spans="2:5" x14ac:dyDescent="0.25">
      <c r="B297" s="108">
        <v>45680</v>
      </c>
      <c r="C297" s="80" t="s">
        <v>223</v>
      </c>
      <c r="D297" s="81" t="s">
        <v>55</v>
      </c>
      <c r="E297" s="86">
        <v>8557</v>
      </c>
    </row>
    <row r="298" spans="2:5" x14ac:dyDescent="0.25">
      <c r="B298" s="108">
        <v>45680</v>
      </c>
      <c r="C298" s="80" t="s">
        <v>224</v>
      </c>
      <c r="D298" s="81" t="s">
        <v>55</v>
      </c>
      <c r="E298" s="86">
        <v>13506</v>
      </c>
    </row>
    <row r="299" spans="2:5" x14ac:dyDescent="0.25">
      <c r="B299" s="108">
        <v>45680</v>
      </c>
      <c r="C299" s="80" t="s">
        <v>225</v>
      </c>
      <c r="D299" s="81" t="s">
        <v>56</v>
      </c>
      <c r="E299" s="86">
        <v>2500</v>
      </c>
    </row>
    <row r="300" spans="2:5" x14ac:dyDescent="0.25">
      <c r="B300" s="108">
        <v>45680</v>
      </c>
      <c r="C300" s="80" t="s">
        <v>226</v>
      </c>
      <c r="D300" s="81" t="s">
        <v>35</v>
      </c>
      <c r="E300" s="86">
        <v>12942</v>
      </c>
    </row>
    <row r="301" spans="2:5" x14ac:dyDescent="0.25">
      <c r="B301" s="108">
        <v>45680</v>
      </c>
      <c r="C301" s="80" t="s">
        <v>227</v>
      </c>
      <c r="D301" s="81" t="s">
        <v>56</v>
      </c>
      <c r="E301" s="86">
        <v>6158</v>
      </c>
    </row>
    <row r="302" spans="2:5" x14ac:dyDescent="0.25">
      <c r="B302" s="108">
        <v>45680</v>
      </c>
      <c r="C302" s="80" t="s">
        <v>228</v>
      </c>
      <c r="D302" s="81" t="s">
        <v>35</v>
      </c>
      <c r="E302" s="86">
        <v>12845</v>
      </c>
    </row>
    <row r="303" spans="2:5" x14ac:dyDescent="0.25">
      <c r="B303" s="108">
        <v>45680</v>
      </c>
      <c r="C303" s="80" t="s">
        <v>229</v>
      </c>
      <c r="D303" s="81" t="s">
        <v>56</v>
      </c>
      <c r="E303" s="86">
        <v>14953</v>
      </c>
    </row>
    <row r="304" spans="2:5" x14ac:dyDescent="0.25">
      <c r="B304" s="108">
        <v>45681</v>
      </c>
      <c r="C304" s="80" t="s">
        <v>230</v>
      </c>
      <c r="D304" s="81" t="s">
        <v>38</v>
      </c>
      <c r="E304" s="86">
        <v>33250</v>
      </c>
    </row>
    <row r="305" spans="2:5" x14ac:dyDescent="0.25">
      <c r="B305" s="108">
        <v>45681</v>
      </c>
      <c r="C305" s="80" t="s">
        <v>231</v>
      </c>
      <c r="D305" s="81" t="s">
        <v>33</v>
      </c>
      <c r="E305" s="86">
        <v>754788.16</v>
      </c>
    </row>
    <row r="306" spans="2:5" x14ac:dyDescent="0.25">
      <c r="B306" s="108">
        <v>45681</v>
      </c>
      <c r="C306" s="80" t="s">
        <v>232</v>
      </c>
      <c r="D306" s="81" t="s">
        <v>33</v>
      </c>
      <c r="E306" s="86">
        <v>109009</v>
      </c>
    </row>
    <row r="307" spans="2:5" x14ac:dyDescent="0.25">
      <c r="B307" s="108">
        <v>45681</v>
      </c>
      <c r="C307" s="80" t="s">
        <v>233</v>
      </c>
      <c r="D307" s="81" t="s">
        <v>51</v>
      </c>
      <c r="E307" s="86">
        <v>1825</v>
      </c>
    </row>
    <row r="308" spans="2:5" x14ac:dyDescent="0.25">
      <c r="B308" s="108">
        <v>45681</v>
      </c>
      <c r="C308" s="80" t="s">
        <v>234</v>
      </c>
      <c r="D308" s="81" t="s">
        <v>51</v>
      </c>
      <c r="E308" s="86">
        <v>126252.28</v>
      </c>
    </row>
    <row r="309" spans="2:5" x14ac:dyDescent="0.25">
      <c r="B309" s="108">
        <v>45681</v>
      </c>
      <c r="C309" s="80" t="s">
        <v>235</v>
      </c>
      <c r="D309" s="81" t="s">
        <v>56</v>
      </c>
      <c r="E309" s="86">
        <v>100</v>
      </c>
    </row>
    <row r="310" spans="2:5" x14ac:dyDescent="0.25">
      <c r="B310" s="108">
        <v>45681</v>
      </c>
      <c r="C310" s="80" t="s">
        <v>236</v>
      </c>
      <c r="D310" s="81" t="s">
        <v>36</v>
      </c>
      <c r="E310" s="86">
        <v>7092</v>
      </c>
    </row>
    <row r="311" spans="2:5" x14ac:dyDescent="0.25">
      <c r="B311" s="108">
        <v>45681</v>
      </c>
      <c r="C311" s="80" t="s">
        <v>237</v>
      </c>
      <c r="D311" s="81" t="s">
        <v>36</v>
      </c>
      <c r="E311" s="86">
        <v>7377</v>
      </c>
    </row>
    <row r="312" spans="2:5" x14ac:dyDescent="0.25">
      <c r="B312" s="108">
        <v>45681</v>
      </c>
      <c r="C312" s="80" t="s">
        <v>238</v>
      </c>
      <c r="D312" s="81" t="s">
        <v>55</v>
      </c>
      <c r="E312" s="86">
        <v>554000</v>
      </c>
    </row>
    <row r="313" spans="2:5" x14ac:dyDescent="0.25">
      <c r="B313" s="108">
        <v>45681</v>
      </c>
      <c r="C313" s="80" t="s">
        <v>239</v>
      </c>
      <c r="D313" s="81" t="s">
        <v>55</v>
      </c>
      <c r="E313" s="86">
        <v>9160</v>
      </c>
    </row>
    <row r="314" spans="2:5" x14ac:dyDescent="0.25">
      <c r="B314" s="108">
        <v>45681</v>
      </c>
      <c r="C314" s="80" t="s">
        <v>240</v>
      </c>
      <c r="D314" s="81" t="s">
        <v>55</v>
      </c>
      <c r="E314" s="86">
        <v>14160</v>
      </c>
    </row>
    <row r="315" spans="2:5" x14ac:dyDescent="0.25">
      <c r="B315" s="108">
        <v>45681</v>
      </c>
      <c r="C315" s="80" t="s">
        <v>241</v>
      </c>
      <c r="D315" s="81" t="s">
        <v>51</v>
      </c>
      <c r="E315" s="86">
        <v>663</v>
      </c>
    </row>
    <row r="316" spans="2:5" x14ac:dyDescent="0.25">
      <c r="B316" s="108">
        <v>45681</v>
      </c>
      <c r="C316" s="80" t="s">
        <v>242</v>
      </c>
      <c r="D316" s="81" t="s">
        <v>51</v>
      </c>
      <c r="E316" s="86">
        <v>5768</v>
      </c>
    </row>
    <row r="317" spans="2:5" x14ac:dyDescent="0.25">
      <c r="B317" s="108">
        <v>45315</v>
      </c>
      <c r="C317" s="80" t="s">
        <v>243</v>
      </c>
      <c r="D317" s="81" t="s">
        <v>61</v>
      </c>
      <c r="E317" s="86">
        <v>500</v>
      </c>
    </row>
    <row r="318" spans="2:5" x14ac:dyDescent="0.25">
      <c r="B318" s="108">
        <v>45681</v>
      </c>
      <c r="C318" s="80" t="s">
        <v>207</v>
      </c>
      <c r="D318" s="81" t="s">
        <v>61</v>
      </c>
      <c r="E318" s="86">
        <v>1329600</v>
      </c>
    </row>
    <row r="319" spans="2:5" x14ac:dyDescent="0.25">
      <c r="B319" s="108">
        <v>45684</v>
      </c>
      <c r="C319" s="80" t="s">
        <v>244</v>
      </c>
      <c r="D319" s="81" t="s">
        <v>33</v>
      </c>
      <c r="E319" s="86">
        <v>155477.44</v>
      </c>
    </row>
    <row r="320" spans="2:5" x14ac:dyDescent="0.25">
      <c r="B320" s="108">
        <v>45684</v>
      </c>
      <c r="C320" s="80" t="s">
        <v>245</v>
      </c>
      <c r="D320" s="81" t="s">
        <v>33</v>
      </c>
      <c r="E320" s="86">
        <v>78325</v>
      </c>
    </row>
    <row r="321" spans="2:5" x14ac:dyDescent="0.25">
      <c r="B321" s="108">
        <v>45684</v>
      </c>
      <c r="C321" s="80" t="s">
        <v>246</v>
      </c>
      <c r="D321" s="81" t="s">
        <v>33</v>
      </c>
      <c r="E321" s="86">
        <v>52400</v>
      </c>
    </row>
    <row r="322" spans="2:5" x14ac:dyDescent="0.25">
      <c r="B322" s="108">
        <v>45684</v>
      </c>
      <c r="C322" s="80" t="s">
        <v>247</v>
      </c>
      <c r="D322" s="81" t="s">
        <v>51</v>
      </c>
      <c r="E322" s="86">
        <v>7532</v>
      </c>
    </row>
    <row r="323" spans="2:5" x14ac:dyDescent="0.25">
      <c r="B323" s="108">
        <v>45684</v>
      </c>
      <c r="C323" s="80" t="s">
        <v>248</v>
      </c>
      <c r="D323" s="81" t="s">
        <v>36</v>
      </c>
      <c r="E323" s="86">
        <v>2250</v>
      </c>
    </row>
    <row r="324" spans="2:5" x14ac:dyDescent="0.25">
      <c r="B324" s="108">
        <v>45684</v>
      </c>
      <c r="C324" s="80" t="s">
        <v>249</v>
      </c>
      <c r="D324" s="81" t="s">
        <v>36</v>
      </c>
      <c r="E324" s="86">
        <v>450</v>
      </c>
    </row>
    <row r="325" spans="2:5" x14ac:dyDescent="0.25">
      <c r="B325" s="108">
        <v>45684</v>
      </c>
      <c r="C325" s="80" t="s">
        <v>250</v>
      </c>
      <c r="D325" s="81" t="s">
        <v>55</v>
      </c>
      <c r="E325" s="86">
        <v>93095.1</v>
      </c>
    </row>
    <row r="326" spans="2:5" x14ac:dyDescent="0.25">
      <c r="B326" s="108">
        <v>45684</v>
      </c>
      <c r="C326" s="80" t="s">
        <v>251</v>
      </c>
      <c r="D326" s="81" t="s">
        <v>55</v>
      </c>
      <c r="E326" s="86">
        <v>4701103.25</v>
      </c>
    </row>
    <row r="327" spans="2:5" x14ac:dyDescent="0.25">
      <c r="B327" s="108">
        <v>45684</v>
      </c>
      <c r="C327" s="80" t="s">
        <v>252</v>
      </c>
      <c r="D327" s="81" t="s">
        <v>55</v>
      </c>
      <c r="E327" s="86">
        <v>8150</v>
      </c>
    </row>
    <row r="328" spans="2:5" x14ac:dyDescent="0.25">
      <c r="B328" s="108" t="s">
        <v>253</v>
      </c>
      <c r="C328" s="80" t="s">
        <v>254</v>
      </c>
      <c r="D328" s="81" t="s">
        <v>55</v>
      </c>
      <c r="E328" s="86">
        <v>13015</v>
      </c>
    </row>
    <row r="329" spans="2:5" x14ac:dyDescent="0.25">
      <c r="B329" s="108">
        <v>45684</v>
      </c>
      <c r="C329" s="80" t="s">
        <v>255</v>
      </c>
      <c r="D329" s="81" t="s">
        <v>55</v>
      </c>
      <c r="E329" s="86">
        <v>10744</v>
      </c>
    </row>
    <row r="330" spans="2:5" x14ac:dyDescent="0.25">
      <c r="B330" s="108">
        <v>45684</v>
      </c>
      <c r="C330" s="80" t="s">
        <v>256</v>
      </c>
      <c r="D330" s="81" t="s">
        <v>27</v>
      </c>
      <c r="E330" s="86">
        <v>1935</v>
      </c>
    </row>
    <row r="331" spans="2:5" x14ac:dyDescent="0.25">
      <c r="B331" s="108">
        <v>45684</v>
      </c>
      <c r="C331" s="80" t="s">
        <v>257</v>
      </c>
      <c r="D331" s="81" t="s">
        <v>33</v>
      </c>
      <c r="E331" s="86">
        <v>23012</v>
      </c>
    </row>
    <row r="332" spans="2:5" x14ac:dyDescent="0.25">
      <c r="B332" s="108">
        <v>45684</v>
      </c>
      <c r="C332" s="80" t="s">
        <v>258</v>
      </c>
      <c r="D332" s="81" t="s">
        <v>27</v>
      </c>
      <c r="E332" s="86">
        <v>1765</v>
      </c>
    </row>
    <row r="333" spans="2:5" x14ac:dyDescent="0.25">
      <c r="B333" s="108">
        <v>45684</v>
      </c>
      <c r="C333" s="80" t="s">
        <v>259</v>
      </c>
      <c r="D333" s="81" t="s">
        <v>27</v>
      </c>
      <c r="E333" s="86">
        <v>1635</v>
      </c>
    </row>
    <row r="334" spans="2:5" x14ac:dyDescent="0.25">
      <c r="B334" s="108">
        <v>45684</v>
      </c>
      <c r="C334" s="80" t="s">
        <v>260</v>
      </c>
      <c r="D334" s="81" t="s">
        <v>61</v>
      </c>
      <c r="E334" s="86">
        <v>6870</v>
      </c>
    </row>
    <row r="335" spans="2:5" x14ac:dyDescent="0.25">
      <c r="B335" s="108">
        <v>45684</v>
      </c>
      <c r="C335" s="80" t="s">
        <v>261</v>
      </c>
      <c r="D335" s="81" t="s">
        <v>61</v>
      </c>
      <c r="E335" s="86">
        <v>221600</v>
      </c>
    </row>
    <row r="336" spans="2:5" x14ac:dyDescent="0.25">
      <c r="B336" s="108">
        <v>45685</v>
      </c>
      <c r="C336" s="80" t="s">
        <v>262</v>
      </c>
      <c r="D336" s="81" t="s">
        <v>33</v>
      </c>
      <c r="E336" s="86">
        <v>103155</v>
      </c>
    </row>
    <row r="337" spans="2:5" x14ac:dyDescent="0.25">
      <c r="B337" s="108">
        <v>45685</v>
      </c>
      <c r="C337" s="80" t="s">
        <v>263</v>
      </c>
      <c r="D337" s="81" t="s">
        <v>51</v>
      </c>
      <c r="E337" s="86">
        <v>200</v>
      </c>
    </row>
    <row r="338" spans="2:5" x14ac:dyDescent="0.25">
      <c r="B338" s="108">
        <v>45685</v>
      </c>
      <c r="C338" s="80" t="s">
        <v>264</v>
      </c>
      <c r="D338" s="81" t="s">
        <v>55</v>
      </c>
      <c r="E338" s="86">
        <v>12714</v>
      </c>
    </row>
    <row r="339" spans="2:5" x14ac:dyDescent="0.25">
      <c r="B339" s="108">
        <v>45685</v>
      </c>
      <c r="C339" s="80" t="s">
        <v>265</v>
      </c>
      <c r="D339" s="81" t="s">
        <v>55</v>
      </c>
      <c r="E339" s="86">
        <v>9556</v>
      </c>
    </row>
    <row r="340" spans="2:5" x14ac:dyDescent="0.25">
      <c r="B340" s="108">
        <v>45685</v>
      </c>
      <c r="C340" s="80" t="s">
        <v>266</v>
      </c>
      <c r="D340" s="81" t="s">
        <v>28</v>
      </c>
      <c r="E340" s="86">
        <v>1229</v>
      </c>
    </row>
    <row r="341" spans="2:5" x14ac:dyDescent="0.25">
      <c r="B341" s="108">
        <v>45685</v>
      </c>
      <c r="C341" s="80" t="s">
        <v>267</v>
      </c>
      <c r="D341" s="81" t="s">
        <v>61</v>
      </c>
      <c r="E341" s="86">
        <v>12441</v>
      </c>
    </row>
    <row r="342" spans="2:5" ht="15.75" customHeight="1" x14ac:dyDescent="0.25">
      <c r="B342" s="108">
        <v>45685</v>
      </c>
      <c r="C342" s="80" t="s">
        <v>268</v>
      </c>
      <c r="D342" s="81" t="s">
        <v>35</v>
      </c>
      <c r="E342" s="86">
        <v>1944</v>
      </c>
    </row>
    <row r="343" spans="2:5" x14ac:dyDescent="0.25">
      <c r="B343" s="108">
        <v>45686</v>
      </c>
      <c r="C343" s="80" t="s">
        <v>269</v>
      </c>
      <c r="D343" s="81" t="s">
        <v>61</v>
      </c>
      <c r="E343" s="86">
        <v>775600</v>
      </c>
    </row>
    <row r="344" spans="2:5" x14ac:dyDescent="0.25">
      <c r="B344" s="108">
        <v>45686</v>
      </c>
      <c r="C344" s="80" t="s">
        <v>270</v>
      </c>
      <c r="D344" s="81" t="s">
        <v>55</v>
      </c>
      <c r="E344" s="86">
        <v>326805.53999999998</v>
      </c>
    </row>
    <row r="345" spans="2:5" x14ac:dyDescent="0.25">
      <c r="B345" s="108">
        <v>45686</v>
      </c>
      <c r="C345" s="80" t="s">
        <v>271</v>
      </c>
      <c r="D345" s="81" t="s">
        <v>55</v>
      </c>
      <c r="E345" s="86">
        <v>91669.5</v>
      </c>
    </row>
    <row r="346" spans="2:5" x14ac:dyDescent="0.25">
      <c r="B346" s="108">
        <v>45686</v>
      </c>
      <c r="C346" s="80" t="s">
        <v>272</v>
      </c>
      <c r="D346" s="81" t="s">
        <v>51</v>
      </c>
      <c r="E346" s="86">
        <v>1958</v>
      </c>
    </row>
    <row r="347" spans="2:5" x14ac:dyDescent="0.25">
      <c r="B347" s="108">
        <v>45686</v>
      </c>
      <c r="C347" s="80" t="s">
        <v>273</v>
      </c>
      <c r="D347" s="81" t="s">
        <v>33</v>
      </c>
      <c r="E347" s="86">
        <v>100420</v>
      </c>
    </row>
    <row r="348" spans="2:5" x14ac:dyDescent="0.25">
      <c r="B348" s="108">
        <v>45686</v>
      </c>
      <c r="C348" s="80" t="s">
        <v>295</v>
      </c>
      <c r="D348" s="81" t="s">
        <v>36</v>
      </c>
      <c r="E348" s="86">
        <v>2250</v>
      </c>
    </row>
    <row r="349" spans="2:5" x14ac:dyDescent="0.25">
      <c r="B349" s="119">
        <v>45686</v>
      </c>
      <c r="C349" s="120" t="s">
        <v>274</v>
      </c>
      <c r="D349" s="122" t="s">
        <v>55</v>
      </c>
      <c r="E349" s="87">
        <v>8875</v>
      </c>
    </row>
    <row r="350" spans="2:5" x14ac:dyDescent="0.25">
      <c r="B350" s="108">
        <v>45686</v>
      </c>
      <c r="C350" s="80" t="s">
        <v>275</v>
      </c>
      <c r="D350" s="81" t="s">
        <v>55</v>
      </c>
      <c r="E350" s="86">
        <v>12795</v>
      </c>
    </row>
    <row r="351" spans="2:5" x14ac:dyDescent="0.25">
      <c r="B351" s="108">
        <v>45686</v>
      </c>
      <c r="C351" s="80" t="s">
        <v>276</v>
      </c>
      <c r="D351" s="81" t="s">
        <v>61</v>
      </c>
      <c r="E351" s="86">
        <v>1940</v>
      </c>
    </row>
    <row r="352" spans="2:5" x14ac:dyDescent="0.25">
      <c r="B352" s="108">
        <v>45687</v>
      </c>
      <c r="C352" s="80" t="s">
        <v>277</v>
      </c>
      <c r="D352" s="81" t="s">
        <v>33</v>
      </c>
      <c r="E352" s="86">
        <v>196450</v>
      </c>
    </row>
    <row r="353" spans="2:5" x14ac:dyDescent="0.25">
      <c r="B353" s="108">
        <v>45687</v>
      </c>
      <c r="C353" s="80" t="s">
        <v>278</v>
      </c>
      <c r="D353" s="81" t="s">
        <v>51</v>
      </c>
      <c r="E353" s="86">
        <v>1675</v>
      </c>
    </row>
    <row r="354" spans="2:5" x14ac:dyDescent="0.25">
      <c r="B354" s="108">
        <v>45687</v>
      </c>
      <c r="C354" s="80" t="s">
        <v>279</v>
      </c>
      <c r="D354" s="81" t="s">
        <v>55</v>
      </c>
      <c r="E354" s="86">
        <v>3000</v>
      </c>
    </row>
    <row r="355" spans="2:5" x14ac:dyDescent="0.25">
      <c r="B355" s="108">
        <v>45687</v>
      </c>
      <c r="C355" s="80" t="s">
        <v>280</v>
      </c>
      <c r="D355" s="81" t="s">
        <v>55</v>
      </c>
      <c r="E355" s="86">
        <v>1000</v>
      </c>
    </row>
    <row r="356" spans="2:5" x14ac:dyDescent="0.25">
      <c r="B356" s="108">
        <v>45687</v>
      </c>
      <c r="C356" s="80" t="s">
        <v>281</v>
      </c>
      <c r="D356" s="81" t="s">
        <v>28</v>
      </c>
      <c r="E356" s="86">
        <v>12316</v>
      </c>
    </row>
    <row r="357" spans="2:5" x14ac:dyDescent="0.25">
      <c r="B357" s="108">
        <v>45687</v>
      </c>
      <c r="C357" s="80" t="s">
        <v>282</v>
      </c>
      <c r="D357" s="81" t="s">
        <v>55</v>
      </c>
      <c r="E357" s="86">
        <v>8409</v>
      </c>
    </row>
    <row r="358" spans="2:5" x14ac:dyDescent="0.25">
      <c r="B358" s="108">
        <v>45687</v>
      </c>
      <c r="C358" s="80" t="s">
        <v>283</v>
      </c>
      <c r="D358" s="81" t="s">
        <v>55</v>
      </c>
      <c r="E358" s="86">
        <v>11432</v>
      </c>
    </row>
    <row r="359" spans="2:5" x14ac:dyDescent="0.25">
      <c r="B359" s="108">
        <v>45687</v>
      </c>
      <c r="C359" s="80" t="s">
        <v>284</v>
      </c>
      <c r="D359" s="81" t="s">
        <v>61</v>
      </c>
      <c r="E359" s="86">
        <v>2501</v>
      </c>
    </row>
    <row r="360" spans="2:5" x14ac:dyDescent="0.25">
      <c r="B360" s="108">
        <v>45687</v>
      </c>
      <c r="C360" s="80" t="s">
        <v>285</v>
      </c>
      <c r="D360" s="81" t="s">
        <v>61</v>
      </c>
      <c r="E360" s="86">
        <v>3709</v>
      </c>
    </row>
    <row r="361" spans="2:5" x14ac:dyDescent="0.25">
      <c r="B361" s="108">
        <v>45688</v>
      </c>
      <c r="C361" s="80" t="s">
        <v>286</v>
      </c>
      <c r="D361" s="81" t="s">
        <v>51</v>
      </c>
      <c r="E361" s="86">
        <v>250</v>
      </c>
    </row>
    <row r="362" spans="2:5" x14ac:dyDescent="0.25">
      <c r="B362" s="108">
        <v>45688</v>
      </c>
      <c r="C362" s="80" t="s">
        <v>287</v>
      </c>
      <c r="D362" s="81" t="s">
        <v>33</v>
      </c>
      <c r="E362" s="86">
        <v>102398</v>
      </c>
    </row>
    <row r="363" spans="2:5" x14ac:dyDescent="0.25">
      <c r="B363" s="108">
        <v>45688</v>
      </c>
      <c r="C363" s="80" t="s">
        <v>288</v>
      </c>
      <c r="D363" s="81" t="s">
        <v>51</v>
      </c>
      <c r="E363" s="86">
        <v>17164</v>
      </c>
    </row>
    <row r="364" spans="2:5" x14ac:dyDescent="0.25">
      <c r="B364" s="108">
        <v>45688</v>
      </c>
      <c r="C364" s="80" t="s">
        <v>289</v>
      </c>
      <c r="D364" s="81" t="s">
        <v>55</v>
      </c>
      <c r="E364" s="86">
        <v>7093</v>
      </c>
    </row>
    <row r="365" spans="2:5" x14ac:dyDescent="0.25">
      <c r="B365" s="108">
        <v>45688</v>
      </c>
      <c r="C365" s="80" t="s">
        <v>290</v>
      </c>
      <c r="D365" s="81" t="s">
        <v>55</v>
      </c>
      <c r="E365" s="86">
        <v>12445</v>
      </c>
    </row>
    <row r="366" spans="2:5" x14ac:dyDescent="0.25">
      <c r="B366" s="108">
        <v>45688</v>
      </c>
      <c r="C366" s="80" t="s">
        <v>291</v>
      </c>
      <c r="D366" s="81" t="s">
        <v>55</v>
      </c>
      <c r="E366" s="86">
        <v>316974.24</v>
      </c>
    </row>
    <row r="367" spans="2:5" ht="15.75" customHeight="1" x14ac:dyDescent="0.25">
      <c r="B367" s="108">
        <v>45688</v>
      </c>
      <c r="C367" s="80" t="s">
        <v>292</v>
      </c>
      <c r="D367" s="81" t="s">
        <v>57</v>
      </c>
      <c r="E367" s="86">
        <v>6160</v>
      </c>
    </row>
    <row r="368" spans="2:5" x14ac:dyDescent="0.25">
      <c r="B368" s="108">
        <v>45688</v>
      </c>
      <c r="C368" s="80" t="s">
        <v>293</v>
      </c>
      <c r="D368" s="81" t="s">
        <v>27</v>
      </c>
      <c r="E368" s="86">
        <v>1600</v>
      </c>
    </row>
    <row r="369" spans="2:8" x14ac:dyDescent="0.25">
      <c r="B369" s="108">
        <v>45688</v>
      </c>
      <c r="C369" s="80" t="s">
        <v>294</v>
      </c>
      <c r="D369" s="81" t="s">
        <v>61</v>
      </c>
      <c r="E369" s="86">
        <v>1850</v>
      </c>
    </row>
    <row r="370" spans="2:8" x14ac:dyDescent="0.25">
      <c r="B370" s="187" t="s">
        <v>40</v>
      </c>
      <c r="C370" s="187"/>
      <c r="D370" s="187"/>
      <c r="E370" s="109">
        <f>SUM(E133:E369)</f>
        <v>53917658.409999996</v>
      </c>
    </row>
    <row r="371" spans="2:8" x14ac:dyDescent="0.25">
      <c r="B371"/>
      <c r="C371"/>
      <c r="D371"/>
      <c r="E371"/>
    </row>
    <row r="372" spans="2:8" ht="23.25" x14ac:dyDescent="0.25">
      <c r="B372" s="110"/>
      <c r="C372" s="110"/>
      <c r="D372" s="110"/>
      <c r="E372" s="111"/>
      <c r="F372" s="53"/>
      <c r="H372" s="64"/>
    </row>
    <row r="373" spans="2:8" ht="15.75" x14ac:dyDescent="0.25">
      <c r="B373" s="49"/>
      <c r="C373" s="49"/>
      <c r="D373" s="49"/>
      <c r="E373" s="52"/>
      <c r="F373" s="53"/>
    </row>
    <row r="374" spans="2:8" ht="15.75" x14ac:dyDescent="0.25">
      <c r="B374" s="54"/>
      <c r="C374" s="55"/>
      <c r="D374" s="56"/>
      <c r="E374" s="57"/>
      <c r="F374" s="58"/>
    </row>
    <row r="375" spans="2:8" x14ac:dyDescent="0.25">
      <c r="B375" s="186" t="s">
        <v>48</v>
      </c>
      <c r="C375" s="186"/>
      <c r="D375" s="186"/>
      <c r="E375" s="186"/>
    </row>
    <row r="376" spans="2:8" x14ac:dyDescent="0.25">
      <c r="B376" s="186" t="s">
        <v>39</v>
      </c>
      <c r="C376" s="186"/>
      <c r="D376" s="186"/>
      <c r="E376" s="186"/>
    </row>
    <row r="377" spans="2:8" x14ac:dyDescent="0.25">
      <c r="B377" s="186" t="s">
        <v>49</v>
      </c>
      <c r="C377" s="186"/>
      <c r="D377" s="186"/>
      <c r="E377" s="186"/>
    </row>
    <row r="378" spans="2:8" x14ac:dyDescent="0.25">
      <c r="B378" s="188" t="s">
        <v>303</v>
      </c>
      <c r="C378" s="188"/>
      <c r="D378" s="188"/>
      <c r="E378" s="188"/>
    </row>
    <row r="379" spans="2:8" x14ac:dyDescent="0.25">
      <c r="C379" s="59"/>
      <c r="D379" s="59"/>
      <c r="E379" s="59"/>
      <c r="F379" s="59"/>
    </row>
    <row r="380" spans="2:8" x14ac:dyDescent="0.25">
      <c r="B380" s="32" t="s">
        <v>6</v>
      </c>
      <c r="C380" s="60" t="s">
        <v>0</v>
      </c>
      <c r="D380" s="61" t="s">
        <v>7</v>
      </c>
      <c r="E380" s="39" t="s">
        <v>25</v>
      </c>
    </row>
    <row r="381" spans="2:8" x14ac:dyDescent="0.25">
      <c r="B381" s="123">
        <v>45688</v>
      </c>
      <c r="C381" s="124" t="s">
        <v>296</v>
      </c>
      <c r="D381" s="122" t="s">
        <v>33</v>
      </c>
      <c r="E381" s="125">
        <v>156474.49</v>
      </c>
    </row>
    <row r="382" spans="2:8" x14ac:dyDescent="0.25">
      <c r="B382" s="123">
        <v>45688</v>
      </c>
      <c r="C382" s="124" t="s">
        <v>297</v>
      </c>
      <c r="D382" s="122" t="s">
        <v>33</v>
      </c>
      <c r="E382" s="125">
        <v>202640</v>
      </c>
    </row>
    <row r="383" spans="2:8" x14ac:dyDescent="0.25">
      <c r="B383" s="189" t="s">
        <v>50</v>
      </c>
      <c r="C383" s="190"/>
      <c r="D383" s="191"/>
      <c r="E383" s="62">
        <f>SUM(E381:E382)</f>
        <v>359114.49</v>
      </c>
    </row>
    <row r="386" spans="2:7" ht="15.75" x14ac:dyDescent="0.25">
      <c r="C386" s="49"/>
      <c r="D386" s="49"/>
      <c r="E386" s="49"/>
      <c r="F386" s="49"/>
      <c r="G386" s="49"/>
    </row>
    <row r="387" spans="2:7" ht="15.75" x14ac:dyDescent="0.25">
      <c r="C387" s="49"/>
      <c r="D387" s="49"/>
      <c r="E387" s="49"/>
      <c r="F387" s="49"/>
      <c r="G387" s="49"/>
    </row>
    <row r="388" spans="2:7" ht="15.75" x14ac:dyDescent="0.25">
      <c r="B388" s="193" t="s">
        <v>44</v>
      </c>
      <c r="C388" s="193"/>
      <c r="D388" s="193"/>
      <c r="E388" s="193"/>
      <c r="F388" s="193"/>
    </row>
    <row r="389" spans="2:7" ht="15.75" customHeight="1" x14ac:dyDescent="0.25">
      <c r="B389" s="192" t="s">
        <v>39</v>
      </c>
      <c r="C389" s="192"/>
      <c r="D389" s="192"/>
      <c r="E389" s="192"/>
      <c r="F389" s="192"/>
    </row>
    <row r="390" spans="2:7" ht="15.75" customHeight="1" x14ac:dyDescent="0.25">
      <c r="B390" s="192" t="s">
        <v>45</v>
      </c>
      <c r="C390" s="192"/>
      <c r="D390" s="192"/>
      <c r="E390" s="192"/>
      <c r="F390" s="192"/>
    </row>
    <row r="391" spans="2:7" ht="15.75" customHeight="1" x14ac:dyDescent="0.25">
      <c r="B391" s="194" t="s">
        <v>304</v>
      </c>
      <c r="C391" s="194"/>
      <c r="D391" s="194"/>
      <c r="E391" s="194"/>
      <c r="F391" s="194"/>
    </row>
    <row r="392" spans="2:7" ht="15.75" x14ac:dyDescent="0.25">
      <c r="C392" s="50"/>
      <c r="D392" s="50"/>
      <c r="E392" s="50"/>
      <c r="F392" s="50"/>
      <c r="G392" s="50"/>
    </row>
    <row r="393" spans="2:7" x14ac:dyDescent="0.25">
      <c r="B393" s="88" t="s">
        <v>46</v>
      </c>
      <c r="C393" s="88" t="s">
        <v>6</v>
      </c>
      <c r="D393" s="88" t="s">
        <v>47</v>
      </c>
      <c r="E393" s="88" t="s">
        <v>9</v>
      </c>
      <c r="F393" s="116" t="s">
        <v>1</v>
      </c>
    </row>
    <row r="394" spans="2:7" ht="15.75" x14ac:dyDescent="0.25">
      <c r="B394" s="126">
        <v>266471</v>
      </c>
      <c r="C394" s="127">
        <v>45482</v>
      </c>
      <c r="D394" s="128" t="s">
        <v>298</v>
      </c>
      <c r="E394" s="166" t="s">
        <v>58</v>
      </c>
      <c r="F394" s="129">
        <v>11333.33</v>
      </c>
    </row>
    <row r="395" spans="2:7" ht="15.75" x14ac:dyDescent="0.25">
      <c r="B395" s="126">
        <v>266522</v>
      </c>
      <c r="C395" s="127">
        <v>45482</v>
      </c>
      <c r="D395" s="128" t="s">
        <v>299</v>
      </c>
      <c r="E395" s="166" t="s">
        <v>300</v>
      </c>
      <c r="F395" s="129">
        <v>10000</v>
      </c>
    </row>
    <row r="396" spans="2:7" ht="15.75" x14ac:dyDescent="0.25">
      <c r="B396" s="126">
        <v>266525</v>
      </c>
      <c r="C396" s="127">
        <v>45483</v>
      </c>
      <c r="D396" s="128" t="s">
        <v>301</v>
      </c>
      <c r="E396" s="166" t="s">
        <v>58</v>
      </c>
      <c r="F396" s="129">
        <v>16551.02</v>
      </c>
    </row>
    <row r="397" spans="2:7" ht="15.75" x14ac:dyDescent="0.25">
      <c r="B397" s="126">
        <v>266538</v>
      </c>
      <c r="C397" s="127">
        <v>45489</v>
      </c>
      <c r="D397" s="128" t="s">
        <v>302</v>
      </c>
      <c r="E397" s="166" t="s">
        <v>58</v>
      </c>
      <c r="F397" s="129">
        <v>34321.86</v>
      </c>
    </row>
    <row r="398" spans="2:7" ht="15.75" x14ac:dyDescent="0.25">
      <c r="B398" s="181" t="s">
        <v>19</v>
      </c>
      <c r="C398" s="182"/>
      <c r="D398" s="182"/>
      <c r="E398" s="183"/>
      <c r="F398" s="51">
        <f>SUM(F394:F397)</f>
        <v>72206.210000000006</v>
      </c>
    </row>
    <row r="399" spans="2:7" ht="15.75" x14ac:dyDescent="0.25">
      <c r="C399" s="49"/>
      <c r="D399" s="49"/>
      <c r="E399" s="49"/>
      <c r="F399" s="52"/>
      <c r="G399" s="53"/>
    </row>
    <row r="400" spans="2:7" ht="15.75" x14ac:dyDescent="0.25">
      <c r="C400" s="49"/>
      <c r="D400" s="49"/>
      <c r="E400" s="49"/>
      <c r="F400" s="52"/>
      <c r="G400" s="53"/>
    </row>
    <row r="401" spans="3:9" ht="15.75" x14ac:dyDescent="0.25">
      <c r="C401" s="49"/>
      <c r="D401" s="49"/>
      <c r="E401" s="49"/>
      <c r="F401" s="52"/>
      <c r="G401" s="53"/>
    </row>
    <row r="402" spans="3:9" ht="16.5" thickBot="1" x14ac:dyDescent="0.3">
      <c r="C402" s="49"/>
      <c r="D402" s="49"/>
      <c r="E402" s="49"/>
      <c r="F402" s="52"/>
      <c r="G402" s="53"/>
    </row>
    <row r="403" spans="3:9" ht="23.25" x14ac:dyDescent="0.35">
      <c r="C403" s="168"/>
      <c r="D403" s="169" t="s">
        <v>19</v>
      </c>
      <c r="E403" s="170">
        <v>65528924.579999998</v>
      </c>
      <c r="F403" s="168"/>
      <c r="G403" s="54"/>
    </row>
    <row r="404" spans="3:9" ht="24" thickBot="1" x14ac:dyDescent="0.4">
      <c r="C404" s="168"/>
      <c r="D404" s="171"/>
      <c r="E404" s="172"/>
      <c r="F404" s="173"/>
      <c r="G404" s="49"/>
    </row>
    <row r="405" spans="3:9" ht="8.25" customHeight="1" x14ac:dyDescent="0.25">
      <c r="C405" s="174"/>
      <c r="D405" s="174"/>
      <c r="E405" s="174"/>
      <c r="F405" s="173"/>
    </row>
    <row r="406" spans="3:9" ht="5.25" customHeight="1" x14ac:dyDescent="0.25">
      <c r="C406" s="173"/>
      <c r="D406" s="173"/>
      <c r="E406" s="173"/>
      <c r="F406" s="173"/>
      <c r="I406" s="63"/>
    </row>
    <row r="424" spans="1:10" ht="18.75" x14ac:dyDescent="0.3">
      <c r="A424" s="178" t="s">
        <v>346</v>
      </c>
      <c r="B424" s="178" t="s">
        <v>347</v>
      </c>
      <c r="C424" s="178" t="s">
        <v>348</v>
      </c>
      <c r="D424" s="178" t="s">
        <v>349</v>
      </c>
      <c r="E424" s="178" t="s">
        <v>350</v>
      </c>
      <c r="F424" s="178" t="s">
        <v>351</v>
      </c>
    </row>
    <row r="425" spans="1:10" x14ac:dyDescent="0.25">
      <c r="A425" s="175">
        <v>266783</v>
      </c>
      <c r="B425" s="176">
        <v>45689</v>
      </c>
      <c r="C425" s="177" t="s">
        <v>355</v>
      </c>
      <c r="D425" s="177" t="s">
        <v>384</v>
      </c>
      <c r="E425" s="177" t="s">
        <v>389</v>
      </c>
      <c r="F425" s="177" t="s">
        <v>390</v>
      </c>
      <c r="G425"/>
      <c r="H425"/>
      <c r="I425"/>
      <c r="J425"/>
    </row>
    <row r="426" spans="1:10" ht="15" customHeight="1" x14ac:dyDescent="0.25">
      <c r="A426" s="175">
        <v>266784</v>
      </c>
      <c r="B426" s="176">
        <v>45870</v>
      </c>
      <c r="C426" s="177" t="s">
        <v>356</v>
      </c>
      <c r="D426" s="177" t="s">
        <v>385</v>
      </c>
      <c r="E426" s="177" t="s">
        <v>389</v>
      </c>
      <c r="F426" s="177" t="s">
        <v>391</v>
      </c>
      <c r="G426"/>
      <c r="H426"/>
      <c r="I426"/>
      <c r="J426"/>
    </row>
    <row r="427" spans="1:10" ht="15" customHeight="1" x14ac:dyDescent="0.25">
      <c r="A427" s="175">
        <v>266785</v>
      </c>
      <c r="B427" s="176">
        <v>45870</v>
      </c>
      <c r="C427" s="177" t="s">
        <v>357</v>
      </c>
      <c r="D427" s="177" t="s">
        <v>58</v>
      </c>
      <c r="E427" s="177" t="s">
        <v>389</v>
      </c>
      <c r="F427" s="177" t="s">
        <v>392</v>
      </c>
      <c r="G427"/>
      <c r="H427"/>
      <c r="I427"/>
      <c r="J427"/>
    </row>
    <row r="428" spans="1:10" ht="15" customHeight="1" x14ac:dyDescent="0.25">
      <c r="A428" s="175">
        <v>266786</v>
      </c>
      <c r="B428" s="176">
        <v>45870</v>
      </c>
      <c r="C428" s="177" t="s">
        <v>358</v>
      </c>
      <c r="D428" s="177" t="s">
        <v>300</v>
      </c>
      <c r="E428" s="177" t="s">
        <v>389</v>
      </c>
      <c r="F428" s="177" t="s">
        <v>393</v>
      </c>
      <c r="G428"/>
      <c r="H428"/>
      <c r="I428"/>
      <c r="J428"/>
    </row>
    <row r="429" spans="1:10" ht="15" customHeight="1" x14ac:dyDescent="0.25">
      <c r="A429" s="175">
        <v>266787</v>
      </c>
      <c r="B429" s="176" t="s">
        <v>352</v>
      </c>
      <c r="C429" s="177" t="s">
        <v>359</v>
      </c>
      <c r="D429" s="177" t="s">
        <v>385</v>
      </c>
      <c r="E429" s="177" t="s">
        <v>389</v>
      </c>
      <c r="F429" s="177" t="s">
        <v>394</v>
      </c>
      <c r="G429"/>
      <c r="H429"/>
      <c r="I429"/>
      <c r="J429"/>
    </row>
    <row r="430" spans="1:10" ht="15" customHeight="1" x14ac:dyDescent="0.25">
      <c r="A430" s="175">
        <v>266788</v>
      </c>
      <c r="B430" s="176" t="s">
        <v>352</v>
      </c>
      <c r="C430" s="177" t="s">
        <v>360</v>
      </c>
      <c r="D430" s="177" t="s">
        <v>385</v>
      </c>
      <c r="E430" s="177" t="s">
        <v>389</v>
      </c>
      <c r="F430" s="177" t="s">
        <v>395</v>
      </c>
      <c r="G430"/>
      <c r="H430"/>
      <c r="I430"/>
      <c r="J430"/>
    </row>
    <row r="431" spans="1:10" x14ac:dyDescent="0.25">
      <c r="A431" s="175">
        <v>266789</v>
      </c>
      <c r="B431" s="176" t="s">
        <v>352</v>
      </c>
      <c r="C431" s="177" t="s">
        <v>361</v>
      </c>
      <c r="D431" s="177" t="s">
        <v>385</v>
      </c>
      <c r="E431" s="177" t="s">
        <v>389</v>
      </c>
      <c r="F431" s="177" t="s">
        <v>396</v>
      </c>
      <c r="G431"/>
      <c r="H431"/>
      <c r="I431"/>
      <c r="J431"/>
    </row>
    <row r="432" spans="1:10" ht="15" customHeight="1" x14ac:dyDescent="0.25">
      <c r="A432" s="175">
        <v>266790</v>
      </c>
      <c r="B432" s="176" t="s">
        <v>352</v>
      </c>
      <c r="C432" s="177" t="s">
        <v>362</v>
      </c>
      <c r="D432" s="177" t="s">
        <v>385</v>
      </c>
      <c r="E432" s="177" t="s">
        <v>389</v>
      </c>
      <c r="F432" s="177" t="s">
        <v>397</v>
      </c>
      <c r="G432"/>
      <c r="H432"/>
      <c r="I432"/>
      <c r="J432"/>
    </row>
    <row r="433" spans="1:10" x14ac:dyDescent="0.25">
      <c r="A433" s="175">
        <v>266791</v>
      </c>
      <c r="B433" s="176" t="s">
        <v>353</v>
      </c>
      <c r="C433" s="177" t="s">
        <v>363</v>
      </c>
      <c r="D433" s="177" t="s">
        <v>58</v>
      </c>
      <c r="E433" s="177" t="s">
        <v>389</v>
      </c>
      <c r="F433" s="177" t="s">
        <v>398</v>
      </c>
      <c r="G433"/>
      <c r="H433"/>
      <c r="I433"/>
      <c r="J433"/>
    </row>
    <row r="434" spans="1:10" x14ac:dyDescent="0.25">
      <c r="A434" s="175">
        <v>266792</v>
      </c>
      <c r="B434" s="176" t="s">
        <v>353</v>
      </c>
      <c r="C434" s="177" t="s">
        <v>364</v>
      </c>
      <c r="D434" s="177" t="s">
        <v>385</v>
      </c>
      <c r="E434" s="177" t="s">
        <v>389</v>
      </c>
      <c r="F434" s="177" t="s">
        <v>399</v>
      </c>
      <c r="G434"/>
      <c r="H434"/>
      <c r="I434"/>
      <c r="J434"/>
    </row>
    <row r="435" spans="1:10" x14ac:dyDescent="0.25">
      <c r="A435" s="175">
        <v>266793</v>
      </c>
      <c r="B435" s="176" t="s">
        <v>353</v>
      </c>
      <c r="C435" s="177" t="s">
        <v>365</v>
      </c>
      <c r="D435" s="177" t="s">
        <v>385</v>
      </c>
      <c r="E435" s="177" t="s">
        <v>389</v>
      </c>
      <c r="F435" s="177" t="s">
        <v>400</v>
      </c>
      <c r="G435"/>
      <c r="H435"/>
      <c r="I435"/>
      <c r="J435"/>
    </row>
    <row r="436" spans="1:10" ht="15" customHeight="1" x14ac:dyDescent="0.25">
      <c r="A436" s="175">
        <v>266794</v>
      </c>
      <c r="B436" s="176" t="s">
        <v>353</v>
      </c>
      <c r="C436" s="177" t="s">
        <v>366</v>
      </c>
      <c r="D436" s="177" t="s">
        <v>386</v>
      </c>
      <c r="E436" s="177" t="s">
        <v>389</v>
      </c>
      <c r="F436" s="177" t="s">
        <v>401</v>
      </c>
      <c r="G436"/>
      <c r="H436"/>
      <c r="I436"/>
      <c r="J436"/>
    </row>
    <row r="437" spans="1:10" ht="15" customHeight="1" x14ac:dyDescent="0.25">
      <c r="A437" s="175">
        <v>266795</v>
      </c>
      <c r="B437" s="176" t="s">
        <v>353</v>
      </c>
      <c r="C437" s="177" t="s">
        <v>367</v>
      </c>
      <c r="D437" s="177" t="s">
        <v>386</v>
      </c>
      <c r="E437" s="177" t="s">
        <v>389</v>
      </c>
      <c r="F437" s="177" t="s">
        <v>402</v>
      </c>
      <c r="G437"/>
      <c r="H437"/>
      <c r="I437"/>
      <c r="J437"/>
    </row>
    <row r="438" spans="1:10" x14ac:dyDescent="0.25">
      <c r="A438" s="175">
        <v>266796</v>
      </c>
      <c r="B438" s="176" t="s">
        <v>353</v>
      </c>
      <c r="C438" s="177" t="s">
        <v>355</v>
      </c>
      <c r="D438" s="177" t="s">
        <v>384</v>
      </c>
      <c r="E438" s="177" t="s">
        <v>389</v>
      </c>
      <c r="F438" s="177" t="s">
        <v>390</v>
      </c>
      <c r="G438"/>
      <c r="H438"/>
      <c r="I438"/>
      <c r="J438"/>
    </row>
    <row r="439" spans="1:10" ht="15" customHeight="1" x14ac:dyDescent="0.25">
      <c r="A439" s="175">
        <v>266797</v>
      </c>
      <c r="B439" s="176" t="s">
        <v>354</v>
      </c>
      <c r="C439" s="177" t="s">
        <v>368</v>
      </c>
      <c r="D439" s="177" t="s">
        <v>300</v>
      </c>
      <c r="E439" s="177" t="s">
        <v>389</v>
      </c>
      <c r="F439" s="177" t="s">
        <v>393</v>
      </c>
      <c r="G439"/>
      <c r="H439"/>
      <c r="I439"/>
      <c r="J439"/>
    </row>
    <row r="440" spans="1:10" x14ac:dyDescent="0.25">
      <c r="A440" s="175">
        <v>266798</v>
      </c>
      <c r="B440" s="176" t="s">
        <v>354</v>
      </c>
      <c r="C440" s="177" t="s">
        <v>369</v>
      </c>
      <c r="D440" s="177" t="s">
        <v>387</v>
      </c>
      <c r="E440" s="177" t="s">
        <v>389</v>
      </c>
      <c r="F440" s="177" t="s">
        <v>403</v>
      </c>
      <c r="G440"/>
      <c r="H440"/>
      <c r="I440"/>
      <c r="J440"/>
    </row>
    <row r="441" spans="1:10" ht="15" customHeight="1" x14ac:dyDescent="0.25">
      <c r="A441" s="175">
        <v>266799</v>
      </c>
      <c r="B441" s="176" t="s">
        <v>354</v>
      </c>
      <c r="C441" s="177" t="s">
        <v>370</v>
      </c>
      <c r="D441" s="177" t="s">
        <v>58</v>
      </c>
      <c r="E441" s="177" t="s">
        <v>389</v>
      </c>
      <c r="F441" s="177" t="s">
        <v>404</v>
      </c>
      <c r="G441"/>
      <c r="H441"/>
      <c r="I441"/>
      <c r="J441"/>
    </row>
    <row r="442" spans="1:10" ht="15" customHeight="1" x14ac:dyDescent="0.25">
      <c r="A442" s="175">
        <v>266800</v>
      </c>
      <c r="B442" s="176" t="s">
        <v>354</v>
      </c>
      <c r="C442" s="177" t="s">
        <v>371</v>
      </c>
      <c r="D442" s="177" t="s">
        <v>58</v>
      </c>
      <c r="E442" s="177" t="s">
        <v>389</v>
      </c>
      <c r="F442" s="177" t="s">
        <v>405</v>
      </c>
      <c r="G442"/>
      <c r="H442"/>
      <c r="I442"/>
      <c r="J442"/>
    </row>
    <row r="443" spans="1:10" x14ac:dyDescent="0.25">
      <c r="A443" s="175">
        <v>266801</v>
      </c>
      <c r="B443" s="176" t="s">
        <v>354</v>
      </c>
      <c r="C443" s="177" t="s">
        <v>372</v>
      </c>
      <c r="D443" s="177" t="s">
        <v>58</v>
      </c>
      <c r="E443" s="177" t="s">
        <v>389</v>
      </c>
      <c r="F443" s="177" t="s">
        <v>406</v>
      </c>
      <c r="G443"/>
      <c r="H443"/>
      <c r="I443"/>
      <c r="J443"/>
    </row>
    <row r="444" spans="1:10" ht="15" customHeight="1" x14ac:dyDescent="0.25">
      <c r="A444" s="175">
        <v>266802</v>
      </c>
      <c r="B444" s="176" t="s">
        <v>354</v>
      </c>
      <c r="C444" s="177" t="s">
        <v>373</v>
      </c>
      <c r="D444" s="177" t="s">
        <v>58</v>
      </c>
      <c r="E444" s="177" t="s">
        <v>389</v>
      </c>
      <c r="F444" s="177" t="s">
        <v>407</v>
      </c>
      <c r="G444"/>
      <c r="H444"/>
      <c r="I444"/>
      <c r="J444"/>
    </row>
    <row r="445" spans="1:10" x14ac:dyDescent="0.25">
      <c r="A445" s="175">
        <v>266803</v>
      </c>
      <c r="B445" s="176" t="s">
        <v>354</v>
      </c>
      <c r="C445" s="177" t="s">
        <v>374</v>
      </c>
      <c r="D445" s="177" t="s">
        <v>58</v>
      </c>
      <c r="E445" s="177" t="s">
        <v>389</v>
      </c>
      <c r="F445" s="177" t="s">
        <v>408</v>
      </c>
      <c r="G445"/>
      <c r="H445"/>
      <c r="I445"/>
      <c r="J445"/>
    </row>
    <row r="446" spans="1:10" x14ac:dyDescent="0.25">
      <c r="A446" s="175">
        <v>266804</v>
      </c>
      <c r="B446" s="176" t="s">
        <v>354</v>
      </c>
      <c r="C446" s="177" t="s">
        <v>375</v>
      </c>
      <c r="D446" s="177" t="s">
        <v>58</v>
      </c>
      <c r="E446" s="177" t="s">
        <v>389</v>
      </c>
      <c r="F446" s="177" t="s">
        <v>409</v>
      </c>
      <c r="G446"/>
      <c r="H446"/>
      <c r="I446"/>
      <c r="J446"/>
    </row>
    <row r="447" spans="1:10" x14ac:dyDescent="0.25">
      <c r="A447" s="175">
        <v>266805</v>
      </c>
      <c r="B447" s="176" t="s">
        <v>354</v>
      </c>
      <c r="C447" s="177" t="s">
        <v>376</v>
      </c>
      <c r="D447" s="177" t="s">
        <v>58</v>
      </c>
      <c r="E447" s="177" t="s">
        <v>389</v>
      </c>
      <c r="F447" s="177" t="s">
        <v>410</v>
      </c>
      <c r="G447"/>
      <c r="H447"/>
      <c r="I447"/>
      <c r="J447"/>
    </row>
    <row r="448" spans="1:10" ht="15" customHeight="1" x14ac:dyDescent="0.25">
      <c r="A448" s="175">
        <v>266806</v>
      </c>
      <c r="B448" s="176" t="s">
        <v>354</v>
      </c>
      <c r="C448" s="177" t="s">
        <v>377</v>
      </c>
      <c r="D448" s="177" t="s">
        <v>58</v>
      </c>
      <c r="E448" s="177" t="s">
        <v>389</v>
      </c>
      <c r="F448" s="177" t="s">
        <v>411</v>
      </c>
      <c r="G448"/>
      <c r="H448"/>
      <c r="I448"/>
      <c r="J448"/>
    </row>
    <row r="449" spans="1:10" x14ac:dyDescent="0.25">
      <c r="A449" s="175">
        <v>266807</v>
      </c>
      <c r="B449" s="176" t="s">
        <v>354</v>
      </c>
      <c r="C449" s="177" t="s">
        <v>378</v>
      </c>
      <c r="D449" s="177" t="s">
        <v>58</v>
      </c>
      <c r="E449" s="177" t="s">
        <v>389</v>
      </c>
      <c r="F449" s="177" t="s">
        <v>412</v>
      </c>
      <c r="G449"/>
      <c r="H449"/>
      <c r="I449"/>
      <c r="J449"/>
    </row>
    <row r="450" spans="1:10" x14ac:dyDescent="0.25">
      <c r="A450" s="175">
        <v>266808</v>
      </c>
      <c r="B450" s="176" t="s">
        <v>354</v>
      </c>
      <c r="C450" s="177" t="s">
        <v>379</v>
      </c>
      <c r="D450" s="177" t="s">
        <v>388</v>
      </c>
      <c r="E450" s="177" t="s">
        <v>389</v>
      </c>
      <c r="F450" s="175">
        <v>0</v>
      </c>
      <c r="G450"/>
      <c r="H450"/>
      <c r="I450"/>
      <c r="J450"/>
    </row>
    <row r="451" spans="1:10" ht="15" customHeight="1" x14ac:dyDescent="0.25">
      <c r="A451" s="175">
        <v>266809</v>
      </c>
      <c r="B451" s="176" t="s">
        <v>354</v>
      </c>
      <c r="C451" s="177" t="s">
        <v>380</v>
      </c>
      <c r="D451" s="177" t="s">
        <v>388</v>
      </c>
      <c r="E451" s="177" t="s">
        <v>389</v>
      </c>
      <c r="F451" s="177" t="s">
        <v>413</v>
      </c>
      <c r="G451"/>
      <c r="H451"/>
      <c r="I451"/>
      <c r="J451"/>
    </row>
    <row r="452" spans="1:10" ht="15" customHeight="1" x14ac:dyDescent="0.25">
      <c r="A452" s="175">
        <v>266810</v>
      </c>
      <c r="B452" s="176" t="s">
        <v>354</v>
      </c>
      <c r="C452" s="177" t="s">
        <v>381</v>
      </c>
      <c r="D452" s="177" t="s">
        <v>388</v>
      </c>
      <c r="E452" s="177" t="s">
        <v>389</v>
      </c>
      <c r="F452" s="177" t="s">
        <v>414</v>
      </c>
      <c r="G452"/>
      <c r="H452"/>
      <c r="I452"/>
      <c r="J452"/>
    </row>
    <row r="453" spans="1:10" ht="15" customHeight="1" x14ac:dyDescent="0.25">
      <c r="A453" s="175">
        <v>266811</v>
      </c>
      <c r="B453" s="176" t="s">
        <v>354</v>
      </c>
      <c r="C453" s="177" t="s">
        <v>382</v>
      </c>
      <c r="D453" s="177" t="s">
        <v>388</v>
      </c>
      <c r="E453" s="177" t="s">
        <v>389</v>
      </c>
      <c r="F453" s="177" t="s">
        <v>414</v>
      </c>
      <c r="G453"/>
      <c r="H453"/>
      <c r="I453"/>
      <c r="J453"/>
    </row>
    <row r="454" spans="1:10" ht="15" customHeight="1" x14ac:dyDescent="0.25">
      <c r="A454" s="175">
        <v>266812</v>
      </c>
      <c r="B454" s="176" t="s">
        <v>354</v>
      </c>
      <c r="C454" s="177" t="s">
        <v>383</v>
      </c>
      <c r="D454" s="177" t="s">
        <v>388</v>
      </c>
      <c r="E454" s="177" t="s">
        <v>389</v>
      </c>
      <c r="F454" s="177" t="s">
        <v>415</v>
      </c>
      <c r="G454"/>
      <c r="H454"/>
      <c r="I454"/>
      <c r="J454"/>
    </row>
    <row r="455" spans="1:10" ht="15.75" x14ac:dyDescent="0.25">
      <c r="A455" s="179" t="s">
        <v>416</v>
      </c>
      <c r="B455" s="179"/>
      <c r="C455" s="179"/>
      <c r="D455" s="179"/>
      <c r="E455" s="180" t="s">
        <v>417</v>
      </c>
      <c r="F455" s="180"/>
    </row>
  </sheetData>
  <autoFilter ref="B132:E370"/>
  <mergeCells count="38">
    <mergeCell ref="D74:E74"/>
    <mergeCell ref="B110:F111"/>
    <mergeCell ref="B103:F104"/>
    <mergeCell ref="B14:E14"/>
    <mergeCell ref="B64:E64"/>
    <mergeCell ref="B55:E55"/>
    <mergeCell ref="B56:E56"/>
    <mergeCell ref="B57:E57"/>
    <mergeCell ref="B54:E54"/>
    <mergeCell ref="B77:F77"/>
    <mergeCell ref="B78:F78"/>
    <mergeCell ref="B79:F79"/>
    <mergeCell ref="B80:F80"/>
    <mergeCell ref="B73:D73"/>
    <mergeCell ref="B89:E89"/>
    <mergeCell ref="B101:C101"/>
    <mergeCell ref="B87:C87"/>
    <mergeCell ref="B116:C116"/>
    <mergeCell ref="C125:D125"/>
    <mergeCell ref="B122:C122"/>
    <mergeCell ref="B118:F118"/>
    <mergeCell ref="E120:E121"/>
    <mergeCell ref="A455:D455"/>
    <mergeCell ref="E455:F455"/>
    <mergeCell ref="B398:E398"/>
    <mergeCell ref="B108:C108"/>
    <mergeCell ref="B130:E130"/>
    <mergeCell ref="B131:E131"/>
    <mergeCell ref="B375:E375"/>
    <mergeCell ref="B376:E376"/>
    <mergeCell ref="B377:E377"/>
    <mergeCell ref="B370:D370"/>
    <mergeCell ref="B378:E378"/>
    <mergeCell ref="B383:D383"/>
    <mergeCell ref="B389:F389"/>
    <mergeCell ref="B388:F388"/>
    <mergeCell ref="B390:F390"/>
    <mergeCell ref="B391:F391"/>
  </mergeCells>
  <pageMargins left="0.23622047244094491" right="0.23622047244094491" top="0.74803149606299213" bottom="0.74803149606299213" header="0.31496062992125984" footer="0.31496062992125984"/>
  <pageSetup scale="45" fitToHeight="0" orientation="portrait" r:id="rId1"/>
  <rowBreaks count="3" manualBreakCount="3">
    <brk id="52" max="7" man="1"/>
    <brk id="128" max="7" man="1"/>
    <brk id="38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85"/>
  <sheetViews>
    <sheetView showGridLines="0" tabSelected="1" view="pageBreakPreview" topLeftCell="C47" zoomScale="73" zoomScaleNormal="85" zoomScaleSheetLayoutView="73" workbookViewId="0">
      <pane xSplit="1" topLeftCell="D1" activePane="topRight" state="frozen"/>
      <selection activeCell="C1" sqref="C1"/>
      <selection pane="topRight" activeCell="C3" sqref="C3:R3"/>
    </sheetView>
  </sheetViews>
  <sheetFormatPr baseColWidth="10" defaultColWidth="11.42578125" defaultRowHeight="21" x14ac:dyDescent="0.35"/>
  <cols>
    <col min="1" max="2" width="0" hidden="1" customWidth="1"/>
    <col min="3" max="3" width="65.7109375" style="218" customWidth="1"/>
    <col min="4" max="4" width="33.7109375" style="217" bestFit="1" customWidth="1"/>
    <col min="5" max="5" width="16.140625" style="146" customWidth="1"/>
    <col min="6" max="6" width="25.28515625" style="146" customWidth="1"/>
    <col min="7" max="7" width="14.5703125" style="146" customWidth="1"/>
    <col min="8" max="8" width="14.7109375" style="146" customWidth="1"/>
    <col min="9" max="9" width="15.140625" style="146" customWidth="1"/>
    <col min="10" max="10" width="15.7109375" style="216" customWidth="1"/>
    <col min="11" max="11" width="15" style="146" customWidth="1"/>
    <col min="12" max="12" width="15.5703125" style="146" customWidth="1"/>
    <col min="13" max="13" width="14.42578125" style="146" customWidth="1"/>
    <col min="14" max="14" width="14.5703125" style="146" customWidth="1"/>
    <col min="15" max="15" width="13.28515625" style="146" customWidth="1"/>
    <col min="16" max="17" width="14.42578125" style="215" bestFit="1" customWidth="1"/>
    <col min="18" max="18" width="18.85546875" style="215" bestFit="1" customWidth="1"/>
    <col min="19" max="19" width="1.7109375" style="215" customWidth="1"/>
    <col min="20" max="20" width="12.5703125" bestFit="1" customWidth="1"/>
  </cols>
  <sheetData>
    <row r="1" spans="3:20" ht="28.5" customHeight="1" x14ac:dyDescent="0.25">
      <c r="C1" s="274" t="s">
        <v>513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2"/>
    </row>
    <row r="2" spans="3:20" ht="21.75" customHeight="1" x14ac:dyDescent="0.25">
      <c r="C2" s="268" t="s">
        <v>512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5"/>
    </row>
    <row r="3" spans="3:20" ht="15" customHeight="1" x14ac:dyDescent="0.25">
      <c r="C3" s="271">
        <v>2025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69"/>
    </row>
    <row r="4" spans="3:20" ht="27" customHeight="1" x14ac:dyDescent="0.25">
      <c r="C4" s="268" t="s">
        <v>511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5"/>
    </row>
    <row r="5" spans="3:20" ht="21.75" customHeight="1" x14ac:dyDescent="0.25">
      <c r="C5" s="266" t="s">
        <v>510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5"/>
    </row>
    <row r="6" spans="3:20" ht="9.75" customHeight="1" x14ac:dyDescent="0.35"/>
    <row r="7" spans="3:20" s="250" customFormat="1" ht="25.5" customHeight="1" x14ac:dyDescent="0.25">
      <c r="C7" s="258" t="s">
        <v>509</v>
      </c>
      <c r="D7" s="264" t="s">
        <v>508</v>
      </c>
      <c r="E7" s="263" t="s">
        <v>507</v>
      </c>
      <c r="F7" s="262" t="s">
        <v>506</v>
      </c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0"/>
      <c r="S7" s="259"/>
    </row>
    <row r="8" spans="3:20" s="250" customFormat="1" x14ac:dyDescent="0.35">
      <c r="C8" s="258"/>
      <c r="D8" s="257"/>
      <c r="E8" s="256"/>
      <c r="F8" s="254" t="s">
        <v>505</v>
      </c>
      <c r="G8" s="254" t="s">
        <v>504</v>
      </c>
      <c r="H8" s="254" t="s">
        <v>503</v>
      </c>
      <c r="I8" s="254" t="s">
        <v>502</v>
      </c>
      <c r="J8" s="255" t="s">
        <v>501</v>
      </c>
      <c r="K8" s="254" t="s">
        <v>500</v>
      </c>
      <c r="L8" s="253" t="s">
        <v>499</v>
      </c>
      <c r="M8" s="254" t="s">
        <v>498</v>
      </c>
      <c r="N8" s="254" t="s">
        <v>497</v>
      </c>
      <c r="O8" s="254" t="s">
        <v>496</v>
      </c>
      <c r="P8" s="254" t="s">
        <v>495</v>
      </c>
      <c r="Q8" s="253" t="s">
        <v>494</v>
      </c>
      <c r="R8" s="252" t="s">
        <v>493</v>
      </c>
      <c r="S8" s="251"/>
    </row>
    <row r="9" spans="3:20" s="146" customFormat="1" x14ac:dyDescent="0.35">
      <c r="C9" s="240" t="s">
        <v>492</v>
      </c>
      <c r="D9" s="249"/>
      <c r="E9" s="248"/>
      <c r="F9" s="248"/>
      <c r="G9" s="248"/>
      <c r="H9" s="248"/>
      <c r="I9" s="248"/>
      <c r="J9" s="243"/>
      <c r="K9" s="248"/>
      <c r="L9" s="248"/>
      <c r="M9" s="248"/>
      <c r="N9" s="248"/>
      <c r="O9" s="248"/>
      <c r="P9" s="248"/>
      <c r="Q9" s="248"/>
      <c r="R9" s="247"/>
      <c r="S9" s="247"/>
    </row>
    <row r="10" spans="3:20" ht="15.75" x14ac:dyDescent="0.25">
      <c r="C10" s="235" t="s">
        <v>491</v>
      </c>
      <c r="D10" s="242">
        <f>D11+D12+D13+D14+D15</f>
        <v>1085623963</v>
      </c>
      <c r="E10" s="242">
        <f>E11+E12+E13+E14+E15</f>
        <v>1085623963</v>
      </c>
      <c r="F10" s="238">
        <f>SUM(F11:F15)</f>
        <v>87973391.060000002</v>
      </c>
      <c r="G10" s="246">
        <f>SUM(G11:G15)</f>
        <v>0</v>
      </c>
      <c r="H10" s="238">
        <f>SUM(H11:H15)</f>
        <v>0</v>
      </c>
      <c r="I10" s="238">
        <f>SUM(I11:I15)</f>
        <v>0</v>
      </c>
      <c r="J10" s="238">
        <f>SUM(J11:J15)</f>
        <v>0</v>
      </c>
      <c r="K10" s="238">
        <f>SUM(K11:K15)</f>
        <v>0</v>
      </c>
      <c r="L10" s="238">
        <f>SUM(L11:L15)</f>
        <v>0</v>
      </c>
      <c r="M10" s="238">
        <f>SUM(M11:M15)</f>
        <v>0</v>
      </c>
      <c r="N10" s="238">
        <f>SUM(N11:N15)</f>
        <v>0</v>
      </c>
      <c r="O10" s="243">
        <f>SUM(O11:O15)</f>
        <v>0</v>
      </c>
      <c r="P10" s="243">
        <f>SUM(P11:P15)</f>
        <v>0</v>
      </c>
      <c r="Q10" s="243">
        <f>SUM(Q11:Q15)</f>
        <v>0</v>
      </c>
      <c r="R10" s="238">
        <f>SUM(F10:Q10)</f>
        <v>87973391.060000002</v>
      </c>
      <c r="S10" s="238"/>
      <c r="T10" s="227"/>
    </row>
    <row r="11" spans="3:20" ht="22.5" customHeight="1" x14ac:dyDescent="0.25">
      <c r="C11" s="233" t="s">
        <v>490</v>
      </c>
      <c r="D11" s="241">
        <v>786905910</v>
      </c>
      <c r="E11" s="241">
        <v>786905910</v>
      </c>
      <c r="F11" s="241">
        <v>71214348.599999994</v>
      </c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>
        <f>SUM(F11:Q11)</f>
        <v>71214348.599999994</v>
      </c>
      <c r="S11" s="236"/>
      <c r="T11" s="227"/>
    </row>
    <row r="12" spans="3:20" ht="22.5" customHeight="1" x14ac:dyDescent="0.25">
      <c r="C12" s="233" t="s">
        <v>489</v>
      </c>
      <c r="D12" s="241">
        <v>91045705</v>
      </c>
      <c r="E12" s="241">
        <v>91045705</v>
      </c>
      <c r="F12" s="241">
        <v>3000000</v>
      </c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>
        <f>SUM(F12:Q12)</f>
        <v>3000000</v>
      </c>
      <c r="S12" s="236"/>
      <c r="T12" s="227"/>
    </row>
    <row r="13" spans="3:20" ht="22.5" customHeight="1" x14ac:dyDescent="0.25">
      <c r="C13" s="233" t="s">
        <v>488</v>
      </c>
      <c r="D13" s="241">
        <v>33600</v>
      </c>
      <c r="E13" s="241">
        <v>33600</v>
      </c>
      <c r="F13" s="241">
        <v>125000</v>
      </c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>
        <f>SUM(F13:Q13)</f>
        <v>125000</v>
      </c>
      <c r="S13" s="236"/>
      <c r="T13" s="227"/>
    </row>
    <row r="14" spans="3:20" ht="22.5" customHeight="1" x14ac:dyDescent="0.25">
      <c r="C14" s="233" t="s">
        <v>487</v>
      </c>
      <c r="D14" s="241">
        <v>68671706</v>
      </c>
      <c r="E14" s="241">
        <v>68671706</v>
      </c>
      <c r="F14" s="241">
        <v>0</v>
      </c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>
        <f>SUM(F14:Q14)</f>
        <v>0</v>
      </c>
      <c r="S14" s="236"/>
      <c r="T14" s="227"/>
    </row>
    <row r="15" spans="3:20" ht="22.5" customHeight="1" x14ac:dyDescent="0.25">
      <c r="C15" s="233" t="s">
        <v>486</v>
      </c>
      <c r="D15" s="241">
        <v>138967042</v>
      </c>
      <c r="E15" s="241">
        <v>138967042</v>
      </c>
      <c r="F15" s="241">
        <v>13634042.460000001</v>
      </c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>
        <f>SUM(F15:Q15)</f>
        <v>13634042.460000001</v>
      </c>
      <c r="S15" s="236"/>
      <c r="T15" s="227"/>
    </row>
    <row r="16" spans="3:20" ht="19.5" customHeight="1" x14ac:dyDescent="0.25">
      <c r="C16" s="235" t="s">
        <v>485</v>
      </c>
      <c r="D16" s="242">
        <f>D17+D18+D19+D20+D21+D22+D23+D24+D25</f>
        <v>338882615</v>
      </c>
      <c r="E16" s="242">
        <f>E17+E18+E19+E20+E21+E22+E23+E24+E25</f>
        <v>338882615</v>
      </c>
      <c r="F16" s="242">
        <f>F17+F18+F19+F20+F21+F22+F23+F24+F25</f>
        <v>27223906.259999998</v>
      </c>
      <c r="G16" s="242">
        <f>G17+G18+G19+G20+G21+G22+G23+G24+G25</f>
        <v>0</v>
      </c>
      <c r="H16" s="238">
        <f>SUM(H17:H25)</f>
        <v>0</v>
      </c>
      <c r="I16" s="238">
        <f>SUM(I17:I25)</f>
        <v>0</v>
      </c>
      <c r="J16" s="238">
        <f>SUM(J17:J25)</f>
        <v>0</v>
      </c>
      <c r="K16" s="238">
        <f>SUM(K17:K25)</f>
        <v>0</v>
      </c>
      <c r="L16" s="238">
        <f>SUM(L17:L25)</f>
        <v>0</v>
      </c>
      <c r="M16" s="238">
        <f>SUM(M17:M25)</f>
        <v>0</v>
      </c>
      <c r="N16" s="238">
        <f>SUM(N17:N25)</f>
        <v>0</v>
      </c>
      <c r="O16" s="238">
        <f>SUM(O17:O25)</f>
        <v>0</v>
      </c>
      <c r="P16" s="238">
        <f>SUM(P17:P25)</f>
        <v>0</v>
      </c>
      <c r="Q16" s="243">
        <f>SUM(Q17:Q25)</f>
        <v>0</v>
      </c>
      <c r="R16" s="238">
        <f>SUM(F16:Q16)</f>
        <v>27223906.259999998</v>
      </c>
      <c r="S16" s="238"/>
      <c r="T16" s="227"/>
    </row>
    <row r="17" spans="3:20" ht="19.5" customHeight="1" x14ac:dyDescent="0.25">
      <c r="C17" s="233" t="s">
        <v>484</v>
      </c>
      <c r="D17" s="241">
        <v>31685784</v>
      </c>
      <c r="E17" s="241">
        <v>31685784</v>
      </c>
      <c r="F17" s="241">
        <v>1183860.3500000001</v>
      </c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>
        <f>SUM(F17:Q17)</f>
        <v>1183860.3500000001</v>
      </c>
      <c r="S17" s="236"/>
      <c r="T17" s="227"/>
    </row>
    <row r="18" spans="3:20" ht="17.25" customHeight="1" x14ac:dyDescent="0.25">
      <c r="C18" s="233" t="s">
        <v>483</v>
      </c>
      <c r="D18" s="241">
        <v>38955773</v>
      </c>
      <c r="E18" s="241">
        <v>38955773</v>
      </c>
      <c r="F18" s="241">
        <v>3793310.01</v>
      </c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>
        <f>SUM(F18:Q18)</f>
        <v>3793310.01</v>
      </c>
      <c r="S18" s="236"/>
      <c r="T18" s="227"/>
    </row>
    <row r="19" spans="3:20" ht="24" customHeight="1" x14ac:dyDescent="0.25">
      <c r="C19" s="233" t="s">
        <v>482</v>
      </c>
      <c r="D19" s="241">
        <v>19374636</v>
      </c>
      <c r="E19" s="241">
        <v>19374636</v>
      </c>
      <c r="F19" s="241">
        <v>989933.8</v>
      </c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>
        <f>SUM(F19:Q19)</f>
        <v>989933.8</v>
      </c>
      <c r="S19" s="236"/>
      <c r="T19" s="227"/>
    </row>
    <row r="20" spans="3:20" ht="25.5" customHeight="1" x14ac:dyDescent="0.25">
      <c r="C20" s="233" t="s">
        <v>481</v>
      </c>
      <c r="D20" s="241">
        <v>3856648</v>
      </c>
      <c r="E20" s="241">
        <v>3856648</v>
      </c>
      <c r="F20" s="241">
        <v>85385</v>
      </c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>
        <f>SUM(F20:Q20)</f>
        <v>85385</v>
      </c>
      <c r="S20" s="236"/>
      <c r="T20" s="227"/>
    </row>
    <row r="21" spans="3:20" ht="24" customHeight="1" x14ac:dyDescent="0.25">
      <c r="C21" s="233" t="s">
        <v>480</v>
      </c>
      <c r="D21" s="241">
        <v>37625811</v>
      </c>
      <c r="E21" s="241">
        <v>37625811</v>
      </c>
      <c r="F21" s="241">
        <v>3600</v>
      </c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>
        <f>SUM(F21:Q21)</f>
        <v>3600</v>
      </c>
      <c r="S21" s="236"/>
      <c r="T21" s="227"/>
    </row>
    <row r="22" spans="3:20" ht="19.5" customHeight="1" x14ac:dyDescent="0.25">
      <c r="C22" s="233" t="s">
        <v>479</v>
      </c>
      <c r="D22" s="241">
        <v>37564868</v>
      </c>
      <c r="E22" s="241">
        <v>37564868</v>
      </c>
      <c r="F22" s="241">
        <v>2338717.4</v>
      </c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>
        <f>SUM(F22:Q22)</f>
        <v>2338717.4</v>
      </c>
      <c r="S22" s="236"/>
      <c r="T22" s="227"/>
    </row>
    <row r="23" spans="3:20" ht="35.25" customHeight="1" x14ac:dyDescent="0.25">
      <c r="C23" s="233" t="s">
        <v>478</v>
      </c>
      <c r="D23" s="241">
        <v>23954244</v>
      </c>
      <c r="E23" s="241">
        <v>23954244</v>
      </c>
      <c r="F23" s="241">
        <v>423350</v>
      </c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>
        <f>SUM(F23:Q23)</f>
        <v>423350</v>
      </c>
      <c r="S23" s="236"/>
      <c r="T23" s="227"/>
    </row>
    <row r="24" spans="3:20" ht="30.75" customHeight="1" x14ac:dyDescent="0.25">
      <c r="C24" s="233" t="s">
        <v>477</v>
      </c>
      <c r="D24" s="241">
        <v>135553195</v>
      </c>
      <c r="E24" s="241">
        <v>135553195</v>
      </c>
      <c r="F24" s="216">
        <f>18376558.59-90200-36100</f>
        <v>18250258.59</v>
      </c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>
        <f>SUM(F24:Q24)</f>
        <v>18250258.59</v>
      </c>
      <c r="S24" s="236"/>
      <c r="T24" s="227"/>
    </row>
    <row r="25" spans="3:20" ht="15.75" x14ac:dyDescent="0.25">
      <c r="C25" s="233" t="s">
        <v>476</v>
      </c>
      <c r="D25" s="241">
        <v>10311656</v>
      </c>
      <c r="E25" s="241">
        <v>10311656</v>
      </c>
      <c r="F25" s="241">
        <v>155491.10999999999</v>
      </c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>
        <f>SUM(F25:Q25)</f>
        <v>155491.10999999999</v>
      </c>
      <c r="S25" s="236"/>
      <c r="T25" s="227"/>
    </row>
    <row r="26" spans="3:20" ht="15.75" x14ac:dyDescent="0.25">
      <c r="C26" s="235" t="s">
        <v>475</v>
      </c>
      <c r="D26" s="242">
        <f>D27+D28+D29+D30+D31+D32+D33+D34+D35</f>
        <v>49897015</v>
      </c>
      <c r="E26" s="242">
        <f>E27+E28+E29+E30+E31+E32+E33+E34+E35</f>
        <v>49897015</v>
      </c>
      <c r="F26" s="242">
        <f>F27+F28+F29+F30+F31+F32+F33+F34+F35</f>
        <v>2214884.96</v>
      </c>
      <c r="G26" s="238"/>
      <c r="H26" s="238">
        <f>SUM(H27:H35)</f>
        <v>0</v>
      </c>
      <c r="I26" s="238">
        <f>SUM(I27:I35)</f>
        <v>0</v>
      </c>
      <c r="J26" s="238">
        <f>SUM(J27:J35)</f>
        <v>0</v>
      </c>
      <c r="K26" s="238">
        <f>SUM(K27:K35)</f>
        <v>0</v>
      </c>
      <c r="L26" s="238">
        <f>SUM(L27:L35)</f>
        <v>0</v>
      </c>
      <c r="M26" s="238">
        <f>SUM(M27:M35)</f>
        <v>0</v>
      </c>
      <c r="N26" s="238">
        <f>SUM(N27:N35)</f>
        <v>0</v>
      </c>
      <c r="O26" s="238">
        <f>SUM(O27:O35)</f>
        <v>0</v>
      </c>
      <c r="P26" s="238">
        <f>SUM(P27:P35)</f>
        <v>0</v>
      </c>
      <c r="Q26" s="243">
        <f>SUM(Q27:Q35)</f>
        <v>0</v>
      </c>
      <c r="R26" s="238">
        <f>SUM(F26:Q26)</f>
        <v>2214884.96</v>
      </c>
      <c r="S26" s="238"/>
      <c r="T26" s="227"/>
    </row>
    <row r="27" spans="3:20" ht="15.75" x14ac:dyDescent="0.25">
      <c r="C27" s="233" t="s">
        <v>474</v>
      </c>
      <c r="D27" s="241">
        <v>1948399</v>
      </c>
      <c r="E27" s="241">
        <v>1948399</v>
      </c>
      <c r="F27" s="236">
        <v>173756.08</v>
      </c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>
        <f>SUM(F27:Q27)</f>
        <v>173756.08</v>
      </c>
      <c r="S27" s="236"/>
      <c r="T27" s="227"/>
    </row>
    <row r="28" spans="3:20" ht="15.75" x14ac:dyDescent="0.25">
      <c r="C28" s="233" t="s">
        <v>473</v>
      </c>
      <c r="D28" s="241">
        <v>4571948</v>
      </c>
      <c r="E28" s="241">
        <v>4571948</v>
      </c>
      <c r="F28" s="236">
        <v>1574655</v>
      </c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>
        <f>SUM(F28:Q28)</f>
        <v>1574655</v>
      </c>
      <c r="S28" s="236"/>
      <c r="T28" s="227"/>
    </row>
    <row r="29" spans="3:20" ht="15.75" x14ac:dyDescent="0.25">
      <c r="C29" s="233" t="s">
        <v>472</v>
      </c>
      <c r="D29" s="241">
        <v>4438268</v>
      </c>
      <c r="E29" s="241">
        <v>4438268</v>
      </c>
      <c r="F29" s="236">
        <v>1875</v>
      </c>
      <c r="G29" s="236"/>
      <c r="H29" s="236"/>
      <c r="I29" s="236"/>
      <c r="J29" s="236"/>
      <c r="K29" s="236"/>
      <c r="L29" s="236"/>
      <c r="M29" s="236"/>
      <c r="N29" s="236"/>
      <c r="O29" s="236"/>
      <c r="P29"/>
      <c r="Q29" s="236"/>
      <c r="R29" s="236">
        <f>SUM(F29:Q29)</f>
        <v>1875</v>
      </c>
      <c r="S29" s="236"/>
      <c r="T29" s="227"/>
    </row>
    <row r="30" spans="3:20" ht="15.75" x14ac:dyDescent="0.25">
      <c r="C30" s="233" t="s">
        <v>471</v>
      </c>
      <c r="D30" s="241">
        <v>1098878</v>
      </c>
      <c r="E30" s="241">
        <v>1098878</v>
      </c>
      <c r="F30" s="236">
        <v>6741.17</v>
      </c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>
        <f>SUM(F30:Q30)</f>
        <v>6741.17</v>
      </c>
      <c r="S30" s="236"/>
      <c r="T30" s="227"/>
    </row>
    <row r="31" spans="3:20" ht="15.75" x14ac:dyDescent="0.25">
      <c r="C31" s="233" t="s">
        <v>470</v>
      </c>
      <c r="D31" s="241">
        <v>418615</v>
      </c>
      <c r="E31" s="241">
        <v>418615</v>
      </c>
      <c r="F31" s="236">
        <v>2110.6999999999998</v>
      </c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>
        <f>SUM(F31:Q31)</f>
        <v>2110.6999999999998</v>
      </c>
      <c r="S31" s="236"/>
      <c r="T31" s="227"/>
    </row>
    <row r="32" spans="3:20" ht="15.75" x14ac:dyDescent="0.25">
      <c r="C32" s="233" t="s">
        <v>469</v>
      </c>
      <c r="D32" s="241">
        <v>2442037</v>
      </c>
      <c r="E32" s="241">
        <v>2442037</v>
      </c>
      <c r="F32" s="236">
        <v>53505</v>
      </c>
      <c r="G32" s="236"/>
      <c r="H32" s="236"/>
      <c r="I32" s="236"/>
      <c r="J32" s="236"/>
      <c r="K32" s="236"/>
      <c r="L32" s="236"/>
      <c r="M32" s="236"/>
      <c r="N32" s="236"/>
      <c r="O32" s="236"/>
      <c r="P32"/>
      <c r="Q32" s="236"/>
      <c r="R32" s="236">
        <f>SUM(F32:Q32)</f>
        <v>53505</v>
      </c>
      <c r="S32" s="236"/>
      <c r="T32" s="227"/>
    </row>
    <row r="33" spans="3:20" ht="31.5" x14ac:dyDescent="0.25">
      <c r="C33" s="233" t="s">
        <v>468</v>
      </c>
      <c r="D33" s="241">
        <v>17221978</v>
      </c>
      <c r="E33" s="241">
        <v>17221978</v>
      </c>
      <c r="F33" s="236">
        <v>377409</v>
      </c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>
        <f>SUM(F33:Q33)</f>
        <v>377409</v>
      </c>
      <c r="S33" s="236"/>
      <c r="T33" s="227"/>
    </row>
    <row r="34" spans="3:20" ht="31.5" x14ac:dyDescent="0.25">
      <c r="C34" s="233" t="s">
        <v>467</v>
      </c>
      <c r="D34" s="241">
        <v>0</v>
      </c>
      <c r="E34" s="241">
        <v>0</v>
      </c>
      <c r="F34" s="236">
        <v>0</v>
      </c>
      <c r="G34" s="236"/>
      <c r="H34" s="236"/>
      <c r="I34" s="236"/>
      <c r="J34" s="236"/>
      <c r="K34" s="236">
        <v>0</v>
      </c>
      <c r="L34" s="236"/>
      <c r="M34" s="236"/>
      <c r="N34" s="236"/>
      <c r="O34" s="236"/>
      <c r="P34" s="236"/>
      <c r="Q34" s="236"/>
      <c r="R34" s="236">
        <f>SUM(F34:Q34)</f>
        <v>0</v>
      </c>
      <c r="S34" s="236"/>
      <c r="T34" s="227"/>
    </row>
    <row r="35" spans="3:20" ht="15.75" x14ac:dyDescent="0.25">
      <c r="C35" s="233" t="s">
        <v>466</v>
      </c>
      <c r="D35" s="241">
        <v>17756892</v>
      </c>
      <c r="E35" s="241">
        <v>17756892</v>
      </c>
      <c r="F35" s="236">
        <v>24833.01</v>
      </c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>
        <f>SUM(F35:Q35)</f>
        <v>24833.01</v>
      </c>
      <c r="S35" s="236"/>
      <c r="T35" s="227"/>
    </row>
    <row r="36" spans="3:20" ht="15.75" x14ac:dyDescent="0.25">
      <c r="C36" s="235" t="s">
        <v>465</v>
      </c>
      <c r="D36" s="242">
        <f>D37+D43+D38+D44+D39</f>
        <v>13591457</v>
      </c>
      <c r="E36" s="242">
        <f>E37+E43+E38+E44+E39</f>
        <v>13591457</v>
      </c>
      <c r="F36" s="242">
        <f>F37+F43+F38+F44</f>
        <v>0</v>
      </c>
      <c r="G36" s="238"/>
      <c r="H36" s="238">
        <f>SUM(H37:H51)</f>
        <v>0</v>
      </c>
      <c r="I36" s="238">
        <f>SUM(I37:I51)</f>
        <v>0</v>
      </c>
      <c r="J36" s="238">
        <f>SUM(J37:J51)</f>
        <v>0</v>
      </c>
      <c r="K36" s="238">
        <f>SUM(K37:K51)</f>
        <v>0</v>
      </c>
      <c r="L36" s="238">
        <f>SUM(L37:L51)</f>
        <v>0</v>
      </c>
      <c r="M36" s="238">
        <f>SUM(M37:M51)</f>
        <v>0</v>
      </c>
      <c r="N36" s="238">
        <f>SUM(N37:N51)</f>
        <v>0</v>
      </c>
      <c r="O36" s="238">
        <f>SUM(O37:O51)</f>
        <v>0</v>
      </c>
      <c r="P36" s="238">
        <f>SUM(P37:P51)</f>
        <v>0</v>
      </c>
      <c r="Q36" s="243">
        <f>SUM(Q37:Q51)</f>
        <v>0</v>
      </c>
      <c r="R36" s="236">
        <f>SUM(F36:Q36)</f>
        <v>0</v>
      </c>
      <c r="S36" s="238"/>
      <c r="T36" s="227"/>
    </row>
    <row r="37" spans="3:20" ht="15.75" x14ac:dyDescent="0.25">
      <c r="C37" s="233" t="s">
        <v>464</v>
      </c>
      <c r="D37" s="241">
        <v>11767476</v>
      </c>
      <c r="E37" s="241">
        <v>11767476</v>
      </c>
      <c r="F37" s="236">
        <v>0</v>
      </c>
      <c r="G37" s="236"/>
      <c r="H37" s="236"/>
      <c r="I37" s="236"/>
      <c r="J37" s="236"/>
      <c r="K37" s="236"/>
      <c r="L37" s="236"/>
      <c r="M37" s="236"/>
      <c r="N37" s="245"/>
      <c r="O37" s="236"/>
      <c r="P37" s="236"/>
      <c r="Q37" s="236"/>
      <c r="R37" s="236">
        <f>SUM(F37:Q37)</f>
        <v>0</v>
      </c>
      <c r="S37" s="236"/>
      <c r="T37" s="227"/>
    </row>
    <row r="38" spans="3:20" ht="31.5" x14ac:dyDescent="0.25">
      <c r="C38" s="233" t="s">
        <v>463</v>
      </c>
      <c r="D38" s="241">
        <v>45769</v>
      </c>
      <c r="E38" s="241">
        <v>45769</v>
      </c>
      <c r="F38" s="236">
        <v>0</v>
      </c>
      <c r="G38" s="236"/>
      <c r="H38" s="236"/>
      <c r="I38" s="236"/>
      <c r="J38" s="236"/>
      <c r="K38" s="236"/>
      <c r="L38" s="244"/>
      <c r="M38" s="236"/>
      <c r="N38" s="236"/>
      <c r="O38" s="236"/>
      <c r="P38" s="236"/>
      <c r="Q38" s="236"/>
      <c r="R38" s="236">
        <f>SUM(F38:Q38)</f>
        <v>0</v>
      </c>
      <c r="S38" s="236"/>
      <c r="T38" s="227"/>
    </row>
    <row r="39" spans="3:20" ht="31.5" x14ac:dyDescent="0.25">
      <c r="C39" s="233" t="s">
        <v>462</v>
      </c>
      <c r="D39" s="241">
        <v>527250</v>
      </c>
      <c r="E39" s="241">
        <v>527250</v>
      </c>
      <c r="F39" s="236">
        <v>0</v>
      </c>
      <c r="G39" s="236"/>
      <c r="H39" s="236"/>
      <c r="I39" s="236"/>
      <c r="J39" s="236"/>
      <c r="K39" s="236"/>
      <c r="L39" s="244"/>
      <c r="M39" s="236"/>
      <c r="N39" s="236"/>
      <c r="O39" s="236"/>
      <c r="P39" s="236"/>
      <c r="Q39" s="236"/>
      <c r="R39" s="236">
        <f>SUM(F39:Q39)</f>
        <v>0</v>
      </c>
      <c r="S39" s="236"/>
      <c r="T39" s="227"/>
    </row>
    <row r="40" spans="3:20" ht="31.5" hidden="1" x14ac:dyDescent="0.25">
      <c r="C40" s="233" t="s">
        <v>461</v>
      </c>
      <c r="D40" s="241"/>
      <c r="E40" s="241"/>
      <c r="F40" s="236"/>
      <c r="G40" s="236">
        <v>0</v>
      </c>
      <c r="H40" s="236"/>
      <c r="I40" s="236"/>
      <c r="J40" s="236"/>
      <c r="K40" s="236">
        <v>0</v>
      </c>
      <c r="L40" s="244"/>
      <c r="M40" s="236"/>
      <c r="N40" s="236"/>
      <c r="O40" s="236"/>
      <c r="P40" s="236"/>
      <c r="Q40" s="236"/>
      <c r="R40" s="236">
        <v>0</v>
      </c>
      <c r="S40" s="236"/>
      <c r="T40" s="227"/>
    </row>
    <row r="41" spans="3:20" ht="31.5" hidden="1" x14ac:dyDescent="0.25">
      <c r="C41" s="233" t="s">
        <v>460</v>
      </c>
      <c r="D41" s="241"/>
      <c r="E41" s="241"/>
      <c r="F41" s="236"/>
      <c r="G41" s="236">
        <v>0</v>
      </c>
      <c r="H41" s="236"/>
      <c r="I41" s="236"/>
      <c r="J41" s="236"/>
      <c r="K41" s="236">
        <v>0</v>
      </c>
      <c r="L41" s="244"/>
      <c r="M41" s="236"/>
      <c r="N41" s="236"/>
      <c r="O41" s="236"/>
      <c r="P41" s="236"/>
      <c r="Q41" s="236"/>
      <c r="R41" s="236">
        <v>0</v>
      </c>
      <c r="S41" s="236"/>
      <c r="T41" s="227"/>
    </row>
    <row r="42" spans="3:20" ht="15.75" hidden="1" x14ac:dyDescent="0.25">
      <c r="C42" s="233" t="s">
        <v>459</v>
      </c>
      <c r="D42" s="241"/>
      <c r="E42" s="241"/>
      <c r="F42" s="236"/>
      <c r="G42" s="236"/>
      <c r="H42" s="236"/>
      <c r="I42" s="236"/>
      <c r="J42" s="236"/>
      <c r="K42" s="236"/>
      <c r="L42" s="244"/>
      <c r="M42" s="236"/>
      <c r="N42" s="236"/>
      <c r="O42" s="236"/>
      <c r="P42" s="236"/>
      <c r="Q42" s="236"/>
      <c r="R42" s="236">
        <v>0</v>
      </c>
      <c r="S42" s="236"/>
      <c r="T42" s="227"/>
    </row>
    <row r="43" spans="3:20" ht="15.75" x14ac:dyDescent="0.25">
      <c r="C43" s="233" t="s">
        <v>458</v>
      </c>
      <c r="D43" s="241">
        <v>1250962</v>
      </c>
      <c r="E43" s="241">
        <v>1250962</v>
      </c>
      <c r="F43" s="216">
        <v>0</v>
      </c>
      <c r="G43" s="236">
        <v>0</v>
      </c>
      <c r="H43" s="236"/>
      <c r="I43" s="236"/>
      <c r="J43" s="236"/>
      <c r="K43" s="236">
        <v>0</v>
      </c>
      <c r="L43" s="236"/>
      <c r="M43" s="236"/>
      <c r="N43" s="236"/>
      <c r="O43" s="236"/>
      <c r="P43" s="236"/>
      <c r="Q43" s="236"/>
      <c r="R43" s="236">
        <f>SUM(F43:Q43)</f>
        <v>0</v>
      </c>
      <c r="S43" s="236"/>
      <c r="T43" s="227"/>
    </row>
    <row r="44" spans="3:20" ht="31.5" x14ac:dyDescent="0.25">
      <c r="C44" s="233" t="s">
        <v>457</v>
      </c>
      <c r="D44" s="241">
        <v>0</v>
      </c>
      <c r="E44" s="241">
        <v>0</v>
      </c>
      <c r="F44" s="236">
        <v>0</v>
      </c>
      <c r="G44" s="236">
        <v>0</v>
      </c>
      <c r="H44" s="236"/>
      <c r="I44" s="236"/>
      <c r="J44" s="236"/>
      <c r="K44" s="236">
        <v>0</v>
      </c>
      <c r="L44" s="236"/>
      <c r="M44" s="236"/>
      <c r="N44" s="236"/>
      <c r="O44" s="236"/>
      <c r="P44" s="236"/>
      <c r="Q44" s="236"/>
      <c r="R44" s="236">
        <f>SUM(F44:Q44)</f>
        <v>0</v>
      </c>
      <c r="S44" s="236"/>
      <c r="T44" s="227"/>
    </row>
    <row r="45" spans="3:20" ht="15.75" x14ac:dyDescent="0.25">
      <c r="C45" s="235" t="s">
        <v>456</v>
      </c>
      <c r="D45" s="242"/>
      <c r="E45" s="242"/>
      <c r="F45" s="238"/>
      <c r="G45" s="236">
        <v>0</v>
      </c>
      <c r="H45" s="238">
        <v>0</v>
      </c>
      <c r="I45" s="238">
        <v>0</v>
      </c>
      <c r="J45" s="238">
        <v>0</v>
      </c>
      <c r="K45" s="236">
        <v>0</v>
      </c>
      <c r="L45" s="238">
        <v>0</v>
      </c>
      <c r="M45" s="238">
        <v>0</v>
      </c>
      <c r="N45" s="238">
        <v>0</v>
      </c>
      <c r="O45" s="238">
        <v>0</v>
      </c>
      <c r="P45" s="238">
        <v>0</v>
      </c>
      <c r="Q45" s="238">
        <v>0</v>
      </c>
      <c r="R45" s="236">
        <f>SUM(F45:Q45)</f>
        <v>0</v>
      </c>
      <c r="S45" s="236"/>
      <c r="T45" s="227"/>
    </row>
    <row r="46" spans="3:20" ht="15.75" x14ac:dyDescent="0.25">
      <c r="C46" s="233" t="s">
        <v>455</v>
      </c>
      <c r="D46" s="241">
        <v>0</v>
      </c>
      <c r="E46" s="241">
        <v>0</v>
      </c>
      <c r="F46" s="236">
        <v>0</v>
      </c>
      <c r="G46" s="236">
        <v>0</v>
      </c>
      <c r="H46" s="236">
        <v>0</v>
      </c>
      <c r="I46" s="236">
        <v>0</v>
      </c>
      <c r="J46" s="236">
        <v>0</v>
      </c>
      <c r="K46" s="236">
        <v>0</v>
      </c>
      <c r="L46" s="236">
        <v>0</v>
      </c>
      <c r="M46" s="236">
        <v>0</v>
      </c>
      <c r="N46" s="236">
        <v>0</v>
      </c>
      <c r="O46" s="236">
        <v>0</v>
      </c>
      <c r="P46" s="236">
        <v>0</v>
      </c>
      <c r="Q46" s="236"/>
      <c r="R46" s="236">
        <f>SUM(F46:Q46)</f>
        <v>0</v>
      </c>
      <c r="S46" s="236"/>
      <c r="T46" s="227"/>
    </row>
    <row r="47" spans="3:20" ht="31.5" x14ac:dyDescent="0.25">
      <c r="C47" s="233" t="s">
        <v>454</v>
      </c>
      <c r="D47" s="241">
        <v>0</v>
      </c>
      <c r="E47" s="241">
        <v>0</v>
      </c>
      <c r="F47" s="236">
        <v>0</v>
      </c>
      <c r="G47" s="236">
        <v>0</v>
      </c>
      <c r="H47" s="236">
        <v>0</v>
      </c>
      <c r="I47" s="236">
        <v>0</v>
      </c>
      <c r="J47" s="236">
        <v>0</v>
      </c>
      <c r="K47" s="236">
        <v>0</v>
      </c>
      <c r="L47" s="236">
        <v>0</v>
      </c>
      <c r="M47" s="236">
        <v>0</v>
      </c>
      <c r="N47" s="236">
        <v>0</v>
      </c>
      <c r="O47" s="236">
        <v>0</v>
      </c>
      <c r="P47" s="236">
        <v>0</v>
      </c>
      <c r="Q47" s="236"/>
      <c r="R47" s="236">
        <f>SUM(F47:Q47)</f>
        <v>0</v>
      </c>
      <c r="S47" s="236"/>
      <c r="T47" s="227"/>
    </row>
    <row r="48" spans="3:20" ht="31.5" x14ac:dyDescent="0.25">
      <c r="C48" s="233" t="s">
        <v>453</v>
      </c>
      <c r="D48" s="241">
        <v>0</v>
      </c>
      <c r="E48" s="241">
        <v>0</v>
      </c>
      <c r="F48" s="216">
        <v>0</v>
      </c>
      <c r="G48" s="236">
        <v>0</v>
      </c>
      <c r="H48" s="236">
        <v>0</v>
      </c>
      <c r="I48" s="236">
        <v>0</v>
      </c>
      <c r="J48" s="236">
        <v>0</v>
      </c>
      <c r="K48" s="236">
        <v>0</v>
      </c>
      <c r="L48" s="236">
        <v>0</v>
      </c>
      <c r="M48" s="236">
        <v>0</v>
      </c>
      <c r="N48" s="236">
        <v>0</v>
      </c>
      <c r="O48" s="236">
        <v>0</v>
      </c>
      <c r="P48" s="236">
        <v>0</v>
      </c>
      <c r="Q48" s="236"/>
      <c r="R48" s="236">
        <f>SUM(F48:Q48)</f>
        <v>0</v>
      </c>
      <c r="S48" s="236"/>
      <c r="T48" s="227"/>
    </row>
    <row r="49" spans="3:20" ht="31.5" hidden="1" x14ac:dyDescent="0.25">
      <c r="C49" s="233" t="s">
        <v>452</v>
      </c>
      <c r="D49" s="241">
        <v>0</v>
      </c>
      <c r="E49" s="241">
        <v>0</v>
      </c>
      <c r="F49" s="236"/>
      <c r="G49" s="236">
        <v>0</v>
      </c>
      <c r="H49" s="236">
        <v>0</v>
      </c>
      <c r="I49" s="236">
        <v>0</v>
      </c>
      <c r="J49" s="236">
        <v>0</v>
      </c>
      <c r="K49" s="236">
        <v>0</v>
      </c>
      <c r="L49" s="236">
        <v>0</v>
      </c>
      <c r="M49" s="236">
        <v>0</v>
      </c>
      <c r="N49" s="236">
        <v>0</v>
      </c>
      <c r="O49" s="236">
        <v>0</v>
      </c>
      <c r="P49" s="236">
        <v>0</v>
      </c>
      <c r="Q49" s="236"/>
      <c r="R49" s="236">
        <v>0</v>
      </c>
      <c r="S49" s="236"/>
      <c r="T49" s="227"/>
    </row>
    <row r="50" spans="3:20" ht="15.75" hidden="1" x14ac:dyDescent="0.25">
      <c r="C50" s="233" t="s">
        <v>451</v>
      </c>
      <c r="D50" s="241">
        <v>0</v>
      </c>
      <c r="E50" s="241">
        <v>0</v>
      </c>
      <c r="F50" s="236"/>
      <c r="G50" s="236">
        <v>0</v>
      </c>
      <c r="H50" s="236">
        <v>0</v>
      </c>
      <c r="I50" s="236">
        <v>0</v>
      </c>
      <c r="J50" s="236">
        <v>0</v>
      </c>
      <c r="K50" s="236">
        <v>0</v>
      </c>
      <c r="L50" s="236">
        <v>0</v>
      </c>
      <c r="M50" s="236">
        <v>0</v>
      </c>
      <c r="N50" s="236">
        <v>0</v>
      </c>
      <c r="O50" s="236">
        <v>0</v>
      </c>
      <c r="P50" s="236">
        <v>0</v>
      </c>
      <c r="Q50" s="236"/>
      <c r="R50" s="236">
        <v>0</v>
      </c>
      <c r="S50" s="236"/>
      <c r="T50" s="227"/>
    </row>
    <row r="51" spans="3:20" ht="40.5" customHeight="1" x14ac:dyDescent="0.25">
      <c r="C51" s="233" t="s">
        <v>450</v>
      </c>
      <c r="D51" s="241">
        <v>0</v>
      </c>
      <c r="E51" s="241">
        <v>0</v>
      </c>
      <c r="F51" s="216">
        <v>0</v>
      </c>
      <c r="G51" s="236">
        <v>0</v>
      </c>
      <c r="H51" s="236">
        <v>0</v>
      </c>
      <c r="I51" s="236">
        <v>0</v>
      </c>
      <c r="J51" s="236">
        <v>0</v>
      </c>
      <c r="K51" s="236">
        <v>0</v>
      </c>
      <c r="L51" s="236">
        <v>0</v>
      </c>
      <c r="M51" s="236">
        <v>0</v>
      </c>
      <c r="N51" s="236">
        <v>0</v>
      </c>
      <c r="O51" s="236">
        <v>0</v>
      </c>
      <c r="P51" s="236">
        <v>0</v>
      </c>
      <c r="Q51" s="236"/>
      <c r="R51" s="236">
        <f>SUM(F51:Q51)</f>
        <v>0</v>
      </c>
      <c r="S51" s="236"/>
      <c r="T51" s="227"/>
    </row>
    <row r="52" spans="3:20" ht="15.75" x14ac:dyDescent="0.25">
      <c r="C52" s="235" t="s">
        <v>449</v>
      </c>
      <c r="D52" s="242">
        <f>D53+D54+D55+D56+D57+D58+D59+D60+D61</f>
        <v>99861043</v>
      </c>
      <c r="E52" s="242">
        <f>E53+E54+E55+E56+E57+E58+E59+E60+E61</f>
        <v>99861043</v>
      </c>
      <c r="F52" s="242">
        <f>F53+F54+F55+F56+F57+F58+F59+F60+F61</f>
        <v>2094855.41</v>
      </c>
      <c r="G52" s="242">
        <f>G53+G54+G55+G56+G57+G58+G59+G60+G61</f>
        <v>0</v>
      </c>
      <c r="H52" s="242">
        <f>H53+H54+H55+H56+H57+H58+H59+H60+H61</f>
        <v>0</v>
      </c>
      <c r="I52" s="242">
        <f>I53+I54+I55+I56+I57+I58+I59+I60+I61</f>
        <v>0</v>
      </c>
      <c r="J52" s="242">
        <f>J53+J54+J55+J56+J57+J58+J59+J60+J61</f>
        <v>0</v>
      </c>
      <c r="K52" s="242">
        <f>K53+K54+K55+K56+K57+K58+K59+K60+K61</f>
        <v>0</v>
      </c>
      <c r="L52" s="242">
        <f>L53+L54+L55+L56+L57+L58+L59+L60+L61</f>
        <v>0</v>
      </c>
      <c r="M52" s="242">
        <f>M53+M54+M55+M56+M57+M58+M59+M60+M61</f>
        <v>0</v>
      </c>
      <c r="N52" s="238">
        <f>SUM(N53:N61)</f>
        <v>0</v>
      </c>
      <c r="O52" s="243">
        <f>SUM(O53:O61)</f>
        <v>0</v>
      </c>
      <c r="P52" s="243">
        <f>SUM(P53:P61)</f>
        <v>0</v>
      </c>
      <c r="Q52" s="243">
        <f>SUM(Q53:Q61)</f>
        <v>0</v>
      </c>
      <c r="R52" s="238">
        <f>SUM(F52:Q52)</f>
        <v>2094855.41</v>
      </c>
      <c r="S52" s="238"/>
      <c r="T52" s="227"/>
    </row>
    <row r="53" spans="3:20" ht="15.75" x14ac:dyDescent="0.25">
      <c r="C53" s="233" t="s">
        <v>448</v>
      </c>
      <c r="D53" s="241">
        <v>34110850</v>
      </c>
      <c r="E53" s="241">
        <v>34110850</v>
      </c>
      <c r="F53" s="236">
        <v>4400</v>
      </c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>
        <f>SUM(F53:Q53)</f>
        <v>4400</v>
      </c>
      <c r="S53" s="236"/>
      <c r="T53" s="227"/>
    </row>
    <row r="54" spans="3:20" ht="31.5" x14ac:dyDescent="0.25">
      <c r="C54" s="233" t="s">
        <v>447</v>
      </c>
      <c r="D54" s="241">
        <v>2512868</v>
      </c>
      <c r="E54" s="241">
        <v>2512868</v>
      </c>
      <c r="F54" s="236">
        <v>0</v>
      </c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>
        <f>SUM(F54:Q54)</f>
        <v>0</v>
      </c>
      <c r="S54" s="236"/>
      <c r="T54" s="227"/>
    </row>
    <row r="55" spans="3:20" ht="15.75" x14ac:dyDescent="0.25">
      <c r="C55" s="233" t="s">
        <v>446</v>
      </c>
      <c r="D55" s="241">
        <v>1611671</v>
      </c>
      <c r="E55" s="241">
        <v>1611671</v>
      </c>
      <c r="F55" s="236">
        <v>0</v>
      </c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>
        <f>SUM(F55:Q55)</f>
        <v>0</v>
      </c>
      <c r="S55" s="236"/>
      <c r="T55" s="227"/>
    </row>
    <row r="56" spans="3:20" ht="31.5" x14ac:dyDescent="0.25">
      <c r="C56" s="233" t="s">
        <v>445</v>
      </c>
      <c r="D56" s="241">
        <v>30903018</v>
      </c>
      <c r="E56" s="241">
        <v>30903018</v>
      </c>
      <c r="F56" s="236">
        <v>0</v>
      </c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>
        <f>SUM(F56:Q56)</f>
        <v>0</v>
      </c>
      <c r="S56" s="236"/>
      <c r="T56" s="227"/>
    </row>
    <row r="57" spans="3:20" ht="17.25" customHeight="1" x14ac:dyDescent="0.25">
      <c r="C57" s="233" t="s">
        <v>444</v>
      </c>
      <c r="D57" s="241">
        <v>9729252</v>
      </c>
      <c r="E57" s="241">
        <v>9729252</v>
      </c>
      <c r="F57" s="236">
        <v>2090455.41</v>
      </c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>
        <f>SUM(F57:Q57)</f>
        <v>2090455.41</v>
      </c>
      <c r="S57" s="236"/>
      <c r="T57" s="227"/>
    </row>
    <row r="58" spans="3:20" ht="15.75" x14ac:dyDescent="0.25">
      <c r="C58" s="233" t="s">
        <v>443</v>
      </c>
      <c r="D58" s="241">
        <v>1834904</v>
      </c>
      <c r="E58" s="241">
        <v>1834904</v>
      </c>
      <c r="F58" s="236">
        <v>0</v>
      </c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>
        <f>SUM(F58:Q58)</f>
        <v>0</v>
      </c>
      <c r="S58" s="236"/>
      <c r="T58" s="227"/>
    </row>
    <row r="59" spans="3:20" ht="19.5" customHeight="1" x14ac:dyDescent="0.25">
      <c r="C59" s="233" t="s">
        <v>442</v>
      </c>
      <c r="D59" s="241">
        <v>0</v>
      </c>
      <c r="E59" s="241">
        <v>0</v>
      </c>
      <c r="F59" s="236">
        <v>0</v>
      </c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>
        <f>SUM(F59:Q59)</f>
        <v>0</v>
      </c>
      <c r="S59" s="236"/>
      <c r="T59" s="227"/>
    </row>
    <row r="60" spans="3:20" ht="17.25" customHeight="1" x14ac:dyDescent="0.25">
      <c r="C60" s="233" t="s">
        <v>441</v>
      </c>
      <c r="D60" s="241">
        <v>18911398</v>
      </c>
      <c r="E60" s="241">
        <v>18911398</v>
      </c>
      <c r="F60" s="236">
        <v>0</v>
      </c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>
        <f>SUM(F60:Q60)</f>
        <v>0</v>
      </c>
      <c r="S60" s="236"/>
      <c r="T60" s="227"/>
    </row>
    <row r="61" spans="3:20" ht="44.25" customHeight="1" x14ac:dyDescent="0.25">
      <c r="C61" s="233" t="s">
        <v>440</v>
      </c>
      <c r="D61" s="241">
        <v>247082</v>
      </c>
      <c r="E61" s="241">
        <v>247082</v>
      </c>
      <c r="F61" s="236">
        <v>0</v>
      </c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>
        <f>SUM(F61:Q61)</f>
        <v>0</v>
      </c>
      <c r="S61" s="236"/>
      <c r="T61" s="227"/>
    </row>
    <row r="62" spans="3:20" ht="15.75" x14ac:dyDescent="0.25">
      <c r="C62" s="235" t="s">
        <v>439</v>
      </c>
      <c r="D62" s="242">
        <f>D63+D64+D65</f>
        <v>161237405</v>
      </c>
      <c r="E62" s="242">
        <f>E63+E64+E65</f>
        <v>161237405</v>
      </c>
      <c r="F62" s="242">
        <f>F63+F64+F65</f>
        <v>1225</v>
      </c>
      <c r="G62" s="242">
        <f>G63+G64+G65</f>
        <v>0</v>
      </c>
      <c r="H62" s="242">
        <f>H63+H64+H65</f>
        <v>0</v>
      </c>
      <c r="I62" s="242">
        <f>I63+I64+I65</f>
        <v>0</v>
      </c>
      <c r="J62" s="242">
        <f>J63+J64+J65</f>
        <v>0</v>
      </c>
      <c r="K62" s="238">
        <v>0</v>
      </c>
      <c r="L62" s="238">
        <v>0</v>
      </c>
      <c r="M62" s="238">
        <v>0</v>
      </c>
      <c r="N62" s="243">
        <f>SUM(N63)</f>
        <v>0</v>
      </c>
      <c r="O62" s="243">
        <f>SUM(O63)</f>
        <v>0</v>
      </c>
      <c r="P62" s="243">
        <f>SUM(P64)</f>
        <v>0</v>
      </c>
      <c r="Q62" s="243">
        <f>SUM(Q64)</f>
        <v>0</v>
      </c>
      <c r="R62" s="238">
        <f>SUM(F62:Q62)</f>
        <v>1225</v>
      </c>
      <c r="S62" s="238"/>
      <c r="T62" s="227"/>
    </row>
    <row r="63" spans="3:20" ht="15.75" x14ac:dyDescent="0.25">
      <c r="C63" s="233" t="s">
        <v>438</v>
      </c>
      <c r="D63" s="241">
        <v>36194463</v>
      </c>
      <c r="E63" s="241">
        <v>36194463</v>
      </c>
      <c r="F63" s="236">
        <v>0</v>
      </c>
      <c r="G63" s="236">
        <v>0</v>
      </c>
      <c r="H63" s="236"/>
      <c r="I63" s="236"/>
      <c r="J63" s="236"/>
      <c r="K63" s="236"/>
      <c r="L63" s="236"/>
      <c r="M63" s="236"/>
      <c r="N63" s="236"/>
      <c r="O63" s="236"/>
      <c r="P63"/>
      <c r="Q63" s="236"/>
      <c r="R63" s="236">
        <f>SUM(F63:Q63)</f>
        <v>0</v>
      </c>
      <c r="S63" s="236"/>
      <c r="T63" s="227"/>
    </row>
    <row r="64" spans="3:20" ht="15.75" x14ac:dyDescent="0.25">
      <c r="C64" s="233" t="s">
        <v>437</v>
      </c>
      <c r="D64" s="241">
        <v>125042942</v>
      </c>
      <c r="E64" s="241">
        <v>125042942</v>
      </c>
      <c r="F64" s="236">
        <v>1225</v>
      </c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>
        <f>SUM(F64:Q64)</f>
        <v>1225</v>
      </c>
      <c r="S64" s="236"/>
      <c r="T64" s="227"/>
    </row>
    <row r="65" spans="3:20" ht="15.75" x14ac:dyDescent="0.25">
      <c r="C65" s="233" t="s">
        <v>436</v>
      </c>
      <c r="D65" s="241">
        <v>0</v>
      </c>
      <c r="E65" s="241">
        <v>0</v>
      </c>
      <c r="F65" s="236">
        <v>0</v>
      </c>
      <c r="G65" s="236">
        <v>0</v>
      </c>
      <c r="H65" s="236"/>
      <c r="I65" s="236"/>
      <c r="J65" s="236"/>
      <c r="K65" s="236">
        <v>0</v>
      </c>
      <c r="L65" s="236"/>
      <c r="M65" s="236"/>
      <c r="N65" s="236"/>
      <c r="O65" s="236"/>
      <c r="P65" s="236"/>
      <c r="Q65" s="236"/>
      <c r="R65" s="236">
        <f>SUM(F65:Q65)</f>
        <v>0</v>
      </c>
      <c r="S65" s="236"/>
      <c r="T65" s="227"/>
    </row>
    <row r="66" spans="3:20" ht="31.5" x14ac:dyDescent="0.25">
      <c r="C66" s="235" t="s">
        <v>435</v>
      </c>
      <c r="D66" s="242"/>
      <c r="E66" s="242"/>
      <c r="F66" s="238"/>
      <c r="G66" s="236">
        <v>0</v>
      </c>
      <c r="H66" s="238">
        <v>0</v>
      </c>
      <c r="I66" s="238">
        <v>0</v>
      </c>
      <c r="J66" s="238">
        <v>0</v>
      </c>
      <c r="K66" s="236">
        <v>0</v>
      </c>
      <c r="L66" s="238">
        <v>0</v>
      </c>
      <c r="M66" s="238">
        <v>0</v>
      </c>
      <c r="N66" s="238">
        <v>0</v>
      </c>
      <c r="O66" s="238">
        <v>0</v>
      </c>
      <c r="P66" s="238">
        <v>0</v>
      </c>
      <c r="Q66" s="238">
        <v>0</v>
      </c>
      <c r="R66" s="236">
        <f>SUM(F66:Q66)</f>
        <v>0</v>
      </c>
      <c r="S66" s="236"/>
      <c r="T66" s="227"/>
    </row>
    <row r="67" spans="3:20" ht="15.75" x14ac:dyDescent="0.25">
      <c r="C67" s="233" t="s">
        <v>434</v>
      </c>
      <c r="D67" s="241">
        <v>0</v>
      </c>
      <c r="E67" s="241">
        <v>0</v>
      </c>
      <c r="F67" s="236">
        <v>0</v>
      </c>
      <c r="G67" s="236">
        <v>0</v>
      </c>
      <c r="H67" s="236">
        <v>0</v>
      </c>
      <c r="I67" s="236">
        <v>0</v>
      </c>
      <c r="J67" s="236">
        <v>0</v>
      </c>
      <c r="K67" s="236">
        <v>0</v>
      </c>
      <c r="L67" s="236">
        <v>0</v>
      </c>
      <c r="M67" s="236">
        <v>0</v>
      </c>
      <c r="N67" s="236">
        <v>0</v>
      </c>
      <c r="O67" s="236">
        <v>0</v>
      </c>
      <c r="P67" s="236">
        <v>0</v>
      </c>
      <c r="Q67" s="236"/>
      <c r="R67" s="236">
        <f>SUM(F67:Q67)</f>
        <v>0</v>
      </c>
      <c r="S67" s="236"/>
      <c r="T67" s="227"/>
    </row>
    <row r="68" spans="3:20" ht="31.5" x14ac:dyDescent="0.25">
      <c r="C68" s="233" t="s">
        <v>433</v>
      </c>
      <c r="D68" s="241">
        <v>0</v>
      </c>
      <c r="E68" s="241">
        <v>0</v>
      </c>
      <c r="F68" s="236">
        <v>0</v>
      </c>
      <c r="G68" s="236">
        <v>0</v>
      </c>
      <c r="H68" s="236">
        <v>0</v>
      </c>
      <c r="I68" s="236">
        <v>0</v>
      </c>
      <c r="J68" s="236">
        <v>0</v>
      </c>
      <c r="K68" s="236">
        <v>0</v>
      </c>
      <c r="L68" s="236">
        <v>0</v>
      </c>
      <c r="M68" s="236">
        <v>0</v>
      </c>
      <c r="N68" s="236">
        <v>0</v>
      </c>
      <c r="O68" s="236">
        <v>0</v>
      </c>
      <c r="P68" s="236">
        <v>0</v>
      </c>
      <c r="Q68" s="236"/>
      <c r="R68" s="236">
        <f>SUM(F68:Q68)</f>
        <v>0</v>
      </c>
      <c r="S68" s="236"/>
      <c r="T68" s="227"/>
    </row>
    <row r="69" spans="3:20" ht="15.75" x14ac:dyDescent="0.25">
      <c r="C69" s="235" t="s">
        <v>432</v>
      </c>
      <c r="D69" s="242"/>
      <c r="E69" s="242"/>
      <c r="F69" s="238"/>
      <c r="G69" s="236">
        <v>0</v>
      </c>
      <c r="H69" s="238">
        <v>0</v>
      </c>
      <c r="I69" s="238">
        <v>0</v>
      </c>
      <c r="J69" s="238">
        <v>0</v>
      </c>
      <c r="K69" s="236">
        <v>0</v>
      </c>
      <c r="L69" s="238">
        <v>0</v>
      </c>
      <c r="M69" s="238">
        <v>0</v>
      </c>
      <c r="N69" s="238">
        <v>0</v>
      </c>
      <c r="O69" s="238">
        <v>0</v>
      </c>
      <c r="P69" s="238">
        <v>0</v>
      </c>
      <c r="Q69" s="238">
        <v>0</v>
      </c>
      <c r="R69" s="236">
        <f>SUM(F69:Q69)</f>
        <v>0</v>
      </c>
      <c r="S69" s="236"/>
      <c r="T69" s="227"/>
    </row>
    <row r="70" spans="3:20" ht="15.75" x14ac:dyDescent="0.25">
      <c r="C70" s="233" t="s">
        <v>431</v>
      </c>
      <c r="D70" s="241">
        <v>0</v>
      </c>
      <c r="E70" s="241">
        <v>0</v>
      </c>
      <c r="F70" s="236">
        <v>0</v>
      </c>
      <c r="G70" s="236">
        <v>0</v>
      </c>
      <c r="H70" s="236">
        <v>0</v>
      </c>
      <c r="I70" s="236">
        <v>0</v>
      </c>
      <c r="J70" s="236">
        <v>0</v>
      </c>
      <c r="K70" s="236">
        <v>0</v>
      </c>
      <c r="L70" s="236">
        <v>0</v>
      </c>
      <c r="M70" s="236">
        <v>0</v>
      </c>
      <c r="N70" s="236">
        <v>0</v>
      </c>
      <c r="O70" s="236">
        <v>0</v>
      </c>
      <c r="P70" s="236">
        <v>0</v>
      </c>
      <c r="Q70" s="236"/>
      <c r="R70" s="236">
        <f>SUM(F70:Q70)</f>
        <v>0</v>
      </c>
      <c r="S70" s="236"/>
      <c r="T70" s="227"/>
    </row>
    <row r="71" spans="3:20" ht="15.75" x14ac:dyDescent="0.25">
      <c r="C71" s="240" t="s">
        <v>430</v>
      </c>
      <c r="D71" s="239"/>
      <c r="E71" s="239"/>
      <c r="F71" s="238"/>
      <c r="G71" s="236">
        <v>0</v>
      </c>
      <c r="H71" s="238"/>
      <c r="I71" s="238"/>
      <c r="J71" s="238"/>
      <c r="K71" s="236">
        <v>0</v>
      </c>
      <c r="L71" s="238">
        <v>0</v>
      </c>
      <c r="M71" s="238"/>
      <c r="N71" s="238"/>
      <c r="O71" s="238"/>
      <c r="P71" s="238"/>
      <c r="Q71" s="238"/>
      <c r="R71" s="236">
        <f>SUM(F71:Q71)</f>
        <v>0</v>
      </c>
      <c r="S71" s="236"/>
      <c r="T71" s="227"/>
    </row>
    <row r="72" spans="3:20" ht="15.75" x14ac:dyDescent="0.25">
      <c r="C72" s="235" t="s">
        <v>429</v>
      </c>
      <c r="D72" s="239"/>
      <c r="E72" s="239"/>
      <c r="F72" s="238"/>
      <c r="G72" s="236">
        <v>0</v>
      </c>
      <c r="H72" s="238">
        <v>0</v>
      </c>
      <c r="I72" s="238"/>
      <c r="J72" s="236">
        <v>0</v>
      </c>
      <c r="K72" s="236">
        <v>0</v>
      </c>
      <c r="L72" s="238">
        <v>0</v>
      </c>
      <c r="M72" s="236">
        <v>0</v>
      </c>
      <c r="N72" s="238">
        <v>0</v>
      </c>
      <c r="O72" s="238">
        <v>0</v>
      </c>
      <c r="P72" s="236">
        <v>0</v>
      </c>
      <c r="Q72" s="238">
        <v>0</v>
      </c>
      <c r="R72" s="236">
        <f>SUM(F72:Q72)</f>
        <v>0</v>
      </c>
      <c r="S72" s="236"/>
      <c r="T72" s="227"/>
    </row>
    <row r="73" spans="3:20" ht="15.75" x14ac:dyDescent="0.25">
      <c r="C73" s="233" t="s">
        <v>428</v>
      </c>
      <c r="D73" s="237">
        <v>0</v>
      </c>
      <c r="E73" s="237">
        <v>0</v>
      </c>
      <c r="F73" s="236">
        <v>0</v>
      </c>
      <c r="G73" s="236">
        <v>0</v>
      </c>
      <c r="H73" s="236"/>
      <c r="I73" s="236"/>
      <c r="J73" s="236"/>
      <c r="K73" s="236">
        <v>0</v>
      </c>
      <c r="L73" s="236"/>
      <c r="M73" s="236"/>
      <c r="N73" s="236"/>
      <c r="O73" s="236"/>
      <c r="P73" s="236"/>
      <c r="Q73" s="236"/>
      <c r="R73" s="236">
        <f>SUM(F73:Q73)</f>
        <v>0</v>
      </c>
      <c r="S73" s="236"/>
      <c r="T73" s="227"/>
    </row>
    <row r="74" spans="3:20" ht="23.25" customHeight="1" x14ac:dyDescent="0.25">
      <c r="C74" s="233" t="s">
        <v>427</v>
      </c>
      <c r="D74" s="237">
        <v>0</v>
      </c>
      <c r="E74" s="237">
        <v>0</v>
      </c>
      <c r="F74" s="236">
        <v>0</v>
      </c>
      <c r="G74" s="236">
        <v>0</v>
      </c>
      <c r="H74" s="236"/>
      <c r="I74" s="236"/>
      <c r="J74" s="236"/>
      <c r="K74" s="236">
        <v>0</v>
      </c>
      <c r="L74" s="236"/>
      <c r="M74" s="236"/>
      <c r="N74" s="236"/>
      <c r="O74" s="236"/>
      <c r="P74" s="236"/>
      <c r="Q74" s="236"/>
      <c r="R74" s="236">
        <f>SUM(F74:Q74)</f>
        <v>0</v>
      </c>
      <c r="S74" s="236"/>
      <c r="T74" s="227"/>
    </row>
    <row r="75" spans="3:20" ht="15.75" x14ac:dyDescent="0.25">
      <c r="C75" s="235" t="s">
        <v>426</v>
      </c>
      <c r="D75" s="239">
        <f>D76+D77</f>
        <v>10545000</v>
      </c>
      <c r="E75" s="239">
        <f>E76+E77</f>
        <v>10545000</v>
      </c>
      <c r="F75" s="239">
        <f>+F76+F77</f>
        <v>4136915.97</v>
      </c>
      <c r="G75" s="239">
        <f>G76+G77</f>
        <v>0</v>
      </c>
      <c r="H75" s="239">
        <f>H76+H77</f>
        <v>0</v>
      </c>
      <c r="I75" s="239">
        <f>I76+I77</f>
        <v>0</v>
      </c>
      <c r="J75" s="239">
        <f>J76+J77</f>
        <v>0</v>
      </c>
      <c r="K75" s="238">
        <v>0</v>
      </c>
      <c r="L75" s="238">
        <v>0</v>
      </c>
      <c r="M75" s="238">
        <v>0</v>
      </c>
      <c r="N75" s="238">
        <v>0</v>
      </c>
      <c r="O75" s="238">
        <v>0</v>
      </c>
      <c r="P75" s="238">
        <v>0</v>
      </c>
      <c r="Q75" s="238">
        <v>0</v>
      </c>
      <c r="R75" s="238">
        <f>SUM(F75:Q75)</f>
        <v>4136915.97</v>
      </c>
      <c r="S75" s="238"/>
      <c r="T75" s="227"/>
    </row>
    <row r="76" spans="3:20" ht="15.75" x14ac:dyDescent="0.25">
      <c r="C76" s="233" t="s">
        <v>425</v>
      </c>
      <c r="D76" s="237">
        <v>10545000</v>
      </c>
      <c r="E76" s="237">
        <v>10545000</v>
      </c>
      <c r="F76" s="216">
        <f>4010615.97+90200+36100</f>
        <v>4136915.97</v>
      </c>
      <c r="G76" s="216"/>
      <c r="H76" s="216"/>
      <c r="I76" s="216"/>
      <c r="K76" s="216"/>
      <c r="L76" s="216"/>
      <c r="M76" s="216"/>
      <c r="N76" s="216"/>
      <c r="O76" s="216"/>
      <c r="P76" s="216"/>
      <c r="Q76" s="216"/>
      <c r="R76" s="236">
        <f>SUM(F76:Q76)</f>
        <v>4136915.97</v>
      </c>
      <c r="S76" s="236"/>
      <c r="T76" s="227"/>
    </row>
    <row r="77" spans="3:20" ht="15.75" x14ac:dyDescent="0.25">
      <c r="C77" s="233" t="s">
        <v>424</v>
      </c>
      <c r="D77" s="232">
        <v>0</v>
      </c>
      <c r="E77" s="232">
        <v>0</v>
      </c>
      <c r="F77" s="216">
        <v>0</v>
      </c>
      <c r="G77" s="216"/>
      <c r="H77" s="216"/>
      <c r="I77" s="216"/>
      <c r="K77" s="216"/>
      <c r="L77" s="216"/>
      <c r="M77" s="216"/>
      <c r="N77" s="216"/>
      <c r="O77" s="216"/>
      <c r="P77" s="216"/>
      <c r="Q77" s="216"/>
      <c r="R77" s="216"/>
      <c r="S77" s="236"/>
      <c r="T77" s="227"/>
    </row>
    <row r="78" spans="3:20" ht="15.75" x14ac:dyDescent="0.25">
      <c r="C78" s="235" t="s">
        <v>423</v>
      </c>
      <c r="D78" s="234">
        <f>D79</f>
        <v>0</v>
      </c>
      <c r="E78" s="234">
        <f>E79</f>
        <v>0</v>
      </c>
      <c r="F78" s="216"/>
      <c r="G78" s="216"/>
      <c r="H78" s="216"/>
      <c r="I78" s="216"/>
      <c r="K78" s="216"/>
      <c r="L78" s="216"/>
      <c r="M78" s="216"/>
      <c r="N78" s="216"/>
      <c r="O78" s="216"/>
      <c r="P78" s="216"/>
      <c r="Q78" s="216"/>
      <c r="R78" s="216"/>
      <c r="S78" s="216"/>
      <c r="T78" s="227"/>
    </row>
    <row r="79" spans="3:20" ht="15.75" x14ac:dyDescent="0.25">
      <c r="C79" s="233" t="s">
        <v>422</v>
      </c>
      <c r="D79" s="232">
        <v>0</v>
      </c>
      <c r="E79" s="232">
        <v>0</v>
      </c>
      <c r="F79" s="231">
        <v>0</v>
      </c>
      <c r="G79" s="231">
        <v>0</v>
      </c>
      <c r="H79" s="231"/>
      <c r="I79" s="231"/>
      <c r="J79" s="231"/>
      <c r="K79" s="231">
        <v>0</v>
      </c>
      <c r="L79" s="231"/>
      <c r="M79" s="231"/>
      <c r="N79" s="231"/>
      <c r="O79" s="231"/>
      <c r="P79" s="231"/>
      <c r="Q79" s="231"/>
      <c r="R79" s="231">
        <v>0</v>
      </c>
      <c r="S79" s="231"/>
      <c r="T79" s="227"/>
    </row>
    <row r="80" spans="3:20" ht="16.5" thickBot="1" x14ac:dyDescent="0.3">
      <c r="C80" s="230" t="s">
        <v>421</v>
      </c>
      <c r="D80" s="229">
        <f>D10+D16+D26+D36+D52+D62+D75</f>
        <v>1759638498</v>
      </c>
      <c r="E80" s="229">
        <f>+E75+E62+E52+E36+E26+E16+E10</f>
        <v>1759638498</v>
      </c>
      <c r="F80" s="229">
        <f>F10+F16+F26+F36+F52+F62+F75</f>
        <v>123645178.65999998</v>
      </c>
      <c r="G80" s="229">
        <f>G10+G16+G26+G36+G52+G62+G75</f>
        <v>0</v>
      </c>
      <c r="H80" s="229">
        <f>H10+H16+H26+H36+H52+H62+H75</f>
        <v>0</v>
      </c>
      <c r="I80" s="229">
        <f>I10+I16+I26+I36+I52+I62+I75</f>
        <v>0</v>
      </c>
      <c r="J80" s="229">
        <f>J10+J16+J26+J36+J52+J62+J75</f>
        <v>0</v>
      </c>
      <c r="K80" s="229">
        <f>K10+K16+K26+K36+K52+K62+K75</f>
        <v>0</v>
      </c>
      <c r="L80" s="229">
        <f>L10+L16+L26+L36+L52+L62+L75</f>
        <v>0</v>
      </c>
      <c r="M80" s="229">
        <f>M10+M16+M26+M36+M52+M62+M75</f>
        <v>0</v>
      </c>
      <c r="N80" s="229">
        <f>+N75+N62+N52+N36+N26+N16+N10</f>
        <v>0</v>
      </c>
      <c r="O80" s="229">
        <f>+O75+O62+O52+O36+O26+O16+O10</f>
        <v>0</v>
      </c>
      <c r="P80" s="229">
        <f>+P75+P62+P52+P36+P26+P16+P10</f>
        <v>0</v>
      </c>
      <c r="Q80" s="229">
        <f>+Q75+Q62+Q52+Q36+Q26+Q16+Q10</f>
        <v>0</v>
      </c>
      <c r="R80" s="229">
        <f>+R75+R62+R52+R36+R26+R16+R10</f>
        <v>123645178.66</v>
      </c>
      <c r="S80" s="228"/>
      <c r="T80" s="227"/>
    </row>
    <row r="81" spans="3:19" ht="48.75" customHeight="1" thickBot="1" x14ac:dyDescent="0.4">
      <c r="C81" s="221" t="s">
        <v>420</v>
      </c>
      <c r="E81" s="222"/>
      <c r="F81" s="226"/>
      <c r="G81" s="226"/>
      <c r="H81" s="226"/>
      <c r="I81" s="226"/>
      <c r="J81" s="226"/>
      <c r="K81" s="226"/>
      <c r="L81" s="222"/>
      <c r="M81" s="222"/>
      <c r="P81"/>
      <c r="Q81"/>
      <c r="R81" s="225"/>
      <c r="S81" s="225"/>
    </row>
    <row r="82" spans="3:19" ht="66.75" customHeight="1" thickBot="1" x14ac:dyDescent="0.4">
      <c r="C82" s="224" t="s">
        <v>419</v>
      </c>
      <c r="D82" s="223"/>
      <c r="F82" s="222"/>
      <c r="G82" s="222"/>
      <c r="H82" s="222"/>
      <c r="I82" s="222"/>
      <c r="J82" s="222"/>
      <c r="K82" s="222"/>
      <c r="L82" s="222"/>
      <c r="M82" s="222"/>
      <c r="P82"/>
      <c r="Q82"/>
    </row>
    <row r="83" spans="3:19" ht="126.75" customHeight="1" thickBot="1" x14ac:dyDescent="0.4">
      <c r="C83" s="221" t="s">
        <v>418</v>
      </c>
      <c r="I83" s="216"/>
      <c r="K83" s="220"/>
      <c r="P83"/>
      <c r="Q83"/>
    </row>
    <row r="84" spans="3:19" ht="39" customHeight="1" x14ac:dyDescent="0.35"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/>
    </row>
    <row r="85" spans="3:19" x14ac:dyDescent="0.35"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/>
    </row>
  </sheetData>
  <mergeCells count="11">
    <mergeCell ref="F7:R7"/>
    <mergeCell ref="C84:P84"/>
    <mergeCell ref="C85:P85"/>
    <mergeCell ref="C1:R1"/>
    <mergeCell ref="C2:R2"/>
    <mergeCell ref="C3:R3"/>
    <mergeCell ref="C4:R4"/>
    <mergeCell ref="C5:R5"/>
    <mergeCell ref="C7:C8"/>
    <mergeCell ref="D7:D8"/>
    <mergeCell ref="E7:E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Y EGRESOS ENERO 2025</vt:lpstr>
      <vt:lpstr>Presup. Aprobado-Ejec OAI </vt:lpstr>
      <vt:lpstr>'INGRESOS Y EGRESOS ENERO 2025'!Área_de_impresión</vt:lpstr>
      <vt:lpstr>'Presup. Aprobado-Ejec OAI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Lenovo</cp:lastModifiedBy>
  <cp:lastPrinted>2024-12-05T15:07:58Z</cp:lastPrinted>
  <dcterms:created xsi:type="dcterms:W3CDTF">2023-04-03T19:08:33Z</dcterms:created>
  <dcterms:modified xsi:type="dcterms:W3CDTF">2025-02-26T04:14:46Z</dcterms:modified>
</cp:coreProperties>
</file>