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P080202\Desktop\Trimestre  Enero-Marzo  2025 revisado final\"/>
    </mc:Choice>
  </mc:AlternateContent>
  <xr:revisionPtr revIDLastSave="0" documentId="13_ncr:1_{1168B067-081B-4594-A7C4-4449D67EFA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entación" sheetId="16" r:id="rId1"/>
    <sheet name="RESUMEN" sheetId="12" r:id="rId2"/>
    <sheet name="EMBARCACIONES " sheetId="1" r:id="rId3"/>
    <sheet name="Representacion porcentual buque" sheetId="8" r:id="rId4"/>
    <sheet name="COMPARATIVO EMB." sheetId="5" r:id="rId5"/>
    <sheet name="CONTENEDORES TEUS" sheetId="3" r:id="rId6"/>
    <sheet name="Contenedores. por unidad Ref." sheetId="15" r:id="rId7"/>
    <sheet name="CARGAS G." sheetId="4" r:id="rId8"/>
    <sheet name="PASAJEROS" sheetId="14" r:id="rId9"/>
  </sheets>
  <definedNames>
    <definedName name="_xlnm._FilterDatabase" localSheetId="6" hidden="1">'Contenedores. por unidad Ref.'!$A$61:$X$69</definedName>
    <definedName name="_xlnm._FilterDatabase" localSheetId="2" hidden="1">'EMBARCACIONES '!$B$8:$N$33</definedName>
    <definedName name="_xlnm.Print_Area" localSheetId="7">'CARGAS G.'!$A$1:$U$154</definedName>
    <definedName name="_xlnm.Print_Area" localSheetId="4">'COMPARATIVO EMB.'!$A$1:$N$92</definedName>
    <definedName name="_xlnm.Print_Area" localSheetId="5">'CONTENEDORES TEUS'!$A$1:$H$233</definedName>
    <definedName name="_xlnm.Print_Area" localSheetId="6">'Contenedores. por unidad Ref.'!$A$1:$U$113</definedName>
    <definedName name="_xlnm.Print_Area" localSheetId="2">'EMBARCACIONES '!$A$2:$N$66</definedName>
    <definedName name="_xlnm.Print_Area" localSheetId="8">PASAJEROS!$A$1:$K$198</definedName>
    <definedName name="_xlnm.Print_Area" localSheetId="0">Presentación!$A$1:$K$19</definedName>
    <definedName name="_xlnm.Print_Area" localSheetId="3">'Representacion porcentual buque'!$A$1:$N$62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2" l="1"/>
  <c r="D14" i="12"/>
  <c r="D12" i="12"/>
  <c r="D10" i="12"/>
  <c r="E10" i="12"/>
  <c r="E8" i="12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B19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2" i="4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D25" i="15"/>
  <c r="C96" i="3"/>
  <c r="D95" i="3"/>
  <c r="D96" i="3" s="1"/>
  <c r="C95" i="3"/>
  <c r="D92" i="3"/>
  <c r="C92" i="3"/>
  <c r="D87" i="3"/>
  <c r="C87" i="3"/>
  <c r="D82" i="3"/>
  <c r="C82" i="3"/>
  <c r="F68" i="5"/>
  <c r="F69" i="5"/>
  <c r="F70" i="5"/>
  <c r="F71" i="5"/>
  <c r="F72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D8" i="12"/>
  <c r="E6" i="12"/>
  <c r="D6" i="12"/>
  <c r="D112" i="4"/>
  <c r="B117" i="4"/>
  <c r="B57" i="4"/>
  <c r="B52" i="4"/>
  <c r="B45" i="4"/>
  <c r="D206" i="3" l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0" i="3"/>
  <c r="F90" i="3" s="1"/>
  <c r="E86" i="3"/>
  <c r="F86" i="3" s="1"/>
  <c r="E87" i="3"/>
  <c r="F87" i="3" s="1"/>
  <c r="E85" i="3"/>
  <c r="F85" i="3" s="1"/>
  <c r="E81" i="3"/>
  <c r="F81" i="3" s="1"/>
  <c r="E82" i="3"/>
  <c r="F82" i="3" s="1"/>
  <c r="E80" i="3"/>
  <c r="F80" i="3" s="1"/>
  <c r="D98" i="3"/>
  <c r="C98" i="3"/>
  <c r="U85" i="15"/>
  <c r="T85" i="15"/>
  <c r="H20" i="3"/>
  <c r="H21" i="3"/>
  <c r="H23" i="3"/>
  <c r="H24" i="3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D68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D51" i="15"/>
  <c r="H15" i="3"/>
  <c r="H14" i="3"/>
  <c r="C206" i="3"/>
  <c r="E98" i="3" l="1"/>
  <c r="F98" i="3" s="1"/>
  <c r="C112" i="14"/>
  <c r="D112" i="14"/>
  <c r="E112" i="14"/>
  <c r="F112" i="14"/>
  <c r="G112" i="14"/>
  <c r="H112" i="14"/>
  <c r="I112" i="14"/>
  <c r="J112" i="14"/>
  <c r="B112" i="14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7" i="8"/>
  <c r="D102" i="4" l="1"/>
  <c r="D116" i="4"/>
  <c r="D111" i="4"/>
  <c r="F14" i="12" l="1"/>
  <c r="D132" i="4"/>
  <c r="E132" i="4" s="1"/>
  <c r="D133" i="4"/>
  <c r="E133" i="4" s="1"/>
  <c r="D131" i="4"/>
  <c r="E131" i="4" s="1"/>
  <c r="E111" i="4" l="1"/>
  <c r="G24" i="4"/>
  <c r="H24" i="4"/>
  <c r="U23" i="4"/>
  <c r="U22" i="4"/>
  <c r="D22" i="3"/>
  <c r="E22" i="3"/>
  <c r="F22" i="3"/>
  <c r="G22" i="3"/>
  <c r="C22" i="3"/>
  <c r="H22" i="3" s="1"/>
  <c r="D161" i="14" l="1"/>
  <c r="E18" i="12" s="1"/>
  <c r="C161" i="14"/>
  <c r="D18" i="12" s="1"/>
  <c r="E160" i="14"/>
  <c r="E159" i="14"/>
  <c r="E158" i="14"/>
  <c r="F158" i="14" s="1"/>
  <c r="E157" i="14"/>
  <c r="F157" i="14" s="1"/>
  <c r="E156" i="14"/>
  <c r="F156" i="14" s="1"/>
  <c r="E155" i="14"/>
  <c r="F155" i="14" s="1"/>
  <c r="E154" i="14"/>
  <c r="F154" i="14" s="1"/>
  <c r="E153" i="14"/>
  <c r="F153" i="14" s="1"/>
  <c r="K111" i="14"/>
  <c r="K110" i="14"/>
  <c r="K109" i="14"/>
  <c r="F65" i="14"/>
  <c r="E16" i="12" s="1"/>
  <c r="E65" i="14"/>
  <c r="D16" i="12" s="1"/>
  <c r="G64" i="14"/>
  <c r="G63" i="14"/>
  <c r="H63" i="14" s="1"/>
  <c r="G62" i="14"/>
  <c r="H62" i="14" s="1"/>
  <c r="G61" i="14"/>
  <c r="G60" i="14"/>
  <c r="H60" i="14" s="1"/>
  <c r="G59" i="14"/>
  <c r="H59" i="14" s="1"/>
  <c r="G58" i="14"/>
  <c r="H58" i="14" s="1"/>
  <c r="G57" i="14"/>
  <c r="H57" i="14" s="1"/>
  <c r="G22" i="14"/>
  <c r="F22" i="14"/>
  <c r="D22" i="14"/>
  <c r="C22" i="14"/>
  <c r="E21" i="14"/>
  <c r="E20" i="14"/>
  <c r="E19" i="14"/>
  <c r="E18" i="14"/>
  <c r="E17" i="14"/>
  <c r="E16" i="14"/>
  <c r="E15" i="14"/>
  <c r="E14" i="14"/>
  <c r="F16" i="12" l="1"/>
  <c r="F18" i="12"/>
  <c r="K112" i="14"/>
  <c r="G65" i="14"/>
  <c r="H65" i="14" s="1"/>
  <c r="E161" i="14"/>
  <c r="F161" i="14" s="1"/>
  <c r="E22" i="14"/>
  <c r="N9" i="1" l="1"/>
  <c r="D56" i="4" l="1"/>
  <c r="E56" i="4" s="1"/>
  <c r="D55" i="4"/>
  <c r="E55" i="4" s="1"/>
  <c r="D49" i="4"/>
  <c r="E49" i="4" s="1"/>
  <c r="D50" i="4"/>
  <c r="E50" i="4" s="1"/>
  <c r="D51" i="4"/>
  <c r="E51" i="4" s="1"/>
  <c r="D48" i="4"/>
  <c r="E48" i="4" s="1"/>
  <c r="D42" i="4"/>
  <c r="E42" i="4" s="1"/>
  <c r="D43" i="4"/>
  <c r="E43" i="4" s="1"/>
  <c r="D44" i="4"/>
  <c r="E44" i="4" s="1"/>
  <c r="D41" i="4"/>
  <c r="E41" i="4" s="1"/>
  <c r="E204" i="3"/>
  <c r="F204" i="3" s="1"/>
  <c r="E205" i="3"/>
  <c r="F205" i="3" s="1"/>
  <c r="E203" i="3"/>
  <c r="F203" i="3" s="1"/>
  <c r="C24" i="4" l="1"/>
  <c r="D24" i="4"/>
  <c r="E24" i="4"/>
  <c r="F24" i="4"/>
  <c r="I24" i="4"/>
  <c r="J24" i="4"/>
  <c r="K24" i="4"/>
  <c r="L24" i="4"/>
  <c r="M24" i="4"/>
  <c r="N24" i="4"/>
  <c r="P24" i="4"/>
  <c r="Q24" i="4"/>
  <c r="R24" i="4"/>
  <c r="S24" i="4"/>
  <c r="T24" i="4"/>
  <c r="B24" i="4"/>
  <c r="B26" i="4" l="1"/>
  <c r="R26" i="4"/>
  <c r="M26" i="4"/>
  <c r="L26" i="4"/>
  <c r="K26" i="4"/>
  <c r="J26" i="4"/>
  <c r="I26" i="4"/>
  <c r="T26" i="4"/>
  <c r="H26" i="4"/>
  <c r="S26" i="4"/>
  <c r="G26" i="4"/>
  <c r="F26" i="4"/>
  <c r="E26" i="4"/>
  <c r="Q26" i="4"/>
  <c r="P26" i="4"/>
  <c r="D26" i="4"/>
  <c r="O26" i="4"/>
  <c r="C26" i="4"/>
  <c r="N26" i="4"/>
  <c r="E85" i="5"/>
  <c r="B59" i="4" l="1"/>
  <c r="N27" i="1"/>
  <c r="C65" i="1"/>
  <c r="G14" i="12" l="1"/>
  <c r="G16" i="12"/>
  <c r="G18" i="12"/>
  <c r="E68" i="5" l="1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6" i="5"/>
  <c r="E87" i="5"/>
  <c r="E88" i="5"/>
  <c r="E89" i="5"/>
  <c r="E67" i="5"/>
  <c r="F67" i="5" s="1"/>
  <c r="C90" i="5"/>
  <c r="D90" i="5"/>
  <c r="N12" i="5"/>
  <c r="E90" i="5" l="1"/>
  <c r="F90" i="5" s="1"/>
  <c r="N13" i="5" l="1"/>
  <c r="F5" i="12" s="1"/>
  <c r="G5" i="12" s="1"/>
  <c r="B134" i="4" l="1"/>
  <c r="U9" i="4" l="1"/>
  <c r="U10" i="4"/>
  <c r="U11" i="4"/>
  <c r="U8" i="4"/>
  <c r="U12" i="4" l="1"/>
  <c r="C30" i="8"/>
  <c r="D32" i="1"/>
  <c r="N21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8" i="1"/>
  <c r="N29" i="1"/>
  <c r="N30" i="1"/>
  <c r="N31" i="1"/>
  <c r="C134" i="4" l="1"/>
  <c r="E102" i="4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3" i="4"/>
  <c r="E113" i="4" s="1"/>
  <c r="D114" i="4"/>
  <c r="E114" i="4" s="1"/>
  <c r="D115" i="4"/>
  <c r="E116" i="4"/>
  <c r="D101" i="4"/>
  <c r="C117" i="4"/>
  <c r="D117" i="4" s="1"/>
  <c r="C45" i="4"/>
  <c r="F6" i="12" s="1"/>
  <c r="G6" i="12" s="1"/>
  <c r="U15" i="4"/>
  <c r="C57" i="4"/>
  <c r="F10" i="12" s="1"/>
  <c r="G10" i="12" s="1"/>
  <c r="U16" i="4"/>
  <c r="U17" i="4"/>
  <c r="U18" i="4"/>
  <c r="H43" i="3"/>
  <c r="H44" i="3"/>
  <c r="H42" i="3"/>
  <c r="D45" i="3"/>
  <c r="E45" i="3"/>
  <c r="F45" i="3"/>
  <c r="G45" i="3"/>
  <c r="C45" i="3"/>
  <c r="G25" i="3"/>
  <c r="F25" i="3"/>
  <c r="E25" i="3"/>
  <c r="D25" i="3"/>
  <c r="C25" i="3"/>
  <c r="H25" i="3" s="1"/>
  <c r="G16" i="3"/>
  <c r="F16" i="3"/>
  <c r="E16" i="3"/>
  <c r="D16" i="3"/>
  <c r="C16" i="3"/>
  <c r="G10" i="3"/>
  <c r="F10" i="3"/>
  <c r="E10" i="3"/>
  <c r="D10" i="3"/>
  <c r="C10" i="3"/>
  <c r="H9" i="3"/>
  <c r="H8" i="3"/>
  <c r="C52" i="4"/>
  <c r="F8" i="12" s="1"/>
  <c r="G8" i="12" s="1"/>
  <c r="U19" i="4" l="1"/>
  <c r="E206" i="3"/>
  <c r="F206" i="3" s="1"/>
  <c r="C59" i="4"/>
  <c r="U24" i="4"/>
  <c r="H45" i="3"/>
  <c r="E26" i="3"/>
  <c r="E28" i="3" s="1"/>
  <c r="F26" i="3"/>
  <c r="F28" i="3" s="1"/>
  <c r="E117" i="4"/>
  <c r="D134" i="4"/>
  <c r="E134" i="4" s="1"/>
  <c r="D45" i="4"/>
  <c r="H10" i="3"/>
  <c r="G26" i="3"/>
  <c r="G28" i="3" s="1"/>
  <c r="H16" i="3"/>
  <c r="C26" i="3"/>
  <c r="D26" i="3"/>
  <c r="D28" i="3" s="1"/>
  <c r="J8" i="5"/>
  <c r="K8" i="5" s="1"/>
  <c r="E12" i="12" l="1"/>
  <c r="F12" i="12" s="1"/>
  <c r="G12" i="12" s="1"/>
  <c r="H26" i="3"/>
  <c r="H28" i="3" s="1"/>
  <c r="C28" i="3"/>
  <c r="U26" i="4"/>
  <c r="E45" i="4"/>
  <c r="D57" i="4" l="1"/>
  <c r="E57" i="4" s="1"/>
  <c r="D52" i="4" l="1"/>
  <c r="E52" i="4" l="1"/>
  <c r="D59" i="4"/>
  <c r="E59" i="4" s="1"/>
  <c r="E32" i="1"/>
  <c r="F32" i="1"/>
  <c r="G32" i="1"/>
  <c r="H32" i="1"/>
  <c r="I32" i="1"/>
  <c r="J32" i="1"/>
  <c r="K32" i="1"/>
  <c r="L32" i="1"/>
  <c r="M32" i="1"/>
  <c r="C32" i="1"/>
  <c r="D30" i="8"/>
  <c r="E30" i="8"/>
  <c r="F30" i="8"/>
  <c r="G30" i="8"/>
  <c r="H30" i="8"/>
  <c r="I30" i="8"/>
  <c r="J30" i="8"/>
  <c r="K30" i="8"/>
  <c r="L30" i="8"/>
  <c r="B30" i="8"/>
  <c r="N32" i="1" l="1"/>
  <c r="M30" i="8" l="1"/>
  <c r="N7" i="8" l="1"/>
  <c r="N25" i="8"/>
  <c r="N13" i="8"/>
  <c r="N26" i="8"/>
  <c r="N14" i="8"/>
  <c r="N28" i="8"/>
  <c r="N16" i="8"/>
  <c r="N29" i="8"/>
  <c r="N17" i="8"/>
  <c r="N30" i="8"/>
  <c r="N19" i="8"/>
  <c r="N8" i="8"/>
  <c r="N9" i="8"/>
  <c r="N21" i="8"/>
  <c r="N22" i="8"/>
  <c r="N23" i="8"/>
  <c r="N24" i="8"/>
  <c r="N15" i="8"/>
  <c r="N18" i="8"/>
  <c r="N20" i="8"/>
  <c r="N10" i="8"/>
  <c r="N11" i="8"/>
  <c r="N12" i="8"/>
  <c r="N27" i="8"/>
  <c r="C46" i="14"/>
</calcChain>
</file>

<file path=xl/sharedStrings.xml><?xml version="1.0" encoding="utf-8"?>
<sst xmlns="http://schemas.openxmlformats.org/spreadsheetml/2006/main" count="724" uniqueCount="273">
  <si>
    <t>PUERTOS Y TERMINALES</t>
  </si>
  <si>
    <t>ARROYO BARRIL</t>
  </si>
  <si>
    <t>AZUA</t>
  </si>
  <si>
    <t>BARAHONA</t>
  </si>
  <si>
    <t>BOCA CHICA</t>
  </si>
  <si>
    <t>CAP CANA</t>
  </si>
  <si>
    <t>CAUCEDO</t>
  </si>
  <si>
    <t>LA CANA</t>
  </si>
  <si>
    <t>LA ROMANA</t>
  </si>
  <si>
    <t>MANZANILLO</t>
  </si>
  <si>
    <t>PEDERNALES</t>
  </si>
  <si>
    <t>PLAZA MARINA</t>
  </si>
  <si>
    <t>PUERTO PLATA</t>
  </si>
  <si>
    <t>PUNTA CATALINA</t>
  </si>
  <si>
    <t>SANTA BÁRBARA</t>
  </si>
  <si>
    <t>SANTO DOMINGO</t>
  </si>
  <si>
    <t xml:space="preserve">TOTAL </t>
  </si>
  <si>
    <t>TOTAL</t>
  </si>
  <si>
    <t>GRANELEROS</t>
  </si>
  <si>
    <t>TANQUEROS</t>
  </si>
  <si>
    <t>CRUCEROS</t>
  </si>
  <si>
    <t>PESQUEROS</t>
  </si>
  <si>
    <t>REMOLCADORES</t>
  </si>
  <si>
    <t>BARCAZAS</t>
  </si>
  <si>
    <t>YATES</t>
  </si>
  <si>
    <t>DRAGAS / OTROS</t>
  </si>
  <si>
    <t>FERRIE</t>
  </si>
  <si>
    <t>AUTORIDAD PORTUARIA DOMINICANA</t>
  </si>
  <si>
    <t xml:space="preserve">Resumen </t>
  </si>
  <si>
    <t>Variación</t>
  </si>
  <si>
    <t>Embarcaciones</t>
  </si>
  <si>
    <t>ISLAS CATALINA</t>
  </si>
  <si>
    <t>SAN PEDRO DE MACORÍS</t>
  </si>
  <si>
    <t>Variación Absoluta</t>
  </si>
  <si>
    <t>Variación Porcentual</t>
  </si>
  <si>
    <t xml:space="preserve">PUERTOS </t>
  </si>
  <si>
    <t>AMBER COVE</t>
  </si>
  <si>
    <t>TEUs DE IMPORTACIÓN</t>
  </si>
  <si>
    <t>CARGADOS</t>
  </si>
  <si>
    <t>VACIOS</t>
  </si>
  <si>
    <t>TEUs DE EXPORTACIÓN</t>
  </si>
  <si>
    <t>TEUs EN TRÁNSITO</t>
  </si>
  <si>
    <t>ENTRADA</t>
  </si>
  <si>
    <t>SALIDA</t>
  </si>
  <si>
    <t>EXPORTACIÓN</t>
  </si>
  <si>
    <t>TRÁNSITO</t>
  </si>
  <si>
    <t>IMPORTACIÓN</t>
  </si>
  <si>
    <t>LUPERÓN</t>
  </si>
  <si>
    <t xml:space="preserve"> CARGA GRAL. SUELTA</t>
  </si>
  <si>
    <t xml:space="preserve"> CARGA GRAL. CONTENERIZADA</t>
  </si>
  <si>
    <t xml:space="preserve"> CARGA GRANEL SÓLIDA</t>
  </si>
  <si>
    <t>CARGA GRANEL LÍQUIDA</t>
  </si>
  <si>
    <t>TOTAL IMPORTACIÓN</t>
  </si>
  <si>
    <t xml:space="preserve"> SALIDA</t>
  </si>
  <si>
    <t xml:space="preserve">  </t>
  </si>
  <si>
    <t>CONCEPTO</t>
  </si>
  <si>
    <t xml:space="preserve">IMPORTACIÓN </t>
  </si>
  <si>
    <t xml:space="preserve">EXPORTACIÓN </t>
  </si>
  <si>
    <t xml:space="preserve"> </t>
  </si>
  <si>
    <t>AUTORIDAD PORTURIA DOMINICANA</t>
  </si>
  <si>
    <t xml:space="preserve">PORCENTUAL </t>
  </si>
  <si>
    <t xml:space="preserve">TOTAL TÁNSITO </t>
  </si>
  <si>
    <t>TOTAL EXPORTACÓN</t>
  </si>
  <si>
    <t>VARIACIÓN ABSOLUTA</t>
  </si>
  <si>
    <t>V. ABSOLUTA</t>
  </si>
  <si>
    <t>V. PORCENTUAL</t>
  </si>
  <si>
    <t xml:space="preserve">MOVIMIENTO  DE EMBARCACIONES CLASIFICADAS POR PUERTOS Y TIPOS. </t>
  </si>
  <si>
    <t>*Cifras sujetas a rectificación.</t>
  </si>
  <si>
    <t>MOVIMIENTO DE CONTENEDORES POR PUERTOS  CARGADOS, VACÍOS  Y  EN CALIDAD DE TRÁNSITO</t>
  </si>
  <si>
    <t>Valor porcentual</t>
  </si>
  <si>
    <t>Valor absoluto</t>
  </si>
  <si>
    <t>VARIACIÓN PORCENTUAL</t>
  </si>
  <si>
    <t xml:space="preserve"> CARGA CONTENERIZADA</t>
  </si>
  <si>
    <t xml:space="preserve"> CARGA GENERAL  SUELTA</t>
  </si>
  <si>
    <t xml:space="preserve"> CARGA GENERAL SUELTA</t>
  </si>
  <si>
    <t>Cantidad de Embarcaciones</t>
  </si>
  <si>
    <t>Concepto</t>
  </si>
  <si>
    <t xml:space="preserve">MOVIMIENTO  DE EMBARCACIONES CLASIFICADAS POR PUERTOS </t>
  </si>
  <si>
    <t>*Valores expresado en (TEU)</t>
  </si>
  <si>
    <t>RÍO HAINA</t>
  </si>
  <si>
    <t>*Valores Expresados en Toneladas Métricas (T.M.)</t>
  </si>
  <si>
    <t>PUERTOS</t>
  </si>
  <si>
    <t>PORCENTAJE</t>
  </si>
  <si>
    <t>DIFERENCIAS</t>
  </si>
  <si>
    <t>CARGAS</t>
  </si>
  <si>
    <t>Puertos</t>
  </si>
  <si>
    <t>BAHÍA DE CALDERAS</t>
  </si>
  <si>
    <t>TAÍNO BAY</t>
  </si>
  <si>
    <t xml:space="preserve">LUPERÓN </t>
  </si>
  <si>
    <t>PESQUERO</t>
  </si>
  <si>
    <t xml:space="preserve">SANTA BÁRBARA </t>
  </si>
  <si>
    <t>ESTADÍSTICA. DIRECCIÓN DE PLANIFICACIÓN Y DESARROLLO</t>
  </si>
  <si>
    <t xml:space="preserve"> ESTADÍSTICA. DIRECCIÓN DE PLANIFICACIÓN Y DESARROLLO</t>
  </si>
  <si>
    <t>REM.</t>
  </si>
  <si>
    <t>Absoluta</t>
  </si>
  <si>
    <t>Porcentual</t>
  </si>
  <si>
    <t>CONTENEDORES (TEUS)</t>
  </si>
  <si>
    <t xml:space="preserve"> ESTADÍSTICA. DIRECCIÓN DE PLANIFICACIÓN Y DESAROLLO</t>
  </si>
  <si>
    <t>CARGA LÍQUIDA</t>
  </si>
  <si>
    <t xml:space="preserve"> CARGA SÓLIDA</t>
  </si>
  <si>
    <t>COMPARATIVO DEL  MOVIMIENTO DE CARGAS POR PUERTOS</t>
  </si>
  <si>
    <t>ESTADÍSTICA.DIRECCIÓN DE PLANIFICACIÓN Y DESARROLLO</t>
  </si>
  <si>
    <t>TEUs EN TRÁNSITO SALIDA</t>
  </si>
  <si>
    <t>TEUs EN TRÁNSITO ENTRADA</t>
  </si>
  <si>
    <t xml:space="preserve">MOVIMIENTO DE CRUCEROS VÍA MARÍTIMA </t>
  </si>
  <si>
    <t>PASAJEROS ENTRADA</t>
  </si>
  <si>
    <t>PASAJEROS TRÁNSITO</t>
  </si>
  <si>
    <t>TOTAL DE PASAJEROS</t>
  </si>
  <si>
    <t>TRIPULACIÓN</t>
  </si>
  <si>
    <t>PASAJEROS DE SALIDA</t>
  </si>
  <si>
    <t>SANTO DOMINGO FERRY</t>
  </si>
  <si>
    <t>PEDERNALES CABO ROJO</t>
  </si>
  <si>
    <t xml:space="preserve">AMBER COVE </t>
  </si>
  <si>
    <t>SANTO DOMINGO  CRUCERO</t>
  </si>
  <si>
    <t>SANTO DOMINGO (FERRY)</t>
  </si>
  <si>
    <t>CABO ROJO PEDERNALES</t>
  </si>
  <si>
    <t>ISLAS  CATALINA</t>
  </si>
  <si>
    <t xml:space="preserve">SANTO DOMINGO </t>
  </si>
  <si>
    <t>MOVIMIENTO DE CRUCERISTAS  CLASIFICADOS POR MES  Y PUERTOS</t>
  </si>
  <si>
    <t>MES</t>
  </si>
  <si>
    <t xml:space="preserve">SANTO DOMINGO CRUCERO </t>
  </si>
  <si>
    <t>ISLA CATALINA</t>
  </si>
  <si>
    <t>SANTA BÁRBARA SAMANÁ</t>
  </si>
  <si>
    <t xml:space="preserve">CABO ROJO PEDERNALES </t>
  </si>
  <si>
    <t>Puerto</t>
  </si>
  <si>
    <t>Importación 20 cargado</t>
  </si>
  <si>
    <t>Importación 20 vacío</t>
  </si>
  <si>
    <t>Importación 40 cargado</t>
  </si>
  <si>
    <t>Importación 40 vacío</t>
  </si>
  <si>
    <t>Importación 45 cargado</t>
  </si>
  <si>
    <t>Importación 45 vacío</t>
  </si>
  <si>
    <t>Importación 48 cargado</t>
  </si>
  <si>
    <t>Importación 48 vacío</t>
  </si>
  <si>
    <t>Importación 65 cargado</t>
  </si>
  <si>
    <t>Importación 65 vacío</t>
  </si>
  <si>
    <t>Teus Importación total cargado</t>
  </si>
  <si>
    <t>Teus Importación total vacío</t>
  </si>
  <si>
    <t>HAINA ORIENTAL</t>
  </si>
  <si>
    <t>Exportación 20 cargado</t>
  </si>
  <si>
    <t>Exportación 20 vacío</t>
  </si>
  <si>
    <t>Exportación 40 cargado</t>
  </si>
  <si>
    <t>Exportación 40 vacío</t>
  </si>
  <si>
    <t>Exportación 45 cargado</t>
  </si>
  <si>
    <t>Exportación 45 vacío</t>
  </si>
  <si>
    <t>Exportación 48 cargado</t>
  </si>
  <si>
    <t>Exportación 48 vacío</t>
  </si>
  <si>
    <t>Exportación 65 cargado</t>
  </si>
  <si>
    <t>Exportación 65 vacío</t>
  </si>
  <si>
    <t>Teus Exportación total cargado</t>
  </si>
  <si>
    <t>Teus Exportación total vacío</t>
  </si>
  <si>
    <t>Tránsito de Entrada 20 cargado</t>
  </si>
  <si>
    <t>Tránsito de Entrada 20 vacío</t>
  </si>
  <si>
    <t>Tránsito de Entrada 40 cargado</t>
  </si>
  <si>
    <t>Tránsito de Entrada 40 vacío</t>
  </si>
  <si>
    <t>Tránsito de Entrada 45 cargado</t>
  </si>
  <si>
    <t>Tránsito de Entrada 45 vacío</t>
  </si>
  <si>
    <t>Tránsito de Entrada 48 cargado</t>
  </si>
  <si>
    <t>Tránsito de Entrada 48 vacío</t>
  </si>
  <si>
    <t>Tránsito de Entrada 65 cargado</t>
  </si>
  <si>
    <t>Tránsito de Entrada 65 vacío</t>
  </si>
  <si>
    <t>Teus Tránsito de Entrada total cargado</t>
  </si>
  <si>
    <t>Teus Tránsito de Entrada total vacío</t>
  </si>
  <si>
    <t>Tránsito de Salida 20 cargado</t>
  </si>
  <si>
    <t>Tránsito de Salida 20 vacío</t>
  </si>
  <si>
    <t>Tránsito de Salida 40 cargado</t>
  </si>
  <si>
    <t>Tránsito de Salida 40 vacío</t>
  </si>
  <si>
    <t>Tránsito de Salida 45 cargado</t>
  </si>
  <si>
    <t>Tránsito de Salida 45 vacío</t>
  </si>
  <si>
    <t>Tránsito de Salida 48 cargado</t>
  </si>
  <si>
    <t>Tránsito de Salida 48 vacío</t>
  </si>
  <si>
    <t>Tránsito de Salida 65 cargado</t>
  </si>
  <si>
    <t>Tránsito de Salida 65 vacío</t>
  </si>
  <si>
    <t>Teus Tránsito de Salida total cargado</t>
  </si>
  <si>
    <t>Teus Tránsito de Salida total vacío</t>
  </si>
  <si>
    <t>MOVIMIENTO DE CONTENEDORES EXPRESADO EN UNIDAD / TEUS</t>
  </si>
  <si>
    <t>DIFERENCIA</t>
  </si>
  <si>
    <t>TOTAL DE CONTENEDORES IMPORTACIÓN</t>
  </si>
  <si>
    <t>TOTAL DE CONTENEDORES TRÁNSITO IMPORTACIÓN</t>
  </si>
  <si>
    <t>TOTAL DE CONTENEDORES TRÁNSITO EXPORTACIÓN</t>
  </si>
  <si>
    <t>CANTIDAD DE CONTENEDORES</t>
  </si>
  <si>
    <t xml:space="preserve"> CONTENEDORES IMPORTACIÓN</t>
  </si>
  <si>
    <t>CONTENEDORES EXPORTACIÓN</t>
  </si>
  <si>
    <t xml:space="preserve"> CONTENEDORES TRÁNSITO IMPORTACIÓN</t>
  </si>
  <si>
    <t>CONTENEDORES TRÁNSITO EXPORTACIÓN</t>
  </si>
  <si>
    <t>TEUS DE IMPORTACIÓN</t>
  </si>
  <si>
    <t>TEUS DE EXPORTACIÓN</t>
  </si>
  <si>
    <t>TEUS EN TRÁNSITO</t>
  </si>
  <si>
    <t>TOTAL (EN TEUS)</t>
  </si>
  <si>
    <t>TOTAL EN TEUS</t>
  </si>
  <si>
    <t>MOVIMIENTO DE CARGAS CLASIFICADAS POR TIPOS Y PUERTOS  (EN T.M.)</t>
  </si>
  <si>
    <t>TOTAL GENERAL (EN T.M.)</t>
  </si>
  <si>
    <t>VACÍOS</t>
  </si>
  <si>
    <t xml:space="preserve">CARGAS  GENERAL </t>
  </si>
  <si>
    <t>PORTACONTENEDORES</t>
  </si>
  <si>
    <t>CARGAS GENERAL</t>
  </si>
  <si>
    <t>OTROS</t>
  </si>
  <si>
    <t>PEDERNALES (CR)</t>
  </si>
  <si>
    <t>AÑO</t>
  </si>
  <si>
    <t xml:space="preserve">PUERTO </t>
  </si>
  <si>
    <t>Cargas</t>
  </si>
  <si>
    <t>Importación</t>
  </si>
  <si>
    <t xml:space="preserve"> (en T.M.)</t>
  </si>
  <si>
    <t>Exportación</t>
  </si>
  <si>
    <t>En Tránsito</t>
  </si>
  <si>
    <t xml:space="preserve">Total, Cargas </t>
  </si>
  <si>
    <t>Contenedores (TEUS)</t>
  </si>
  <si>
    <t>Cantidad Total de Pasajeros*</t>
  </si>
  <si>
    <t>Cantidad Total de Cruceros</t>
  </si>
  <si>
    <t>*Cantidad total de pasajeros = pasajeros de entrada + pasajeros en tránsito</t>
  </si>
  <si>
    <t>HAINA OCCIDENTAL</t>
  </si>
  <si>
    <t>COMPARATIVO DEL MOVIMIENTO DE CONTENEDORES CARGADOS Y VACÍOS  2024 Vs. 2023</t>
  </si>
  <si>
    <t>OCTUBRE- DICIEMBRE 2024</t>
  </si>
  <si>
    <t>TAINO  BAY</t>
  </si>
  <si>
    <t xml:space="preserve">DIFERENCIAS </t>
  </si>
  <si>
    <t>PORCENTAJES</t>
  </si>
  <si>
    <t>TOTAL, DE TEUS DE IMPORTACIÓN</t>
  </si>
  <si>
    <t>TOTAL, DE TEUS EXPORTACIÓN</t>
  </si>
  <si>
    <t>TOTAL, ENTRADA</t>
  </si>
  <si>
    <t>TOTAL, SALIDA</t>
  </si>
  <si>
    <t>TOTAL, DE TEUS EN TRÁNSITO</t>
  </si>
  <si>
    <t>TOTAL, EN TEUS</t>
  </si>
  <si>
    <t>TOTAL, DE IMPORTACIÓN</t>
  </si>
  <si>
    <t>TOTAL, DE EXPORTACIÓN</t>
  </si>
  <si>
    <t>CALDERAS BANÍ</t>
  </si>
  <si>
    <t>TOTAL, IMPORTACIÓN</t>
  </si>
  <si>
    <t>TOTAL, EXPORTACIÓN</t>
  </si>
  <si>
    <t>TOTAL, GENERAL</t>
  </si>
  <si>
    <t xml:space="preserve">TOTAL, TRÁNSITO </t>
  </si>
  <si>
    <t>SANTO DOMINGO CRUCERO</t>
  </si>
  <si>
    <t>COMPARATIVO DE LA CANTIDAD DE CRUCERISTAS VÍA MARÍTIMA  2024 Vs 2023</t>
  </si>
  <si>
    <t xml:space="preserve">PUERTOS Y/O TERMINALES </t>
  </si>
  <si>
    <t>MOVIMIENTO DE EMBARCACIONES. ESTADÍSTICA ENERO-MARZO  2025</t>
  </si>
  <si>
    <t>ENERO-MARZO 2025</t>
  </si>
  <si>
    <t>MOVIMIENTO  DE EMBARCACIONES LLEGADAS TRIMESTRE  ENERO-MARZO 2025 Vs. 2024</t>
  </si>
  <si>
    <t>T1 2024</t>
  </si>
  <si>
    <t>T1 2025</t>
  </si>
  <si>
    <r>
      <t xml:space="preserve">En el Trimestre  Enero-Marzo  2025, presentamos en los puertos un total general de </t>
    </r>
    <r>
      <rPr>
        <b/>
        <sz val="11"/>
        <color theme="1"/>
        <rFont val="Cambria"/>
        <family val="1"/>
      </rPr>
      <t xml:space="preserve">1,626 </t>
    </r>
    <r>
      <rPr>
        <sz val="11"/>
        <color theme="1"/>
        <rFont val="Cambria"/>
        <family val="1"/>
      </rPr>
      <t xml:space="preserve">embarcaciones. </t>
    </r>
  </si>
  <si>
    <t>PORTACONTENEDOR</t>
  </si>
  <si>
    <t xml:space="preserve"> ENERO-MARZO 2025</t>
  </si>
  <si>
    <t>ENERO</t>
  </si>
  <si>
    <t>FEBRERO</t>
  </si>
  <si>
    <t>MARZO</t>
  </si>
  <si>
    <t>TRIMESTRE ENERO-MARZO 2025</t>
  </si>
  <si>
    <r>
      <t xml:space="preserve">En el trimestre  Enero-Marzo 2025 obtuvimos un total de </t>
    </r>
    <r>
      <rPr>
        <b/>
        <i/>
        <sz val="10"/>
        <color theme="1"/>
        <rFont val="Cambria"/>
        <family val="1"/>
      </rPr>
      <t xml:space="preserve">1,626 </t>
    </r>
    <r>
      <rPr>
        <i/>
        <sz val="10"/>
        <color theme="1"/>
        <rFont val="Cambria"/>
        <family val="1"/>
      </rPr>
      <t>embarcaciones por los diferentes puertos.</t>
    </r>
  </si>
  <si>
    <t>TRIMESTRE ENERO-MARZO  2025</t>
  </si>
  <si>
    <t>MOVIMIENTO DE CONTENEDORES ENERO-MARZO  2025</t>
  </si>
  <si>
    <t>Enero - Marzo 2024</t>
  </si>
  <si>
    <t>Enero - Marzo 2025</t>
  </si>
  <si>
    <t>ENERO-MARZO 2025 Vs. 2024</t>
  </si>
  <si>
    <t>Mes</t>
  </si>
  <si>
    <t>Año</t>
  </si>
  <si>
    <t>Refrigerado 20 cargado</t>
  </si>
  <si>
    <t>Refrigerado 20 vacío</t>
  </si>
  <si>
    <t>Refrigerado 40 cargado</t>
  </si>
  <si>
    <t>Refrigerado 40 vacío</t>
  </si>
  <si>
    <t>Refrigerado 45 cargado</t>
  </si>
  <si>
    <t>Refrigerado 45 vacío</t>
  </si>
  <si>
    <t>Enero</t>
  </si>
  <si>
    <t>Febrero</t>
  </si>
  <si>
    <t>Marzo</t>
  </si>
  <si>
    <t>TRÁNSITO DE ENTRADA  ENERO-MARZO 2025</t>
  </si>
  <si>
    <t>TRÁNSITO DE SALIDA  ENERO-MARZO 2025</t>
  </si>
  <si>
    <t>*T1 = Trimestre 1 (Enero-Marzo) 2025</t>
  </si>
  <si>
    <t>RESUMEN ESTADÍSTICO COMPARATIVO T1 2025 Vs. T1 2024</t>
  </si>
  <si>
    <t>COMPARATIVO DE EMBARCACIONES LLEGADAS TRIMESTRE ENERO-MARZO 2025 Vs. 2024</t>
  </si>
  <si>
    <t>MOVIMIENTO DE CONTENEDORES  ENERO-MARZO  2025 Vs. 2024</t>
  </si>
  <si>
    <t xml:space="preserve">COMPARATIVO DEL MOVIMIENTO DE CARGAS POR TIPOS (EN T.M.) </t>
  </si>
  <si>
    <t>TRIMESTRE ENERO-MARZO 2025 Vs. 2024</t>
  </si>
  <si>
    <t>COMPARATIVO DEL MOVIMIENTO  DE CARGAS (EN T.M.)                                                                                                                   ENERO- MARZO 2025 Vs 2024</t>
  </si>
  <si>
    <t>CANTIDAD DE CRUCEROS                                                                  (ENERO-MARZO 2025)</t>
  </si>
  <si>
    <t>ESTADÍSTICAS                                                                                DIRECCIÓN DE PLANIFICACIÓN Y DESARROLLO</t>
  </si>
  <si>
    <t>Publicado en abril 2025</t>
  </si>
  <si>
    <t>INFORME ESTADÍSTICO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</si>
</sst>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CUERPO)"/>
    </font>
    <font>
      <b/>
      <sz val="11"/>
      <color theme="1"/>
      <name val="Calibri (CUERPO)"/>
    </font>
    <font>
      <sz val="10"/>
      <color rgb="FFFF0000"/>
      <name val="Cambria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b/>
      <sz val="10"/>
      <color rgb="FF000000"/>
      <name val="Amasis MT Pro"/>
      <family val="1"/>
    </font>
    <font>
      <b/>
      <sz val="11"/>
      <color rgb="FF4472C4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i/>
      <sz val="8"/>
      <color theme="1"/>
      <name val="Calibri"/>
      <family val="2"/>
    </font>
    <font>
      <sz val="8"/>
      <color theme="1"/>
      <name val="Calibri"/>
      <family val="2"/>
      <scheme val="minor"/>
    </font>
    <font>
      <i/>
      <sz val="10"/>
      <color theme="1"/>
      <name val="Cambria"/>
      <family val="1"/>
    </font>
    <font>
      <b/>
      <i/>
      <sz val="10"/>
      <color theme="1"/>
      <name val="Cambria"/>
      <family val="1"/>
    </font>
    <font>
      <b/>
      <sz val="12"/>
      <color rgb="FF000000"/>
      <name val="Calibri (CUERPO)"/>
    </font>
    <font>
      <b/>
      <sz val="11"/>
      <color rgb="FF000000"/>
      <name val="Calibri (CUERPO)"/>
    </font>
    <font>
      <sz val="11"/>
      <color rgb="FFFF0000"/>
      <name val="Calibri (CUERPO)"/>
    </font>
    <font>
      <b/>
      <sz val="11"/>
      <name val="Calibri (CUERPO)"/>
    </font>
    <font>
      <b/>
      <i/>
      <sz val="9"/>
      <color theme="1"/>
      <name val="Calibri (CUERPO)"/>
    </font>
    <font>
      <sz val="10"/>
      <color theme="1"/>
      <name val="Calibri (CUERPO)"/>
    </font>
    <font>
      <b/>
      <sz val="8"/>
      <color theme="1"/>
      <name val="Calibri (CUERPO)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mbria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mbria"/>
      <family val="1"/>
    </font>
    <font>
      <b/>
      <i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name val="Calibri (CUERPO)"/>
    </font>
    <font>
      <b/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 (cuerpo)"/>
    </font>
    <font>
      <b/>
      <sz val="36"/>
      <color theme="0"/>
      <name val="Amasis MT Pro"/>
      <family val="1"/>
    </font>
    <font>
      <b/>
      <sz val="22"/>
      <color theme="0"/>
      <name val="Amasis MT Pro"/>
      <family val="1"/>
    </font>
    <font>
      <b/>
      <sz val="12"/>
      <color theme="0"/>
      <name val="Amasis MT Pro"/>
      <family val="1"/>
    </font>
    <font>
      <b/>
      <sz val="10.5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8DB4E2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rgb="FF8DB4E2"/>
      </patternFill>
    </fill>
    <fill>
      <patternFill patternType="solid">
        <fgColor theme="0"/>
        <bgColor rgb="FF8DB4E2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rgb="FF8DB4E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98">
    <xf numFmtId="0" fontId="0" fillId="0" borderId="0" xfId="0"/>
    <xf numFmtId="0" fontId="6" fillId="0" borderId="0" xfId="0" applyFont="1"/>
    <xf numFmtId="0" fontId="7" fillId="0" borderId="0" xfId="0" applyFont="1"/>
    <xf numFmtId="3" fontId="9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5" fillId="0" borderId="0" xfId="0" applyFont="1"/>
    <xf numFmtId="0" fontId="11" fillId="6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3" fillId="0" borderId="1" xfId="0" applyFont="1" applyBorder="1"/>
    <xf numFmtId="0" fontId="11" fillId="9" borderId="1" xfId="0" applyFont="1" applyFill="1" applyBorder="1" applyAlignment="1">
      <alignment horizontal="center"/>
    </xf>
    <xf numFmtId="3" fontId="10" fillId="7" borderId="1" xfId="0" applyNumberFormat="1" applyFont="1" applyFill="1" applyBorder="1" applyAlignment="1">
      <alignment horizontal="center" wrapText="1"/>
    </xf>
    <xf numFmtId="3" fontId="10" fillId="7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9" fontId="10" fillId="7" borderId="1" xfId="6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0" fontId="10" fillId="7" borderId="1" xfId="6" applyNumberFormat="1" applyFont="1" applyFill="1" applyBorder="1" applyAlignment="1" applyProtection="1">
      <alignment horizontal="center" vertical="center" wrapText="1"/>
    </xf>
    <xf numFmtId="3" fontId="10" fillId="7" borderId="1" xfId="6" applyNumberFormat="1" applyFont="1" applyFill="1" applyBorder="1" applyAlignment="1" applyProtection="1">
      <alignment horizontal="center" vertical="center" wrapText="1"/>
    </xf>
    <xf numFmtId="3" fontId="11" fillId="5" borderId="1" xfId="6" applyNumberFormat="1" applyFont="1" applyFill="1" applyBorder="1" applyAlignment="1" applyProtection="1">
      <alignment horizontal="center" vertical="center" wrapText="1"/>
    </xf>
    <xf numFmtId="164" fontId="10" fillId="7" borderId="1" xfId="6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20" fillId="0" borderId="1" xfId="0" applyFont="1" applyBorder="1"/>
    <xf numFmtId="3" fontId="20" fillId="0" borderId="1" xfId="0" applyNumberFormat="1" applyFont="1" applyBorder="1" applyAlignment="1">
      <alignment horizontal="center"/>
    </xf>
    <xf numFmtId="9" fontId="20" fillId="0" borderId="1" xfId="2" applyFont="1" applyBorder="1" applyAlignment="1">
      <alignment horizontal="center"/>
    </xf>
    <xf numFmtId="3" fontId="21" fillId="5" borderId="1" xfId="0" applyNumberFormat="1" applyFont="1" applyFill="1" applyBorder="1" applyAlignment="1">
      <alignment horizontal="center"/>
    </xf>
    <xf numFmtId="9" fontId="21" fillId="5" borderId="1" xfId="2" applyFont="1" applyFill="1" applyBorder="1" applyAlignment="1">
      <alignment horizontal="center"/>
    </xf>
    <xf numFmtId="0" fontId="5" fillId="9" borderId="1" xfId="3" applyFont="1" applyFill="1" applyBorder="1" applyAlignment="1" applyProtection="1">
      <alignment horizontal="center" wrapText="1"/>
    </xf>
    <xf numFmtId="9" fontId="11" fillId="5" borderId="1" xfId="2" applyFont="1" applyFill="1" applyBorder="1" applyAlignment="1" applyProtection="1">
      <alignment horizontal="center" vertical="center" wrapText="1"/>
    </xf>
    <xf numFmtId="9" fontId="11" fillId="5" borderId="1" xfId="6" applyNumberFormat="1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14" fontId="2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2" applyFont="1" applyBorder="1" applyAlignment="1">
      <alignment horizontal="center"/>
    </xf>
    <xf numFmtId="3" fontId="8" fillId="5" borderId="1" xfId="0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9" fontId="8" fillId="4" borderId="1" xfId="2" applyFont="1" applyFill="1" applyBorder="1" applyAlignment="1">
      <alignment horizontal="center"/>
    </xf>
    <xf numFmtId="0" fontId="26" fillId="5" borderId="1" xfId="0" applyFont="1" applyFill="1" applyBorder="1" applyAlignment="1">
      <alignment horizontal="left" wrapText="1"/>
    </xf>
    <xf numFmtId="0" fontId="26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/>
    </xf>
    <xf numFmtId="3" fontId="26" fillId="3" borderId="1" xfId="0" applyNumberFormat="1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3" fontId="12" fillId="1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9" fontId="8" fillId="0" borderId="1" xfId="2" applyFont="1" applyBorder="1" applyAlignment="1">
      <alignment horizontal="center"/>
    </xf>
    <xf numFmtId="9" fontId="8" fillId="5" borderId="1" xfId="2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3" fontId="10" fillId="7" borderId="1" xfId="5" applyNumberFormat="1" applyFon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3" fontId="0" fillId="7" borderId="1" xfId="5" applyNumberFormat="1" applyFont="1" applyFill="1" applyBorder="1" applyAlignment="1">
      <alignment horizontal="center"/>
    </xf>
    <xf numFmtId="3" fontId="10" fillId="7" borderId="1" xfId="6" applyNumberFormat="1" applyFont="1" applyFill="1" applyBorder="1" applyAlignment="1">
      <alignment horizontal="center"/>
    </xf>
    <xf numFmtId="1" fontId="10" fillId="7" borderId="1" xfId="6" applyNumberFormat="1" applyFont="1" applyFill="1" applyBorder="1" applyAlignment="1">
      <alignment horizontal="center"/>
    </xf>
    <xf numFmtId="3" fontId="25" fillId="7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9" fontId="10" fillId="0" borderId="1" xfId="2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10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0" fontId="11" fillId="7" borderId="1" xfId="0" applyFont="1" applyFill="1" applyBorder="1"/>
    <xf numFmtId="0" fontId="8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wrapText="1"/>
    </xf>
    <xf numFmtId="0" fontId="31" fillId="10" borderId="9" xfId="0" applyFont="1" applyFill="1" applyBorder="1" applyAlignment="1">
      <alignment horizontal="center" vertical="center" wrapText="1"/>
    </xf>
    <xf numFmtId="3" fontId="27" fillId="10" borderId="9" xfId="0" applyNumberFormat="1" applyFont="1" applyFill="1" applyBorder="1" applyAlignment="1">
      <alignment horizontal="center" vertical="center" wrapText="1"/>
    </xf>
    <xf numFmtId="3" fontId="32" fillId="0" borderId="1" xfId="1" applyNumberFormat="1" applyFont="1" applyBorder="1" applyAlignment="1">
      <alignment horizontal="center"/>
    </xf>
    <xf numFmtId="3" fontId="33" fillId="0" borderId="1" xfId="4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0" fontId="12" fillId="6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3" fontId="28" fillId="10" borderId="9" xfId="0" applyNumberFormat="1" applyFont="1" applyFill="1" applyBorder="1" applyAlignment="1">
      <alignment horizontal="center" vertical="center" wrapText="1"/>
    </xf>
    <xf numFmtId="9" fontId="28" fillId="10" borderId="9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0" fillId="7" borderId="0" xfId="0" applyFill="1"/>
    <xf numFmtId="0" fontId="22" fillId="7" borderId="0" xfId="0" applyFont="1" applyFill="1" applyAlignment="1">
      <alignment vertical="center"/>
    </xf>
    <xf numFmtId="0" fontId="20" fillId="7" borderId="0" xfId="0" applyFont="1" applyFill="1"/>
    <xf numFmtId="0" fontId="30" fillId="7" borderId="0" xfId="0" applyFont="1" applyFill="1" applyAlignment="1">
      <alignment vertical="center"/>
    </xf>
    <xf numFmtId="0" fontId="6" fillId="7" borderId="0" xfId="0" applyFont="1" applyFill="1"/>
    <xf numFmtId="0" fontId="5" fillId="7" borderId="0" xfId="0" applyFont="1" applyFill="1"/>
    <xf numFmtId="0" fontId="15" fillId="7" borderId="0" xfId="0" applyFont="1" applyFill="1"/>
    <xf numFmtId="0" fontId="7" fillId="7" borderId="0" xfId="0" applyFont="1" applyFill="1"/>
    <xf numFmtId="0" fontId="8" fillId="7" borderId="0" xfId="0" applyFont="1" applyFill="1" applyAlignment="1">
      <alignment horizontal="center"/>
    </xf>
    <xf numFmtId="14" fontId="22" fillId="7" borderId="0" xfId="0" applyNumberFormat="1" applyFont="1" applyFill="1" applyAlignment="1">
      <alignment horizontal="left"/>
    </xf>
    <xf numFmtId="9" fontId="6" fillId="7" borderId="0" xfId="2" applyFont="1" applyFill="1"/>
    <xf numFmtId="0" fontId="8" fillId="7" borderId="0" xfId="0" applyFont="1" applyFill="1"/>
    <xf numFmtId="0" fontId="24" fillId="7" borderId="0" xfId="0" applyFont="1" applyFill="1"/>
    <xf numFmtId="0" fontId="11" fillId="7" borderId="0" xfId="0" applyFont="1" applyFill="1" applyAlignment="1">
      <alignment horizontal="center"/>
    </xf>
    <xf numFmtId="0" fontId="11" fillId="7" borderId="0" xfId="0" applyFont="1" applyFill="1"/>
    <xf numFmtId="0" fontId="24" fillId="7" borderId="0" xfId="0" applyFont="1" applyFill="1" applyAlignment="1">
      <alignment horizontal="center"/>
    </xf>
    <xf numFmtId="0" fontId="14" fillId="7" borderId="0" xfId="0" applyFont="1" applyFill="1"/>
    <xf numFmtId="0" fontId="10" fillId="7" borderId="0" xfId="0" applyFont="1" applyFill="1"/>
    <xf numFmtId="0" fontId="18" fillId="7" borderId="0" xfId="0" applyFont="1" applyFill="1"/>
    <xf numFmtId="3" fontId="7" fillId="7" borderId="0" xfId="0" applyNumberFormat="1" applyFont="1" applyFill="1"/>
    <xf numFmtId="14" fontId="7" fillId="7" borderId="4" xfId="0" applyNumberFormat="1" applyFont="1" applyFill="1" applyBorder="1" applyAlignment="1">
      <alignment horizontal="left"/>
    </xf>
    <xf numFmtId="0" fontId="17" fillId="7" borderId="0" xfId="0" applyFont="1" applyFill="1"/>
    <xf numFmtId="0" fontId="5" fillId="7" borderId="5" xfId="0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21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wrapText="1"/>
    </xf>
    <xf numFmtId="0" fontId="19" fillId="7" borderId="0" xfId="0" applyFont="1" applyFill="1"/>
    <xf numFmtId="0" fontId="16" fillId="7" borderId="0" xfId="0" applyFont="1" applyFill="1"/>
    <xf numFmtId="0" fontId="21" fillId="7" borderId="0" xfId="0" applyFont="1" applyFill="1"/>
    <xf numFmtId="0" fontId="6" fillId="7" borderId="0" xfId="0" applyFont="1" applyFill="1" applyAlignment="1">
      <alignment wrapText="1"/>
    </xf>
    <xf numFmtId="0" fontId="39" fillId="8" borderId="6" xfId="0" applyFont="1" applyFill="1" applyBorder="1" applyAlignment="1">
      <alignment horizontal="center" vertical="top" wrapText="1"/>
    </xf>
    <xf numFmtId="4" fontId="39" fillId="8" borderId="7" xfId="0" applyNumberFormat="1" applyFont="1" applyFill="1" applyBorder="1" applyAlignment="1">
      <alignment horizontal="center" vertical="top" wrapText="1"/>
    </xf>
    <xf numFmtId="0" fontId="40" fillId="7" borderId="0" xfId="0" applyFont="1" applyFill="1"/>
    <xf numFmtId="3" fontId="39" fillId="12" borderId="23" xfId="0" applyNumberFormat="1" applyFont="1" applyFill="1" applyBorder="1" applyAlignment="1">
      <alignment horizontal="center" vertical="center"/>
    </xf>
    <xf numFmtId="3" fontId="39" fillId="12" borderId="2" xfId="0" applyNumberFormat="1" applyFont="1" applyFill="1" applyBorder="1" applyAlignment="1">
      <alignment horizontal="center" vertical="center"/>
    </xf>
    <xf numFmtId="3" fontId="39" fillId="7" borderId="8" xfId="0" applyNumberFormat="1" applyFont="1" applyFill="1" applyBorder="1" applyAlignment="1">
      <alignment horizontal="center" vertical="top" wrapText="1"/>
    </xf>
    <xf numFmtId="9" fontId="39" fillId="7" borderId="9" xfId="2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5" fillId="7" borderId="0" xfId="0" applyNumberFormat="1" applyFont="1" applyFill="1" applyAlignment="1">
      <alignment horizontal="left"/>
    </xf>
    <xf numFmtId="0" fontId="41" fillId="7" borderId="1" xfId="0" applyFont="1" applyFill="1" applyBorder="1" applyAlignment="1">
      <alignment horizontal="left" wrapText="1"/>
    </xf>
    <xf numFmtId="9" fontId="15" fillId="0" borderId="1" xfId="2" applyFont="1" applyBorder="1" applyAlignment="1">
      <alignment horizontal="center"/>
    </xf>
    <xf numFmtId="0" fontId="41" fillId="7" borderId="1" xfId="0" applyFont="1" applyFill="1" applyBorder="1" applyAlignment="1">
      <alignment horizontal="left"/>
    </xf>
    <xf numFmtId="0" fontId="39" fillId="4" borderId="1" xfId="0" applyFont="1" applyFill="1" applyBorder="1" applyAlignment="1">
      <alignment horizontal="center" vertical="center" wrapText="1"/>
    </xf>
    <xf numFmtId="9" fontId="39" fillId="4" borderId="1" xfId="2" applyFont="1" applyFill="1" applyBorder="1" applyAlignment="1">
      <alignment horizontal="center" vertical="center" wrapText="1"/>
    </xf>
    <xf numFmtId="14" fontId="42" fillId="7" borderId="0" xfId="0" applyNumberFormat="1" applyFont="1" applyFill="1" applyAlignment="1">
      <alignment horizontal="left"/>
    </xf>
    <xf numFmtId="0" fontId="43" fillId="7" borderId="0" xfId="0" applyFont="1" applyFill="1"/>
    <xf numFmtId="14" fontId="44" fillId="7" borderId="0" xfId="0" applyNumberFormat="1" applyFont="1" applyFill="1" applyAlignment="1">
      <alignment horizontal="left"/>
    </xf>
    <xf numFmtId="14" fontId="45" fillId="7" borderId="0" xfId="0" applyNumberFormat="1" applyFont="1" applyFill="1" applyAlignment="1">
      <alignment horizontal="left"/>
    </xf>
    <xf numFmtId="14" fontId="46" fillId="7" borderId="0" xfId="0" applyNumberFormat="1" applyFont="1" applyFill="1" applyAlignment="1">
      <alignment horizontal="left"/>
    </xf>
    <xf numFmtId="3" fontId="0" fillId="7" borderId="1" xfId="0" applyNumberFormat="1" applyFill="1" applyBorder="1" applyAlignment="1">
      <alignment horizontal="center" wrapText="1"/>
    </xf>
    <xf numFmtId="3" fontId="0" fillId="7" borderId="0" xfId="0" applyNumberFormat="1" applyFill="1"/>
    <xf numFmtId="0" fontId="0" fillId="0" borderId="1" xfId="0" applyBorder="1" applyAlignment="1">
      <alignment horizontal="center"/>
    </xf>
    <xf numFmtId="3" fontId="0" fillId="7" borderId="0" xfId="0" applyNumberFormat="1" applyFill="1" applyAlignment="1">
      <alignment horizontal="center"/>
    </xf>
    <xf numFmtId="0" fontId="25" fillId="7" borderId="0" xfId="0" applyFont="1" applyFill="1"/>
    <xf numFmtId="3" fontId="0" fillId="0" borderId="1" xfId="0" applyNumberFormat="1" applyBorder="1"/>
    <xf numFmtId="14" fontId="14" fillId="7" borderId="0" xfId="0" applyNumberFormat="1" applyFont="1" applyFill="1" applyAlignment="1">
      <alignment horizontal="left"/>
    </xf>
    <xf numFmtId="14" fontId="14" fillId="0" borderId="0" xfId="0" applyNumberFormat="1" applyFont="1" applyAlignment="1">
      <alignment horizontal="left"/>
    </xf>
    <xf numFmtId="14" fontId="45" fillId="7" borderId="4" xfId="0" applyNumberFormat="1" applyFont="1" applyFill="1" applyBorder="1" applyAlignment="1">
      <alignment horizontal="left"/>
    </xf>
    <xf numFmtId="0" fontId="48" fillId="7" borderId="0" xfId="0" applyFont="1" applyFill="1"/>
    <xf numFmtId="0" fontId="49" fillId="9" borderId="1" xfId="0" applyFont="1" applyFill="1" applyBorder="1" applyAlignment="1">
      <alignment horizontal="center"/>
    </xf>
    <xf numFmtId="0" fontId="49" fillId="9" borderId="1" xfId="0" applyFont="1" applyFill="1" applyBorder="1" applyAlignment="1">
      <alignment horizontal="center" wrapText="1"/>
    </xf>
    <xf numFmtId="0" fontId="22" fillId="9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left"/>
    </xf>
    <xf numFmtId="3" fontId="50" fillId="7" borderId="1" xfId="0" applyNumberFormat="1" applyFont="1" applyFill="1" applyBorder="1" applyAlignment="1">
      <alignment horizontal="center" wrapText="1"/>
    </xf>
    <xf numFmtId="3" fontId="49" fillId="7" borderId="1" xfId="0" applyNumberFormat="1" applyFont="1" applyFill="1" applyBorder="1" applyAlignment="1">
      <alignment horizontal="center" wrapText="1"/>
    </xf>
    <xf numFmtId="3" fontId="50" fillId="7" borderId="1" xfId="0" applyNumberFormat="1" applyFont="1" applyFill="1" applyBorder="1" applyAlignment="1">
      <alignment horizontal="center"/>
    </xf>
    <xf numFmtId="3" fontId="51" fillId="0" borderId="1" xfId="7" applyNumberFormat="1" applyFont="1" applyBorder="1" applyAlignment="1">
      <alignment horizontal="center"/>
    </xf>
    <xf numFmtId="3" fontId="51" fillId="0" borderId="1" xfId="0" applyNumberFormat="1" applyFont="1" applyBorder="1" applyAlignment="1">
      <alignment horizontal="center"/>
    </xf>
    <xf numFmtId="0" fontId="49" fillId="6" borderId="1" xfId="0" applyFont="1" applyFill="1" applyBorder="1" applyAlignment="1">
      <alignment horizontal="left"/>
    </xf>
    <xf numFmtId="3" fontId="49" fillId="6" borderId="1" xfId="0" applyNumberFormat="1" applyFont="1" applyFill="1" applyBorder="1" applyAlignment="1">
      <alignment horizontal="center" wrapText="1"/>
    </xf>
    <xf numFmtId="0" fontId="50" fillId="7" borderId="1" xfId="0" applyFont="1" applyFill="1" applyBorder="1" applyAlignment="1">
      <alignment horizontal="center" wrapText="1"/>
    </xf>
    <xf numFmtId="0" fontId="50" fillId="7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3" fontId="50" fillId="7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/>
    </xf>
    <xf numFmtId="3" fontId="50" fillId="7" borderId="1" xfId="8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3" fontId="50" fillId="7" borderId="1" xfId="6" applyNumberFormat="1" applyFont="1" applyFill="1" applyBorder="1" applyAlignment="1" applyProtection="1">
      <alignment horizontal="center"/>
    </xf>
    <xf numFmtId="3" fontId="49" fillId="6" borderId="1" xfId="0" applyNumberFormat="1" applyFont="1" applyFill="1" applyBorder="1" applyAlignment="1">
      <alignment horizontal="center"/>
    </xf>
    <xf numFmtId="164" fontId="50" fillId="7" borderId="1" xfId="6" applyNumberFormat="1" applyFont="1" applyFill="1" applyBorder="1" applyAlignment="1" applyProtection="1">
      <alignment horizontal="center"/>
    </xf>
    <xf numFmtId="0" fontId="49" fillId="5" borderId="1" xfId="0" applyFont="1" applyFill="1" applyBorder="1" applyAlignment="1">
      <alignment horizontal="left"/>
    </xf>
    <xf numFmtId="3" fontId="49" fillId="5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3" fontId="0" fillId="0" borderId="1" xfId="1" applyNumberFormat="1" applyFont="1" applyBorder="1" applyAlignment="1">
      <alignment horizontal="center"/>
    </xf>
    <xf numFmtId="14" fontId="0" fillId="7" borderId="1" xfId="0" applyNumberFormat="1" applyFill="1" applyBorder="1" applyAlignment="1">
      <alignment horizontal="left"/>
    </xf>
    <xf numFmtId="3" fontId="0" fillId="7" borderId="1" xfId="1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wrapText="1"/>
    </xf>
    <xf numFmtId="3" fontId="0" fillId="10" borderId="1" xfId="0" applyNumberFormat="1" applyFill="1" applyBorder="1" applyAlignment="1">
      <alignment horizontal="center" wrapText="1"/>
    </xf>
    <xf numFmtId="3" fontId="0" fillId="10" borderId="1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9" fontId="0" fillId="10" borderId="1" xfId="2" applyFont="1" applyFill="1" applyBorder="1" applyAlignment="1">
      <alignment horizontal="center"/>
    </xf>
    <xf numFmtId="9" fontId="8" fillId="6" borderId="1" xfId="2" applyFon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14" fillId="15" borderId="1" xfId="0" applyNumberFormat="1" applyFont="1" applyFill="1" applyBorder="1" applyAlignment="1">
      <alignment horizontal="center"/>
    </xf>
    <xf numFmtId="14" fontId="35" fillId="7" borderId="0" xfId="0" applyNumberFormat="1" applyFont="1" applyFill="1" applyAlignment="1">
      <alignment horizontal="left"/>
    </xf>
    <xf numFmtId="3" fontId="8" fillId="7" borderId="1" xfId="0" applyNumberFormat="1" applyFont="1" applyFill="1" applyBorder="1" applyAlignment="1">
      <alignment horizontal="center"/>
    </xf>
    <xf numFmtId="0" fontId="35" fillId="7" borderId="0" xfId="0" applyFont="1" applyFill="1"/>
    <xf numFmtId="0" fontId="45" fillId="7" borderId="0" xfId="0" applyFont="1" applyFill="1"/>
    <xf numFmtId="0" fontId="53" fillId="7" borderId="0" xfId="0" applyFont="1" applyFill="1" applyAlignment="1">
      <alignment horizontal="center" wrapText="1"/>
    </xf>
    <xf numFmtId="0" fontId="21" fillId="16" borderId="1" xfId="0" applyFont="1" applyFill="1" applyBorder="1" applyAlignment="1">
      <alignment horizontal="center" wrapText="1"/>
    </xf>
    <xf numFmtId="0" fontId="21" fillId="16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wrapText="1"/>
    </xf>
    <xf numFmtId="0" fontId="11" fillId="16" borderId="1" xfId="0" applyFont="1" applyFill="1" applyBorder="1" applyAlignment="1">
      <alignment horizontal="center"/>
    </xf>
    <xf numFmtId="0" fontId="41" fillId="16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55" fillId="7" borderId="1" xfId="0" applyFont="1" applyFill="1" applyBorder="1" applyAlignment="1">
      <alignment horizontal="center" wrapText="1"/>
    </xf>
    <xf numFmtId="0" fontId="55" fillId="7" borderId="1" xfId="0" applyFon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3" fontId="0" fillId="6" borderId="1" xfId="0" applyNumberFormat="1" applyFill="1" applyBorder="1" applyAlignment="1">
      <alignment horizontal="center"/>
    </xf>
    <xf numFmtId="14" fontId="56" fillId="7" borderId="0" xfId="0" applyNumberFormat="1" applyFont="1" applyFill="1" applyAlignment="1">
      <alignment horizontal="left"/>
    </xf>
    <xf numFmtId="9" fontId="11" fillId="0" borderId="1" xfId="2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0" fontId="11" fillId="6" borderId="1" xfId="0" applyFont="1" applyFill="1" applyBorder="1"/>
    <xf numFmtId="3" fontId="11" fillId="6" borderId="1" xfId="0" applyNumberFormat="1" applyFont="1" applyFill="1" applyBorder="1" applyAlignment="1">
      <alignment horizontal="center"/>
    </xf>
    <xf numFmtId="9" fontId="11" fillId="6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0" fillId="6" borderId="1" xfId="0" applyFill="1" applyBorder="1"/>
    <xf numFmtId="0" fontId="8" fillId="4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/>
    </xf>
    <xf numFmtId="3" fontId="5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57" fillId="17" borderId="0" xfId="0" applyFont="1" applyFill="1"/>
    <xf numFmtId="0" fontId="60" fillId="17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 wrapText="1"/>
    </xf>
    <xf numFmtId="0" fontId="29" fillId="6" borderId="1" xfId="0" applyFont="1" applyFill="1" applyBorder="1" applyAlignment="1">
      <alignment horizontal="center"/>
    </xf>
    <xf numFmtId="0" fontId="61" fillId="17" borderId="0" xfId="0" applyFont="1" applyFill="1" applyAlignment="1">
      <alignment horizontal="center" vertical="center"/>
    </xf>
    <xf numFmtId="0" fontId="62" fillId="17" borderId="0" xfId="0" applyFont="1" applyFill="1" applyAlignment="1">
      <alignment horizontal="center" vertical="center"/>
    </xf>
    <xf numFmtId="0" fontId="59" fillId="17" borderId="0" xfId="0" applyFont="1" applyFill="1" applyAlignment="1">
      <alignment horizontal="center" vertical="center"/>
    </xf>
    <xf numFmtId="0" fontId="60" fillId="17" borderId="0" xfId="0" applyFont="1" applyFill="1" applyAlignment="1">
      <alignment horizontal="center" wrapText="1"/>
    </xf>
    <xf numFmtId="0" fontId="30" fillId="7" borderId="22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9" fontId="28" fillId="10" borderId="18" xfId="0" applyNumberFormat="1" applyFont="1" applyFill="1" applyBorder="1" applyAlignment="1">
      <alignment horizontal="center" vertical="center" wrapText="1"/>
    </xf>
    <xf numFmtId="9" fontId="28" fillId="10" borderId="14" xfId="0" applyNumberFormat="1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14" xfId="0" applyFont="1" applyFill="1" applyBorder="1" applyAlignment="1">
      <alignment horizontal="center" vertical="center" wrapText="1"/>
    </xf>
    <xf numFmtId="3" fontId="27" fillId="10" borderId="18" xfId="0" applyNumberFormat="1" applyFont="1" applyFill="1" applyBorder="1" applyAlignment="1">
      <alignment horizontal="center" vertical="center" wrapText="1"/>
    </xf>
    <xf numFmtId="3" fontId="27" fillId="10" borderId="14" xfId="0" applyNumberFormat="1" applyFont="1" applyFill="1" applyBorder="1" applyAlignment="1">
      <alignment horizontal="center" vertical="center" wrapText="1"/>
    </xf>
    <xf numFmtId="3" fontId="28" fillId="10" borderId="18" xfId="0" applyNumberFormat="1" applyFont="1" applyFill="1" applyBorder="1" applyAlignment="1">
      <alignment horizontal="center" vertical="center" wrapText="1"/>
    </xf>
    <xf numFmtId="3" fontId="28" fillId="10" borderId="14" xfId="0" applyNumberFormat="1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vertical="center" wrapText="1"/>
    </xf>
    <xf numFmtId="0" fontId="27" fillId="10" borderId="14" xfId="0" applyFont="1" applyFill="1" applyBorder="1" applyAlignment="1">
      <alignment vertical="center" wrapText="1"/>
    </xf>
    <xf numFmtId="0" fontId="34" fillId="7" borderId="21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3" fontId="27" fillId="10" borderId="19" xfId="0" applyNumberFormat="1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 wrapText="1"/>
    </xf>
    <xf numFmtId="3" fontId="27" fillId="10" borderId="0" xfId="0" applyNumberFormat="1" applyFont="1" applyFill="1" applyAlignment="1">
      <alignment horizontal="center" vertical="center" wrapText="1"/>
    </xf>
    <xf numFmtId="3" fontId="27" fillId="10" borderId="20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5" fillId="7" borderId="0" xfId="0" applyFont="1" applyFill="1"/>
    <xf numFmtId="0" fontId="16" fillId="7" borderId="0" xfId="0" applyFont="1" applyFill="1" applyAlignment="1">
      <alignment horizontal="center"/>
    </xf>
    <xf numFmtId="0" fontId="38" fillId="11" borderId="3" xfId="0" applyFont="1" applyFill="1" applyBorder="1" applyAlignment="1">
      <alignment horizontal="center" vertical="top" wrapText="1"/>
    </xf>
    <xf numFmtId="0" fontId="39" fillId="11" borderId="3" xfId="0" applyFont="1" applyFill="1" applyBorder="1" applyAlignment="1">
      <alignment horizontal="center" vertical="top" wrapText="1"/>
    </xf>
    <xf numFmtId="0" fontId="39" fillId="12" borderId="16" xfId="0" applyFont="1" applyFill="1" applyBorder="1" applyAlignment="1">
      <alignment horizontal="center" vertical="center" wrapText="1"/>
    </xf>
    <xf numFmtId="0" fontId="39" fillId="12" borderId="21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9" fillId="12" borderId="12" xfId="0" applyFont="1" applyFill="1" applyBorder="1" applyAlignment="1">
      <alignment horizontal="center" vertical="center" wrapText="1"/>
    </xf>
    <xf numFmtId="0" fontId="39" fillId="12" borderId="22" xfId="0" applyFont="1" applyFill="1" applyBorder="1" applyAlignment="1">
      <alignment horizontal="center" vertical="center" wrapText="1"/>
    </xf>
    <xf numFmtId="0" fontId="39" fillId="12" borderId="9" xfId="0" applyFont="1" applyFill="1" applyBorder="1" applyAlignment="1">
      <alignment horizontal="center" vertical="center" wrapText="1"/>
    </xf>
    <xf numFmtId="14" fontId="47" fillId="9" borderId="1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14" fontId="2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23" fillId="7" borderId="0" xfId="0" applyFont="1" applyFill="1" applyAlignment="1">
      <alignment horizontal="center" wrapText="1"/>
    </xf>
    <xf numFmtId="0" fontId="8" fillId="0" borderId="5" xfId="0" applyFont="1" applyBorder="1" applyAlignment="1">
      <alignment horizontal="center" wrapText="1"/>
    </xf>
  </cellXfs>
  <cellStyles count="9">
    <cellStyle name="Comma 2" xfId="6" xr:uid="{00000000-0005-0000-0000-000000000000}"/>
    <cellStyle name="Millares" xfId="1" builtinId="3"/>
    <cellStyle name="Millares 10" xfId="5" xr:uid="{00000000-0005-0000-0000-000002000000}"/>
    <cellStyle name="Millares 2" xfId="8" xr:uid="{00000000-0005-0000-0000-000003000000}"/>
    <cellStyle name="Neutral" xfId="3" builtinId="28"/>
    <cellStyle name="Normal" xfId="0" builtinId="0"/>
    <cellStyle name="Normal 2" xfId="7" xr:uid="{00000000-0005-0000-0000-000006000000}"/>
    <cellStyle name="Normal_PASJERO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latin typeface="+mn-lt"/>
              </a:rPr>
              <a:t>CANTIDAD</a:t>
            </a:r>
            <a:r>
              <a:rPr lang="es-DO" sz="1200" b="1" baseline="0">
                <a:latin typeface="+mn-lt"/>
              </a:rPr>
              <a:t> DE EMBARCACCIONES ARRIBADAS POR PUERTOS  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ENERO- MARZO 2025</a:t>
            </a:r>
            <a:endParaRPr lang="es-DO" sz="12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977869459944431E-2"/>
          <c:y val="0.18109554141533557"/>
          <c:w val="0.92602213054005555"/>
          <c:h val="0.530262112875603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'EMBARCACIONES '!$B$42:$B$64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'EMBARCACIONES '!$C$42:$C$64</c:f>
              <c:numCache>
                <c:formatCode>#,##0</c:formatCode>
                <c:ptCount val="23"/>
                <c:pt idx="0">
                  <c:v>81</c:v>
                </c:pt>
                <c:pt idx="1">
                  <c:v>3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0</c:v>
                </c:pt>
                <c:pt idx="7">
                  <c:v>230</c:v>
                </c:pt>
                <c:pt idx="8">
                  <c:v>71</c:v>
                </c:pt>
                <c:pt idx="9">
                  <c:v>77</c:v>
                </c:pt>
                <c:pt idx="10">
                  <c:v>116</c:v>
                </c:pt>
                <c:pt idx="11">
                  <c:v>131</c:v>
                </c:pt>
                <c:pt idx="12">
                  <c:v>27</c:v>
                </c:pt>
                <c:pt idx="13">
                  <c:v>8</c:v>
                </c:pt>
                <c:pt idx="14">
                  <c:v>12</c:v>
                </c:pt>
                <c:pt idx="15">
                  <c:v>146</c:v>
                </c:pt>
                <c:pt idx="16">
                  <c:v>6</c:v>
                </c:pt>
                <c:pt idx="17">
                  <c:v>117</c:v>
                </c:pt>
                <c:pt idx="18">
                  <c:v>298</c:v>
                </c:pt>
                <c:pt idx="19">
                  <c:v>5</c:v>
                </c:pt>
                <c:pt idx="20">
                  <c:v>43</c:v>
                </c:pt>
                <c:pt idx="21" formatCode="General">
                  <c:v>80</c:v>
                </c:pt>
                <c:pt idx="2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5-48FE-BFE6-8000F5DDE0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741375"/>
        <c:axId val="589749535"/>
        <c:axId val="0"/>
      </c:bar3DChart>
      <c:catAx>
        <c:axId val="58974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749535"/>
        <c:crosses val="autoZero"/>
        <c:auto val="1"/>
        <c:lblAlgn val="ctr"/>
        <c:lblOffset val="100"/>
        <c:noMultiLvlLbl val="0"/>
      </c:catAx>
      <c:valAx>
        <c:axId val="5897495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8974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DE EXPORTACIÓN EN TRÁNSITO, CARGADOS Y VACÍOS ENERO-MARZO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2025 Vs. 2024</a:t>
            </a:r>
            <a:r>
              <a:rPr lang="es-DO" sz="1000" b="1" baseline="0">
                <a:latin typeface="+mn-lt"/>
              </a:rPr>
              <a:t> </a:t>
            </a:r>
          </a:p>
          <a:p>
            <a:pPr>
              <a:defRPr/>
            </a:pPr>
            <a:r>
              <a:rPr lang="es-DO" sz="1000" b="1" baseline="0">
                <a:latin typeface="+mn-lt"/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>
        <c:manualLayout>
          <c:xMode val="edge"/>
          <c:yMode val="edge"/>
          <c:x val="0.10406435940784814"/>
          <c:y val="1.8530526342821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TEUS'!$C$169</c:f>
              <c:strCache>
                <c:ptCount val="1"/>
                <c:pt idx="0">
                  <c:v>Enero - Marzo 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TEUS'!$B$170:$B$171</c:f>
              <c:strCache>
                <c:ptCount val="2"/>
                <c:pt idx="0">
                  <c:v>CARGADOS</c:v>
                </c:pt>
                <c:pt idx="1">
                  <c:v>VACÍOS</c:v>
                </c:pt>
              </c:strCache>
            </c:strRef>
          </c:cat>
          <c:val>
            <c:numRef>
              <c:f>'CONTENEDORES TEUS'!$C$170:$C$171</c:f>
              <c:numCache>
                <c:formatCode>#,##0</c:formatCode>
                <c:ptCount val="2"/>
                <c:pt idx="0">
                  <c:v>79422.5</c:v>
                </c:pt>
                <c:pt idx="1">
                  <c:v>22751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D-4CAE-9853-93115DABFE12}"/>
            </c:ext>
          </c:extLst>
        </c:ser>
        <c:ser>
          <c:idx val="1"/>
          <c:order val="1"/>
          <c:tx>
            <c:strRef>
              <c:f>'CONTENEDORES TEUS'!$D$169</c:f>
              <c:strCache>
                <c:ptCount val="1"/>
                <c:pt idx="0">
                  <c:v>Enero - Marzo 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TEUS'!$B$170:$B$171</c:f>
              <c:strCache>
                <c:ptCount val="2"/>
                <c:pt idx="0">
                  <c:v>CARGADOS</c:v>
                </c:pt>
                <c:pt idx="1">
                  <c:v>VACÍOS</c:v>
                </c:pt>
              </c:strCache>
            </c:strRef>
          </c:cat>
          <c:val>
            <c:numRef>
              <c:f>'CONTENEDORES TEUS'!$D$170:$D$171</c:f>
              <c:numCache>
                <c:formatCode>#,##0</c:formatCode>
                <c:ptCount val="2"/>
                <c:pt idx="0">
                  <c:v>79003</c:v>
                </c:pt>
                <c:pt idx="1">
                  <c:v>27994.25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D-4CAE-9853-93115DABF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22489856"/>
        <c:axId val="1113748032"/>
      </c:barChart>
      <c:catAx>
        <c:axId val="82248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13748032"/>
        <c:crosses val="autoZero"/>
        <c:auto val="1"/>
        <c:lblAlgn val="ctr"/>
        <c:lblOffset val="100"/>
        <c:noMultiLvlLbl val="0"/>
      </c:catAx>
      <c:valAx>
        <c:axId val="11137480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248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GRÁFICA</a:t>
            </a:r>
            <a:r>
              <a:rPr lang="es-DO" sz="1100" b="1" baseline="0">
                <a:latin typeface="+mn-lt"/>
              </a:rPr>
              <a:t>  COMPARATIVA DEL  MOVIMIENTO DE CONTENEDORES EN IMPORTACIÓN 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</a:rPr>
              <a:t> ENERO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- MARZO 2025 Vs. 2024)</a:t>
            </a:r>
            <a:endParaRPr lang="es-DO" sz="1100" b="1" baseline="0">
              <a:latin typeface="+mn-lt"/>
            </a:endParaRPr>
          </a:p>
          <a:p>
            <a:pPr>
              <a:defRPr/>
            </a:pPr>
            <a:r>
              <a:rPr lang="es-DO" sz="1100" b="1" baseline="0">
                <a:latin typeface="+mn-lt"/>
              </a:rPr>
              <a:t> (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DATOS EXPRESADOS EN TEUS)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TEUS'!$B$80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TEUS'!$C$79:$D$79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TEUS'!$C$80:$D$80</c:f>
              <c:numCache>
                <c:formatCode>#,##0</c:formatCode>
                <c:ptCount val="2"/>
                <c:pt idx="0">
                  <c:v>157857.25</c:v>
                </c:pt>
                <c:pt idx="1">
                  <c:v>165270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A-406D-91CC-F3EBEA7D4B8D}"/>
            </c:ext>
          </c:extLst>
        </c:ser>
        <c:ser>
          <c:idx val="1"/>
          <c:order val="1"/>
          <c:tx>
            <c:strRef>
              <c:f>'CONTENEDORES TEUS'!$B$81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TEUS'!$C$79:$D$79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TEUS'!$C$81:$D$81</c:f>
              <c:numCache>
                <c:formatCode>#,##0</c:formatCode>
                <c:ptCount val="2"/>
                <c:pt idx="0">
                  <c:v>15268.5</c:v>
                </c:pt>
                <c:pt idx="1">
                  <c:v>17489.5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A-406D-91CC-F3EBEA7D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6137248"/>
        <c:axId val="1226138688"/>
      </c:barChart>
      <c:catAx>
        <c:axId val="122613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6138688"/>
        <c:crosses val="autoZero"/>
        <c:auto val="1"/>
        <c:lblAlgn val="ctr"/>
        <c:lblOffset val="100"/>
        <c:noMultiLvlLbl val="0"/>
      </c:catAx>
      <c:valAx>
        <c:axId val="12261386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22613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Movimiento</a:t>
            </a:r>
            <a:r>
              <a:rPr lang="es-DO" b="1" baseline="0"/>
              <a:t> de Contenedores en Puertos Dominicano</a:t>
            </a:r>
          </a:p>
          <a:p>
            <a:pPr>
              <a:defRPr/>
            </a:pPr>
            <a:r>
              <a:rPr lang="es-DO" b="1" baseline="0"/>
              <a:t>Enero-Marzo 2025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35132819194515852"/>
                  <c:y val="-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3-4261-AB42-70C320233D45}"/>
                </c:ext>
              </c:extLst>
            </c:dLbl>
            <c:dLbl>
              <c:idx val="1"/>
              <c:layout>
                <c:manualLayout>
                  <c:x val="0.33933161953727492"/>
                  <c:y val="-1.383484463578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3-4261-AB42-70C320233D45}"/>
                </c:ext>
              </c:extLst>
            </c:dLbl>
            <c:dLbl>
              <c:idx val="2"/>
              <c:layout>
                <c:manualLayout>
                  <c:x val="0.20908311910882604"/>
                  <c:y val="-1.729355579473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3-4261-AB42-70C320233D45}"/>
                </c:ext>
              </c:extLst>
            </c:dLbl>
            <c:dLbl>
              <c:idx val="3"/>
              <c:layout>
                <c:manualLayout>
                  <c:x val="0.2210796915167095"/>
                  <c:y val="-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3-4261-AB42-70C320233D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'Contenedores. por unidad Ref.'!$A$92:$A$95</c:f>
              <c:strCache>
                <c:ptCount val="4"/>
                <c:pt idx="0">
                  <c:v> CONTENEDORES IMPORTACIÓN</c:v>
                </c:pt>
                <c:pt idx="1">
                  <c:v>CONTENEDORES EXPORTACIÓN</c:v>
                </c:pt>
                <c:pt idx="2">
                  <c:v> CONTENEDORES TRÁNSITO IMPORTACIÓN</c:v>
                </c:pt>
                <c:pt idx="3">
                  <c:v>CONTENEDORES TRÁNSITO EXPORTACIÓN</c:v>
                </c:pt>
              </c:strCache>
            </c:strRef>
          </c:cat>
          <c:val>
            <c:numRef>
              <c:f>'Contenedores. por unidad Ref.'!$B$92:$B$95</c:f>
              <c:numCache>
                <c:formatCode>#,##0</c:formatCode>
                <c:ptCount val="4"/>
                <c:pt idx="0">
                  <c:v>182460</c:v>
                </c:pt>
                <c:pt idx="1">
                  <c:v>183198.25</c:v>
                </c:pt>
                <c:pt idx="2">
                  <c:v>101580.75</c:v>
                </c:pt>
                <c:pt idx="3">
                  <c:v>106997.25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3-4261-AB42-70C320233D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78382399"/>
        <c:axId val="1778379039"/>
        <c:axId val="0"/>
      </c:bar3DChart>
      <c:catAx>
        <c:axId val="1778382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8379039"/>
        <c:crosses val="autoZero"/>
        <c:auto val="1"/>
        <c:lblAlgn val="ctr"/>
        <c:lblOffset val="100"/>
        <c:noMultiLvlLbl val="0"/>
      </c:catAx>
      <c:valAx>
        <c:axId val="1778379039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778382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 baseline="0">
                <a:latin typeface="+mn-lt"/>
              </a:rPr>
              <a:t>COMPARATIVO  DEL TOTAL  DE CARGAS  POR PUERTOS (EN T.M.)   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ENERO-MARZO 2025 Vs2024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35036950535836631"/>
          <c:y val="1.5904791303098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954840504519211E-2"/>
          <c:y val="0.14109896407419475"/>
          <c:w val="0.90650361256260426"/>
          <c:h val="0.663205818774930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'CARGAS G.'!$B$100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G.'!$A$101:$A$116</c:f>
              <c:strCache>
                <c:ptCount val="16"/>
                <c:pt idx="0">
                  <c:v>ARROYO BARRIL</c:v>
                </c:pt>
                <c:pt idx="1">
                  <c:v>AZUA</c:v>
                </c:pt>
                <c:pt idx="2">
                  <c:v>BARAHONA</c:v>
                </c:pt>
                <c:pt idx="3">
                  <c:v>BOCA CHICA</c:v>
                </c:pt>
                <c:pt idx="4">
                  <c:v>CAUCEDO</c:v>
                </c:pt>
                <c:pt idx="5">
                  <c:v>LA CANA</c:v>
                </c:pt>
                <c:pt idx="6">
                  <c:v>LA ROMANA</c:v>
                </c:pt>
                <c:pt idx="7">
                  <c:v>MANZANILLO</c:v>
                </c:pt>
                <c:pt idx="8">
                  <c:v>PLAZA MARINA</c:v>
                </c:pt>
                <c:pt idx="9">
                  <c:v>PUERTO PLATA</c:v>
                </c:pt>
                <c:pt idx="10">
                  <c:v>RÍO HAINA</c:v>
                </c:pt>
                <c:pt idx="11">
                  <c:v>HAINA OCCIDENTAL</c:v>
                </c:pt>
                <c:pt idx="12">
                  <c:v>PUNTA CATALINA</c:v>
                </c:pt>
                <c:pt idx="13">
                  <c:v>SAN PEDRO DE MACORÍS</c:v>
                </c:pt>
                <c:pt idx="14">
                  <c:v>SANTA BÁRBARA</c:v>
                </c:pt>
                <c:pt idx="15">
                  <c:v>SANTO DOMINGO</c:v>
                </c:pt>
              </c:strCache>
            </c:strRef>
          </c:cat>
          <c:val>
            <c:numRef>
              <c:f>'CARGAS G.'!$B$101:$B$116</c:f>
              <c:numCache>
                <c:formatCode>#,##0</c:formatCode>
                <c:ptCount val="16"/>
                <c:pt idx="0">
                  <c:v>0</c:v>
                </c:pt>
                <c:pt idx="1">
                  <c:v>47787</c:v>
                </c:pt>
                <c:pt idx="2">
                  <c:v>82887</c:v>
                </c:pt>
                <c:pt idx="3">
                  <c:v>398580</c:v>
                </c:pt>
                <c:pt idx="4">
                  <c:v>2912098</c:v>
                </c:pt>
                <c:pt idx="5">
                  <c:v>827711</c:v>
                </c:pt>
                <c:pt idx="6">
                  <c:v>68804</c:v>
                </c:pt>
                <c:pt idx="7">
                  <c:v>48166</c:v>
                </c:pt>
                <c:pt idx="8">
                  <c:v>79966</c:v>
                </c:pt>
                <c:pt idx="9">
                  <c:v>374118</c:v>
                </c:pt>
                <c:pt idx="10">
                  <c:v>2984771</c:v>
                </c:pt>
                <c:pt idx="11">
                  <c:v>0</c:v>
                </c:pt>
                <c:pt idx="12">
                  <c:v>428129</c:v>
                </c:pt>
                <c:pt idx="13">
                  <c:v>252341</c:v>
                </c:pt>
                <c:pt idx="14">
                  <c:v>0</c:v>
                </c:pt>
                <c:pt idx="15">
                  <c:v>199317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2-4936-8DB2-D6C808C5C841}"/>
            </c:ext>
          </c:extLst>
        </c:ser>
        <c:ser>
          <c:idx val="1"/>
          <c:order val="1"/>
          <c:tx>
            <c:strRef>
              <c:f>'CARGAS G.'!$C$100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G.'!$A$101:$A$116</c:f>
              <c:strCache>
                <c:ptCount val="16"/>
                <c:pt idx="0">
                  <c:v>ARROYO BARRIL</c:v>
                </c:pt>
                <c:pt idx="1">
                  <c:v>AZUA</c:v>
                </c:pt>
                <c:pt idx="2">
                  <c:v>BARAHONA</c:v>
                </c:pt>
                <c:pt idx="3">
                  <c:v>BOCA CHICA</c:v>
                </c:pt>
                <c:pt idx="4">
                  <c:v>CAUCEDO</c:v>
                </c:pt>
                <c:pt idx="5">
                  <c:v>LA CANA</c:v>
                </c:pt>
                <c:pt idx="6">
                  <c:v>LA ROMANA</c:v>
                </c:pt>
                <c:pt idx="7">
                  <c:v>MANZANILLO</c:v>
                </c:pt>
                <c:pt idx="8">
                  <c:v>PLAZA MARINA</c:v>
                </c:pt>
                <c:pt idx="9">
                  <c:v>PUERTO PLATA</c:v>
                </c:pt>
                <c:pt idx="10">
                  <c:v>RÍO HAINA</c:v>
                </c:pt>
                <c:pt idx="11">
                  <c:v>HAINA OCCIDENTAL</c:v>
                </c:pt>
                <c:pt idx="12">
                  <c:v>PUNTA CATALINA</c:v>
                </c:pt>
                <c:pt idx="13">
                  <c:v>SAN PEDRO DE MACORÍS</c:v>
                </c:pt>
                <c:pt idx="14">
                  <c:v>SANTA BÁRBARA</c:v>
                </c:pt>
                <c:pt idx="15">
                  <c:v>SANTO DOMINGO</c:v>
                </c:pt>
              </c:strCache>
            </c:strRef>
          </c:cat>
          <c:val>
            <c:numRef>
              <c:f>'CARGAS G.'!$C$101:$C$116</c:f>
              <c:numCache>
                <c:formatCode>#,##0</c:formatCode>
                <c:ptCount val="16"/>
                <c:pt idx="0">
                  <c:v>0</c:v>
                </c:pt>
                <c:pt idx="1">
                  <c:v>23432</c:v>
                </c:pt>
                <c:pt idx="2">
                  <c:v>152835</c:v>
                </c:pt>
                <c:pt idx="3">
                  <c:v>450434</c:v>
                </c:pt>
                <c:pt idx="4">
                  <c:v>2748492</c:v>
                </c:pt>
                <c:pt idx="5">
                  <c:v>840669</c:v>
                </c:pt>
                <c:pt idx="6">
                  <c:v>80784</c:v>
                </c:pt>
                <c:pt idx="7">
                  <c:v>115261</c:v>
                </c:pt>
                <c:pt idx="8">
                  <c:v>62953</c:v>
                </c:pt>
                <c:pt idx="9">
                  <c:v>402979</c:v>
                </c:pt>
                <c:pt idx="10">
                  <c:v>1785910</c:v>
                </c:pt>
                <c:pt idx="11">
                  <c:v>1770299</c:v>
                </c:pt>
                <c:pt idx="12">
                  <c:v>365462</c:v>
                </c:pt>
                <c:pt idx="13">
                  <c:v>286902</c:v>
                </c:pt>
                <c:pt idx="14">
                  <c:v>10</c:v>
                </c:pt>
                <c:pt idx="15">
                  <c:v>340808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2-4936-8DB2-D6C808C5C8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5050207"/>
        <c:axId val="564197695"/>
        <c:axId val="0"/>
      </c:bar3DChart>
      <c:catAx>
        <c:axId val="64505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4197695"/>
        <c:crosses val="autoZero"/>
        <c:auto val="1"/>
        <c:lblAlgn val="ctr"/>
        <c:lblOffset val="100"/>
        <c:noMultiLvlLbl val="0"/>
      </c:catAx>
      <c:valAx>
        <c:axId val="5641976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505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379372650184609"/>
          <c:y val="0.37218464581147392"/>
          <c:w val="6.7214296417752672E-2"/>
          <c:h val="0.15843110985033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 CARGAS EN IMPORTACIÓN, EXPORTACIÓN Y TRÁNSITO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TRIMESTRE  ENERO-MARZO 2025 Vs 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13642454564217005"/>
          <c:y val="1.1106150498560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'CARGAS G.'!$B$130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2129236678139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F8-49C0-97FC-17784480DBD2}"/>
                </c:ext>
              </c:extLst>
            </c:dLbl>
            <c:dLbl>
              <c:idx val="1"/>
              <c:layout>
                <c:manualLayout>
                  <c:x val="4.7533761412588207E-3"/>
                  <c:y val="-2.180599130876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F8-49C0-97FC-17784480DBD2}"/>
                </c:ext>
              </c:extLst>
            </c:dLbl>
            <c:dLbl>
              <c:idx val="2"/>
              <c:layout>
                <c:manualLayout>
                  <c:x val="0"/>
                  <c:y val="-1.6349503491579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F8-49C0-97FC-17784480D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G.'!$A$131:$A$133</c:f>
              <c:strCache>
                <c:ptCount val="3"/>
                <c:pt idx="0">
                  <c:v>IMPORTACIÓN</c:v>
                </c:pt>
                <c:pt idx="1">
                  <c:v>EXPORTACIÓN </c:v>
                </c:pt>
                <c:pt idx="2">
                  <c:v>TRÁNSITO</c:v>
                </c:pt>
              </c:strCache>
            </c:strRef>
          </c:cat>
          <c:val>
            <c:numRef>
              <c:f>'CARGAS G.'!$B$131:$B$133</c:f>
              <c:numCache>
                <c:formatCode>#,##0</c:formatCode>
                <c:ptCount val="3"/>
                <c:pt idx="0">
                  <c:v>5787464</c:v>
                </c:pt>
                <c:pt idx="1">
                  <c:v>1357460</c:v>
                </c:pt>
                <c:pt idx="2">
                  <c:v>1559751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7-48E5-ABAC-F7D6CB74CDDD}"/>
            </c:ext>
          </c:extLst>
        </c:ser>
        <c:ser>
          <c:idx val="1"/>
          <c:order val="1"/>
          <c:tx>
            <c:strRef>
              <c:f>'CARGAS G.'!$C$130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6913073459746911E-17"/>
                  <c:y val="-2.3726033475502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9C0-97FC-17784480DBD2}"/>
                </c:ext>
              </c:extLst>
            </c:dLbl>
            <c:dLbl>
              <c:idx val="1"/>
              <c:layout>
                <c:manualLayout>
                  <c:x val="4.7533761412588207E-3"/>
                  <c:y val="-1.9239458403266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8-49C0-97FC-17784480DBD2}"/>
                </c:ext>
              </c:extLst>
            </c:dLbl>
            <c:dLbl>
              <c:idx val="2"/>
              <c:layout>
                <c:manualLayout>
                  <c:x val="6.1111556574777416E-3"/>
                  <c:y val="-2.53226536360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F8-49C0-97FC-17784480D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G.'!$A$131:$A$133</c:f>
              <c:strCache>
                <c:ptCount val="3"/>
                <c:pt idx="0">
                  <c:v>IMPORTACIÓN</c:v>
                </c:pt>
                <c:pt idx="1">
                  <c:v>EXPORTACIÓN </c:v>
                </c:pt>
                <c:pt idx="2">
                  <c:v>TRÁNSITO</c:v>
                </c:pt>
              </c:strCache>
            </c:strRef>
          </c:cat>
          <c:val>
            <c:numRef>
              <c:f>'CARGAS G.'!$C$131:$C$133</c:f>
              <c:numCache>
                <c:formatCode>#,##0</c:formatCode>
                <c:ptCount val="3"/>
                <c:pt idx="0">
                  <c:v>6546363</c:v>
                </c:pt>
                <c:pt idx="1">
                  <c:v>1496717</c:v>
                </c:pt>
                <c:pt idx="2">
                  <c:v>1384150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7-48E5-ABAC-F7D6CB74CD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2742543"/>
        <c:axId val="1422738703"/>
        <c:axId val="0"/>
      </c:bar3DChart>
      <c:catAx>
        <c:axId val="142274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2738703"/>
        <c:crosses val="autoZero"/>
        <c:auto val="1"/>
        <c:lblAlgn val="ctr"/>
        <c:lblOffset val="100"/>
        <c:noMultiLvlLbl val="0"/>
      </c:catAx>
      <c:valAx>
        <c:axId val="1422738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2274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DEL MOVIMENTO DE CARGAS EN IMPORTACIÓN (EN T.M)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  ENERO-MARZO 2025 Vs. 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25563965519341852"/>
          <c:y val="2.5015660025165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096605575465679E-2"/>
          <c:y val="0.11562250324104928"/>
          <c:w val="0.86882283568771912"/>
          <c:h val="0.716547009391603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'CARGAS G.'!$B$40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449754863956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F0-4B2F-8C32-596574689DC5}"/>
                </c:ext>
              </c:extLst>
            </c:dLbl>
            <c:dLbl>
              <c:idx val="1"/>
              <c:layout>
                <c:manualLayout>
                  <c:x val="-5.1756331264472082E-17"/>
                  <c:y val="-4.8325162131870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F0-4B2F-8C32-596574689DC5}"/>
                </c:ext>
              </c:extLst>
            </c:dLbl>
            <c:dLbl>
              <c:idx val="2"/>
              <c:layout>
                <c:manualLayout>
                  <c:x val="0"/>
                  <c:y val="-9.6650324263740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F0-4B2F-8C32-596574689DC5}"/>
                </c:ext>
              </c:extLst>
            </c:dLbl>
            <c:dLbl>
              <c:idx val="3"/>
              <c:layout>
                <c:manualLayout>
                  <c:x val="-1.4976436287409841E-3"/>
                  <c:y val="-1.6913806746154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F0-4B2F-8C32-596574689D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G.'!$A$41:$A$44</c:f>
              <c:strCache>
                <c:ptCount val="4"/>
                <c:pt idx="0">
                  <c:v> CARGA GENERAL SUELTA</c:v>
                </c:pt>
                <c:pt idx="1">
                  <c:v> CARGA CONTENERIZADA</c:v>
                </c:pt>
                <c:pt idx="2">
                  <c:v> CARGA GRANEL SÓLIDA</c:v>
                </c:pt>
                <c:pt idx="3">
                  <c:v>CARGA GRANEL LÍQUIDA</c:v>
                </c:pt>
              </c:strCache>
            </c:strRef>
          </c:cat>
          <c:val>
            <c:numRef>
              <c:f>'CARGAS G.'!$B$41:$B$44</c:f>
              <c:numCache>
                <c:formatCode>#,##0</c:formatCode>
                <c:ptCount val="4"/>
                <c:pt idx="0">
                  <c:v>586787</c:v>
                </c:pt>
                <c:pt idx="1">
                  <c:v>1456666</c:v>
                </c:pt>
                <c:pt idx="2">
                  <c:v>1600800</c:v>
                </c:pt>
                <c:pt idx="3">
                  <c:v>2143211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D-4DD9-A42A-4D1A8F2B9897}"/>
            </c:ext>
          </c:extLst>
        </c:ser>
        <c:ser>
          <c:idx val="1"/>
          <c:order val="1"/>
          <c:tx>
            <c:strRef>
              <c:f>'CARGAS G.'!$C$40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-1.0982593072248198E-16"/>
                  <c:y val="-7.24877431978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F-4BAB-8665-E79F5DDAD5CA}"/>
                </c:ext>
              </c:extLst>
            </c:dLbl>
            <c:dLbl>
              <c:idx val="3"/>
              <c:layout>
                <c:manualLayout>
                  <c:x val="1.4976436287409841E-3"/>
                  <c:y val="-1.2081290532967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8F-4BAB-8665-E79F5DDAD5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G.'!$A$41:$A$44</c:f>
              <c:strCache>
                <c:ptCount val="4"/>
                <c:pt idx="0">
                  <c:v> CARGA GENERAL SUELTA</c:v>
                </c:pt>
                <c:pt idx="1">
                  <c:v> CARGA CONTENERIZADA</c:v>
                </c:pt>
                <c:pt idx="2">
                  <c:v> CARGA GRANEL SÓLIDA</c:v>
                </c:pt>
                <c:pt idx="3">
                  <c:v>CARGA GRANEL LÍQUIDA</c:v>
                </c:pt>
              </c:strCache>
            </c:strRef>
          </c:cat>
          <c:val>
            <c:numRef>
              <c:f>'CARGAS G.'!$C$41:$C$44</c:f>
              <c:numCache>
                <c:formatCode>#,##0</c:formatCode>
                <c:ptCount val="4"/>
                <c:pt idx="0">
                  <c:v>646043</c:v>
                </c:pt>
                <c:pt idx="1">
                  <c:v>1587825</c:v>
                </c:pt>
                <c:pt idx="2">
                  <c:v>2189253</c:v>
                </c:pt>
                <c:pt idx="3">
                  <c:v>2123242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D-4DD9-A42A-4D1A8F2B98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2751183"/>
        <c:axId val="1422751663"/>
        <c:axId val="0"/>
      </c:bar3DChart>
      <c:catAx>
        <c:axId val="142275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2751663"/>
        <c:crosses val="autoZero"/>
        <c:auto val="1"/>
        <c:lblAlgn val="ctr"/>
        <c:lblOffset val="100"/>
        <c:noMultiLvlLbl val="0"/>
      </c:catAx>
      <c:valAx>
        <c:axId val="14227516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2275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79140264740907"/>
          <c:y val="0.93433863089194802"/>
          <c:w val="0.15571630923697832"/>
          <c:h val="4.8438803840858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MOVIMIENTO DE CARGAS</a:t>
            </a:r>
            <a:r>
              <a:rPr lang="es-DO" sz="1100" b="1" baseline="0">
                <a:latin typeface="+mn-lt"/>
              </a:rPr>
              <a:t> EN CALIDAD DE TRÁNSITO ENTRADA Y SALIDA (EN T.M.)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COMPARATIVO ENERO- MARZO 2025 VS. 2024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7998580369905482E-2"/>
          <c:y val="0.13863898824462687"/>
          <c:w val="0.92498768174945678"/>
          <c:h val="0.769203228333211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'CARGAS G.'!$A$55</c:f>
              <c:strCache>
                <c:ptCount val="1"/>
                <c:pt idx="0">
                  <c:v>ENTRADA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'CARGAS G.'!$B$54:$C$54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'CARGAS G.'!$B$55:$C$55</c:f>
              <c:numCache>
                <c:formatCode>#,##0</c:formatCode>
                <c:ptCount val="2"/>
                <c:pt idx="0">
                  <c:v>885437</c:v>
                </c:pt>
                <c:pt idx="1">
                  <c:v>804498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D-4010-AA30-A14BFD4E4540}"/>
            </c:ext>
          </c:extLst>
        </c:ser>
        <c:ser>
          <c:idx val="1"/>
          <c:order val="1"/>
          <c:tx>
            <c:strRef>
              <c:f>'CARGAS G.'!$A$56</c:f>
              <c:strCache>
                <c:ptCount val="1"/>
                <c:pt idx="0">
                  <c:v> SALIDA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'CARGAS G.'!$B$54:$C$54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'CARGAS G.'!$B$56:$C$56</c:f>
              <c:numCache>
                <c:formatCode>#,##0</c:formatCode>
                <c:ptCount val="2"/>
                <c:pt idx="0">
                  <c:v>674314</c:v>
                </c:pt>
                <c:pt idx="1">
                  <c:v>579652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D-4010-AA30-A14BFD4E4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1281248"/>
        <c:axId val="550460000"/>
      </c:barChart>
      <c:catAx>
        <c:axId val="55128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0460000"/>
        <c:crosses val="autoZero"/>
        <c:auto val="1"/>
        <c:lblAlgn val="ctr"/>
        <c:lblOffset val="100"/>
        <c:noMultiLvlLbl val="0"/>
      </c:catAx>
      <c:valAx>
        <c:axId val="550460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128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88001796227331"/>
          <c:y val="0.90441310482308634"/>
          <c:w val="0.23157364714266451"/>
          <c:h val="7.5012224648401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DEL MOVIMIENTO DE CARGAS EN EXPORTACIÓN (EN T.M.)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ENERO-MARZO  2025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'CARGAS G.'!$B$47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6.3512908998753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6-49C5-B85A-D785D5793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G.'!$A$48:$A$51</c:f>
              <c:strCache>
                <c:ptCount val="4"/>
                <c:pt idx="0">
                  <c:v> CARGA GENERAL  SUELTA</c:v>
                </c:pt>
                <c:pt idx="1">
                  <c:v> CARGA CONTENERIZADA</c:v>
                </c:pt>
                <c:pt idx="2">
                  <c:v> CARGA SÓLIDA</c:v>
                </c:pt>
                <c:pt idx="3">
                  <c:v>CARGA LÍQUIDA</c:v>
                </c:pt>
              </c:strCache>
            </c:strRef>
          </c:cat>
          <c:val>
            <c:numRef>
              <c:f>'CARGAS G.'!$B$48:$B$51</c:f>
              <c:numCache>
                <c:formatCode>#,##0</c:formatCode>
                <c:ptCount val="4"/>
                <c:pt idx="0">
                  <c:v>245366</c:v>
                </c:pt>
                <c:pt idx="1">
                  <c:v>575331</c:v>
                </c:pt>
                <c:pt idx="2">
                  <c:v>136525</c:v>
                </c:pt>
                <c:pt idx="3">
                  <c:v>400238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CDC-BB63-AFDFF94704F5}"/>
            </c:ext>
          </c:extLst>
        </c:ser>
        <c:ser>
          <c:idx val="1"/>
          <c:order val="1"/>
          <c:tx>
            <c:strRef>
              <c:f>'CARGAS G.'!$C$47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9053872699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6-49C5-B85A-D785D5793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G.'!$A$48:$A$51</c:f>
              <c:strCache>
                <c:ptCount val="4"/>
                <c:pt idx="0">
                  <c:v> CARGA GENERAL  SUELTA</c:v>
                </c:pt>
                <c:pt idx="1">
                  <c:v> CARGA CONTENERIZADA</c:v>
                </c:pt>
                <c:pt idx="2">
                  <c:v> CARGA SÓLIDA</c:v>
                </c:pt>
                <c:pt idx="3">
                  <c:v>CARGA LÍQUIDA</c:v>
                </c:pt>
              </c:strCache>
            </c:strRef>
          </c:cat>
          <c:val>
            <c:numRef>
              <c:f>'CARGAS G.'!$C$48:$C$51</c:f>
              <c:numCache>
                <c:formatCode>#,##0</c:formatCode>
                <c:ptCount val="4"/>
                <c:pt idx="0">
                  <c:v>233057</c:v>
                </c:pt>
                <c:pt idx="1">
                  <c:v>614979</c:v>
                </c:pt>
                <c:pt idx="2">
                  <c:v>207209</c:v>
                </c:pt>
                <c:pt idx="3">
                  <c:v>441472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A-4CDC-BB63-AFDFF94704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1265408"/>
        <c:axId val="520359440"/>
        <c:axId val="0"/>
      </c:bar3DChart>
      <c:catAx>
        <c:axId val="551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20359440"/>
        <c:crosses val="autoZero"/>
        <c:auto val="1"/>
        <c:lblAlgn val="ctr"/>
        <c:lblOffset val="100"/>
        <c:noMultiLvlLbl val="0"/>
      </c:catAx>
      <c:valAx>
        <c:axId val="520359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5126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GRÁFICA</a:t>
            </a:r>
            <a:r>
              <a:rPr lang="es-DO" sz="1100" b="1" baseline="0">
                <a:latin typeface="+mn-lt"/>
              </a:rPr>
              <a:t> COMPARATIVA DE LA CANTIDAD TOTAL DE CRUCERISTAS  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 TRIMESTRE 2025Vs 2024 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PASAJEROS!$D$57:$D$64</c:f>
              <c:strCache>
                <c:ptCount val="8"/>
                <c:pt idx="0">
                  <c:v>AMBER COVE</c:v>
                </c:pt>
                <c:pt idx="1">
                  <c:v>LA ROMANA</c:v>
                </c:pt>
                <c:pt idx="2">
                  <c:v>SANTA BÁRBARA</c:v>
                </c:pt>
                <c:pt idx="3">
                  <c:v>TAÍNO BAY</c:v>
                </c:pt>
                <c:pt idx="4">
                  <c:v>ISLAS  CATALINA</c:v>
                </c:pt>
                <c:pt idx="5">
                  <c:v>SANTO DOMINGO </c:v>
                </c:pt>
                <c:pt idx="6">
                  <c:v>SANTO DOMINGO (FERRY)</c:v>
                </c:pt>
                <c:pt idx="7">
                  <c:v>CABO ROJO PEDERNALES</c:v>
                </c:pt>
              </c:strCache>
            </c:strRef>
          </c:cat>
          <c:val>
            <c:numRef>
              <c:f>PASAJEROS!$E$57:$E$64</c:f>
              <c:numCache>
                <c:formatCode>#,##0</c:formatCode>
                <c:ptCount val="8"/>
                <c:pt idx="0">
                  <c:v>317694</c:v>
                </c:pt>
                <c:pt idx="1">
                  <c:v>332057</c:v>
                </c:pt>
                <c:pt idx="2">
                  <c:v>158079</c:v>
                </c:pt>
                <c:pt idx="3">
                  <c:v>32334</c:v>
                </c:pt>
                <c:pt idx="4">
                  <c:v>3997</c:v>
                </c:pt>
                <c:pt idx="5">
                  <c:v>4725</c:v>
                </c:pt>
                <c:pt idx="6">
                  <c:v>17943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0-4152-8625-4B4711500ED0}"/>
            </c:ext>
          </c:extLst>
        </c:ser>
        <c:ser>
          <c:idx val="1"/>
          <c:order val="1"/>
          <c:tx>
            <c:v>2024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PASAJEROS!$D$57:$D$64</c:f>
              <c:strCache>
                <c:ptCount val="8"/>
                <c:pt idx="0">
                  <c:v>AMBER COVE</c:v>
                </c:pt>
                <c:pt idx="1">
                  <c:v>LA ROMANA</c:v>
                </c:pt>
                <c:pt idx="2">
                  <c:v>SANTA BÁRBARA</c:v>
                </c:pt>
                <c:pt idx="3">
                  <c:v>TAÍNO BAY</c:v>
                </c:pt>
                <c:pt idx="4">
                  <c:v>ISLAS  CATALINA</c:v>
                </c:pt>
                <c:pt idx="5">
                  <c:v>SANTO DOMINGO </c:v>
                </c:pt>
                <c:pt idx="6">
                  <c:v>SANTO DOMINGO (FERRY)</c:v>
                </c:pt>
                <c:pt idx="7">
                  <c:v>CABO ROJO PEDERNALES</c:v>
                </c:pt>
              </c:strCache>
            </c:strRef>
          </c:cat>
          <c:val>
            <c:numRef>
              <c:f>PASAJEROS!$F$57:$F$64</c:f>
              <c:numCache>
                <c:formatCode>#,##0</c:formatCode>
                <c:ptCount val="8"/>
                <c:pt idx="0">
                  <c:v>335628</c:v>
                </c:pt>
                <c:pt idx="1">
                  <c:v>413252</c:v>
                </c:pt>
                <c:pt idx="2">
                  <c:v>173992</c:v>
                </c:pt>
                <c:pt idx="3">
                  <c:v>32888</c:v>
                </c:pt>
                <c:pt idx="4">
                  <c:v>11913</c:v>
                </c:pt>
                <c:pt idx="5">
                  <c:v>6153</c:v>
                </c:pt>
                <c:pt idx="6">
                  <c:v>7474</c:v>
                </c:pt>
                <c:pt idx="7">
                  <c:v>22843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0-4152-8625-4B4711500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517576"/>
        <c:axId val="258511304"/>
        <c:axId val="0"/>
      </c:bar3DChart>
      <c:catAx>
        <c:axId val="25851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511304"/>
        <c:crosses val="autoZero"/>
        <c:auto val="1"/>
        <c:lblAlgn val="ctr"/>
        <c:lblOffset val="100"/>
        <c:noMultiLvlLbl val="0"/>
      </c:catAx>
      <c:valAx>
        <c:axId val="2585113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5851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61575670809743"/>
          <c:y val="0.92169408634205829"/>
          <c:w val="0.18843773453938092"/>
          <c:h val="5.7766763666081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CANTIDAD</a:t>
            </a:r>
            <a:r>
              <a:rPr lang="es-DO" sz="1100" b="1" baseline="0">
                <a:latin typeface="+mn-lt"/>
              </a:rPr>
              <a:t> DE CRUCEROS ARRIBADOS  POR PUERTOS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 ENERO-MARZO 2025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3237822648237318E-2"/>
          <c:y val="0.17612827572006007"/>
          <c:w val="0.97352435470352539"/>
          <c:h val="0.724758620597441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PASAJEROS!$B$38:$B$45</c:f>
              <c:strCache>
                <c:ptCount val="8"/>
                <c:pt idx="0">
                  <c:v>AMBER COVE </c:v>
                </c:pt>
                <c:pt idx="1">
                  <c:v>TAÍNO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</c:v>
                </c:pt>
              </c:strCache>
            </c:strRef>
          </c:cat>
          <c:val>
            <c:numRef>
              <c:f>PASAJEROS!$C$38:$C$45</c:f>
              <c:numCache>
                <c:formatCode>General</c:formatCode>
                <c:ptCount val="8"/>
                <c:pt idx="0">
                  <c:v>81</c:v>
                </c:pt>
                <c:pt idx="1">
                  <c:v>131</c:v>
                </c:pt>
                <c:pt idx="2">
                  <c:v>64</c:v>
                </c:pt>
                <c:pt idx="3">
                  <c:v>20</c:v>
                </c:pt>
                <c:pt idx="4">
                  <c:v>11</c:v>
                </c:pt>
                <c:pt idx="5">
                  <c:v>37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C-487A-819D-77A4DDA803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608095"/>
        <c:axId val="156613855"/>
      </c:barChart>
      <c:catAx>
        <c:axId val="15660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6613855"/>
        <c:crosses val="autoZero"/>
        <c:auto val="1"/>
        <c:lblAlgn val="ctr"/>
        <c:lblOffset val="100"/>
        <c:noMultiLvlLbl val="0"/>
      </c:catAx>
      <c:valAx>
        <c:axId val="156613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60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REPRESENTACIÓN PORCENTUAL</a:t>
            </a:r>
          </a:p>
        </c:rich>
      </c:tx>
      <c:layout>
        <c:manualLayout>
          <c:xMode val="edge"/>
          <c:yMode val="edge"/>
          <c:x val="2.8971065478319506E-2"/>
          <c:y val="2.4383483602150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208907342536921E-2"/>
          <c:y val="0.11893519753239844"/>
          <c:w val="0.8711409605350694"/>
          <c:h val="0.797795991404167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8F1-49A5-B6AD-E3706824A1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F1-49A5-B6AD-E3706824A1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8F1-49A5-B6AD-E3706824A1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F1-49A5-B6AD-E3706824A1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8F1-49A5-B6AD-E3706824A1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F1-49A5-B6AD-E3706824A1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8F1-49A5-B6AD-E3706824A10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F1-49A5-B6AD-E3706824A10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8F1-49A5-B6AD-E3706824A10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8F1-49A5-B6AD-E3706824A10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8F1-49A5-B6AD-E3706824A10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8F1-49A5-B6AD-E3706824A10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8F1-49A5-B6AD-E3706824A10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8F1-49A5-B6AD-E3706824A10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8F1-49A5-B6AD-E3706824A10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8F1-49A5-B6AD-E3706824A10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88F1-49A5-B6AD-E3706824A107}"/>
              </c:ext>
            </c:extLst>
          </c:dPt>
          <c:dPt>
            <c:idx val="1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8F1-49A5-B6AD-E3706824A10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88F1-49A5-B6AD-E3706824A10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8F1-49A5-B6AD-E3706824A10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F1-49A5-B6AD-E3706824A10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88F1-49A5-B6AD-E3706824A10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5167-4689-97C2-39A7999396DD}"/>
              </c:ext>
            </c:extLst>
          </c:dPt>
          <c:dLbls>
            <c:dLbl>
              <c:idx val="0"/>
              <c:layout>
                <c:manualLayout>
                  <c:x val="-8.1746230068318618E-2"/>
                  <c:y val="-1.3007549978287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F1-49A5-B6AD-E3706824A107}"/>
                </c:ext>
              </c:extLst>
            </c:dLbl>
            <c:dLbl>
              <c:idx val="1"/>
              <c:layout>
                <c:manualLayout>
                  <c:x val="-0.14512695601188347"/>
                  <c:y val="-8.14731254564266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1-49A5-B6AD-E3706824A107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F1-49A5-B6AD-E3706824A107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F1-49A5-B6AD-E3706824A107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F1-49A5-B6AD-E3706824A107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F1-49A5-B6AD-E3706824A107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F1-49A5-B6AD-E3706824A107}"/>
                </c:ext>
              </c:extLst>
            </c:dLbl>
            <c:dLbl>
              <c:idx val="7"/>
              <c:layout>
                <c:manualLayout>
                  <c:x val="-5.0157893705321567E-3"/>
                  <c:y val="-4.56260882678615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F1-49A5-B6AD-E3706824A107}"/>
                </c:ext>
              </c:extLst>
            </c:dLbl>
            <c:dLbl>
              <c:idx val="8"/>
              <c:layout>
                <c:manualLayout>
                  <c:x val="2.0880544245352201E-2"/>
                  <c:y val="-0.125166861920713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F1-49A5-B6AD-E3706824A107}"/>
                </c:ext>
              </c:extLst>
            </c:dLbl>
            <c:dLbl>
              <c:idx val="9"/>
              <c:layout>
                <c:manualLayout>
                  <c:x val="4.5372850857207256E-2"/>
                  <c:y val="2.2513966831480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F1-49A5-B6AD-E3706824A107}"/>
                </c:ext>
              </c:extLst>
            </c:dLbl>
            <c:dLbl>
              <c:idx val="10"/>
              <c:layout>
                <c:manualLayout>
                  <c:x val="2.7307250861127036E-2"/>
                  <c:y val="5.56709664446960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F1-49A5-B6AD-E3706824A107}"/>
                </c:ext>
              </c:extLst>
            </c:dLbl>
            <c:dLbl>
              <c:idx val="11"/>
              <c:layout>
                <c:manualLayout>
                  <c:x val="5.8329719784607999E-2"/>
                  <c:y val="3.75174018132794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F1-49A5-B6AD-E3706824A107}"/>
                </c:ext>
              </c:extLst>
            </c:dLbl>
            <c:dLbl>
              <c:idx val="1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F1-49A5-B6AD-E3706824A107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F1-49A5-B6AD-E3706824A107}"/>
                </c:ext>
              </c:extLst>
            </c:dLbl>
            <c:dLbl>
              <c:idx val="1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F1-49A5-B6AD-E3706824A107}"/>
                </c:ext>
              </c:extLst>
            </c:dLbl>
            <c:dLbl>
              <c:idx val="15"/>
              <c:layout>
                <c:manualLayout>
                  <c:x val="-1.0602805257080515E-2"/>
                  <c:y val="-2.119286026466115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F1-49A5-B6AD-E3706824A107}"/>
                </c:ext>
              </c:extLst>
            </c:dLbl>
            <c:dLbl>
              <c:idx val="16"/>
              <c:layout>
                <c:manualLayout>
                  <c:x val="9.1251802691256767E-3"/>
                  <c:y val="5.25824500356763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F1-49A5-B6AD-E3706824A107}"/>
                </c:ext>
              </c:extLst>
            </c:dLbl>
            <c:dLbl>
              <c:idx val="17"/>
              <c:layout>
                <c:manualLayout>
                  <c:x val="-1.1710858121869278E-2"/>
                  <c:y val="-0.131206006749878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F1-49A5-B6AD-E3706824A107}"/>
                </c:ext>
              </c:extLst>
            </c:dLbl>
            <c:dLbl>
              <c:idx val="18"/>
              <c:layout>
                <c:manualLayout>
                  <c:x val="-1.7055173760597949E-2"/>
                  <c:y val="2.55775237690966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F1-49A5-B6AD-E3706824A107}"/>
                </c:ext>
              </c:extLst>
            </c:dLbl>
            <c:dLbl>
              <c:idx val="19"/>
              <c:layout>
                <c:manualLayout>
                  <c:x val="-2.1493214286297586E-2"/>
                  <c:y val="-7.301081739999600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F1-49A5-B6AD-E3706824A107}"/>
                </c:ext>
              </c:extLst>
            </c:dLbl>
            <c:dLbl>
              <c:idx val="2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1-49A5-B6AD-E3706824A107}"/>
                </c:ext>
              </c:extLst>
            </c:dLbl>
            <c:dLbl>
              <c:idx val="2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F1-49A5-B6AD-E3706824A107}"/>
                </c:ext>
              </c:extLst>
            </c:dLbl>
            <c:dLbl>
              <c:idx val="22"/>
              <c:layout>
                <c:manualLayout>
                  <c:x val="2.3305653958407849E-2"/>
                  <c:y val="-3.89446297690044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167-4689-97C2-39A799939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'Representacion porcentual buque'!$A$7:$A$29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ORIENTAL</c:v>
                </c:pt>
                <c:pt idx="18">
                  <c:v>HAINA OCCIDENTAL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'Representacion porcentual buque'!$N$7:$N$29</c:f>
              <c:numCache>
                <c:formatCode>0%</c:formatCode>
                <c:ptCount val="23"/>
                <c:pt idx="0">
                  <c:v>4.9815498154981548E-2</c:v>
                </c:pt>
                <c:pt idx="1">
                  <c:v>1.8450184501845018E-3</c:v>
                </c:pt>
                <c:pt idx="2">
                  <c:v>8.6100861008610082E-3</c:v>
                </c:pt>
                <c:pt idx="3">
                  <c:v>8.6100861008610082E-3</c:v>
                </c:pt>
                <c:pt idx="4">
                  <c:v>1.2915129151291513E-2</c:v>
                </c:pt>
                <c:pt idx="5">
                  <c:v>4.3050430504305041E-3</c:v>
                </c:pt>
                <c:pt idx="6">
                  <c:v>0</c:v>
                </c:pt>
                <c:pt idx="7">
                  <c:v>0.14145141451414514</c:v>
                </c:pt>
                <c:pt idx="8">
                  <c:v>4.3665436654366542E-2</c:v>
                </c:pt>
                <c:pt idx="9">
                  <c:v>4.7355473554735544E-2</c:v>
                </c:pt>
                <c:pt idx="10">
                  <c:v>7.1340713407134076E-2</c:v>
                </c:pt>
                <c:pt idx="11">
                  <c:v>8.0565805658056586E-2</c:v>
                </c:pt>
                <c:pt idx="12">
                  <c:v>1.6605166051660517E-2</c:v>
                </c:pt>
                <c:pt idx="13">
                  <c:v>4.9200492004920051E-3</c:v>
                </c:pt>
                <c:pt idx="14">
                  <c:v>7.3800738007380072E-3</c:v>
                </c:pt>
                <c:pt idx="15">
                  <c:v>8.9790897908979095E-2</c:v>
                </c:pt>
                <c:pt idx="16">
                  <c:v>3.6900369003690036E-3</c:v>
                </c:pt>
                <c:pt idx="17">
                  <c:v>0.18327183271832717</c:v>
                </c:pt>
                <c:pt idx="18">
                  <c:v>7.1955719557195569E-2</c:v>
                </c:pt>
                <c:pt idx="19">
                  <c:v>3.0750307503075031E-3</c:v>
                </c:pt>
                <c:pt idx="20">
                  <c:v>2.6445264452644526E-2</c:v>
                </c:pt>
                <c:pt idx="21">
                  <c:v>4.9200492004920049E-2</c:v>
                </c:pt>
                <c:pt idx="22">
                  <c:v>7.3185731857318567E-2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1-49A5-B6AD-E3706824A1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COMPARATIVA</a:t>
            </a:r>
            <a:r>
              <a:rPr lang="es-DO" sz="1100" b="1" baseline="0"/>
              <a:t> DE CRUCERISTAS POR PUERTOS</a:t>
            </a:r>
          </a:p>
          <a:p>
            <a:pPr>
              <a:defRPr/>
            </a:pPr>
            <a:r>
              <a:rPr lang="es-DO" sz="1100" b="1" baseline="0"/>
              <a:t>ENERO-MARZO 2025</a:t>
            </a:r>
            <a:endParaRPr lang="es-DO" sz="1100" b="1"/>
          </a:p>
        </c:rich>
      </c:tx>
      <c:layout>
        <c:manualLayout>
          <c:xMode val="edge"/>
          <c:yMode val="edge"/>
          <c:x val="0.31407936878863313"/>
          <c:y val="2.113606047687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PASAJEROS!$A$109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PASAJEROS!$B$109:$J$109</c:f>
              <c:numCache>
                <c:formatCode>#,##0</c:formatCode>
                <c:ptCount val="9"/>
                <c:pt idx="0">
                  <c:v>111532</c:v>
                </c:pt>
                <c:pt idx="1">
                  <c:v>0</c:v>
                </c:pt>
                <c:pt idx="2">
                  <c:v>65021</c:v>
                </c:pt>
                <c:pt idx="3">
                  <c:v>9557</c:v>
                </c:pt>
                <c:pt idx="4">
                  <c:v>6176</c:v>
                </c:pt>
                <c:pt idx="5">
                  <c:v>2286</c:v>
                </c:pt>
                <c:pt idx="6">
                  <c:v>8002</c:v>
                </c:pt>
                <c:pt idx="7">
                  <c:v>169796</c:v>
                </c:pt>
                <c:pt idx="8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C-44A9-8F2C-C1C7867999FC}"/>
            </c:ext>
          </c:extLst>
        </c:ser>
        <c:ser>
          <c:idx val="1"/>
          <c:order val="1"/>
          <c:tx>
            <c:strRef>
              <c:f>PASAJEROS!$A$110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PASAJEROS!$B$110:$J$110</c:f>
              <c:numCache>
                <c:formatCode>#,##0</c:formatCode>
                <c:ptCount val="9"/>
                <c:pt idx="0">
                  <c:v>103147</c:v>
                </c:pt>
                <c:pt idx="1">
                  <c:v>0</c:v>
                </c:pt>
                <c:pt idx="2">
                  <c:v>55844</c:v>
                </c:pt>
                <c:pt idx="3">
                  <c:v>12661</c:v>
                </c:pt>
                <c:pt idx="4">
                  <c:v>4336</c:v>
                </c:pt>
                <c:pt idx="5">
                  <c:v>1971</c:v>
                </c:pt>
                <c:pt idx="6">
                  <c:v>6198</c:v>
                </c:pt>
                <c:pt idx="7">
                  <c:v>118993</c:v>
                </c:pt>
                <c:pt idx="8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C-44A9-8F2C-C1C7867999FC}"/>
            </c:ext>
          </c:extLst>
        </c:ser>
        <c:ser>
          <c:idx val="2"/>
          <c:order val="2"/>
          <c:tx>
            <c:strRef>
              <c:f>PASAJEROS!$A$111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PASAJEROS!$B$111:$J$111</c:f>
              <c:numCache>
                <c:formatCode>#,##0</c:formatCode>
                <c:ptCount val="9"/>
                <c:pt idx="0">
                  <c:v>120949</c:v>
                </c:pt>
                <c:pt idx="1">
                  <c:v>0</c:v>
                </c:pt>
                <c:pt idx="2">
                  <c:v>53127</c:v>
                </c:pt>
                <c:pt idx="3">
                  <c:v>10670</c:v>
                </c:pt>
                <c:pt idx="4">
                  <c:v>1401</c:v>
                </c:pt>
                <c:pt idx="5">
                  <c:v>1896</c:v>
                </c:pt>
                <c:pt idx="6">
                  <c:v>8643</c:v>
                </c:pt>
                <c:pt idx="7">
                  <c:v>124463</c:v>
                </c:pt>
                <c:pt idx="8">
                  <c:v>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C-44A9-8F2C-C1C7867999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6497408"/>
        <c:axId val="586487328"/>
      </c:barChart>
      <c:catAx>
        <c:axId val="5864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6487328"/>
        <c:crosses val="autoZero"/>
        <c:auto val="1"/>
        <c:lblAlgn val="ctr"/>
        <c:lblOffset val="100"/>
        <c:noMultiLvlLbl val="0"/>
      </c:catAx>
      <c:valAx>
        <c:axId val="5864873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8649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Gráfica</a:t>
            </a:r>
            <a:r>
              <a:rPr lang="es-DO" sz="1100" b="1" baseline="0"/>
              <a:t> comparativa del Movimiento de Cruceros</a:t>
            </a:r>
          </a:p>
          <a:p>
            <a:pPr>
              <a:defRPr/>
            </a:pPr>
            <a:r>
              <a:rPr lang="es-DO" sz="1100" b="1" baseline="0"/>
              <a:t>Enero-marzo 2025 Vs. 2024</a:t>
            </a:r>
            <a:endParaRPr lang="es-DO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PASAJEROS!$C$152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PASAJEROS!$B$153:$B$160</c:f>
              <c:strCache>
                <c:ptCount val="8"/>
                <c:pt idx="0">
                  <c:v>AMBER COVE </c:v>
                </c:pt>
                <c:pt idx="1">
                  <c:v>TAINO 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 </c:v>
                </c:pt>
              </c:strCache>
            </c:strRef>
          </c:cat>
          <c:val>
            <c:numRef>
              <c:f>PASAJEROS!$C$153:$C$160</c:f>
              <c:numCache>
                <c:formatCode>General</c:formatCode>
                <c:ptCount val="8"/>
                <c:pt idx="0">
                  <c:v>73</c:v>
                </c:pt>
                <c:pt idx="1">
                  <c:v>101</c:v>
                </c:pt>
                <c:pt idx="2">
                  <c:v>52</c:v>
                </c:pt>
                <c:pt idx="3">
                  <c:v>18</c:v>
                </c:pt>
                <c:pt idx="4">
                  <c:v>3</c:v>
                </c:pt>
                <c:pt idx="5">
                  <c:v>18</c:v>
                </c:pt>
                <c:pt idx="6">
                  <c:v>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4-4696-A337-672711A9CA1B}"/>
            </c:ext>
          </c:extLst>
        </c:ser>
        <c:ser>
          <c:idx val="1"/>
          <c:order val="1"/>
          <c:tx>
            <c:strRef>
              <c:f>PASAJEROS!$D$152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PASAJEROS!$B$153:$B$160</c:f>
              <c:strCache>
                <c:ptCount val="8"/>
                <c:pt idx="0">
                  <c:v>AMBER COVE </c:v>
                </c:pt>
                <c:pt idx="1">
                  <c:v>TAINO 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 </c:v>
                </c:pt>
              </c:strCache>
            </c:strRef>
          </c:cat>
          <c:val>
            <c:numRef>
              <c:f>PASAJEROS!$D$153:$D$160</c:f>
              <c:numCache>
                <c:formatCode>General</c:formatCode>
                <c:ptCount val="8"/>
                <c:pt idx="0">
                  <c:v>81</c:v>
                </c:pt>
                <c:pt idx="1">
                  <c:v>131</c:v>
                </c:pt>
                <c:pt idx="2">
                  <c:v>64</c:v>
                </c:pt>
                <c:pt idx="3">
                  <c:v>20</c:v>
                </c:pt>
                <c:pt idx="4">
                  <c:v>11</c:v>
                </c:pt>
                <c:pt idx="5">
                  <c:v>37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4-4696-A337-672711A9C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95935600"/>
        <c:axId val="295941840"/>
      </c:barChart>
      <c:catAx>
        <c:axId val="29593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5941840"/>
        <c:crosses val="autoZero"/>
        <c:auto val="1"/>
        <c:lblAlgn val="ctr"/>
        <c:lblOffset val="100"/>
        <c:noMultiLvlLbl val="0"/>
      </c:catAx>
      <c:valAx>
        <c:axId val="29594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593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762568862444026"/>
          <c:y val="0.44661570280430113"/>
          <c:w val="2.9284379434562493E-2"/>
          <c:h val="7.5858663622607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cuerpo)"/>
                <a:ea typeface="+mj-ea"/>
                <a:cs typeface="+mj-cs"/>
              </a:defRPr>
            </a:pPr>
            <a:r>
              <a:rPr lang="es-DO" sz="1200" b="1">
                <a:latin typeface="Calibri (cuerpo)"/>
              </a:rPr>
              <a:t>COMPARATIVO DE LOS TIPOS DE EMBARCACIONES  2023 Vs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Calibri (cuerpo)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6476291978056692E-2"/>
          <c:y val="0.10356075779327995"/>
          <c:w val="0.97410868403448236"/>
          <c:h val="0.7371236921426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'COMPARATIVO EMB.'!$B$12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EMB.'!$C$11:$M$11</c:f>
              <c:strCache>
                <c:ptCount val="11"/>
                <c:pt idx="0">
                  <c:v>CARGAS  GENERAL </c:v>
                </c:pt>
                <c:pt idx="1">
                  <c:v>PORTACONTENEDOR</c:v>
                </c:pt>
                <c:pt idx="2">
                  <c:v>GRANELEROS</c:v>
                </c:pt>
                <c:pt idx="3">
                  <c:v>TANQUEROS</c:v>
                </c:pt>
                <c:pt idx="4">
                  <c:v>CRUCEROS</c:v>
                </c:pt>
                <c:pt idx="5">
                  <c:v>PESQUEROS</c:v>
                </c:pt>
                <c:pt idx="6">
                  <c:v>REMOLCADORES</c:v>
                </c:pt>
                <c:pt idx="7">
                  <c:v>BARCAZAS</c:v>
                </c:pt>
                <c:pt idx="8">
                  <c:v>YATES</c:v>
                </c:pt>
                <c:pt idx="9">
                  <c:v>DRAGAS / OTROS</c:v>
                </c:pt>
                <c:pt idx="10">
                  <c:v>FERRIE</c:v>
                </c:pt>
              </c:strCache>
            </c:strRef>
          </c:cat>
          <c:val>
            <c:numRef>
              <c:f>'COMPARATIVO EMB.'!$C$12:$M$12</c:f>
              <c:numCache>
                <c:formatCode>#,##0</c:formatCode>
                <c:ptCount val="11"/>
                <c:pt idx="0">
                  <c:v>795</c:v>
                </c:pt>
                <c:pt idx="1">
                  <c:v>0</c:v>
                </c:pt>
                <c:pt idx="2">
                  <c:v>66</c:v>
                </c:pt>
                <c:pt idx="3">
                  <c:v>210</c:v>
                </c:pt>
                <c:pt idx="4">
                  <c:v>259</c:v>
                </c:pt>
                <c:pt idx="5">
                  <c:v>0</c:v>
                </c:pt>
                <c:pt idx="6">
                  <c:v>44</c:v>
                </c:pt>
                <c:pt idx="7">
                  <c:v>37</c:v>
                </c:pt>
                <c:pt idx="8">
                  <c:v>147</c:v>
                </c:pt>
                <c:pt idx="9">
                  <c:v>5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5-42CF-AEBF-FA784F15B5D4}"/>
            </c:ext>
          </c:extLst>
        </c:ser>
        <c:ser>
          <c:idx val="1"/>
          <c:order val="1"/>
          <c:tx>
            <c:strRef>
              <c:f>'COMPARATIVO EMB.'!$B$13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EMB.'!$C$11:$M$11</c:f>
              <c:strCache>
                <c:ptCount val="11"/>
                <c:pt idx="0">
                  <c:v>CARGAS  GENERAL </c:v>
                </c:pt>
                <c:pt idx="1">
                  <c:v>PORTACONTENEDOR</c:v>
                </c:pt>
                <c:pt idx="2">
                  <c:v>GRANELEROS</c:v>
                </c:pt>
                <c:pt idx="3">
                  <c:v>TANQUEROS</c:v>
                </c:pt>
                <c:pt idx="4">
                  <c:v>CRUCEROS</c:v>
                </c:pt>
                <c:pt idx="5">
                  <c:v>PESQUEROS</c:v>
                </c:pt>
                <c:pt idx="6">
                  <c:v>REMOLCADORES</c:v>
                </c:pt>
                <c:pt idx="7">
                  <c:v>BARCAZAS</c:v>
                </c:pt>
                <c:pt idx="8">
                  <c:v>YATES</c:v>
                </c:pt>
                <c:pt idx="9">
                  <c:v>DRAGAS / OTROS</c:v>
                </c:pt>
                <c:pt idx="10">
                  <c:v>FERRIE</c:v>
                </c:pt>
              </c:strCache>
            </c:strRef>
          </c:cat>
          <c:val>
            <c:numRef>
              <c:f>'COMPARATIVO EMB.'!$C$13:$M$13</c:f>
              <c:numCache>
                <c:formatCode>#,##0</c:formatCode>
                <c:ptCount val="11"/>
                <c:pt idx="0" formatCode="General">
                  <c:v>329</c:v>
                </c:pt>
                <c:pt idx="1">
                  <c:v>403</c:v>
                </c:pt>
                <c:pt idx="2">
                  <c:v>85</c:v>
                </c:pt>
                <c:pt idx="3">
                  <c:v>196</c:v>
                </c:pt>
                <c:pt idx="4">
                  <c:v>325</c:v>
                </c:pt>
                <c:pt idx="5">
                  <c:v>0</c:v>
                </c:pt>
                <c:pt idx="6">
                  <c:v>43</c:v>
                </c:pt>
                <c:pt idx="7">
                  <c:v>31</c:v>
                </c:pt>
                <c:pt idx="8">
                  <c:v>174</c:v>
                </c:pt>
                <c:pt idx="9">
                  <c:v>3</c:v>
                </c:pt>
                <c:pt idx="1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5-42CF-AEBF-FA784F15B5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733944992"/>
        <c:axId val="1733914752"/>
      </c:barChart>
      <c:catAx>
        <c:axId val="173394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3914752"/>
        <c:crosses val="autoZero"/>
        <c:auto val="1"/>
        <c:lblAlgn val="ctr"/>
        <c:lblOffset val="100"/>
        <c:noMultiLvlLbl val="0"/>
      </c:catAx>
      <c:valAx>
        <c:axId val="17339147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339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COMPARATIVO</a:t>
            </a:r>
            <a:r>
              <a:rPr lang="es-DO" b="1" baseline="0"/>
              <a:t> DEL MOVIMIENTO DE EMBARCACIONES 2023 Vs.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'COMPARATIVO EMB.'!$C$66</c:f>
              <c:strCache>
                <c:ptCount val="1"/>
                <c:pt idx="0">
                  <c:v>T1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0"/>
              <c:layout>
                <c:manualLayout>
                  <c:x val="-3.7929486098770069E-3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7-4937-9060-1788917B8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EMB.'!$B$67:$B$89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'COMPARATIVO EMB.'!$C$67:$C$89</c:f>
              <c:numCache>
                <c:formatCode>General</c:formatCode>
                <c:ptCount val="23"/>
                <c:pt idx="0">
                  <c:v>73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33</c:v>
                </c:pt>
                <c:pt idx="5">
                  <c:v>7</c:v>
                </c:pt>
                <c:pt idx="6">
                  <c:v>0</c:v>
                </c:pt>
                <c:pt idx="7">
                  <c:v>269</c:v>
                </c:pt>
                <c:pt idx="8">
                  <c:v>82</c:v>
                </c:pt>
                <c:pt idx="9">
                  <c:v>66</c:v>
                </c:pt>
                <c:pt idx="10">
                  <c:v>108</c:v>
                </c:pt>
                <c:pt idx="11">
                  <c:v>101</c:v>
                </c:pt>
                <c:pt idx="12">
                  <c:v>34</c:v>
                </c:pt>
                <c:pt idx="13">
                  <c:v>1</c:v>
                </c:pt>
                <c:pt idx="14">
                  <c:v>7</c:v>
                </c:pt>
                <c:pt idx="15">
                  <c:v>129</c:v>
                </c:pt>
                <c:pt idx="16">
                  <c:v>7</c:v>
                </c:pt>
                <c:pt idx="17">
                  <c:v>113</c:v>
                </c:pt>
                <c:pt idx="18">
                  <c:v>323</c:v>
                </c:pt>
                <c:pt idx="19">
                  <c:v>9</c:v>
                </c:pt>
                <c:pt idx="20">
                  <c:v>47</c:v>
                </c:pt>
                <c:pt idx="21">
                  <c:v>54</c:v>
                </c:pt>
                <c:pt idx="2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3A3-8053-8955DFF67870}"/>
            </c:ext>
          </c:extLst>
        </c:ser>
        <c:ser>
          <c:idx val="1"/>
          <c:order val="1"/>
          <c:tx>
            <c:strRef>
              <c:f>'COMPARATIVO EMB.'!$D$66</c:f>
              <c:strCache>
                <c:ptCount val="1"/>
                <c:pt idx="0">
                  <c:v>T1 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8"/>
              <c:layout>
                <c:manualLayout>
                  <c:x val="1.3275320134568969E-2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7-4937-9060-1788917B8045}"/>
                </c:ext>
              </c:extLst>
            </c:dLbl>
            <c:dLbl>
              <c:idx val="20"/>
              <c:layout>
                <c:manualLayout>
                  <c:x val="5.6894229148153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7-4937-9060-1788917B8045}"/>
                </c:ext>
              </c:extLst>
            </c:dLbl>
            <c:dLbl>
              <c:idx val="22"/>
              <c:layout>
                <c:manualLayout>
                  <c:x val="1.5171794439507473E-2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7-4937-9060-1788917B8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EMB.'!$B$67:$B$89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'COMPARATIVO EMB.'!$D$67:$D$89</c:f>
              <c:numCache>
                <c:formatCode>#,##0</c:formatCode>
                <c:ptCount val="23"/>
                <c:pt idx="0">
                  <c:v>81</c:v>
                </c:pt>
                <c:pt idx="1">
                  <c:v>3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0</c:v>
                </c:pt>
                <c:pt idx="7">
                  <c:v>230</c:v>
                </c:pt>
                <c:pt idx="8">
                  <c:v>71</c:v>
                </c:pt>
                <c:pt idx="9">
                  <c:v>77</c:v>
                </c:pt>
                <c:pt idx="10">
                  <c:v>116</c:v>
                </c:pt>
                <c:pt idx="11">
                  <c:v>131</c:v>
                </c:pt>
                <c:pt idx="12">
                  <c:v>27</c:v>
                </c:pt>
                <c:pt idx="13">
                  <c:v>8</c:v>
                </c:pt>
                <c:pt idx="14">
                  <c:v>12</c:v>
                </c:pt>
                <c:pt idx="15">
                  <c:v>146</c:v>
                </c:pt>
                <c:pt idx="16">
                  <c:v>6</c:v>
                </c:pt>
                <c:pt idx="17">
                  <c:v>117</c:v>
                </c:pt>
                <c:pt idx="18">
                  <c:v>298</c:v>
                </c:pt>
                <c:pt idx="19">
                  <c:v>5</c:v>
                </c:pt>
                <c:pt idx="20">
                  <c:v>43</c:v>
                </c:pt>
                <c:pt idx="21" formatCode="General">
                  <c:v>80</c:v>
                </c:pt>
                <c:pt idx="2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3A3-8053-8955DFF678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2205695"/>
        <c:axId val="1852194175"/>
        <c:axId val="0"/>
      </c:bar3DChart>
      <c:catAx>
        <c:axId val="185220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2194175"/>
        <c:crosses val="autoZero"/>
        <c:auto val="1"/>
        <c:lblAlgn val="ctr"/>
        <c:lblOffset val="100"/>
        <c:noMultiLvlLbl val="0"/>
      </c:catAx>
      <c:valAx>
        <c:axId val="1852194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5220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 del movimiento</a:t>
            </a:r>
            <a:r>
              <a:rPr lang="es-DO" baseline="0"/>
              <a:t> de Contenedores  Importación, Exportación y Tránsito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63D-43F8-9F01-2ABE7DC4E1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63D-43F8-9F01-2ABE7DC4E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513264"/>
        <c:axId val="258514048"/>
        <c:axId val="0"/>
      </c:bar3DChart>
      <c:catAx>
        <c:axId val="2585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514048"/>
        <c:crosses val="autoZero"/>
        <c:auto val="1"/>
        <c:lblAlgn val="ctr"/>
        <c:lblOffset val="100"/>
        <c:noMultiLvlLbl val="0"/>
      </c:catAx>
      <c:valAx>
        <c:axId val="258514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851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  DE CONTENEDORES EN IMPORTACIÓN, EXPORTACIÓN Y TRÁNSITO</a:t>
            </a:r>
          </a:p>
          <a:p>
            <a:pPr>
              <a:defRPr/>
            </a:pPr>
            <a:r>
              <a:rPr lang="es-DO" sz="1100" b="1">
                <a:latin typeface="+mn-lt"/>
              </a:rPr>
              <a:t>ENERO-MARZO</a:t>
            </a:r>
            <a:r>
              <a:rPr lang="es-DO" sz="1100" b="1" baseline="0">
                <a:latin typeface="+mn-lt"/>
              </a:rPr>
              <a:t> </a:t>
            </a:r>
            <a:r>
              <a:rPr lang="es-DO" sz="1100" b="1">
                <a:latin typeface="+mn-lt"/>
              </a:rPr>
              <a:t> 2025 Vs 2024 (DATOS EXPRESADOS EN TEUS)</a:t>
            </a:r>
          </a:p>
        </c:rich>
      </c:tx>
      <c:layout>
        <c:manualLayout>
          <c:xMode val="edge"/>
          <c:yMode val="edge"/>
          <c:x val="9.8208807521029173E-2"/>
          <c:y val="1.6528925619834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373347567081082E-2"/>
          <c:y val="0.19633608815426998"/>
          <c:w val="0.93981368855365122"/>
          <c:h val="0.676739983948287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'CONTENEDORES TEUS'!$C$202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0688568606297E-3"/>
                  <c:y val="-2.6368356311427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77-42A9-BEBB-32CB38BC10F5}"/>
                </c:ext>
              </c:extLst>
            </c:dLbl>
            <c:dLbl>
              <c:idx val="1"/>
              <c:layout>
                <c:manualLayout>
                  <c:x val="7.81377137212594E-3"/>
                  <c:y val="-1.438273980623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77-42A9-BEBB-32CB38BC10F5}"/>
                </c:ext>
              </c:extLst>
            </c:dLbl>
            <c:dLbl>
              <c:idx val="2"/>
              <c:layout>
                <c:manualLayout>
                  <c:x val="7.81377137212594E-3"/>
                  <c:y val="-1.6779863107272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77-42A9-BEBB-32CB38BC1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TEUS'!$B$203:$B$205</c:f>
              <c:strCache>
                <c:ptCount val="3"/>
                <c:pt idx="0">
                  <c:v>TEUS DE IMPORTACIÓN</c:v>
                </c:pt>
                <c:pt idx="1">
                  <c:v>TEUS DE EXPORTACIÓN</c:v>
                </c:pt>
                <c:pt idx="2">
                  <c:v>TEUS EN TRÁNSITO</c:v>
                </c:pt>
              </c:strCache>
            </c:strRef>
          </c:cat>
          <c:val>
            <c:numRef>
              <c:f>'CONTENEDORES TEUS'!$C$203:$C$205</c:f>
              <c:numCache>
                <c:formatCode>#,##0</c:formatCode>
                <c:ptCount val="3"/>
                <c:pt idx="0">
                  <c:v>173125.75</c:v>
                </c:pt>
                <c:pt idx="1">
                  <c:v>179279.75</c:v>
                </c:pt>
                <c:pt idx="2">
                  <c:v>205767.25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5-4F3E-B5E5-F48BFB8CAB25}"/>
            </c:ext>
          </c:extLst>
        </c:ser>
        <c:ser>
          <c:idx val="1"/>
          <c:order val="1"/>
          <c:tx>
            <c:strRef>
              <c:f>'CONTENEDORES TEUS'!$D$202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1487871273346334E-2"/>
                  <c:y val="-3.355972621454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77-42A9-BEBB-32CB38BC10F5}"/>
                </c:ext>
              </c:extLst>
            </c:dLbl>
            <c:dLbl>
              <c:idx val="1"/>
              <c:layout>
                <c:manualLayout>
                  <c:x val="1.1720657058188909E-2"/>
                  <c:y val="-9.58849320415548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77-42A9-BEBB-32CB38BC10F5}"/>
                </c:ext>
              </c:extLst>
            </c:dLbl>
            <c:dLbl>
              <c:idx val="2"/>
              <c:layout>
                <c:manualLayout>
                  <c:x val="1.7580985587283365E-2"/>
                  <c:y val="-2.1574109709349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77-42A9-BEBB-32CB38BC1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TEUS'!$B$203:$B$205</c:f>
              <c:strCache>
                <c:ptCount val="3"/>
                <c:pt idx="0">
                  <c:v>TEUS DE IMPORTACIÓN</c:v>
                </c:pt>
                <c:pt idx="1">
                  <c:v>TEUS DE EXPORTACIÓN</c:v>
                </c:pt>
                <c:pt idx="2">
                  <c:v>TEUS EN TRÁNSITO</c:v>
                </c:pt>
              </c:strCache>
            </c:strRef>
          </c:cat>
          <c:val>
            <c:numRef>
              <c:f>'CONTENEDORES TEUS'!$D$203:$D$205</c:f>
              <c:numCache>
                <c:formatCode>#,##0</c:formatCode>
                <c:ptCount val="3"/>
                <c:pt idx="0">
                  <c:v>182759.5</c:v>
                </c:pt>
                <c:pt idx="1">
                  <c:v>183280.25</c:v>
                </c:pt>
                <c:pt idx="2">
                  <c:v>208578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5-4F3E-B5E5-F48BFB8CA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965327"/>
        <c:axId val="883095055"/>
        <c:axId val="0"/>
      </c:bar3DChart>
      <c:catAx>
        <c:axId val="713965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83095055"/>
        <c:crosses val="autoZero"/>
        <c:auto val="1"/>
        <c:lblAlgn val="ctr"/>
        <c:lblOffset val="100"/>
        <c:noMultiLvlLbl val="0"/>
      </c:catAx>
      <c:valAx>
        <c:axId val="8830950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1396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latin typeface="+mn-lt"/>
              </a:rPr>
              <a:t>CONTENEDORES</a:t>
            </a:r>
            <a:r>
              <a:rPr lang="es-DO" sz="1200" b="1" baseline="0">
                <a:latin typeface="+mn-lt"/>
              </a:rPr>
              <a:t>  EN IMPORTACIÓN, EXPORTACIÓN  Y TRÁNSITO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ENERO-MARZO 2025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(DATOS EXPRESADOS EN TEUS)</a:t>
            </a:r>
            <a:endParaRPr lang="es-DO" sz="1200" b="1">
              <a:latin typeface="+mn-lt"/>
            </a:endParaRPr>
          </a:p>
        </c:rich>
      </c:tx>
      <c:layout>
        <c:manualLayout>
          <c:xMode val="edge"/>
          <c:yMode val="edge"/>
          <c:x val="0.29722353449094951"/>
          <c:y val="1.8970866569623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'CONTENEDORES TEUS'!$B$42</c:f>
              <c:strCache>
                <c:ptCount val="1"/>
                <c:pt idx="0">
                  <c:v>IMPORTACIÓN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TEUS'!$C$42:$G$42</c:f>
              <c:numCache>
                <c:formatCode>#,##0</c:formatCode>
                <c:ptCount val="5"/>
                <c:pt idx="0">
                  <c:v>109880.75</c:v>
                </c:pt>
                <c:pt idx="1">
                  <c:v>885</c:v>
                </c:pt>
                <c:pt idx="2">
                  <c:v>4145.5</c:v>
                </c:pt>
                <c:pt idx="3">
                  <c:v>55157</c:v>
                </c:pt>
                <c:pt idx="4">
                  <c:v>12691.25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5-40C5-A81F-A4831FC39DCA}"/>
            </c:ext>
          </c:extLst>
        </c:ser>
        <c:ser>
          <c:idx val="1"/>
          <c:order val="1"/>
          <c:tx>
            <c:strRef>
              <c:f>'CONTENEDORES TEUS'!$B$43</c:f>
              <c:strCache>
                <c:ptCount val="1"/>
                <c:pt idx="0">
                  <c:v>EXPORTACIÓN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TEUS'!$C$43:$G$43</c:f>
              <c:numCache>
                <c:formatCode>#,##0</c:formatCode>
                <c:ptCount val="5"/>
                <c:pt idx="0">
                  <c:v>110566.5</c:v>
                </c:pt>
                <c:pt idx="1">
                  <c:v>1314</c:v>
                </c:pt>
                <c:pt idx="2">
                  <c:v>4827.25</c:v>
                </c:pt>
                <c:pt idx="3">
                  <c:v>55706</c:v>
                </c:pt>
                <c:pt idx="4">
                  <c:v>10866.5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5-40C5-A81F-A4831FC39DCA}"/>
            </c:ext>
          </c:extLst>
        </c:ser>
        <c:ser>
          <c:idx val="2"/>
          <c:order val="2"/>
          <c:tx>
            <c:strRef>
              <c:f>'CONTENEDORES TEUS'!$B$44</c:f>
              <c:strCache>
                <c:ptCount val="1"/>
                <c:pt idx="0">
                  <c:v>TRÁNSITO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TEUS'!$C$44:$G$44</c:f>
              <c:numCache>
                <c:formatCode>#,##0</c:formatCode>
                <c:ptCount val="5"/>
                <c:pt idx="0">
                  <c:v>193008.75</c:v>
                </c:pt>
                <c:pt idx="1">
                  <c:v>0</c:v>
                </c:pt>
                <c:pt idx="2">
                  <c:v>0</c:v>
                </c:pt>
                <c:pt idx="3">
                  <c:v>15569.25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5-40C5-A81F-A4831FC39D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171391"/>
        <c:axId val="734172831"/>
      </c:barChart>
      <c:catAx>
        <c:axId val="73417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4172831"/>
        <c:crosses val="autoZero"/>
        <c:auto val="1"/>
        <c:lblAlgn val="ctr"/>
        <c:lblOffset val="100"/>
        <c:noMultiLvlLbl val="0"/>
      </c:catAx>
      <c:valAx>
        <c:axId val="73417283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3417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75804937570873"/>
          <c:y val="0.39615172618587563"/>
          <c:w val="0.13215906988821699"/>
          <c:h val="0.29584399445147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EN EXPORTACIÓN</a:t>
            </a:r>
          </a:p>
          <a:p>
            <a:pPr>
              <a:defRPr sz="1000" b="1"/>
            </a:pPr>
            <a:r>
              <a:rPr lang="es-DO" sz="1000" b="1" baseline="0">
                <a:latin typeface="+mn-lt"/>
              </a:rPr>
              <a:t>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(ENERO -MARZO 2025 Vs. 2024)</a:t>
            </a:r>
            <a:endParaRPr lang="es-DO" sz="1000" b="1" baseline="0">
              <a:latin typeface="+mn-lt"/>
            </a:endParaRPr>
          </a:p>
          <a:p>
            <a:pPr>
              <a:defRPr sz="1000" b="1"/>
            </a:pP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416675783621195E-2"/>
          <c:y val="0.17729513225787727"/>
          <c:w val="0.78507681136399732"/>
          <c:h val="0.603012525184409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'CONTENEDORES TEUS'!$B$85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70122246899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6C-4016-8B19-B03D815052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TEUS'!$C$84:$D$84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TEUS'!$C$85:$D$85</c:f>
              <c:numCache>
                <c:formatCode>#,##0</c:formatCode>
                <c:ptCount val="2"/>
                <c:pt idx="0">
                  <c:v>64579.5</c:v>
                </c:pt>
                <c:pt idx="1">
                  <c:v>65168.25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B-43A3-8606-4C2CA7B18252}"/>
            </c:ext>
          </c:extLst>
        </c:ser>
        <c:ser>
          <c:idx val="1"/>
          <c:order val="1"/>
          <c:tx>
            <c:strRef>
              <c:f>'CONTENEDORES TEUS'!$B$86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TEUS'!$C$84:$D$84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TEUS'!$C$86:$D$86</c:f>
              <c:numCache>
                <c:formatCode>#,##0</c:formatCode>
                <c:ptCount val="2"/>
                <c:pt idx="0">
                  <c:v>114700.25</c:v>
                </c:pt>
                <c:pt idx="1">
                  <c:v>118112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B-43A3-8606-4C2CA7B182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115180464"/>
        <c:axId val="1274451952"/>
      </c:barChart>
      <c:catAx>
        <c:axId val="111518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74451952"/>
        <c:crosses val="autoZero"/>
        <c:auto val="1"/>
        <c:lblAlgn val="ctr"/>
        <c:lblOffset val="100"/>
        <c:noMultiLvlLbl val="0"/>
      </c:catAx>
      <c:valAx>
        <c:axId val="12744519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11518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331619866626764"/>
          <c:y val="0.37391959933579733"/>
          <c:w val="9.5138060008811365E-2"/>
          <c:h val="0.23044298034174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DE IMPORTACIÓN EN TRÁNSITO CARGADOS Y VACÍOS </a:t>
            </a:r>
          </a:p>
          <a:p>
            <a:pPr algn="ctr">
              <a:defRPr/>
            </a:pPr>
            <a:r>
              <a:rPr lang="es-DO" sz="1000" b="1" baseline="0">
                <a:latin typeface="+mn-lt"/>
              </a:rPr>
              <a:t>(ENERO- MARZO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2025 Vs. 2024)</a:t>
            </a:r>
          </a:p>
          <a:p>
            <a:pPr algn="ctr">
              <a:defRPr/>
            </a:pP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>
        <c:manualLayout>
          <c:xMode val="edge"/>
          <c:yMode val="edge"/>
          <c:x val="0.19775583930937621"/>
          <c:y val="1.614367617565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TEUS'!$B$143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44894607450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E-408B-9807-29B843DDE735}"/>
                </c:ext>
              </c:extLst>
            </c:dLbl>
            <c:dLbl>
              <c:idx val="1"/>
              <c:layout>
                <c:manualLayout>
                  <c:x val="-8.0057299334274187E-17"/>
                  <c:y val="-2.344894607450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9E-408B-9807-29B843DDE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TEUS'!$C$142:$D$142</c:f>
              <c:strCache>
                <c:ptCount val="2"/>
                <c:pt idx="0">
                  <c:v>Enero - Marzo 2024</c:v>
                </c:pt>
                <c:pt idx="1">
                  <c:v>Enero - Marzo 2025</c:v>
                </c:pt>
              </c:strCache>
            </c:strRef>
          </c:cat>
          <c:val>
            <c:numRef>
              <c:f>'CONTENEDORES TEUS'!$C$143:$D$143</c:f>
              <c:numCache>
                <c:formatCode>#,##0</c:formatCode>
                <c:ptCount val="2"/>
                <c:pt idx="0">
                  <c:v>84052.75</c:v>
                </c:pt>
                <c:pt idx="1">
                  <c:v>74369.25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74D-8FAD-1EDA7FEC23A3}"/>
            </c:ext>
          </c:extLst>
        </c:ser>
        <c:ser>
          <c:idx val="1"/>
          <c:order val="1"/>
          <c:tx>
            <c:strRef>
              <c:f>'CONTENEDORES TEUS'!$B$144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1585835257890681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3-474D-8FAD-1EDA7FEC2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TEUS'!$C$142:$D$142</c:f>
              <c:strCache>
                <c:ptCount val="2"/>
                <c:pt idx="0">
                  <c:v>Enero - Marzo 2024</c:v>
                </c:pt>
                <c:pt idx="1">
                  <c:v>Enero - Marzo 2025</c:v>
                </c:pt>
              </c:strCache>
            </c:strRef>
          </c:cat>
          <c:val>
            <c:numRef>
              <c:f>'CONTENEDORES TEUS'!$C$144:$D$144</c:f>
              <c:numCache>
                <c:formatCode>#,##0</c:formatCode>
                <c:ptCount val="2"/>
                <c:pt idx="0">
                  <c:v>19541</c:v>
                </c:pt>
                <c:pt idx="1">
                  <c:v>27211.5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3-474D-8FAD-1EDA7FEC2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4167728"/>
        <c:axId val="1113745552"/>
      </c:barChart>
      <c:catAx>
        <c:axId val="130416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13745552"/>
        <c:crosses val="autoZero"/>
        <c:auto val="1"/>
        <c:lblAlgn val="ctr"/>
        <c:lblOffset val="100"/>
        <c:noMultiLvlLbl val="0"/>
      </c:catAx>
      <c:valAx>
        <c:axId val="11137455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30416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6.png"/><Relationship Id="rId7" Type="http://schemas.openxmlformats.org/officeDocument/2006/relationships/chart" Target="../charts/chart9.xml"/><Relationship Id="rId2" Type="http://schemas.openxmlformats.org/officeDocument/2006/relationships/chart" Target="../charts/chart5.xml"/><Relationship Id="rId1" Type="http://schemas.openxmlformats.org/officeDocument/2006/relationships/image" Target="../media/image5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image" Target="../media/image7.png"/><Relationship Id="rId1" Type="http://schemas.openxmlformats.org/officeDocument/2006/relationships/image" Target="../media/image2.png"/><Relationship Id="rId6" Type="http://schemas.openxmlformats.org/officeDocument/2006/relationships/chart" Target="../charts/chart15.xml"/><Relationship Id="rId5" Type="http://schemas.openxmlformats.org/officeDocument/2006/relationships/image" Target="../media/image8.png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chart" Target="../charts/chart21.xml"/><Relationship Id="rId2" Type="http://schemas.openxmlformats.org/officeDocument/2006/relationships/chart" Target="../charts/chart18.xml"/><Relationship Id="rId1" Type="http://schemas.openxmlformats.org/officeDocument/2006/relationships/image" Target="../media/image2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7</xdr:col>
      <xdr:colOff>731519</xdr:colOff>
      <xdr:row>10</xdr:row>
      <xdr:rowOff>62116</xdr:rowOff>
    </xdr:to>
    <xdr:pic>
      <xdr:nvPicPr>
        <xdr:cNvPr id="4" name="Imagen 3" descr="Transparencia">
          <a:extLst>
            <a:ext uri="{FF2B5EF4-FFF2-40B4-BE49-F238E27FC236}">
              <a16:creationId xmlns:a16="http://schemas.microsoft.com/office/drawing/2014/main" id="{F64911D4-B1F6-0DA4-EDF3-C2C59A28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40" y="0"/>
          <a:ext cx="3596639" cy="1890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1154836</xdr:colOff>
      <xdr:row>1</xdr:row>
      <xdr:rowOff>79169</xdr:rowOff>
    </xdr:from>
    <xdr:ext cx="1477528" cy="934234"/>
    <xdr:pic>
      <xdr:nvPicPr>
        <xdr:cNvPr id="7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070" y="257299"/>
          <a:ext cx="1477528" cy="934234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35</xdr:row>
      <xdr:rowOff>0</xdr:rowOff>
    </xdr:from>
    <xdr:ext cx="1061357" cy="781792"/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id="{78416F89-74BC-45C8-95E0-70247E5FFB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6759039"/>
          <a:ext cx="1061357" cy="781792"/>
        </a:xfrm>
        <a:prstGeom prst="rect">
          <a:avLst/>
        </a:prstGeom>
      </xdr:spPr>
    </xdr:pic>
    <xdr:clientData/>
  </xdr:oneCellAnchor>
  <xdr:twoCellAnchor>
    <xdr:from>
      <xdr:col>3</xdr:col>
      <xdr:colOff>475014</xdr:colOff>
      <xdr:row>40</xdr:row>
      <xdr:rowOff>1</xdr:rowOff>
    </xdr:from>
    <xdr:to>
      <xdr:col>13</xdr:col>
      <xdr:colOff>504702</xdr:colOff>
      <xdr:row>64</xdr:row>
      <xdr:rowOff>69273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1F61BC-6848-2326-63E1-4CA181E7D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13971</xdr:colOff>
      <xdr:row>0</xdr:row>
      <xdr:rowOff>0</xdr:rowOff>
    </xdr:from>
    <xdr:to>
      <xdr:col>1</xdr:col>
      <xdr:colOff>461645</xdr:colOff>
      <xdr:row>4</xdr:row>
      <xdr:rowOff>133985</xdr:rowOff>
    </xdr:to>
    <xdr:pic>
      <xdr:nvPicPr>
        <xdr:cNvPr id="4" name="2 Imagen" descr="Logotipo&#10;&#10;Descripción generada automáticamente">
          <a:extLst>
            <a:ext uri="{FF2B5EF4-FFF2-40B4-BE49-F238E27FC236}">
              <a16:creationId xmlns:a16="http://schemas.microsoft.com/office/drawing/2014/main" id="{4431CE8D-A81A-4922-B8C1-220190837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1" y="0"/>
          <a:ext cx="1655444" cy="865505"/>
        </a:xfrm>
        <a:prstGeom prst="rect">
          <a:avLst/>
        </a:prstGeom>
      </xdr:spPr>
    </xdr:pic>
    <xdr:clientData/>
  </xdr:twoCellAnchor>
  <xdr:twoCellAnchor>
    <xdr:from>
      <xdr:col>0</xdr:col>
      <xdr:colOff>366711</xdr:colOff>
      <xdr:row>31</xdr:row>
      <xdr:rowOff>119062</xdr:rowOff>
    </xdr:from>
    <xdr:to>
      <xdr:col>13</xdr:col>
      <xdr:colOff>762000</xdr:colOff>
      <xdr:row>60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FA933D-535F-3FD6-5A52-8C5F81BE1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23813</xdr:rowOff>
    </xdr:from>
    <xdr:to>
      <xdr:col>3</xdr:col>
      <xdr:colOff>596884</xdr:colOff>
      <xdr:row>8</xdr:row>
      <xdr:rowOff>45663</xdr:rowOff>
    </xdr:to>
    <xdr:pic>
      <xdr:nvPicPr>
        <xdr:cNvPr id="2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4" y="381001"/>
          <a:ext cx="1742685" cy="122144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54</xdr:row>
      <xdr:rowOff>133350</xdr:rowOff>
    </xdr:from>
    <xdr:to>
      <xdr:col>3</xdr:col>
      <xdr:colOff>238125</xdr:colOff>
      <xdr:row>62</xdr:row>
      <xdr:rowOff>12469</xdr:rowOff>
    </xdr:to>
    <xdr:pic>
      <xdr:nvPicPr>
        <xdr:cNvPr id="6" name="2 Imagen" descr="Logotipo&#10;&#10;Descripción generada automáticamente">
          <a:extLst>
            <a:ext uri="{FF2B5EF4-FFF2-40B4-BE49-F238E27FC236}">
              <a16:creationId xmlns:a16="http://schemas.microsoft.com/office/drawing/2014/main" id="{EC09DE2A-EE82-4CD3-9520-14CE174FF35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9753600"/>
          <a:ext cx="2400300" cy="1250719"/>
        </a:xfrm>
        <a:prstGeom prst="rect">
          <a:avLst/>
        </a:prstGeom>
      </xdr:spPr>
    </xdr:pic>
    <xdr:clientData/>
  </xdr:twoCellAnchor>
  <xdr:twoCellAnchor>
    <xdr:from>
      <xdr:col>1</xdr:col>
      <xdr:colOff>538444</xdr:colOff>
      <xdr:row>14</xdr:row>
      <xdr:rowOff>109255</xdr:rowOff>
    </xdr:from>
    <xdr:to>
      <xdr:col>11</xdr:col>
      <xdr:colOff>1053913</xdr:colOff>
      <xdr:row>50</xdr:row>
      <xdr:rowOff>69056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4CDB7F-2F54-DA13-8BF1-9B28C2486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89647</xdr:colOff>
      <xdr:row>64</xdr:row>
      <xdr:rowOff>143435</xdr:rowOff>
    </xdr:from>
    <xdr:to>
      <xdr:col>13</xdr:col>
      <xdr:colOff>619125</xdr:colOff>
      <xdr:row>89</xdr:row>
      <xdr:rowOff>219075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A99C404-D37D-F8D7-4C54-4AEC84FF3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578907</xdr:colOff>
      <xdr:row>0</xdr:row>
      <xdr:rowOff>25400</xdr:rowOff>
    </xdr:from>
    <xdr:to>
      <xdr:col>1</xdr:col>
      <xdr:colOff>1295401</xdr:colOff>
      <xdr:row>4</xdr:row>
      <xdr:rowOff>92075</xdr:rowOff>
    </xdr:to>
    <xdr:pic>
      <xdr:nvPicPr>
        <xdr:cNvPr id="2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7" y="25400"/>
          <a:ext cx="1465794" cy="777875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229</xdr:row>
      <xdr:rowOff>0</xdr:rowOff>
    </xdr:from>
    <xdr:to>
      <xdr:col>4</xdr:col>
      <xdr:colOff>742950</xdr:colOff>
      <xdr:row>229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406401</xdr:colOff>
      <xdr:row>192</xdr:row>
      <xdr:rowOff>175260</xdr:rowOff>
    </xdr:from>
    <xdr:to>
      <xdr:col>3</xdr:col>
      <xdr:colOff>960121</xdr:colOff>
      <xdr:row>198</xdr:row>
      <xdr:rowOff>156421</xdr:rowOff>
    </xdr:to>
    <xdr:pic>
      <xdr:nvPicPr>
        <xdr:cNvPr id="5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621" y="35455860"/>
          <a:ext cx="1757680" cy="1078441"/>
        </a:xfrm>
        <a:prstGeom prst="rect">
          <a:avLst/>
        </a:prstGeom>
      </xdr:spPr>
    </xdr:pic>
    <xdr:clientData/>
  </xdr:twoCellAnchor>
  <xdr:twoCellAnchor editAs="oneCell">
    <xdr:from>
      <xdr:col>2</xdr:col>
      <xdr:colOff>268817</xdr:colOff>
      <xdr:row>71</xdr:row>
      <xdr:rowOff>38100</xdr:rowOff>
    </xdr:from>
    <xdr:to>
      <xdr:col>3</xdr:col>
      <xdr:colOff>734483</xdr:colOff>
      <xdr:row>75</xdr:row>
      <xdr:rowOff>157480</xdr:rowOff>
    </xdr:to>
    <xdr:pic>
      <xdr:nvPicPr>
        <xdr:cNvPr id="8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67" y="12973050"/>
          <a:ext cx="1637241" cy="879475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323851</xdr:colOff>
      <xdr:row>31</xdr:row>
      <xdr:rowOff>175260</xdr:rowOff>
    </xdr:from>
    <xdr:to>
      <xdr:col>4</xdr:col>
      <xdr:colOff>1066800</xdr:colOff>
      <xdr:row>37</xdr:row>
      <xdr:rowOff>121498</xdr:rowOff>
    </xdr:to>
    <xdr:pic>
      <xdr:nvPicPr>
        <xdr:cNvPr id="12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1" y="5814060"/>
          <a:ext cx="1876424" cy="1077808"/>
        </a:xfrm>
        <a:prstGeom prst="rect">
          <a:avLst/>
        </a:prstGeom>
      </xdr:spPr>
    </xdr:pic>
    <xdr:clientData/>
  </xdr:twoCellAnchor>
  <xdr:twoCellAnchor>
    <xdr:from>
      <xdr:col>1</xdr:col>
      <xdr:colOff>3175</xdr:colOff>
      <xdr:row>207</xdr:row>
      <xdr:rowOff>50588</xdr:rowOff>
    </xdr:from>
    <xdr:to>
      <xdr:col>6</xdr:col>
      <xdr:colOff>9525</xdr:colOff>
      <xdr:row>232</xdr:row>
      <xdr:rowOff>136313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D89CB05-0BD4-4629-05BC-12EF53AA8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723898</xdr:colOff>
      <xdr:row>46</xdr:row>
      <xdr:rowOff>138110</xdr:rowOff>
    </xdr:from>
    <xdr:to>
      <xdr:col>6</xdr:col>
      <xdr:colOff>1028699</xdr:colOff>
      <xdr:row>69</xdr:row>
      <xdr:rowOff>123824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1C0617D-9A7C-BA2F-F7F8-35813EBA5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728980</xdr:colOff>
      <xdr:row>119</xdr:row>
      <xdr:rowOff>2541</xdr:rowOff>
    </xdr:from>
    <xdr:to>
      <xdr:col>6</xdr:col>
      <xdr:colOff>599440</xdr:colOff>
      <xdr:row>137</xdr:row>
      <xdr:rowOff>101600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518798F-70C6-32F8-FE60-25CB0955A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641350</xdr:colOff>
      <xdr:row>145</xdr:row>
      <xdr:rowOff>71436</xdr:rowOff>
    </xdr:from>
    <xdr:to>
      <xdr:col>6</xdr:col>
      <xdr:colOff>634999</xdr:colOff>
      <xdr:row>163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1A7D03D-786C-746B-3082-386556F61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741680</xdr:colOff>
      <xdr:row>171</xdr:row>
      <xdr:rowOff>163510</xdr:rowOff>
    </xdr:from>
    <xdr:to>
      <xdr:col>6</xdr:col>
      <xdr:colOff>711200</xdr:colOff>
      <xdr:row>191</xdr:row>
      <xdr:rowOff>139699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CCA7F0B-9FD2-8194-7F9D-0C2F80C74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36510</xdr:colOff>
      <xdr:row>100</xdr:row>
      <xdr:rowOff>26987</xdr:rowOff>
    </xdr:from>
    <xdr:to>
      <xdr:col>6</xdr:col>
      <xdr:colOff>634999</xdr:colOff>
      <xdr:row>117</xdr:row>
      <xdr:rowOff>50800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569F1DC-0D76-130F-3FA9-01A1A882B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1536700</xdr:colOff>
      <xdr:row>1</xdr:row>
      <xdr:rowOff>31750</xdr:rowOff>
    </xdr:from>
    <xdr:to>
      <xdr:col>8</xdr:col>
      <xdr:colOff>1619250</xdr:colOff>
      <xdr:row>7</xdr:row>
      <xdr:rowOff>3175</xdr:rowOff>
    </xdr:to>
    <xdr:pic>
      <xdr:nvPicPr>
        <xdr:cNvPr id="3" name="3 Imagen" descr="Logotipo&#10;&#10;Descripción generada automáticamente">
          <a:extLst>
            <a:ext uri="{FF2B5EF4-FFF2-40B4-BE49-F238E27FC236}">
              <a16:creationId xmlns:a16="http://schemas.microsoft.com/office/drawing/2014/main" id="{F109A38C-9C20-4D2D-83AE-8BA157FB7C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0" y="209550"/>
          <a:ext cx="1962150" cy="1038225"/>
        </a:xfrm>
        <a:prstGeom prst="rect">
          <a:avLst/>
        </a:prstGeom>
      </xdr:spPr>
    </xdr:pic>
    <xdr:clientData/>
  </xdr:twoCellAnchor>
  <xdr:twoCellAnchor>
    <xdr:from>
      <xdr:col>2</xdr:col>
      <xdr:colOff>638175</xdr:colOff>
      <xdr:row>89</xdr:row>
      <xdr:rowOff>114300</xdr:rowOff>
    </xdr:from>
    <xdr:to>
      <xdr:col>6</xdr:col>
      <xdr:colOff>1143000</xdr:colOff>
      <xdr:row>99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762812-93BE-B647-8871-ED93C7318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928340</xdr:colOff>
      <xdr:row>0</xdr:row>
      <xdr:rowOff>0</xdr:rowOff>
    </xdr:from>
    <xdr:ext cx="2009775" cy="919654"/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601" y="0"/>
          <a:ext cx="2009775" cy="919654"/>
        </a:xfrm>
        <a:prstGeom prst="rect">
          <a:avLst/>
        </a:prstGeom>
      </xdr:spPr>
    </xdr:pic>
    <xdr:clientData/>
  </xdr:oneCellAnchor>
  <xdr:oneCellAnchor>
    <xdr:from>
      <xdr:col>1</xdr:col>
      <xdr:colOff>240862</xdr:colOff>
      <xdr:row>29</xdr:row>
      <xdr:rowOff>0</xdr:rowOff>
    </xdr:from>
    <xdr:ext cx="1946385" cy="1142013"/>
    <xdr:pic>
      <xdr:nvPicPr>
        <xdr:cNvPr id="7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034" y="5806966"/>
          <a:ext cx="1946385" cy="1142013"/>
        </a:xfrm>
        <a:prstGeom prst="rect">
          <a:avLst/>
        </a:prstGeom>
      </xdr:spPr>
    </xdr:pic>
    <xdr:clientData/>
  </xdr:oneCellAnchor>
  <xdr:twoCellAnchor>
    <xdr:from>
      <xdr:col>5</xdr:col>
      <xdr:colOff>48316</xdr:colOff>
      <xdr:row>95</xdr:row>
      <xdr:rowOff>38100</xdr:rowOff>
    </xdr:from>
    <xdr:to>
      <xdr:col>20</xdr:col>
      <xdr:colOff>127000</xdr:colOff>
      <xdr:row>124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95EE72-B253-3858-1B3F-CA2A66A3E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63502</xdr:colOff>
      <xdr:row>126</xdr:row>
      <xdr:rowOff>69541</xdr:rowOff>
    </xdr:from>
    <xdr:to>
      <xdr:col>20</xdr:col>
      <xdr:colOff>139700</xdr:colOff>
      <xdr:row>151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EF4D970-C27F-9185-0A10-CD81961F4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262760</xdr:colOff>
      <xdr:row>89</xdr:row>
      <xdr:rowOff>87586</xdr:rowOff>
    </xdr:from>
    <xdr:ext cx="1867886" cy="1218543"/>
    <xdr:pic>
      <xdr:nvPicPr>
        <xdr:cNvPr id="5" name="2 Imagen" descr="Logotipo&#10;&#10;Descripción generada automáticamente">
          <a:extLst>
            <a:ext uri="{FF2B5EF4-FFF2-40B4-BE49-F238E27FC236}">
              <a16:creationId xmlns:a16="http://schemas.microsoft.com/office/drawing/2014/main" id="{6843E89B-139C-4C59-B27D-364351F00DE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932" y="16764000"/>
          <a:ext cx="1867886" cy="1218543"/>
        </a:xfrm>
        <a:prstGeom prst="rect">
          <a:avLst/>
        </a:prstGeom>
      </xdr:spPr>
    </xdr:pic>
    <xdr:clientData/>
  </xdr:oneCellAnchor>
  <xdr:twoCellAnchor>
    <xdr:from>
      <xdr:col>5</xdr:col>
      <xdr:colOff>301624</xdr:colOff>
      <xdr:row>34</xdr:row>
      <xdr:rowOff>140804</xdr:rowOff>
    </xdr:from>
    <xdr:to>
      <xdr:col>20</xdr:col>
      <xdr:colOff>25400</xdr:colOff>
      <xdr:row>59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F0BDD3-DBFE-3816-1CEE-9EB4CA157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128781</xdr:colOff>
      <xdr:row>122</xdr:row>
      <xdr:rowOff>9526</xdr:rowOff>
    </xdr:from>
    <xdr:ext cx="1833370" cy="803894"/>
    <xdr:pic>
      <xdr:nvPicPr>
        <xdr:cNvPr id="9" name="2 Imagen" descr="Logotipo&#10;&#10;Descripción generada automáticamente">
          <a:extLst>
            <a:ext uri="{FF2B5EF4-FFF2-40B4-BE49-F238E27FC236}">
              <a16:creationId xmlns:a16="http://schemas.microsoft.com/office/drawing/2014/main" id="{E70ED35A-69B3-438C-903D-A886ED8384E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806" y="30241876"/>
          <a:ext cx="1833370" cy="803894"/>
        </a:xfrm>
        <a:prstGeom prst="rect">
          <a:avLst/>
        </a:prstGeom>
      </xdr:spPr>
    </xdr:pic>
    <xdr:clientData/>
  </xdr:oneCellAnchor>
  <xdr:twoCellAnchor>
    <xdr:from>
      <xdr:col>8</xdr:col>
      <xdr:colOff>393700</xdr:colOff>
      <xdr:row>61</xdr:row>
      <xdr:rowOff>124807</xdr:rowOff>
    </xdr:from>
    <xdr:to>
      <xdr:col>20</xdr:col>
      <xdr:colOff>25400</xdr:colOff>
      <xdr:row>89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CA9D197-EBF9-6613-C5DE-F9BA1D5C4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61</xdr:row>
      <xdr:rowOff>84518</xdr:rowOff>
    </xdr:from>
    <xdr:to>
      <xdr:col>8</xdr:col>
      <xdr:colOff>38100</xdr:colOff>
      <xdr:row>89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C39EAFF-C474-A1FE-404E-84CE68A30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99</xdr:row>
      <xdr:rowOff>160020</xdr:rowOff>
    </xdr:from>
    <xdr:to>
      <xdr:col>3</xdr:col>
      <xdr:colOff>1059180</xdr:colOff>
      <xdr:row>106</xdr:row>
      <xdr:rowOff>92930</xdr:rowOff>
    </xdr:to>
    <xdr:pic>
      <xdr:nvPicPr>
        <xdr:cNvPr id="13" name="2 Imagen" descr="Logotipo&#10;&#10;Descripción generada automáticamente">
          <a:extLst>
            <a:ext uri="{FF2B5EF4-FFF2-40B4-BE49-F238E27FC236}">
              <a16:creationId xmlns:a16="http://schemas.microsoft.com/office/drawing/2014/main" id="{69FB25C8-39CD-44C1-BE37-C4FA464C6B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20073620"/>
          <a:ext cx="2151380" cy="1177510"/>
        </a:xfrm>
        <a:prstGeom prst="rect">
          <a:avLst/>
        </a:prstGeom>
      </xdr:spPr>
    </xdr:pic>
    <xdr:clientData/>
  </xdr:twoCellAnchor>
  <xdr:twoCellAnchor>
    <xdr:from>
      <xdr:col>0</xdr:col>
      <xdr:colOff>446468</xdr:colOff>
      <xdr:row>66</xdr:row>
      <xdr:rowOff>83659</xdr:rowOff>
    </xdr:from>
    <xdr:to>
      <xdr:col>10</xdr:col>
      <xdr:colOff>482600</xdr:colOff>
      <xdr:row>95</xdr:row>
      <xdr:rowOff>127000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BD73E30-6050-4587-B226-9977889B2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390525</xdr:colOff>
      <xdr:row>0</xdr:row>
      <xdr:rowOff>76201</xdr:rowOff>
    </xdr:from>
    <xdr:to>
      <xdr:col>4</xdr:col>
      <xdr:colOff>1066800</xdr:colOff>
      <xdr:row>6</xdr:row>
      <xdr:rowOff>120651</xdr:rowOff>
    </xdr:to>
    <xdr:pic>
      <xdr:nvPicPr>
        <xdr:cNvPr id="17" name="2 Imagen" descr="Logotipo&#10;&#10;Descripción generada automáticamente">
          <a:extLst>
            <a:ext uri="{FF2B5EF4-FFF2-40B4-BE49-F238E27FC236}">
              <a16:creationId xmlns:a16="http://schemas.microsoft.com/office/drawing/2014/main" id="{92523138-2B7A-40AA-83C4-46A18CF7DB2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2625" y="76201"/>
          <a:ext cx="2060575" cy="1111250"/>
        </a:xfrm>
        <a:prstGeom prst="rect">
          <a:avLst/>
        </a:prstGeom>
      </xdr:spPr>
    </xdr:pic>
    <xdr:clientData/>
  </xdr:twoCellAnchor>
  <xdr:twoCellAnchor editAs="oneCell">
    <xdr:from>
      <xdr:col>0</xdr:col>
      <xdr:colOff>369569</xdr:colOff>
      <xdr:row>145</xdr:row>
      <xdr:rowOff>1</xdr:rowOff>
    </xdr:from>
    <xdr:to>
      <xdr:col>1</xdr:col>
      <xdr:colOff>1199221</xdr:colOff>
      <xdr:row>149</xdr:row>
      <xdr:rowOff>133663</xdr:rowOff>
    </xdr:to>
    <xdr:pic>
      <xdr:nvPicPr>
        <xdr:cNvPr id="18" name="2 Imagen" descr="Logotipo&#10;&#10;Descripción generada automáticamente">
          <a:extLst>
            <a:ext uri="{FF2B5EF4-FFF2-40B4-BE49-F238E27FC236}">
              <a16:creationId xmlns:a16="http://schemas.microsoft.com/office/drawing/2014/main" id="{226A89D8-FF12-450E-BE83-D594E85C3C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" y="26187401"/>
          <a:ext cx="1756752" cy="844862"/>
        </a:xfrm>
        <a:prstGeom prst="rect">
          <a:avLst/>
        </a:prstGeom>
      </xdr:spPr>
    </xdr:pic>
    <xdr:clientData/>
  </xdr:twoCellAnchor>
  <xdr:twoCellAnchor editAs="oneCell">
    <xdr:from>
      <xdr:col>1</xdr:col>
      <xdr:colOff>944880</xdr:colOff>
      <xdr:row>49</xdr:row>
      <xdr:rowOff>121286</xdr:rowOff>
    </xdr:from>
    <xdr:to>
      <xdr:col>2</xdr:col>
      <xdr:colOff>1155700</xdr:colOff>
      <xdr:row>55</xdr:row>
      <xdr:rowOff>228600</xdr:rowOff>
    </xdr:to>
    <xdr:pic>
      <xdr:nvPicPr>
        <xdr:cNvPr id="20" name="2 Imagen" descr="Logotipo&#10;&#10;Descripción generada automáticamente">
          <a:extLst>
            <a:ext uri="{FF2B5EF4-FFF2-40B4-BE49-F238E27FC236}">
              <a16:creationId xmlns:a16="http://schemas.microsoft.com/office/drawing/2014/main" id="{25A9B447-434C-44C4-915E-FDE66124276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980" y="10370186"/>
          <a:ext cx="1950720" cy="1174114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25</xdr:row>
      <xdr:rowOff>63501</xdr:rowOff>
    </xdr:from>
    <xdr:to>
      <xdr:col>10</xdr:col>
      <xdr:colOff>622300</xdr:colOff>
      <xdr:row>46</xdr:row>
      <xdr:rowOff>25401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CD0FCDED-F6B2-4E1B-AA98-9AD3B237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117</xdr:row>
      <xdr:rowOff>22224</xdr:rowOff>
    </xdr:from>
    <xdr:to>
      <xdr:col>10</xdr:col>
      <xdr:colOff>558801</xdr:colOff>
      <xdr:row>141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6649D6-EDFD-ED91-3D44-F246140FE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139700</xdr:colOff>
      <xdr:row>166</xdr:row>
      <xdr:rowOff>25400</xdr:rowOff>
    </xdr:from>
    <xdr:to>
      <xdr:col>10</xdr:col>
      <xdr:colOff>596900</xdr:colOff>
      <xdr:row>196</xdr:row>
      <xdr:rowOff>139700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20C69A-045A-029E-AA28-B5ECC2F76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B72-74CB-48D0-BA62-E3974EB6F95B}">
  <sheetPr>
    <pageSetUpPr fitToPage="1"/>
  </sheetPr>
  <dimension ref="A12:K19"/>
  <sheetViews>
    <sheetView view="pageBreakPreview" zoomScale="130" zoomScaleNormal="100" zoomScaleSheetLayoutView="130" workbookViewId="0">
      <selection activeCell="A13" sqref="A13:K14"/>
    </sheetView>
  </sheetViews>
  <sheetFormatPr baseColWidth="10" defaultColWidth="11.5703125" defaultRowHeight="15"/>
  <cols>
    <col min="1" max="16384" width="11.5703125" style="237"/>
  </cols>
  <sheetData>
    <row r="12" spans="1:11" ht="45.75">
      <c r="A12" s="244" t="s">
        <v>272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1:11">
      <c r="A13" s="245" t="s">
        <v>270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spans="1:11" ht="68.45" customHeight="1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5"/>
    </row>
    <row r="15" spans="1:11" ht="14.45" customHeight="1">
      <c r="A15" s="238"/>
      <c r="B15" s="238"/>
      <c r="C15" s="238"/>
      <c r="D15" s="238"/>
      <c r="E15" s="238"/>
      <c r="F15" s="238"/>
      <c r="G15" s="238"/>
      <c r="H15" s="238"/>
      <c r="I15" s="238"/>
    </row>
    <row r="16" spans="1:11" ht="76.150000000000006" customHeight="1">
      <c r="A16" s="245" t="s">
        <v>242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</row>
    <row r="18" spans="1:10">
      <c r="A18" s="242" t="s">
        <v>271</v>
      </c>
      <c r="B18" s="243"/>
      <c r="C18" s="243"/>
      <c r="D18" s="243"/>
      <c r="E18" s="243"/>
      <c r="F18" s="243"/>
      <c r="G18" s="243"/>
      <c r="H18" s="243"/>
      <c r="I18" s="243"/>
      <c r="J18" s="243"/>
    </row>
    <row r="19" spans="1:10">
      <c r="A19" s="243"/>
      <c r="B19" s="243"/>
      <c r="C19" s="243"/>
      <c r="D19" s="243"/>
      <c r="E19" s="243"/>
      <c r="F19" s="243"/>
      <c r="G19" s="243"/>
      <c r="H19" s="243"/>
      <c r="I19" s="243"/>
      <c r="J19" s="243"/>
    </row>
  </sheetData>
  <mergeCells count="4">
    <mergeCell ref="A18:J19"/>
    <mergeCell ref="A12:K12"/>
    <mergeCell ref="A13:K14"/>
    <mergeCell ref="A16:K16"/>
  </mergeCells>
  <pageMargins left="0.7" right="0.7" top="0.75" bottom="2.0499999999999998" header="0.3" footer="0.3"/>
  <pageSetup scale="96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D3EC-86D3-41F9-BFCC-939DF964F402}">
  <sheetPr>
    <tabColor theme="4" tint="0.39997558519241921"/>
  </sheetPr>
  <dimension ref="A1:U78"/>
  <sheetViews>
    <sheetView tabSelected="1" workbookViewId="0">
      <selection activeCell="E1" sqref="E1"/>
    </sheetView>
  </sheetViews>
  <sheetFormatPr baseColWidth="10" defaultRowHeight="15"/>
  <cols>
    <col min="1" max="1" width="11.5703125" style="95"/>
    <col min="3" max="3" width="13.5703125" customWidth="1"/>
    <col min="4" max="4" width="14.5703125" customWidth="1"/>
    <col min="5" max="5" width="15.42578125" customWidth="1"/>
    <col min="6" max="6" width="15.5703125" customWidth="1"/>
    <col min="7" max="7" width="15.85546875" customWidth="1"/>
    <col min="8" max="21" width="11.5703125" style="95"/>
  </cols>
  <sheetData>
    <row r="1" spans="1:9" s="95" customFormat="1"/>
    <row r="2" spans="1:9" s="95" customFormat="1" ht="15.75" thickBot="1">
      <c r="B2" s="246" t="s">
        <v>263</v>
      </c>
      <c r="C2" s="246"/>
      <c r="D2" s="246"/>
      <c r="E2" s="246"/>
      <c r="F2" s="246"/>
      <c r="G2" s="246"/>
      <c r="H2" s="98"/>
    </row>
    <row r="3" spans="1:9" ht="15.75" thickBot="1">
      <c r="A3" s="97"/>
      <c r="B3" s="247" t="s">
        <v>76</v>
      </c>
      <c r="C3" s="248"/>
      <c r="D3" s="249" t="s">
        <v>28</v>
      </c>
      <c r="E3" s="248"/>
      <c r="F3" s="249" t="s">
        <v>29</v>
      </c>
      <c r="G3" s="248"/>
    </row>
    <row r="4" spans="1:9" ht="15.75" thickBot="1">
      <c r="A4" s="97"/>
      <c r="B4" s="250"/>
      <c r="C4" s="251"/>
      <c r="D4" s="85" t="s">
        <v>234</v>
      </c>
      <c r="E4" s="85" t="s">
        <v>235</v>
      </c>
      <c r="F4" s="85" t="s">
        <v>94</v>
      </c>
      <c r="G4" s="85" t="s">
        <v>95</v>
      </c>
    </row>
    <row r="5" spans="1:9" ht="15.75" thickBot="1">
      <c r="A5" s="97"/>
      <c r="B5" s="252" t="s">
        <v>30</v>
      </c>
      <c r="C5" s="253"/>
      <c r="D5" s="86">
        <v>1582</v>
      </c>
      <c r="E5" s="86">
        <v>1626</v>
      </c>
      <c r="F5" s="92">
        <f>E5-D5</f>
        <v>44</v>
      </c>
      <c r="G5" s="93">
        <f>F5/D5</f>
        <v>2.7812895069532238E-2</v>
      </c>
    </row>
    <row r="6" spans="1:9">
      <c r="A6" s="97"/>
      <c r="B6" s="257" t="s">
        <v>199</v>
      </c>
      <c r="C6" s="257" t="s">
        <v>200</v>
      </c>
      <c r="D6" s="259">
        <f>+'CARGAS G.'!B131</f>
        <v>5787464</v>
      </c>
      <c r="E6" s="259">
        <f>+'CARGAS G.'!C131</f>
        <v>6546363</v>
      </c>
      <c r="F6" s="261">
        <f>E6-D6</f>
        <v>758899</v>
      </c>
      <c r="G6" s="254">
        <f>F6/D6</f>
        <v>0.13112807267570045</v>
      </c>
    </row>
    <row r="7" spans="1:9" ht="15.75" thickBot="1">
      <c r="A7" s="97"/>
      <c r="B7" s="256"/>
      <c r="C7" s="258"/>
      <c r="D7" s="260"/>
      <c r="E7" s="260"/>
      <c r="F7" s="262"/>
      <c r="G7" s="255"/>
    </row>
    <row r="8" spans="1:9">
      <c r="A8" s="97"/>
      <c r="B8" s="256" t="s">
        <v>201</v>
      </c>
      <c r="C8" s="257" t="s">
        <v>202</v>
      </c>
      <c r="D8" s="259">
        <f>+'CARGAS G.'!B132</f>
        <v>1357460</v>
      </c>
      <c r="E8" s="259">
        <f>+'CARGAS G.'!C52</f>
        <v>1496717</v>
      </c>
      <c r="F8" s="261">
        <f>E8-D8</f>
        <v>139257</v>
      </c>
      <c r="G8" s="254">
        <f>F8/D8</f>
        <v>0.10258644821946872</v>
      </c>
      <c r="I8" s="271"/>
    </row>
    <row r="9" spans="1:9" ht="15.75" thickBot="1">
      <c r="A9" s="97"/>
      <c r="B9" s="256"/>
      <c r="C9" s="258"/>
      <c r="D9" s="260"/>
      <c r="E9" s="260"/>
      <c r="F9" s="262"/>
      <c r="G9" s="255"/>
      <c r="I9" s="271"/>
    </row>
    <row r="10" spans="1:9">
      <c r="A10" s="97"/>
      <c r="B10" s="263"/>
      <c r="C10" s="257" t="s">
        <v>203</v>
      </c>
      <c r="D10" s="259">
        <f>+'CARGAS G.'!B57</f>
        <v>1559751</v>
      </c>
      <c r="E10" s="259">
        <f>+'CARGAS G.'!C57</f>
        <v>1384150</v>
      </c>
      <c r="F10" s="261">
        <f>E10-D10</f>
        <v>-175601</v>
      </c>
      <c r="G10" s="254">
        <f>F10/D10</f>
        <v>-0.11258271352286359</v>
      </c>
    </row>
    <row r="11" spans="1:9" ht="15.75" thickBot="1">
      <c r="A11" s="97"/>
      <c r="B11" s="263"/>
      <c r="C11" s="258"/>
      <c r="D11" s="260"/>
      <c r="E11" s="260"/>
      <c r="F11" s="262"/>
      <c r="G11" s="255"/>
    </row>
    <row r="12" spans="1:9">
      <c r="A12" s="97"/>
      <c r="B12" s="263"/>
      <c r="C12" s="257" t="s">
        <v>204</v>
      </c>
      <c r="D12" s="259">
        <f>+'CARGAS G.'!B59</f>
        <v>8704675</v>
      </c>
      <c r="E12" s="259">
        <f>+'CARGAS G.'!C59</f>
        <v>9427230</v>
      </c>
      <c r="F12" s="261">
        <f>E12-D12</f>
        <v>722555</v>
      </c>
      <c r="G12" s="254">
        <f>F12/D12</f>
        <v>8.3007694141366564E-2</v>
      </c>
    </row>
    <row r="13" spans="1:9" ht="15.75" thickBot="1">
      <c r="A13" s="97"/>
      <c r="B13" s="264"/>
      <c r="C13" s="258"/>
      <c r="D13" s="260"/>
      <c r="E13" s="260"/>
      <c r="F13" s="262"/>
      <c r="G13" s="255"/>
    </row>
    <row r="14" spans="1:9">
      <c r="A14" s="97"/>
      <c r="B14" s="250" t="s">
        <v>205</v>
      </c>
      <c r="C14" s="251"/>
      <c r="D14" s="259">
        <f>+'CONTENEDORES TEUS'!C98</f>
        <v>558172.75</v>
      </c>
      <c r="E14" s="259">
        <f>+'CONTENEDORES TEUS'!D98</f>
        <v>574617.75</v>
      </c>
      <c r="F14" s="261">
        <f>E14-D14</f>
        <v>16445</v>
      </c>
      <c r="G14" s="254">
        <f>F14/D14</f>
        <v>2.9462205025236363E-2</v>
      </c>
    </row>
    <row r="15" spans="1:9" ht="15.75" thickBot="1">
      <c r="A15" s="97"/>
      <c r="B15" s="252"/>
      <c r="C15" s="253"/>
      <c r="D15" s="260"/>
      <c r="E15" s="260"/>
      <c r="F15" s="262"/>
      <c r="G15" s="255"/>
    </row>
    <row r="16" spans="1:9">
      <c r="A16" s="97"/>
      <c r="B16" s="250" t="s">
        <v>206</v>
      </c>
      <c r="C16" s="251"/>
      <c r="D16" s="267">
        <f>+PASAJEROS!E65</f>
        <v>866829</v>
      </c>
      <c r="E16" s="259">
        <f>+PASAJEROS!F65</f>
        <v>1004143</v>
      </c>
      <c r="F16" s="261">
        <f>E16-D16</f>
        <v>137314</v>
      </c>
      <c r="G16" s="254">
        <f>F16/D16</f>
        <v>0.15840955944021254</v>
      </c>
    </row>
    <row r="17" spans="1:7" ht="15.75" thickBot="1">
      <c r="A17" s="97"/>
      <c r="B17" s="252"/>
      <c r="C17" s="253"/>
      <c r="D17" s="272"/>
      <c r="E17" s="260"/>
      <c r="F17" s="262"/>
      <c r="G17" s="255"/>
    </row>
    <row r="18" spans="1:7">
      <c r="A18" s="97"/>
      <c r="B18" s="250" t="s">
        <v>207</v>
      </c>
      <c r="C18" s="251"/>
      <c r="D18" s="267">
        <f>+PASAJEROS!C161</f>
        <v>275</v>
      </c>
      <c r="E18" s="269">
        <f>+PASAJEROS!D161</f>
        <v>358</v>
      </c>
      <c r="F18" s="261">
        <f>E18-D18</f>
        <v>83</v>
      </c>
      <c r="G18" s="254">
        <f>F18/D18</f>
        <v>0.30181818181818182</v>
      </c>
    </row>
    <row r="19" spans="1:7" ht="15.75" thickBot="1">
      <c r="A19" s="97"/>
      <c r="B19" s="252"/>
      <c r="C19" s="253"/>
      <c r="D19" s="268"/>
      <c r="E19" s="270"/>
      <c r="F19" s="262"/>
      <c r="G19" s="255"/>
    </row>
    <row r="20" spans="1:7" s="95" customFormat="1">
      <c r="A20" s="94"/>
      <c r="B20" s="265" t="s">
        <v>208</v>
      </c>
      <c r="C20" s="265"/>
      <c r="D20" s="265"/>
      <c r="E20" s="265"/>
      <c r="F20" s="265"/>
      <c r="G20" s="265"/>
    </row>
    <row r="21" spans="1:7" s="95" customFormat="1">
      <c r="A21" s="96"/>
      <c r="B21" s="266" t="s">
        <v>262</v>
      </c>
      <c r="C21" s="266"/>
      <c r="D21" s="266"/>
      <c r="E21" s="266"/>
      <c r="F21" s="266"/>
      <c r="G21" s="266"/>
    </row>
    <row r="22" spans="1:7" s="95" customFormat="1"/>
    <row r="23" spans="1:7" s="95" customFormat="1"/>
    <row r="24" spans="1:7" s="95" customFormat="1"/>
    <row r="25" spans="1:7" s="95" customFormat="1"/>
    <row r="26" spans="1:7" s="95" customFormat="1"/>
    <row r="27" spans="1:7" s="95" customFormat="1"/>
    <row r="28" spans="1:7" s="95" customFormat="1"/>
    <row r="29" spans="1:7" s="95" customFormat="1"/>
    <row r="30" spans="1:7" s="95" customFormat="1"/>
    <row r="31" spans="1:7" s="95" customFormat="1"/>
    <row r="32" spans="1:7" s="95" customFormat="1"/>
    <row r="33" s="95" customFormat="1"/>
    <row r="34" s="95" customFormat="1"/>
    <row r="35" s="95" customFormat="1"/>
    <row r="36" s="95" customFormat="1"/>
    <row r="37" s="95" customFormat="1"/>
    <row r="38" s="95" customFormat="1"/>
    <row r="39" s="95" customFormat="1"/>
    <row r="40" s="95" customFormat="1"/>
    <row r="41" s="95" customFormat="1"/>
    <row r="42" s="95" customFormat="1"/>
    <row r="43" s="95" customFormat="1"/>
    <row r="44" s="95" customFormat="1"/>
    <row r="45" s="95" customFormat="1"/>
    <row r="46" s="95" customFormat="1"/>
    <row r="47" s="95" customFormat="1"/>
    <row r="48" s="95" customFormat="1"/>
    <row r="49" s="95" customFormat="1"/>
    <row r="50" s="95" customFormat="1"/>
    <row r="51" s="95" customFormat="1"/>
    <row r="52" s="95" customFormat="1"/>
    <row r="53" s="95" customFormat="1"/>
    <row r="54" s="95" customFormat="1"/>
    <row r="55" s="95" customFormat="1"/>
    <row r="56" s="95" customFormat="1"/>
    <row r="57" s="95" customFormat="1"/>
    <row r="58" s="95" customFormat="1"/>
    <row r="59" s="95" customFormat="1"/>
    <row r="60" s="95" customFormat="1"/>
    <row r="61" s="95" customFormat="1"/>
    <row r="62" s="95" customFormat="1"/>
    <row r="63" s="95" customFormat="1"/>
    <row r="64" s="95" customFormat="1"/>
    <row r="65" s="95" customFormat="1"/>
    <row r="66" s="95" customFormat="1"/>
    <row r="67" s="95" customFormat="1"/>
    <row r="68" s="95" customFormat="1"/>
    <row r="69" s="95" customFormat="1"/>
    <row r="70" s="95" customFormat="1"/>
    <row r="71" s="95" customFormat="1"/>
    <row r="72" s="95" customFormat="1"/>
    <row r="73" s="95" customFormat="1"/>
    <row r="74" s="95" customFormat="1"/>
    <row r="75" s="95" customFormat="1"/>
    <row r="76" s="95" customFormat="1"/>
    <row r="77" s="95" customFormat="1"/>
    <row r="78" s="95" customFormat="1"/>
  </sheetData>
  <mergeCells count="48">
    <mergeCell ref="I8:I9"/>
    <mergeCell ref="E14:E15"/>
    <mergeCell ref="F14:F15"/>
    <mergeCell ref="G14:G15"/>
    <mergeCell ref="B16:C17"/>
    <mergeCell ref="D16:D17"/>
    <mergeCell ref="E16:E17"/>
    <mergeCell ref="F16:F17"/>
    <mergeCell ref="G16:G17"/>
    <mergeCell ref="B14:C15"/>
    <mergeCell ref="D14:D15"/>
    <mergeCell ref="G12:G13"/>
    <mergeCell ref="B10:B11"/>
    <mergeCell ref="C10:C11"/>
    <mergeCell ref="D10:D11"/>
    <mergeCell ref="E10:E11"/>
    <mergeCell ref="B20:G20"/>
    <mergeCell ref="B21:G21"/>
    <mergeCell ref="B18:C19"/>
    <mergeCell ref="D18:D19"/>
    <mergeCell ref="E18:E19"/>
    <mergeCell ref="F18:F19"/>
    <mergeCell ref="G18:G19"/>
    <mergeCell ref="F10:F11"/>
    <mergeCell ref="G10:G11"/>
    <mergeCell ref="B12:B13"/>
    <mergeCell ref="C12:C13"/>
    <mergeCell ref="D12:D13"/>
    <mergeCell ref="E12:E13"/>
    <mergeCell ref="F12:F13"/>
    <mergeCell ref="B5:C5"/>
    <mergeCell ref="G6:G7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B2:G2"/>
    <mergeCell ref="B3:C3"/>
    <mergeCell ref="D3:E3"/>
    <mergeCell ref="F3:G3"/>
    <mergeCell ref="B4:C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2:P102"/>
  <sheetViews>
    <sheetView view="pageBreakPreview" topLeftCell="A4" zoomScale="77" zoomScaleNormal="84" zoomScaleSheetLayoutView="77" workbookViewId="0">
      <selection activeCell="P11" sqref="P11"/>
    </sheetView>
  </sheetViews>
  <sheetFormatPr baseColWidth="10" defaultColWidth="10.85546875" defaultRowHeight="14.25"/>
  <cols>
    <col min="1" max="1" width="10.85546875" style="99"/>
    <col min="2" max="2" width="25" style="1" customWidth="1"/>
    <col min="3" max="3" width="18.5703125" style="1" customWidth="1"/>
    <col min="4" max="4" width="20.7109375" style="1" customWidth="1"/>
    <col min="5" max="5" width="12.42578125" style="1" customWidth="1"/>
    <col min="6" max="6" width="13.28515625" style="1" customWidth="1"/>
    <col min="7" max="7" width="12.28515625" style="1" customWidth="1"/>
    <col min="8" max="8" width="11.85546875" style="1" customWidth="1"/>
    <col min="9" max="10" width="15.140625" style="1" customWidth="1"/>
    <col min="11" max="11" width="9.85546875" style="1" customWidth="1"/>
    <col min="12" max="12" width="15.140625" style="1" customWidth="1"/>
    <col min="13" max="13" width="7.7109375" style="1" customWidth="1"/>
    <col min="14" max="14" width="12.5703125" style="9" customWidth="1"/>
    <col min="15" max="16384" width="10.85546875" style="1"/>
  </cols>
  <sheetData>
    <row r="2" spans="2:14" s="99" customFormat="1">
      <c r="F2" s="100"/>
      <c r="G2" s="100"/>
      <c r="H2" s="100"/>
      <c r="I2" s="100"/>
      <c r="J2" s="100"/>
      <c r="K2" s="100"/>
      <c r="L2" s="100"/>
      <c r="N2" s="101"/>
    </row>
    <row r="3" spans="2:14" s="99" customFormat="1" ht="15">
      <c r="B3" s="274" t="s">
        <v>27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2:14" s="99" customFormat="1" ht="15">
      <c r="B4" s="274" t="s">
        <v>91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</row>
    <row r="5" spans="2:14" s="99" customFormat="1" ht="15">
      <c r="B5" s="274" t="s">
        <v>66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</row>
    <row r="6" spans="2:14" s="99" customFormat="1" ht="15">
      <c r="B6" s="274" t="s">
        <v>232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</row>
    <row r="7" spans="2:14" s="99" customFormat="1" ht="15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2:14" ht="30">
      <c r="B8" s="205" t="s">
        <v>0</v>
      </c>
      <c r="C8" s="205" t="s">
        <v>192</v>
      </c>
      <c r="D8" s="205" t="s">
        <v>193</v>
      </c>
      <c r="E8" s="205" t="s">
        <v>18</v>
      </c>
      <c r="F8" s="205" t="s">
        <v>19</v>
      </c>
      <c r="G8" s="205" t="s">
        <v>20</v>
      </c>
      <c r="H8" s="205" t="s">
        <v>21</v>
      </c>
      <c r="I8" s="206" t="s">
        <v>22</v>
      </c>
      <c r="J8" s="206" t="s">
        <v>23</v>
      </c>
      <c r="K8" s="206" t="s">
        <v>24</v>
      </c>
      <c r="L8" s="206" t="s">
        <v>25</v>
      </c>
      <c r="M8" s="206" t="s">
        <v>26</v>
      </c>
      <c r="N8" s="206" t="s">
        <v>17</v>
      </c>
    </row>
    <row r="9" spans="2:14" ht="15">
      <c r="B9" s="51" t="s">
        <v>36</v>
      </c>
      <c r="C9" s="44">
        <v>0</v>
      </c>
      <c r="D9" s="44">
        <v>0</v>
      </c>
      <c r="E9" s="44">
        <v>0</v>
      </c>
      <c r="F9" s="44">
        <v>0</v>
      </c>
      <c r="G9" s="44">
        <v>81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118">
        <f>SUM(C9:M9)</f>
        <v>81</v>
      </c>
    </row>
    <row r="10" spans="2:14" ht="15">
      <c r="B10" s="51" t="s">
        <v>1</v>
      </c>
      <c r="C10" s="44">
        <v>0</v>
      </c>
      <c r="D10" s="44">
        <v>0</v>
      </c>
      <c r="E10" s="44"/>
      <c r="F10" s="44">
        <v>0</v>
      </c>
      <c r="G10" s="44">
        <v>0</v>
      </c>
      <c r="H10" s="44">
        <v>0</v>
      </c>
      <c r="I10" s="44">
        <v>1</v>
      </c>
      <c r="J10" s="44">
        <v>1</v>
      </c>
      <c r="K10" s="44">
        <v>1</v>
      </c>
      <c r="L10" s="44">
        <v>0</v>
      </c>
      <c r="M10" s="44">
        <v>0</v>
      </c>
      <c r="N10" s="118">
        <f t="shared" ref="N10:N31" si="0">SUM(C10:M10)</f>
        <v>3</v>
      </c>
    </row>
    <row r="11" spans="2:14" ht="15">
      <c r="B11" s="51" t="s">
        <v>2</v>
      </c>
      <c r="C11" s="44">
        <v>0</v>
      </c>
      <c r="D11" s="44">
        <v>0</v>
      </c>
      <c r="E11" s="44">
        <v>0</v>
      </c>
      <c r="F11" s="44">
        <v>3</v>
      </c>
      <c r="G11" s="44">
        <v>0</v>
      </c>
      <c r="H11" s="44">
        <v>0</v>
      </c>
      <c r="I11" s="44">
        <v>7</v>
      </c>
      <c r="J11" s="44">
        <v>4</v>
      </c>
      <c r="K11" s="44">
        <v>0</v>
      </c>
      <c r="L11" s="44">
        <v>0</v>
      </c>
      <c r="M11" s="44">
        <v>0</v>
      </c>
      <c r="N11" s="118">
        <f t="shared" si="0"/>
        <v>14</v>
      </c>
    </row>
    <row r="12" spans="2:14" ht="15">
      <c r="B12" s="51" t="s">
        <v>3</v>
      </c>
      <c r="C12" s="44">
        <v>1</v>
      </c>
      <c r="D12" s="44">
        <v>0</v>
      </c>
      <c r="E12" s="44">
        <v>7</v>
      </c>
      <c r="F12" s="44">
        <v>2</v>
      </c>
      <c r="G12" s="44">
        <v>0</v>
      </c>
      <c r="H12" s="44">
        <v>0</v>
      </c>
      <c r="I12" s="44">
        <v>2</v>
      </c>
      <c r="J12" s="44">
        <v>2</v>
      </c>
      <c r="K12" s="44">
        <v>0</v>
      </c>
      <c r="L12" s="44">
        <v>0</v>
      </c>
      <c r="M12" s="44">
        <v>0</v>
      </c>
      <c r="N12" s="118">
        <f t="shared" si="0"/>
        <v>14</v>
      </c>
    </row>
    <row r="13" spans="2:14" ht="15">
      <c r="B13" s="51" t="s">
        <v>4</v>
      </c>
      <c r="C13" s="87">
        <v>13</v>
      </c>
      <c r="D13" s="87">
        <v>0</v>
      </c>
      <c r="E13" s="87">
        <v>0</v>
      </c>
      <c r="F13" s="87">
        <v>7</v>
      </c>
      <c r="G13" s="87">
        <v>0</v>
      </c>
      <c r="H13" s="87">
        <v>0</v>
      </c>
      <c r="I13" s="87">
        <v>0</v>
      </c>
      <c r="J13" s="87">
        <v>0</v>
      </c>
      <c r="K13" s="87">
        <v>1</v>
      </c>
      <c r="L13" s="87">
        <v>0</v>
      </c>
      <c r="M13" s="87">
        <v>0</v>
      </c>
      <c r="N13" s="118">
        <f t="shared" si="0"/>
        <v>21</v>
      </c>
    </row>
    <row r="14" spans="2:14" ht="19.5" customHeight="1">
      <c r="B14" s="51" t="s">
        <v>86</v>
      </c>
      <c r="C14" s="87">
        <v>6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1</v>
      </c>
      <c r="J14" s="87">
        <v>0</v>
      </c>
      <c r="K14" s="87">
        <v>0</v>
      </c>
      <c r="L14" s="87">
        <v>0</v>
      </c>
      <c r="M14" s="87">
        <v>0</v>
      </c>
      <c r="N14" s="118">
        <f t="shared" si="0"/>
        <v>7</v>
      </c>
    </row>
    <row r="15" spans="2:14" ht="15">
      <c r="B15" s="51" t="s">
        <v>5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118">
        <f t="shared" si="0"/>
        <v>0</v>
      </c>
    </row>
    <row r="16" spans="2:14" ht="15">
      <c r="B16" s="51" t="s">
        <v>6</v>
      </c>
      <c r="C16" s="87">
        <v>5</v>
      </c>
      <c r="D16" s="87">
        <v>225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118">
        <f t="shared" si="0"/>
        <v>230</v>
      </c>
    </row>
    <row r="17" spans="2:14" ht="15">
      <c r="B17" s="51" t="s">
        <v>7</v>
      </c>
      <c r="C17" s="87">
        <v>0</v>
      </c>
      <c r="D17" s="87">
        <v>0</v>
      </c>
      <c r="E17" s="87">
        <v>0</v>
      </c>
      <c r="F17" s="87">
        <v>71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118">
        <f t="shared" si="0"/>
        <v>71</v>
      </c>
    </row>
    <row r="18" spans="2:14" ht="15">
      <c r="B18" s="51" t="s">
        <v>8</v>
      </c>
      <c r="C18" s="87">
        <v>0</v>
      </c>
      <c r="D18" s="87">
        <v>0</v>
      </c>
      <c r="E18" s="87">
        <v>0</v>
      </c>
      <c r="F18" s="87">
        <v>8</v>
      </c>
      <c r="G18" s="87">
        <v>65</v>
      </c>
      <c r="H18" s="87">
        <v>0</v>
      </c>
      <c r="I18" s="87">
        <v>2</v>
      </c>
      <c r="J18" s="87">
        <v>1</v>
      </c>
      <c r="K18" s="87">
        <v>0</v>
      </c>
      <c r="L18" s="87">
        <v>1</v>
      </c>
      <c r="M18" s="87">
        <v>0</v>
      </c>
      <c r="N18" s="118">
        <f t="shared" si="0"/>
        <v>77</v>
      </c>
    </row>
    <row r="19" spans="2:14" ht="15">
      <c r="B19" s="51" t="s">
        <v>88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116</v>
      </c>
      <c r="L19" s="87">
        <v>0</v>
      </c>
      <c r="M19" s="87">
        <v>0</v>
      </c>
      <c r="N19" s="118">
        <f t="shared" si="0"/>
        <v>116</v>
      </c>
    </row>
    <row r="20" spans="2:14" ht="15">
      <c r="B20" s="51" t="s">
        <v>87</v>
      </c>
      <c r="C20" s="87">
        <v>0</v>
      </c>
      <c r="D20" s="87">
        <v>0</v>
      </c>
      <c r="E20" s="87">
        <v>0</v>
      </c>
      <c r="F20" s="87">
        <v>0</v>
      </c>
      <c r="G20" s="87">
        <v>131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118">
        <f t="shared" si="0"/>
        <v>131</v>
      </c>
    </row>
    <row r="21" spans="2:14" ht="15">
      <c r="B21" s="52" t="s">
        <v>9</v>
      </c>
      <c r="C21" s="87">
        <v>21</v>
      </c>
      <c r="D21" s="87">
        <v>0</v>
      </c>
      <c r="E21" s="87">
        <v>2</v>
      </c>
      <c r="F21" s="87">
        <v>0</v>
      </c>
      <c r="G21" s="87">
        <v>0</v>
      </c>
      <c r="H21" s="87">
        <v>0</v>
      </c>
      <c r="I21" s="87">
        <v>3</v>
      </c>
      <c r="J21" s="87">
        <v>1</v>
      </c>
      <c r="K21" s="87">
        <v>0</v>
      </c>
      <c r="L21" s="87">
        <v>0</v>
      </c>
      <c r="M21" s="87">
        <v>0</v>
      </c>
      <c r="N21" s="118">
        <f t="shared" si="0"/>
        <v>27</v>
      </c>
    </row>
    <row r="22" spans="2:14" ht="15">
      <c r="B22" s="52" t="s">
        <v>10</v>
      </c>
      <c r="C22" s="87">
        <v>0</v>
      </c>
      <c r="D22" s="87">
        <v>0</v>
      </c>
      <c r="E22" s="87">
        <v>0</v>
      </c>
      <c r="F22" s="87">
        <v>0</v>
      </c>
      <c r="G22" s="87">
        <v>8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118">
        <f t="shared" si="0"/>
        <v>8</v>
      </c>
    </row>
    <row r="23" spans="2:14" ht="15">
      <c r="B23" s="52" t="s">
        <v>11</v>
      </c>
      <c r="C23" s="87">
        <v>6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4</v>
      </c>
      <c r="J23" s="87">
        <v>2</v>
      </c>
      <c r="K23" s="87">
        <v>0</v>
      </c>
      <c r="L23" s="87">
        <v>0</v>
      </c>
      <c r="M23" s="87">
        <v>0</v>
      </c>
      <c r="N23" s="118">
        <f t="shared" si="0"/>
        <v>12</v>
      </c>
    </row>
    <row r="24" spans="2:14" ht="15">
      <c r="B24" s="52" t="s">
        <v>12</v>
      </c>
      <c r="C24" s="87">
        <v>66</v>
      </c>
      <c r="D24" s="87">
        <v>48</v>
      </c>
      <c r="E24" s="87">
        <v>12</v>
      </c>
      <c r="F24" s="87">
        <v>0</v>
      </c>
      <c r="G24" s="87">
        <v>0</v>
      </c>
      <c r="H24" s="87">
        <v>0</v>
      </c>
      <c r="I24" s="87">
        <v>10</v>
      </c>
      <c r="J24" s="87">
        <v>10</v>
      </c>
      <c r="K24" s="87">
        <v>0</v>
      </c>
      <c r="L24" s="87">
        <v>0</v>
      </c>
      <c r="M24" s="87">
        <v>0</v>
      </c>
      <c r="N24" s="118">
        <f t="shared" si="0"/>
        <v>146</v>
      </c>
    </row>
    <row r="25" spans="2:14" ht="15">
      <c r="B25" s="52" t="s">
        <v>13</v>
      </c>
      <c r="C25" s="44">
        <v>0</v>
      </c>
      <c r="D25" s="44">
        <v>0</v>
      </c>
      <c r="E25" s="44">
        <v>6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118">
        <f t="shared" si="0"/>
        <v>6</v>
      </c>
    </row>
    <row r="26" spans="2:14" ht="15">
      <c r="B26" s="51" t="s">
        <v>137</v>
      </c>
      <c r="C26" s="87">
        <v>120</v>
      </c>
      <c r="D26" s="87">
        <v>115</v>
      </c>
      <c r="E26" s="87">
        <v>28</v>
      </c>
      <c r="F26" s="87">
        <v>25</v>
      </c>
      <c r="G26" s="87">
        <v>0</v>
      </c>
      <c r="H26" s="87">
        <v>0</v>
      </c>
      <c r="I26" s="87">
        <v>5</v>
      </c>
      <c r="J26" s="87">
        <v>5</v>
      </c>
      <c r="K26" s="87">
        <v>0</v>
      </c>
      <c r="L26" s="87">
        <v>0</v>
      </c>
      <c r="M26" s="87">
        <v>0</v>
      </c>
      <c r="N26" s="118">
        <f t="shared" si="0"/>
        <v>298</v>
      </c>
    </row>
    <row r="27" spans="2:14" ht="15">
      <c r="B27" s="51" t="s">
        <v>209</v>
      </c>
      <c r="C27" s="87">
        <v>31</v>
      </c>
      <c r="D27" s="87">
        <v>0</v>
      </c>
      <c r="E27" s="87">
        <v>25</v>
      </c>
      <c r="F27" s="87">
        <v>58</v>
      </c>
      <c r="G27" s="87">
        <v>0</v>
      </c>
      <c r="H27" s="87">
        <v>0</v>
      </c>
      <c r="I27" s="87">
        <v>2</v>
      </c>
      <c r="J27" s="87">
        <v>1</v>
      </c>
      <c r="K27" s="87">
        <v>0</v>
      </c>
      <c r="L27" s="87">
        <v>0</v>
      </c>
      <c r="M27" s="87">
        <v>0</v>
      </c>
      <c r="N27" s="118">
        <f t="shared" si="0"/>
        <v>117</v>
      </c>
    </row>
    <row r="28" spans="2:14" ht="15">
      <c r="B28" s="51" t="s">
        <v>31</v>
      </c>
      <c r="C28" s="87">
        <v>0</v>
      </c>
      <c r="D28" s="87">
        <v>0</v>
      </c>
      <c r="E28" s="87">
        <v>0</v>
      </c>
      <c r="F28" s="87">
        <v>0</v>
      </c>
      <c r="G28" s="89">
        <v>5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118">
        <f t="shared" si="0"/>
        <v>5</v>
      </c>
    </row>
    <row r="29" spans="2:14" ht="19.5" customHeight="1">
      <c r="B29" s="51" t="s">
        <v>32</v>
      </c>
      <c r="C29" s="44">
        <v>11</v>
      </c>
      <c r="D29" s="44">
        <v>0</v>
      </c>
      <c r="E29" s="44">
        <v>5</v>
      </c>
      <c r="F29" s="44">
        <v>17</v>
      </c>
      <c r="G29" s="44">
        <v>0</v>
      </c>
      <c r="H29" s="44">
        <v>0</v>
      </c>
      <c r="I29" s="44">
        <v>6</v>
      </c>
      <c r="J29" s="44">
        <v>3</v>
      </c>
      <c r="K29" s="44">
        <v>1</v>
      </c>
      <c r="L29" s="44">
        <v>0</v>
      </c>
      <c r="M29" s="44">
        <v>0</v>
      </c>
      <c r="N29" s="118">
        <f t="shared" si="0"/>
        <v>43</v>
      </c>
    </row>
    <row r="30" spans="2:14" ht="21.75" customHeight="1">
      <c r="B30" s="53" t="s">
        <v>14</v>
      </c>
      <c r="C30" s="87">
        <v>2</v>
      </c>
      <c r="D30" s="87">
        <v>0</v>
      </c>
      <c r="E30" s="87">
        <v>0</v>
      </c>
      <c r="F30" s="87">
        <v>0</v>
      </c>
      <c r="G30" s="87">
        <v>23</v>
      </c>
      <c r="H30" s="87">
        <v>0</v>
      </c>
      <c r="I30" s="87">
        <v>0</v>
      </c>
      <c r="J30" s="87">
        <v>0</v>
      </c>
      <c r="K30" s="87">
        <v>55</v>
      </c>
      <c r="L30" s="87">
        <v>0</v>
      </c>
      <c r="M30" s="87">
        <v>0</v>
      </c>
      <c r="N30" s="118">
        <f t="shared" si="0"/>
        <v>80</v>
      </c>
    </row>
    <row r="31" spans="2:14" ht="22.5" customHeight="1">
      <c r="B31" s="53" t="s">
        <v>15</v>
      </c>
      <c r="C31" s="87">
        <v>47</v>
      </c>
      <c r="D31" s="87">
        <v>15</v>
      </c>
      <c r="E31" s="87">
        <v>0</v>
      </c>
      <c r="F31" s="87">
        <v>5</v>
      </c>
      <c r="G31" s="88">
        <v>12</v>
      </c>
      <c r="H31" s="87">
        <v>0</v>
      </c>
      <c r="I31" s="87">
        <v>0</v>
      </c>
      <c r="J31" s="87">
        <v>1</v>
      </c>
      <c r="K31" s="87">
        <v>0</v>
      </c>
      <c r="L31" s="87">
        <v>2</v>
      </c>
      <c r="M31" s="87">
        <v>37</v>
      </c>
      <c r="N31" s="118">
        <f t="shared" si="0"/>
        <v>119</v>
      </c>
    </row>
    <row r="32" spans="2:14" ht="15">
      <c r="B32" s="54" t="s">
        <v>17</v>
      </c>
      <c r="C32" s="55">
        <f>SUM(C9:C31)</f>
        <v>329</v>
      </c>
      <c r="D32" s="55">
        <f>SUM(D9:D31)</f>
        <v>403</v>
      </c>
      <c r="E32" s="55">
        <f t="shared" ref="E32:N32" si="1">SUM(E9:E31)</f>
        <v>85</v>
      </c>
      <c r="F32" s="55">
        <f t="shared" si="1"/>
        <v>196</v>
      </c>
      <c r="G32" s="55">
        <f t="shared" si="1"/>
        <v>325</v>
      </c>
      <c r="H32" s="55">
        <f t="shared" si="1"/>
        <v>0</v>
      </c>
      <c r="I32" s="55">
        <f t="shared" si="1"/>
        <v>43</v>
      </c>
      <c r="J32" s="55">
        <f t="shared" si="1"/>
        <v>31</v>
      </c>
      <c r="K32" s="55">
        <f t="shared" si="1"/>
        <v>174</v>
      </c>
      <c r="L32" s="55">
        <f t="shared" si="1"/>
        <v>3</v>
      </c>
      <c r="M32" s="55">
        <f t="shared" si="1"/>
        <v>37</v>
      </c>
      <c r="N32" s="55">
        <f t="shared" si="1"/>
        <v>1626</v>
      </c>
    </row>
    <row r="33" spans="1:16" s="99" customFormat="1" ht="15">
      <c r="B33" s="148" t="s">
        <v>67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6" s="99" customFormat="1">
      <c r="B34" s="275" t="s">
        <v>243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6" s="99" customFormat="1">
      <c r="N35" s="101"/>
    </row>
    <row r="36" spans="1:16" s="99" customFormat="1" ht="15">
      <c r="A36" s="274" t="s">
        <v>27</v>
      </c>
      <c r="B36" s="274"/>
      <c r="C36" s="274"/>
      <c r="D36" s="274"/>
      <c r="E36" s="274"/>
      <c r="F36" s="123"/>
      <c r="G36" s="123"/>
      <c r="H36" s="123"/>
      <c r="I36" s="123"/>
      <c r="J36" s="123"/>
      <c r="K36" s="123"/>
      <c r="L36" s="123"/>
      <c r="M36" s="123"/>
      <c r="N36" s="124"/>
      <c r="O36" s="100"/>
      <c r="P36" s="100"/>
    </row>
    <row r="37" spans="1:16" s="99" customFormat="1" ht="15">
      <c r="A37" s="274" t="s">
        <v>91</v>
      </c>
      <c r="B37" s="274"/>
      <c r="C37" s="274"/>
      <c r="D37" s="274"/>
      <c r="E37" s="274"/>
      <c r="F37" s="123"/>
      <c r="G37" s="123"/>
      <c r="H37" s="123"/>
      <c r="I37" s="123"/>
      <c r="J37" s="123"/>
      <c r="K37" s="123"/>
      <c r="L37" s="123"/>
      <c r="M37" s="123"/>
      <c r="N37" s="124"/>
      <c r="O37" s="100"/>
      <c r="P37" s="100"/>
    </row>
    <row r="38" spans="1:16" s="99" customFormat="1" ht="15">
      <c r="A38" s="274" t="s">
        <v>77</v>
      </c>
      <c r="B38" s="274"/>
      <c r="C38" s="274"/>
      <c r="D38" s="274"/>
      <c r="E38" s="274"/>
      <c r="F38" s="123"/>
      <c r="G38" s="123"/>
      <c r="H38" s="123"/>
      <c r="I38" s="123"/>
      <c r="J38" s="123"/>
      <c r="K38" s="123"/>
      <c r="L38" s="123"/>
      <c r="M38" s="123"/>
      <c r="N38" s="124"/>
      <c r="O38" s="100"/>
      <c r="P38" s="100"/>
    </row>
    <row r="39" spans="1:16" s="99" customFormat="1" ht="15">
      <c r="B39" s="274" t="s">
        <v>211</v>
      </c>
      <c r="C39" s="274"/>
      <c r="D39" s="119"/>
      <c r="E39" s="125"/>
      <c r="F39" s="123"/>
      <c r="G39" s="123"/>
      <c r="H39" s="123"/>
      <c r="I39" s="123"/>
      <c r="J39" s="123"/>
      <c r="K39" s="123"/>
      <c r="L39" s="123"/>
      <c r="M39" s="123"/>
      <c r="N39" s="124"/>
      <c r="O39" s="100"/>
      <c r="P39" s="100"/>
    </row>
    <row r="40" spans="1:16" s="99" customFormat="1" ht="15">
      <c r="C40" s="117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4"/>
      <c r="O40" s="100"/>
      <c r="P40" s="100"/>
    </row>
    <row r="41" spans="1:16" ht="28.5">
      <c r="B41" s="40" t="s">
        <v>85</v>
      </c>
      <c r="C41" s="83" t="s">
        <v>75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1"/>
      <c r="O41" s="99"/>
      <c r="P41" s="99"/>
    </row>
    <row r="42" spans="1:16" ht="15">
      <c r="B42" s="4" t="s">
        <v>36</v>
      </c>
      <c r="C42" s="3">
        <v>81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1"/>
      <c r="O42" s="99"/>
      <c r="P42" s="99"/>
    </row>
    <row r="43" spans="1:16" ht="15">
      <c r="B43" s="4" t="s">
        <v>1</v>
      </c>
      <c r="C43" s="3">
        <v>3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1"/>
      <c r="O43" s="99"/>
      <c r="P43" s="99"/>
    </row>
    <row r="44" spans="1:16" ht="15">
      <c r="B44" s="4" t="s">
        <v>2</v>
      </c>
      <c r="C44" s="3">
        <v>14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01"/>
      <c r="O44" s="99"/>
      <c r="P44" s="99"/>
    </row>
    <row r="45" spans="1:16" ht="15">
      <c r="B45" s="4" t="s">
        <v>3</v>
      </c>
      <c r="C45" s="3">
        <v>14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01"/>
      <c r="O45" s="99"/>
      <c r="P45" s="99"/>
    </row>
    <row r="46" spans="1:16" ht="15">
      <c r="B46" s="4" t="s">
        <v>4</v>
      </c>
      <c r="C46" s="3">
        <v>21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01"/>
      <c r="O46" s="99"/>
      <c r="P46" s="99"/>
    </row>
    <row r="47" spans="1:16" ht="18.75" customHeight="1">
      <c r="B47" s="4" t="s">
        <v>86</v>
      </c>
      <c r="C47" s="3">
        <v>7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101"/>
      <c r="O47" s="99"/>
      <c r="P47" s="99"/>
    </row>
    <row r="48" spans="1:16" ht="15">
      <c r="B48" s="4" t="s">
        <v>5</v>
      </c>
      <c r="C48" s="3">
        <v>0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1"/>
      <c r="O48" s="99"/>
      <c r="P48" s="99"/>
    </row>
    <row r="49" spans="2:16" ht="15">
      <c r="B49" s="4" t="s">
        <v>6</v>
      </c>
      <c r="C49" s="3">
        <v>230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1"/>
      <c r="O49" s="99"/>
      <c r="P49" s="99"/>
    </row>
    <row r="50" spans="2:16" ht="15">
      <c r="B50" s="4" t="s">
        <v>7</v>
      </c>
      <c r="C50" s="3">
        <v>71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01"/>
      <c r="O50" s="99"/>
      <c r="P50" s="99"/>
    </row>
    <row r="51" spans="2:16" ht="15">
      <c r="B51" s="4" t="s">
        <v>8</v>
      </c>
      <c r="C51" s="3">
        <v>77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01"/>
      <c r="O51" s="99"/>
      <c r="P51" s="99"/>
    </row>
    <row r="52" spans="2:16" ht="15">
      <c r="B52" s="4" t="s">
        <v>88</v>
      </c>
      <c r="C52" s="3">
        <v>116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101"/>
      <c r="O52" s="99"/>
      <c r="P52" s="99"/>
    </row>
    <row r="53" spans="2:16" ht="15">
      <c r="B53" s="4" t="s">
        <v>87</v>
      </c>
      <c r="C53" s="3">
        <v>131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101"/>
      <c r="O53" s="99"/>
      <c r="P53" s="99"/>
    </row>
    <row r="54" spans="2:16" ht="15">
      <c r="B54" s="5" t="s">
        <v>9</v>
      </c>
      <c r="C54" s="3">
        <v>27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1"/>
      <c r="O54" s="99"/>
      <c r="P54" s="99"/>
    </row>
    <row r="55" spans="2:16" ht="15">
      <c r="B55" s="5" t="s">
        <v>10</v>
      </c>
      <c r="C55" s="3">
        <v>8</v>
      </c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01"/>
      <c r="O55" s="99"/>
      <c r="P55" s="99"/>
    </row>
    <row r="56" spans="2:16" ht="15">
      <c r="B56" s="5" t="s">
        <v>11</v>
      </c>
      <c r="C56" s="3">
        <v>12</v>
      </c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101"/>
      <c r="O56" s="99"/>
      <c r="P56" s="99"/>
    </row>
    <row r="57" spans="2:16" ht="15">
      <c r="B57" s="5" t="s">
        <v>12</v>
      </c>
      <c r="C57" s="3">
        <v>146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01"/>
      <c r="O57" s="99"/>
      <c r="P57" s="99"/>
    </row>
    <row r="58" spans="2:16" ht="15">
      <c r="B58" s="5" t="s">
        <v>13</v>
      </c>
      <c r="C58" s="3">
        <v>6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01"/>
      <c r="O58" s="99"/>
      <c r="P58" s="99"/>
    </row>
    <row r="59" spans="2:16" ht="15">
      <c r="B59" s="5" t="s">
        <v>209</v>
      </c>
      <c r="C59" s="3">
        <v>117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01"/>
      <c r="O59" s="99"/>
      <c r="P59" s="99"/>
    </row>
    <row r="60" spans="2:16" ht="15">
      <c r="B60" s="5" t="s">
        <v>137</v>
      </c>
      <c r="C60" s="3">
        <v>298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1"/>
      <c r="O60" s="99"/>
      <c r="P60" s="99"/>
    </row>
    <row r="61" spans="2:16" ht="15">
      <c r="B61" s="4" t="s">
        <v>31</v>
      </c>
      <c r="C61" s="3">
        <v>5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101"/>
      <c r="O61" s="99"/>
      <c r="P61" s="99"/>
    </row>
    <row r="62" spans="2:16" ht="22.5" customHeight="1">
      <c r="B62" s="4" t="s">
        <v>32</v>
      </c>
      <c r="C62" s="3">
        <v>43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101"/>
      <c r="O62" s="99"/>
      <c r="P62" s="99"/>
    </row>
    <row r="63" spans="2:16" ht="21" customHeight="1">
      <c r="B63" s="6" t="s">
        <v>14</v>
      </c>
      <c r="C63" s="12">
        <v>80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101"/>
      <c r="O63" s="99"/>
      <c r="P63" s="99"/>
    </row>
    <row r="64" spans="2:16" ht="20.25" customHeight="1">
      <c r="B64" s="6" t="s">
        <v>15</v>
      </c>
      <c r="C64" s="3">
        <v>119</v>
      </c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101"/>
      <c r="O64" s="99"/>
      <c r="P64" s="99"/>
    </row>
    <row r="65" spans="2:16" ht="15">
      <c r="B65" s="56" t="s">
        <v>17</v>
      </c>
      <c r="C65" s="57">
        <f>SUM(C42:C64)</f>
        <v>1626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101"/>
      <c r="O65" s="99"/>
      <c r="P65" s="99"/>
    </row>
    <row r="66" spans="2:16" s="99" customFormat="1">
      <c r="B66" s="147" t="s">
        <v>67</v>
      </c>
      <c r="E66" s="273" t="s">
        <v>236</v>
      </c>
      <c r="F66" s="273"/>
      <c r="G66" s="273"/>
      <c r="H66" s="273"/>
      <c r="I66" s="273"/>
      <c r="J66" s="273"/>
      <c r="K66" s="273"/>
      <c r="L66" s="273"/>
      <c r="M66" s="273"/>
      <c r="N66" s="101"/>
    </row>
    <row r="67" spans="2:16" s="99" customFormat="1">
      <c r="E67" s="126"/>
      <c r="F67" s="126"/>
      <c r="G67" s="126"/>
      <c r="H67" s="126"/>
      <c r="I67" s="126"/>
      <c r="J67" s="126"/>
      <c r="K67" s="126"/>
      <c r="N67" s="101"/>
    </row>
    <row r="68" spans="2:16" s="99" customFormat="1">
      <c r="N68" s="101"/>
    </row>
    <row r="69" spans="2:16" s="99" customFormat="1">
      <c r="N69" s="101"/>
    </row>
    <row r="70" spans="2:16" s="99" customFormat="1">
      <c r="N70" s="101"/>
    </row>
    <row r="71" spans="2:16" s="99" customFormat="1">
      <c r="N71" s="101"/>
    </row>
    <row r="72" spans="2:16" s="99" customFormat="1">
      <c r="N72" s="101"/>
    </row>
    <row r="73" spans="2:16" s="99" customFormat="1">
      <c r="N73" s="101"/>
    </row>
    <row r="74" spans="2:16" s="99" customFormat="1">
      <c r="N74" s="101"/>
    </row>
    <row r="75" spans="2:16" s="99" customFormat="1">
      <c r="N75" s="101"/>
    </row>
    <row r="76" spans="2:16" s="99" customFormat="1">
      <c r="N76" s="101"/>
    </row>
    <row r="77" spans="2:16" s="99" customFormat="1">
      <c r="N77" s="101"/>
    </row>
    <row r="78" spans="2:16" s="99" customFormat="1">
      <c r="E78" s="99" t="s">
        <v>58</v>
      </c>
      <c r="N78" s="101"/>
    </row>
    <row r="79" spans="2:16" s="99" customFormat="1">
      <c r="N79" s="101"/>
    </row>
    <row r="80" spans="2:16" s="99" customFormat="1">
      <c r="N80" s="101"/>
    </row>
    <row r="81" spans="14:14" s="99" customFormat="1">
      <c r="N81" s="101"/>
    </row>
    <row r="82" spans="14:14" s="99" customFormat="1">
      <c r="N82" s="101"/>
    </row>
    <row r="83" spans="14:14" s="99" customFormat="1">
      <c r="N83" s="101"/>
    </row>
    <row r="84" spans="14:14" s="99" customFormat="1">
      <c r="N84" s="101"/>
    </row>
    <row r="85" spans="14:14" s="99" customFormat="1">
      <c r="N85" s="101"/>
    </row>
    <row r="86" spans="14:14" s="99" customFormat="1">
      <c r="N86" s="101"/>
    </row>
    <row r="87" spans="14:14" s="99" customFormat="1">
      <c r="N87" s="101"/>
    </row>
    <row r="88" spans="14:14" s="99" customFormat="1">
      <c r="N88" s="101"/>
    </row>
    <row r="89" spans="14:14" s="99" customFormat="1">
      <c r="N89" s="101"/>
    </row>
    <row r="90" spans="14:14" s="99" customFormat="1">
      <c r="N90" s="101"/>
    </row>
    <row r="91" spans="14:14" s="99" customFormat="1">
      <c r="N91" s="101"/>
    </row>
    <row r="92" spans="14:14" s="99" customFormat="1">
      <c r="N92" s="101"/>
    </row>
    <row r="93" spans="14:14" s="99" customFormat="1">
      <c r="N93" s="101"/>
    </row>
    <row r="94" spans="14:14" s="99" customFormat="1">
      <c r="N94" s="101"/>
    </row>
    <row r="95" spans="14:14" s="99" customFormat="1">
      <c r="N95" s="101"/>
    </row>
    <row r="96" spans="14:14" s="99" customFormat="1">
      <c r="N96" s="101"/>
    </row>
    <row r="97" spans="14:14" s="99" customFormat="1">
      <c r="N97" s="101"/>
    </row>
    <row r="98" spans="14:14" s="99" customFormat="1">
      <c r="N98" s="101"/>
    </row>
    <row r="99" spans="14:14" s="99" customFormat="1">
      <c r="N99" s="101"/>
    </row>
    <row r="100" spans="14:14" s="99" customFormat="1">
      <c r="N100" s="101"/>
    </row>
    <row r="101" spans="14:14" s="99" customFormat="1">
      <c r="N101" s="101"/>
    </row>
    <row r="102" spans="14:14" s="99" customFormat="1">
      <c r="N102" s="101"/>
    </row>
  </sheetData>
  <mergeCells count="10">
    <mergeCell ref="E66:M66"/>
    <mergeCell ref="B5:N5"/>
    <mergeCell ref="B4:N4"/>
    <mergeCell ref="B3:N3"/>
    <mergeCell ref="B6:N6"/>
    <mergeCell ref="B39:C39"/>
    <mergeCell ref="A36:E36"/>
    <mergeCell ref="A38:E38"/>
    <mergeCell ref="A37:E37"/>
    <mergeCell ref="B34:N34"/>
  </mergeCells>
  <pageMargins left="0.66" right="0.7" top="0.75" bottom="0.75" header="0.3" footer="0.3"/>
  <pageSetup scale="60" orientation="landscape" r:id="rId1"/>
  <rowBreaks count="1" manualBreakCount="1">
    <brk id="3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14DC-FF94-482E-80DF-71D3500B15D5}">
  <sheetPr>
    <tabColor theme="4" tint="0.39997558519241921"/>
    <pageSetUpPr fitToPage="1"/>
  </sheetPr>
  <dimension ref="A1:O66"/>
  <sheetViews>
    <sheetView view="pageBreakPreview" topLeftCell="A14" zoomScaleNormal="100" zoomScaleSheetLayoutView="100" workbookViewId="0">
      <selection activeCell="P11" sqref="P11"/>
    </sheetView>
  </sheetViews>
  <sheetFormatPr baseColWidth="10" defaultRowHeight="15"/>
  <cols>
    <col min="1" max="1" width="17.5703125" customWidth="1"/>
    <col min="2" max="2" width="9.85546875" customWidth="1"/>
    <col min="3" max="3" width="21.7109375" customWidth="1"/>
    <col min="4" max="4" width="13.28515625" customWidth="1"/>
    <col min="5" max="5" width="13.5703125" customWidth="1"/>
    <col min="6" max="6" width="12.28515625" customWidth="1"/>
    <col min="7" max="7" width="10.7109375" customWidth="1"/>
    <col min="8" max="8" width="6.7109375" customWidth="1"/>
    <col min="9" max="9" width="10.7109375" customWidth="1"/>
    <col min="10" max="10" width="7.7109375" customWidth="1"/>
    <col min="11" max="11" width="8.7109375" customWidth="1"/>
    <col min="12" max="12" width="7.140625" customWidth="1"/>
    <col min="13" max="13" width="11.42578125" customWidth="1"/>
    <col min="14" max="14" width="19" customWidth="1"/>
    <col min="15" max="15" width="11.5703125" style="95"/>
  </cols>
  <sheetData>
    <row r="1" spans="1:14" s="95" customFormat="1"/>
    <row r="2" spans="1:14" s="95" customFormat="1">
      <c r="A2" s="276" t="s">
        <v>27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s="95" customFormat="1">
      <c r="A3" s="276" t="s">
        <v>91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4" s="95" customFormat="1">
      <c r="A4" s="276" t="s">
        <v>231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4" s="95" customFormat="1"/>
    <row r="6" spans="1:14" ht="30">
      <c r="A6" s="208" t="s">
        <v>81</v>
      </c>
      <c r="B6" s="207" t="s">
        <v>194</v>
      </c>
      <c r="C6" s="207" t="s">
        <v>193</v>
      </c>
      <c r="D6" s="207" t="s">
        <v>18</v>
      </c>
      <c r="E6" s="207" t="s">
        <v>19</v>
      </c>
      <c r="F6" s="207" t="s">
        <v>20</v>
      </c>
      <c r="G6" s="207" t="s">
        <v>89</v>
      </c>
      <c r="H6" s="207" t="s">
        <v>93</v>
      </c>
      <c r="I6" s="207" t="s">
        <v>23</v>
      </c>
      <c r="J6" s="207" t="s">
        <v>24</v>
      </c>
      <c r="K6" s="207" t="s">
        <v>195</v>
      </c>
      <c r="L6" s="207" t="s">
        <v>26</v>
      </c>
      <c r="M6" s="207" t="s">
        <v>17</v>
      </c>
      <c r="N6" s="207" t="s">
        <v>60</v>
      </c>
    </row>
    <row r="7" spans="1:14" ht="24.75" customHeight="1">
      <c r="A7" s="10" t="s">
        <v>36</v>
      </c>
      <c r="B7" s="44">
        <v>0</v>
      </c>
      <c r="C7" s="44">
        <v>0</v>
      </c>
      <c r="D7" s="44">
        <v>0</v>
      </c>
      <c r="E7" s="44">
        <v>0</v>
      </c>
      <c r="F7" s="44">
        <v>81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58">
        <f>SUM(B7:L7)</f>
        <v>81</v>
      </c>
      <c r="N7" s="59">
        <f t="shared" ref="N7:N30" si="0">M7/$M$30</f>
        <v>4.9815498154981548E-2</v>
      </c>
    </row>
    <row r="8" spans="1:14" ht="21" customHeight="1">
      <c r="A8" s="10" t="s">
        <v>1</v>
      </c>
      <c r="B8" s="44">
        <v>0</v>
      </c>
      <c r="C8" s="44">
        <v>0</v>
      </c>
      <c r="D8" s="44"/>
      <c r="E8" s="44">
        <v>0</v>
      </c>
      <c r="F8" s="44">
        <v>0</v>
      </c>
      <c r="G8" s="44">
        <v>0</v>
      </c>
      <c r="H8" s="44">
        <v>1</v>
      </c>
      <c r="I8" s="44">
        <v>1</v>
      </c>
      <c r="J8" s="44">
        <v>1</v>
      </c>
      <c r="K8" s="44">
        <v>0</v>
      </c>
      <c r="L8" s="44">
        <v>0</v>
      </c>
      <c r="M8" s="58">
        <f t="shared" ref="M8:M29" si="1">SUM(B8:L8)</f>
        <v>3</v>
      </c>
      <c r="N8" s="59">
        <f t="shared" si="0"/>
        <v>1.8450184501845018E-3</v>
      </c>
    </row>
    <row r="9" spans="1:14">
      <c r="A9" s="10" t="s">
        <v>2</v>
      </c>
      <c r="B9" s="44">
        <v>0</v>
      </c>
      <c r="C9" s="44">
        <v>0</v>
      </c>
      <c r="D9" s="44">
        <v>0</v>
      </c>
      <c r="E9" s="44">
        <v>3</v>
      </c>
      <c r="F9" s="44">
        <v>0</v>
      </c>
      <c r="G9" s="44">
        <v>0</v>
      </c>
      <c r="H9" s="44">
        <v>7</v>
      </c>
      <c r="I9" s="44">
        <v>4</v>
      </c>
      <c r="J9" s="44">
        <v>0</v>
      </c>
      <c r="K9" s="44">
        <v>0</v>
      </c>
      <c r="L9" s="44">
        <v>0</v>
      </c>
      <c r="M9" s="58">
        <f t="shared" si="1"/>
        <v>14</v>
      </c>
      <c r="N9" s="59">
        <f t="shared" si="0"/>
        <v>8.6100861008610082E-3</v>
      </c>
    </row>
    <row r="10" spans="1:14">
      <c r="A10" s="10" t="s">
        <v>3</v>
      </c>
      <c r="B10" s="44">
        <v>1</v>
      </c>
      <c r="C10" s="44">
        <v>0</v>
      </c>
      <c r="D10" s="44">
        <v>7</v>
      </c>
      <c r="E10" s="44">
        <v>2</v>
      </c>
      <c r="F10" s="44">
        <v>0</v>
      </c>
      <c r="G10" s="44">
        <v>0</v>
      </c>
      <c r="H10" s="44">
        <v>2</v>
      </c>
      <c r="I10" s="44">
        <v>2</v>
      </c>
      <c r="J10" s="44">
        <v>0</v>
      </c>
      <c r="K10" s="44">
        <v>0</v>
      </c>
      <c r="L10" s="44">
        <v>0</v>
      </c>
      <c r="M10" s="58">
        <f t="shared" si="1"/>
        <v>14</v>
      </c>
      <c r="N10" s="59">
        <f t="shared" si="0"/>
        <v>8.6100861008610082E-3</v>
      </c>
    </row>
    <row r="11" spans="1:14" ht="21" customHeight="1">
      <c r="A11" s="10" t="s">
        <v>4</v>
      </c>
      <c r="B11" s="87">
        <v>13</v>
      </c>
      <c r="C11" s="87">
        <v>0</v>
      </c>
      <c r="D11" s="87">
        <v>0</v>
      </c>
      <c r="E11" s="87">
        <v>7</v>
      </c>
      <c r="F11" s="87">
        <v>0</v>
      </c>
      <c r="G11" s="87">
        <v>0</v>
      </c>
      <c r="H11" s="87">
        <v>0</v>
      </c>
      <c r="I11" s="87">
        <v>0</v>
      </c>
      <c r="J11" s="87">
        <v>1</v>
      </c>
      <c r="K11" s="87">
        <v>0</v>
      </c>
      <c r="L11" s="87">
        <v>0</v>
      </c>
      <c r="M11" s="58">
        <f t="shared" si="1"/>
        <v>21</v>
      </c>
      <c r="N11" s="59">
        <f t="shared" si="0"/>
        <v>1.2915129151291513E-2</v>
      </c>
    </row>
    <row r="12" spans="1:14" ht="21" customHeight="1">
      <c r="A12" s="10" t="s">
        <v>86</v>
      </c>
      <c r="B12" s="87">
        <v>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</v>
      </c>
      <c r="I12" s="87">
        <v>0</v>
      </c>
      <c r="J12" s="87">
        <v>0</v>
      </c>
      <c r="K12" s="87">
        <v>0</v>
      </c>
      <c r="L12" s="87">
        <v>0</v>
      </c>
      <c r="M12" s="58">
        <f t="shared" si="1"/>
        <v>7</v>
      </c>
      <c r="N12" s="59">
        <f t="shared" si="0"/>
        <v>4.3050430504305041E-3</v>
      </c>
    </row>
    <row r="13" spans="1:14">
      <c r="A13" s="10" t="s">
        <v>5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58">
        <f t="shared" si="1"/>
        <v>0</v>
      </c>
      <c r="N13" s="59">
        <f t="shared" si="0"/>
        <v>0</v>
      </c>
    </row>
    <row r="14" spans="1:14">
      <c r="A14" s="10" t="s">
        <v>6</v>
      </c>
      <c r="B14" s="87">
        <v>5</v>
      </c>
      <c r="C14" s="87">
        <v>225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58">
        <f t="shared" si="1"/>
        <v>230</v>
      </c>
      <c r="N14" s="59">
        <f t="shared" si="0"/>
        <v>0.14145141451414514</v>
      </c>
    </row>
    <row r="15" spans="1:14">
      <c r="A15" s="10" t="s">
        <v>7</v>
      </c>
      <c r="B15" s="87">
        <v>0</v>
      </c>
      <c r="C15" s="87">
        <v>0</v>
      </c>
      <c r="D15" s="87">
        <v>0</v>
      </c>
      <c r="E15" s="87">
        <v>71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58">
        <f t="shared" si="1"/>
        <v>71</v>
      </c>
      <c r="N15" s="59">
        <f t="shared" si="0"/>
        <v>4.3665436654366542E-2</v>
      </c>
    </row>
    <row r="16" spans="1:14" ht="18.75" customHeight="1">
      <c r="A16" s="10" t="s">
        <v>8</v>
      </c>
      <c r="B16" s="87">
        <v>0</v>
      </c>
      <c r="C16" s="87">
        <v>0</v>
      </c>
      <c r="D16" s="87">
        <v>0</v>
      </c>
      <c r="E16" s="87">
        <v>8</v>
      </c>
      <c r="F16" s="87">
        <v>65</v>
      </c>
      <c r="G16" s="87">
        <v>0</v>
      </c>
      <c r="H16" s="87">
        <v>2</v>
      </c>
      <c r="I16" s="87">
        <v>1</v>
      </c>
      <c r="J16" s="87">
        <v>0</v>
      </c>
      <c r="K16" s="87">
        <v>1</v>
      </c>
      <c r="L16" s="87">
        <v>0</v>
      </c>
      <c r="M16" s="58">
        <f t="shared" si="1"/>
        <v>77</v>
      </c>
      <c r="N16" s="59">
        <f t="shared" si="0"/>
        <v>4.7355473554735544E-2</v>
      </c>
    </row>
    <row r="17" spans="1:14">
      <c r="A17" s="10" t="s">
        <v>88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116</v>
      </c>
      <c r="K17" s="87">
        <v>0</v>
      </c>
      <c r="L17" s="87">
        <v>0</v>
      </c>
      <c r="M17" s="58">
        <f t="shared" si="1"/>
        <v>116</v>
      </c>
      <c r="N17" s="59">
        <f t="shared" si="0"/>
        <v>7.1340713407134076E-2</v>
      </c>
    </row>
    <row r="18" spans="1:14">
      <c r="A18" s="10" t="s">
        <v>87</v>
      </c>
      <c r="B18" s="87">
        <v>0</v>
      </c>
      <c r="C18" s="87">
        <v>0</v>
      </c>
      <c r="D18" s="87">
        <v>0</v>
      </c>
      <c r="E18" s="87">
        <v>0</v>
      </c>
      <c r="F18" s="87">
        <v>131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58">
        <f t="shared" si="1"/>
        <v>131</v>
      </c>
      <c r="N18" s="59">
        <f t="shared" si="0"/>
        <v>8.0565805658056586E-2</v>
      </c>
    </row>
    <row r="19" spans="1:14">
      <c r="A19" s="10" t="s">
        <v>9</v>
      </c>
      <c r="B19" s="87">
        <v>21</v>
      </c>
      <c r="C19" s="87">
        <v>0</v>
      </c>
      <c r="D19" s="87">
        <v>2</v>
      </c>
      <c r="E19" s="87">
        <v>0</v>
      </c>
      <c r="F19" s="87">
        <v>0</v>
      </c>
      <c r="G19" s="87">
        <v>0</v>
      </c>
      <c r="H19" s="87">
        <v>3</v>
      </c>
      <c r="I19" s="87">
        <v>1</v>
      </c>
      <c r="J19" s="87">
        <v>0</v>
      </c>
      <c r="K19" s="87">
        <v>0</v>
      </c>
      <c r="L19" s="87">
        <v>0</v>
      </c>
      <c r="M19" s="58">
        <f t="shared" si="1"/>
        <v>27</v>
      </c>
      <c r="N19" s="59">
        <f t="shared" si="0"/>
        <v>1.6605166051660517E-2</v>
      </c>
    </row>
    <row r="20" spans="1:14">
      <c r="A20" s="10" t="s">
        <v>10</v>
      </c>
      <c r="B20" s="87">
        <v>0</v>
      </c>
      <c r="C20" s="87">
        <v>0</v>
      </c>
      <c r="D20" s="87">
        <v>0</v>
      </c>
      <c r="E20" s="87">
        <v>0</v>
      </c>
      <c r="F20" s="87">
        <v>8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58">
        <f t="shared" si="1"/>
        <v>8</v>
      </c>
      <c r="N20" s="59">
        <f t="shared" si="0"/>
        <v>4.9200492004920051E-3</v>
      </c>
    </row>
    <row r="21" spans="1:14">
      <c r="A21" s="10" t="s">
        <v>11</v>
      </c>
      <c r="B21" s="87">
        <v>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4</v>
      </c>
      <c r="I21" s="87">
        <v>2</v>
      </c>
      <c r="J21" s="87">
        <v>0</v>
      </c>
      <c r="K21" s="87">
        <v>0</v>
      </c>
      <c r="L21" s="87">
        <v>0</v>
      </c>
      <c r="M21" s="58">
        <f t="shared" si="1"/>
        <v>12</v>
      </c>
      <c r="N21" s="59">
        <f t="shared" si="0"/>
        <v>7.3800738007380072E-3</v>
      </c>
    </row>
    <row r="22" spans="1:14">
      <c r="A22" s="10" t="s">
        <v>12</v>
      </c>
      <c r="B22" s="87">
        <v>66</v>
      </c>
      <c r="C22" s="87">
        <v>48</v>
      </c>
      <c r="D22" s="87">
        <v>12</v>
      </c>
      <c r="E22" s="87">
        <v>0</v>
      </c>
      <c r="F22" s="87">
        <v>0</v>
      </c>
      <c r="G22" s="87">
        <v>0</v>
      </c>
      <c r="H22" s="87">
        <v>10</v>
      </c>
      <c r="I22" s="87">
        <v>10</v>
      </c>
      <c r="J22" s="87">
        <v>0</v>
      </c>
      <c r="K22" s="87">
        <v>0</v>
      </c>
      <c r="L22" s="87">
        <v>0</v>
      </c>
      <c r="M22" s="58">
        <f t="shared" si="1"/>
        <v>146</v>
      </c>
      <c r="N22" s="59">
        <f t="shared" si="0"/>
        <v>8.9790897908979095E-2</v>
      </c>
    </row>
    <row r="23" spans="1:14">
      <c r="A23" s="10" t="s">
        <v>13</v>
      </c>
      <c r="B23" s="44">
        <v>0</v>
      </c>
      <c r="C23" s="44">
        <v>0</v>
      </c>
      <c r="D23" s="44">
        <v>6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58">
        <f t="shared" si="1"/>
        <v>6</v>
      </c>
      <c r="N23" s="59">
        <f t="shared" si="0"/>
        <v>3.6900369003690036E-3</v>
      </c>
    </row>
    <row r="24" spans="1:14">
      <c r="A24" s="10" t="s">
        <v>137</v>
      </c>
      <c r="B24" s="87">
        <v>120</v>
      </c>
      <c r="C24" s="87">
        <v>115</v>
      </c>
      <c r="D24" s="87">
        <v>28</v>
      </c>
      <c r="E24" s="87">
        <v>25</v>
      </c>
      <c r="F24" s="87">
        <v>0</v>
      </c>
      <c r="G24" s="87">
        <v>0</v>
      </c>
      <c r="H24" s="87">
        <v>5</v>
      </c>
      <c r="I24" s="87">
        <v>5</v>
      </c>
      <c r="J24" s="87">
        <v>0</v>
      </c>
      <c r="K24" s="87">
        <v>0</v>
      </c>
      <c r="L24" s="87">
        <v>0</v>
      </c>
      <c r="M24" s="58">
        <f t="shared" si="1"/>
        <v>298</v>
      </c>
      <c r="N24" s="59">
        <f t="shared" si="0"/>
        <v>0.18327183271832717</v>
      </c>
    </row>
    <row r="25" spans="1:14" ht="24" customHeight="1">
      <c r="A25" s="10" t="s">
        <v>209</v>
      </c>
      <c r="B25" s="87">
        <v>31</v>
      </c>
      <c r="C25" s="87">
        <v>0</v>
      </c>
      <c r="D25" s="87">
        <v>25</v>
      </c>
      <c r="E25" s="87">
        <v>58</v>
      </c>
      <c r="F25" s="87">
        <v>0</v>
      </c>
      <c r="G25" s="87">
        <v>0</v>
      </c>
      <c r="H25" s="87">
        <v>2</v>
      </c>
      <c r="I25" s="87">
        <v>1</v>
      </c>
      <c r="J25" s="87">
        <v>0</v>
      </c>
      <c r="K25" s="87">
        <v>0</v>
      </c>
      <c r="L25" s="87">
        <v>0</v>
      </c>
      <c r="M25" s="58">
        <f t="shared" si="1"/>
        <v>117</v>
      </c>
      <c r="N25" s="59">
        <f t="shared" si="0"/>
        <v>7.1955719557195569E-2</v>
      </c>
    </row>
    <row r="26" spans="1:14" ht="16.5" customHeight="1">
      <c r="A26" s="10" t="s">
        <v>31</v>
      </c>
      <c r="B26" s="87">
        <v>0</v>
      </c>
      <c r="C26" s="87">
        <v>0</v>
      </c>
      <c r="D26" s="87">
        <v>0</v>
      </c>
      <c r="E26" s="87">
        <v>0</v>
      </c>
      <c r="F26" s="89">
        <v>5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58">
        <f t="shared" si="1"/>
        <v>5</v>
      </c>
      <c r="N26" s="59">
        <f t="shared" si="0"/>
        <v>3.0750307503075031E-3</v>
      </c>
    </row>
    <row r="27" spans="1:14" ht="37.15" customHeight="1">
      <c r="A27" s="122" t="s">
        <v>32</v>
      </c>
      <c r="B27" s="44">
        <v>11</v>
      </c>
      <c r="C27" s="44">
        <v>0</v>
      </c>
      <c r="D27" s="44">
        <v>5</v>
      </c>
      <c r="E27" s="44">
        <v>17</v>
      </c>
      <c r="F27" s="44">
        <v>0</v>
      </c>
      <c r="G27" s="44">
        <v>0</v>
      </c>
      <c r="H27" s="44">
        <v>6</v>
      </c>
      <c r="I27" s="44">
        <v>3</v>
      </c>
      <c r="J27" s="44">
        <v>1</v>
      </c>
      <c r="K27" s="44">
        <v>0</v>
      </c>
      <c r="L27" s="44">
        <v>0</v>
      </c>
      <c r="M27" s="58">
        <f t="shared" si="1"/>
        <v>43</v>
      </c>
      <c r="N27" s="59">
        <f t="shared" si="0"/>
        <v>2.6445264452644526E-2</v>
      </c>
    </row>
    <row r="28" spans="1:14" ht="18.75" customHeight="1">
      <c r="A28" s="90" t="s">
        <v>14</v>
      </c>
      <c r="B28" s="87">
        <v>2</v>
      </c>
      <c r="C28" s="87">
        <v>0</v>
      </c>
      <c r="D28" s="87">
        <v>0</v>
      </c>
      <c r="E28" s="87">
        <v>0</v>
      </c>
      <c r="F28" s="87">
        <v>23</v>
      </c>
      <c r="G28" s="87">
        <v>0</v>
      </c>
      <c r="H28" s="87">
        <v>0</v>
      </c>
      <c r="I28" s="87">
        <v>0</v>
      </c>
      <c r="J28" s="87">
        <v>55</v>
      </c>
      <c r="K28" s="87">
        <v>0</v>
      </c>
      <c r="L28" s="87">
        <v>0</v>
      </c>
      <c r="M28" s="58">
        <f t="shared" si="1"/>
        <v>80</v>
      </c>
      <c r="N28" s="59">
        <f t="shared" si="0"/>
        <v>4.9200492004920049E-2</v>
      </c>
    </row>
    <row r="29" spans="1:14" ht="18.75" customHeight="1">
      <c r="A29" s="90" t="s">
        <v>15</v>
      </c>
      <c r="B29" s="87">
        <v>47</v>
      </c>
      <c r="C29" s="87">
        <v>15</v>
      </c>
      <c r="D29" s="87">
        <v>0</v>
      </c>
      <c r="E29" s="87">
        <v>5</v>
      </c>
      <c r="F29" s="88">
        <v>12</v>
      </c>
      <c r="G29" s="87">
        <v>0</v>
      </c>
      <c r="H29" s="87">
        <v>0</v>
      </c>
      <c r="I29" s="87">
        <v>1</v>
      </c>
      <c r="J29" s="87">
        <v>0</v>
      </c>
      <c r="K29" s="87">
        <v>2</v>
      </c>
      <c r="L29" s="87">
        <v>37</v>
      </c>
      <c r="M29" s="58">
        <f t="shared" si="1"/>
        <v>119</v>
      </c>
      <c r="N29" s="59">
        <f t="shared" si="0"/>
        <v>7.3185731857318567E-2</v>
      </c>
    </row>
    <row r="30" spans="1:14">
      <c r="A30" s="34" t="s">
        <v>17</v>
      </c>
      <c r="B30" s="43">
        <f>SUM(B7:B29)</f>
        <v>329</v>
      </c>
      <c r="C30" s="43">
        <f>SUM(C7:C29)</f>
        <v>403</v>
      </c>
      <c r="D30" s="43">
        <f t="shared" ref="D30:L30" si="2">SUM(D7:D29)</f>
        <v>85</v>
      </c>
      <c r="E30" s="43">
        <f t="shared" si="2"/>
        <v>196</v>
      </c>
      <c r="F30" s="43">
        <f t="shared" si="2"/>
        <v>325</v>
      </c>
      <c r="G30" s="43">
        <f t="shared" si="2"/>
        <v>0</v>
      </c>
      <c r="H30" s="43">
        <f t="shared" si="2"/>
        <v>43</v>
      </c>
      <c r="I30" s="43">
        <f t="shared" si="2"/>
        <v>31</v>
      </c>
      <c r="J30" s="43">
        <f t="shared" si="2"/>
        <v>174</v>
      </c>
      <c r="K30" s="43">
        <f t="shared" si="2"/>
        <v>3</v>
      </c>
      <c r="L30" s="43">
        <f t="shared" si="2"/>
        <v>37</v>
      </c>
      <c r="M30" s="43">
        <f>SUM(M7:M29)</f>
        <v>1626</v>
      </c>
      <c r="N30" s="60">
        <f t="shared" si="0"/>
        <v>1</v>
      </c>
    </row>
    <row r="31" spans="1:14" s="95" customFormat="1">
      <c r="A31" s="104" t="s">
        <v>67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5"/>
    </row>
    <row r="32" spans="1:14" s="95" customForma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s="95" customForma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s="95" customForma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s="95" customForma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s="95" customForma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s="95" customFormat="1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s="95" customForma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s="95" customForma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s="95" customForma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 s="95" customForma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s="95" customForma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s="95" customForma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s="95" customForma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s="95" customForma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s="95" customForma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s="95" customForma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s="95" customForma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s="95" customForma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s="95" customForma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s="95" customForma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 s="95" customForma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s="95" customForma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s="95" customForma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s="95" customForma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 s="95" customForma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s="95" customFormat="1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s="95" customFormat="1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</row>
    <row r="59" spans="1:14" s="95" customFormat="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s="95" customForma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s="95" customFormat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s="95" customForma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3">
    <mergeCell ref="A4:N4"/>
    <mergeCell ref="A3:N3"/>
    <mergeCell ref="A2:N2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S111"/>
  <sheetViews>
    <sheetView view="pageBreakPreview" zoomScale="80" zoomScaleNormal="85" zoomScaleSheetLayoutView="80" workbookViewId="0">
      <selection activeCell="P11" sqref="P11"/>
    </sheetView>
  </sheetViews>
  <sheetFormatPr baseColWidth="10" defaultColWidth="10.85546875" defaultRowHeight="14.25"/>
  <cols>
    <col min="1" max="1" width="10.85546875" style="101"/>
    <col min="2" max="2" width="19" style="9" customWidth="1"/>
    <col min="3" max="3" width="18.7109375" style="9" customWidth="1"/>
    <col min="4" max="4" width="23.5703125" style="9" customWidth="1"/>
    <col min="5" max="5" width="19.140625" style="9" customWidth="1"/>
    <col min="6" max="6" width="16.42578125" style="9" customWidth="1"/>
    <col min="7" max="7" width="14.28515625" style="9" customWidth="1"/>
    <col min="8" max="8" width="14.85546875" style="9" customWidth="1"/>
    <col min="9" max="9" width="20.7109375" style="9" customWidth="1"/>
    <col min="10" max="10" width="13" style="9" customWidth="1"/>
    <col min="11" max="11" width="13.140625" style="9" customWidth="1"/>
    <col min="12" max="12" width="15.7109375" style="9" bestFit="1" customWidth="1"/>
    <col min="13" max="14" width="10.42578125" style="9" customWidth="1"/>
    <col min="15" max="19" width="10.85546875" style="101"/>
    <col min="20" max="16384" width="10.85546875" style="9"/>
  </cols>
  <sheetData>
    <row r="1" spans="1:14" s="101" customFormat="1" ht="15">
      <c r="E1" s="124"/>
      <c r="F1" s="124"/>
      <c r="G1" s="124"/>
      <c r="H1" s="124"/>
      <c r="I1" s="124"/>
      <c r="J1" s="124"/>
      <c r="K1" s="124"/>
    </row>
    <row r="2" spans="1:14" s="101" customFormat="1" ht="15">
      <c r="E2" s="278" t="s">
        <v>27</v>
      </c>
      <c r="F2" s="278"/>
      <c r="G2" s="278"/>
      <c r="H2" s="278"/>
      <c r="I2" s="278"/>
      <c r="J2" s="278"/>
      <c r="K2" s="278"/>
    </row>
    <row r="3" spans="1:14" s="101" customFormat="1" ht="15">
      <c r="E3" s="278" t="s">
        <v>92</v>
      </c>
      <c r="F3" s="278"/>
      <c r="G3" s="278"/>
      <c r="H3" s="278"/>
      <c r="I3" s="278"/>
      <c r="J3" s="278"/>
      <c r="K3" s="278"/>
    </row>
    <row r="4" spans="1:14" s="101" customFormat="1" ht="15">
      <c r="E4" s="278" t="s">
        <v>233</v>
      </c>
      <c r="F4" s="278"/>
      <c r="G4" s="278"/>
      <c r="H4" s="278"/>
      <c r="I4" s="278"/>
      <c r="J4" s="278"/>
      <c r="K4" s="278"/>
    </row>
    <row r="5" spans="1:14" s="101" customFormat="1" ht="15" thickBot="1"/>
    <row r="6" spans="1:14" ht="16.5" thickBot="1">
      <c r="B6" s="101"/>
      <c r="C6" s="101"/>
      <c r="D6" s="101"/>
      <c r="E6" s="279" t="s">
        <v>76</v>
      </c>
      <c r="F6" s="279"/>
      <c r="G6" s="279"/>
      <c r="H6" s="280" t="s">
        <v>28</v>
      </c>
      <c r="I6" s="280"/>
      <c r="J6" s="280" t="s">
        <v>29</v>
      </c>
      <c r="K6" s="280"/>
      <c r="L6" s="101"/>
      <c r="M6" s="101"/>
      <c r="N6" s="101"/>
    </row>
    <row r="7" spans="1:14" ht="18" customHeight="1" thickBot="1">
      <c r="B7" s="101"/>
      <c r="C7" s="101"/>
      <c r="D7" s="101"/>
      <c r="E7" s="281" t="s">
        <v>30</v>
      </c>
      <c r="F7" s="282"/>
      <c r="G7" s="283"/>
      <c r="H7" s="127" t="s">
        <v>234</v>
      </c>
      <c r="I7" s="127" t="s">
        <v>235</v>
      </c>
      <c r="J7" s="127" t="s">
        <v>94</v>
      </c>
      <c r="K7" s="128" t="s">
        <v>95</v>
      </c>
      <c r="L7" s="101"/>
      <c r="M7" s="101"/>
      <c r="N7" s="101"/>
    </row>
    <row r="8" spans="1:14" ht="15.75" customHeight="1" thickBot="1">
      <c r="A8" s="129"/>
      <c r="B8" s="101"/>
      <c r="C8" s="101"/>
      <c r="D8" s="101"/>
      <c r="E8" s="284"/>
      <c r="F8" s="285"/>
      <c r="G8" s="286"/>
      <c r="H8" s="130">
        <v>1582</v>
      </c>
      <c r="I8" s="131">
        <v>1626</v>
      </c>
      <c r="J8" s="132">
        <f>I8-H8</f>
        <v>44</v>
      </c>
      <c r="K8" s="133">
        <f>J8/H8</f>
        <v>2.7812895069532238E-2</v>
      </c>
      <c r="L8" s="101"/>
      <c r="M8" s="101"/>
      <c r="N8" s="101"/>
    </row>
    <row r="9" spans="1:14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31.9" customHeight="1">
      <c r="B11" s="233" t="s">
        <v>197</v>
      </c>
      <c r="C11" s="233" t="s">
        <v>192</v>
      </c>
      <c r="D11" s="233" t="s">
        <v>237</v>
      </c>
      <c r="E11" s="233" t="s">
        <v>18</v>
      </c>
      <c r="F11" s="233" t="s">
        <v>19</v>
      </c>
      <c r="G11" s="233" t="s">
        <v>20</v>
      </c>
      <c r="H11" s="233" t="s">
        <v>21</v>
      </c>
      <c r="I11" s="234" t="s">
        <v>22</v>
      </c>
      <c r="J11" s="234" t="s">
        <v>23</v>
      </c>
      <c r="K11" s="234" t="s">
        <v>24</v>
      </c>
      <c r="L11" s="233" t="s">
        <v>25</v>
      </c>
      <c r="M11" s="234" t="s">
        <v>26</v>
      </c>
      <c r="N11" s="233" t="s">
        <v>17</v>
      </c>
    </row>
    <row r="12" spans="1:14" ht="15">
      <c r="B12" s="134">
        <v>2024</v>
      </c>
      <c r="C12" s="136">
        <v>795</v>
      </c>
      <c r="D12" s="136">
        <v>0</v>
      </c>
      <c r="E12" s="136">
        <v>66</v>
      </c>
      <c r="F12" s="136">
        <v>210</v>
      </c>
      <c r="G12" s="136">
        <v>259</v>
      </c>
      <c r="H12" s="136">
        <v>0</v>
      </c>
      <c r="I12" s="136">
        <v>44</v>
      </c>
      <c r="J12" s="136">
        <v>37</v>
      </c>
      <c r="K12" s="136">
        <v>147</v>
      </c>
      <c r="L12" s="136">
        <v>5</v>
      </c>
      <c r="M12" s="136">
        <v>19</v>
      </c>
      <c r="N12" s="137">
        <f>SUM(C12:M12)</f>
        <v>1582</v>
      </c>
    </row>
    <row r="13" spans="1:14" ht="15">
      <c r="B13" s="134">
        <v>2025</v>
      </c>
      <c r="C13" s="135">
        <v>329</v>
      </c>
      <c r="D13" s="136">
        <v>403</v>
      </c>
      <c r="E13" s="136">
        <v>85</v>
      </c>
      <c r="F13" s="136">
        <v>196</v>
      </c>
      <c r="G13" s="136">
        <v>325</v>
      </c>
      <c r="H13" s="136">
        <v>0</v>
      </c>
      <c r="I13" s="136">
        <v>43</v>
      </c>
      <c r="J13" s="136">
        <v>31</v>
      </c>
      <c r="K13" s="136">
        <v>174</v>
      </c>
      <c r="L13" s="136">
        <v>3</v>
      </c>
      <c r="M13" s="136">
        <v>37</v>
      </c>
      <c r="N13" s="137">
        <f>SUM(C13:M13)</f>
        <v>1626</v>
      </c>
    </row>
    <row r="14" spans="1:14" s="101" customFormat="1">
      <c r="B14" s="146" t="s">
        <v>67</v>
      </c>
      <c r="C14" s="138"/>
    </row>
    <row r="15" spans="1:14" s="101" customFormat="1"/>
    <row r="16" spans="1:14" s="101" customFormat="1"/>
    <row r="17" s="101" customFormat="1"/>
    <row r="18" s="101" customFormat="1"/>
    <row r="19" s="101" customFormat="1"/>
    <row r="20" s="101" customFormat="1"/>
    <row r="21" s="101" customFormat="1"/>
    <row r="22" s="101" customFormat="1"/>
    <row r="23" s="101" customFormat="1"/>
    <row r="24" s="101" customFormat="1"/>
    <row r="25" s="101" customFormat="1"/>
    <row r="26" s="101" customFormat="1"/>
    <row r="27" s="101" customFormat="1"/>
    <row r="28" s="101" customFormat="1"/>
    <row r="29" s="101" customFormat="1"/>
    <row r="30" s="101" customFormat="1"/>
    <row r="31" s="101" customFormat="1"/>
    <row r="32" s="101" customFormat="1"/>
    <row r="33" s="101" customFormat="1"/>
    <row r="34" s="101" customFormat="1"/>
    <row r="35" s="101" customFormat="1"/>
    <row r="36" s="101" customFormat="1"/>
    <row r="37" s="101" customFormat="1"/>
    <row r="38" s="101" customFormat="1"/>
    <row r="39" s="101" customFormat="1"/>
    <row r="40" s="101" customFormat="1"/>
    <row r="41" s="101" customFormat="1"/>
    <row r="42" s="101" customFormat="1"/>
    <row r="43" s="101" customFormat="1"/>
    <row r="44" s="101" customFormat="1"/>
    <row r="45" s="101" customFormat="1"/>
    <row r="46" s="101" customFormat="1"/>
    <row r="47" s="101" customFormat="1"/>
    <row r="48" s="101" customFormat="1"/>
    <row r="49" spans="2:10" s="101" customFormat="1"/>
    <row r="50" spans="2:10" s="101" customFormat="1"/>
    <row r="51" spans="2:10" s="101" customFormat="1"/>
    <row r="52" spans="2:10" s="101" customFormat="1"/>
    <row r="53" spans="2:10" s="101" customFormat="1"/>
    <row r="54" spans="2:10" s="101" customFormat="1"/>
    <row r="55" spans="2:10" s="101" customFormat="1"/>
    <row r="56" spans="2:10" s="101" customFormat="1"/>
    <row r="57" spans="2:10" s="101" customFormat="1"/>
    <row r="58" spans="2:10" s="101" customFormat="1"/>
    <row r="59" spans="2:10" s="101" customFormat="1"/>
    <row r="60" spans="2:10" s="101" customFormat="1" ht="15">
      <c r="D60" s="278" t="s">
        <v>27</v>
      </c>
      <c r="E60" s="278"/>
      <c r="F60" s="278"/>
      <c r="G60" s="278"/>
      <c r="H60" s="278"/>
      <c r="I60" s="278"/>
      <c r="J60" s="278"/>
    </row>
    <row r="61" spans="2:10" s="101" customFormat="1" ht="15">
      <c r="D61" s="278" t="s">
        <v>92</v>
      </c>
      <c r="E61" s="278"/>
      <c r="F61" s="278"/>
      <c r="G61" s="278"/>
      <c r="H61" s="278"/>
      <c r="I61" s="278"/>
      <c r="J61" s="278"/>
    </row>
    <row r="62" spans="2:10" s="101" customFormat="1" ht="15">
      <c r="D62" s="278" t="s">
        <v>264</v>
      </c>
      <c r="E62" s="278"/>
      <c r="F62" s="278"/>
      <c r="G62" s="278"/>
      <c r="H62" s="278"/>
      <c r="I62" s="278"/>
      <c r="J62" s="278"/>
    </row>
    <row r="63" spans="2:10" s="101" customFormat="1">
      <c r="B63" s="277"/>
      <c r="C63" s="277"/>
      <c r="D63" s="277"/>
      <c r="E63" s="277"/>
      <c r="F63" s="277"/>
      <c r="G63" s="277"/>
    </row>
    <row r="64" spans="2:10" s="101" customFormat="1"/>
    <row r="65" spans="2:6" s="101" customFormat="1"/>
    <row r="66" spans="2:6" ht="30" customHeight="1">
      <c r="B66" s="209" t="s">
        <v>198</v>
      </c>
      <c r="C66" s="209" t="s">
        <v>234</v>
      </c>
      <c r="D66" s="209" t="s">
        <v>235</v>
      </c>
      <c r="E66" s="209" t="s">
        <v>64</v>
      </c>
      <c r="F66" s="209" t="s">
        <v>65</v>
      </c>
    </row>
    <row r="67" spans="2:6" ht="15">
      <c r="B67" s="139" t="s">
        <v>36</v>
      </c>
      <c r="C67" s="211">
        <v>73</v>
      </c>
      <c r="D67" s="235">
        <v>81</v>
      </c>
      <c r="E67" s="135">
        <f>D67-C67</f>
        <v>8</v>
      </c>
      <c r="F67" s="140">
        <f>E67/C67</f>
        <v>0.1095890410958904</v>
      </c>
    </row>
    <row r="68" spans="2:6" ht="15">
      <c r="B68" s="139" t="s">
        <v>1</v>
      </c>
      <c r="C68" s="211">
        <v>4</v>
      </c>
      <c r="D68" s="235">
        <v>3</v>
      </c>
      <c r="E68" s="135">
        <f t="shared" ref="E68:E90" si="0">D68-C68</f>
        <v>-1</v>
      </c>
      <c r="F68" s="140">
        <f t="shared" ref="F68:F89" si="1">E68/C68</f>
        <v>-0.25</v>
      </c>
    </row>
    <row r="69" spans="2:6" ht="15">
      <c r="B69" s="139" t="s">
        <v>2</v>
      </c>
      <c r="C69" s="211">
        <v>4</v>
      </c>
      <c r="D69" s="235">
        <v>14</v>
      </c>
      <c r="E69" s="135">
        <f t="shared" si="0"/>
        <v>10</v>
      </c>
      <c r="F69" s="140">
        <f t="shared" si="1"/>
        <v>2.5</v>
      </c>
    </row>
    <row r="70" spans="2:6" ht="15">
      <c r="B70" s="139" t="s">
        <v>3</v>
      </c>
      <c r="C70" s="211">
        <v>13</v>
      </c>
      <c r="D70" s="235">
        <v>14</v>
      </c>
      <c r="E70" s="135">
        <f t="shared" si="0"/>
        <v>1</v>
      </c>
      <c r="F70" s="140">
        <f t="shared" si="1"/>
        <v>7.6923076923076927E-2</v>
      </c>
    </row>
    <row r="71" spans="2:6" ht="20.25" customHeight="1">
      <c r="B71" s="139" t="s">
        <v>4</v>
      </c>
      <c r="C71" s="211">
        <v>33</v>
      </c>
      <c r="D71" s="235">
        <v>21</v>
      </c>
      <c r="E71" s="135">
        <f t="shared" si="0"/>
        <v>-12</v>
      </c>
      <c r="F71" s="140">
        <f t="shared" si="1"/>
        <v>-0.36363636363636365</v>
      </c>
    </row>
    <row r="72" spans="2:6" ht="18.75" customHeight="1">
      <c r="B72" s="139" t="s">
        <v>86</v>
      </c>
      <c r="C72" s="211">
        <v>7</v>
      </c>
      <c r="D72" s="235">
        <v>7</v>
      </c>
      <c r="E72" s="135">
        <f t="shared" si="0"/>
        <v>0</v>
      </c>
      <c r="F72" s="140">
        <f t="shared" si="1"/>
        <v>0</v>
      </c>
    </row>
    <row r="73" spans="2:6" ht="18.75" customHeight="1">
      <c r="B73" s="139" t="s">
        <v>5</v>
      </c>
      <c r="C73" s="211">
        <v>0</v>
      </c>
      <c r="D73" s="235">
        <v>0</v>
      </c>
      <c r="E73" s="135">
        <f t="shared" si="0"/>
        <v>0</v>
      </c>
      <c r="F73" s="140">
        <v>0</v>
      </c>
    </row>
    <row r="74" spans="2:6" ht="15">
      <c r="B74" s="139" t="s">
        <v>6</v>
      </c>
      <c r="C74" s="211">
        <v>269</v>
      </c>
      <c r="D74" s="235">
        <v>230</v>
      </c>
      <c r="E74" s="135">
        <f t="shared" si="0"/>
        <v>-39</v>
      </c>
      <c r="F74" s="140">
        <f t="shared" si="1"/>
        <v>-0.1449814126394052</v>
      </c>
    </row>
    <row r="75" spans="2:6" ht="15">
      <c r="B75" s="139" t="s">
        <v>7</v>
      </c>
      <c r="C75" s="211">
        <v>82</v>
      </c>
      <c r="D75" s="235">
        <v>71</v>
      </c>
      <c r="E75" s="135">
        <f t="shared" si="0"/>
        <v>-11</v>
      </c>
      <c r="F75" s="140">
        <f t="shared" si="1"/>
        <v>-0.13414634146341464</v>
      </c>
    </row>
    <row r="76" spans="2:6" ht="15">
      <c r="B76" s="139" t="s">
        <v>8</v>
      </c>
      <c r="C76" s="211">
        <v>66</v>
      </c>
      <c r="D76" s="235">
        <v>77</v>
      </c>
      <c r="E76" s="135">
        <f t="shared" si="0"/>
        <v>11</v>
      </c>
      <c r="F76" s="140">
        <f t="shared" si="1"/>
        <v>0.16666666666666666</v>
      </c>
    </row>
    <row r="77" spans="2:6" ht="15">
      <c r="B77" s="139" t="s">
        <v>88</v>
      </c>
      <c r="C77" s="211">
        <v>108</v>
      </c>
      <c r="D77" s="235">
        <v>116</v>
      </c>
      <c r="E77" s="135">
        <f t="shared" si="0"/>
        <v>8</v>
      </c>
      <c r="F77" s="140">
        <f t="shared" si="1"/>
        <v>7.407407407407407E-2</v>
      </c>
    </row>
    <row r="78" spans="2:6" ht="15">
      <c r="B78" s="139" t="s">
        <v>87</v>
      </c>
      <c r="C78" s="211">
        <v>101</v>
      </c>
      <c r="D78" s="235">
        <v>131</v>
      </c>
      <c r="E78" s="135">
        <f t="shared" si="0"/>
        <v>30</v>
      </c>
      <c r="F78" s="140">
        <f t="shared" si="1"/>
        <v>0.29702970297029702</v>
      </c>
    </row>
    <row r="79" spans="2:6" ht="15">
      <c r="B79" s="141" t="s">
        <v>9</v>
      </c>
      <c r="C79" s="212">
        <v>34</v>
      </c>
      <c r="D79" s="235">
        <v>27</v>
      </c>
      <c r="E79" s="135">
        <f t="shared" si="0"/>
        <v>-7</v>
      </c>
      <c r="F79" s="140">
        <f t="shared" si="1"/>
        <v>-0.20588235294117646</v>
      </c>
    </row>
    <row r="80" spans="2:6" ht="15">
      <c r="B80" s="141" t="s">
        <v>10</v>
      </c>
      <c r="C80" s="212">
        <v>1</v>
      </c>
      <c r="D80" s="235">
        <v>8</v>
      </c>
      <c r="E80" s="135">
        <f t="shared" si="0"/>
        <v>7</v>
      </c>
      <c r="F80" s="140">
        <f t="shared" si="1"/>
        <v>7</v>
      </c>
    </row>
    <row r="81" spans="2:7" ht="15">
      <c r="B81" s="141" t="s">
        <v>11</v>
      </c>
      <c r="C81" s="212">
        <v>7</v>
      </c>
      <c r="D81" s="235">
        <v>12</v>
      </c>
      <c r="E81" s="135">
        <f t="shared" si="0"/>
        <v>5</v>
      </c>
      <c r="F81" s="140">
        <f t="shared" si="1"/>
        <v>0.7142857142857143</v>
      </c>
    </row>
    <row r="82" spans="2:7" ht="15">
      <c r="B82" s="141" t="s">
        <v>12</v>
      </c>
      <c r="C82" s="212">
        <v>129</v>
      </c>
      <c r="D82" s="235">
        <v>146</v>
      </c>
      <c r="E82" s="135">
        <f t="shared" si="0"/>
        <v>17</v>
      </c>
      <c r="F82" s="140">
        <f t="shared" si="1"/>
        <v>0.13178294573643412</v>
      </c>
    </row>
    <row r="83" spans="2:7" ht="15">
      <c r="B83" s="141" t="s">
        <v>13</v>
      </c>
      <c r="C83" s="212">
        <v>7</v>
      </c>
      <c r="D83" s="235">
        <v>6</v>
      </c>
      <c r="E83" s="135">
        <f t="shared" si="0"/>
        <v>-1</v>
      </c>
      <c r="F83" s="140">
        <f t="shared" si="1"/>
        <v>-0.14285714285714285</v>
      </c>
    </row>
    <row r="84" spans="2:7" ht="15">
      <c r="B84" s="141" t="s">
        <v>209</v>
      </c>
      <c r="C84" s="212">
        <v>113</v>
      </c>
      <c r="D84" s="235">
        <v>117</v>
      </c>
      <c r="E84" s="135">
        <f t="shared" si="0"/>
        <v>4</v>
      </c>
      <c r="F84" s="140">
        <f t="shared" si="1"/>
        <v>3.5398230088495575E-2</v>
      </c>
    </row>
    <row r="85" spans="2:7" ht="15">
      <c r="B85" s="141" t="s">
        <v>137</v>
      </c>
      <c r="C85" s="212">
        <v>323</v>
      </c>
      <c r="D85" s="235">
        <v>298</v>
      </c>
      <c r="E85" s="135">
        <f t="shared" si="0"/>
        <v>-25</v>
      </c>
      <c r="F85" s="140">
        <f t="shared" si="1"/>
        <v>-7.7399380804953566E-2</v>
      </c>
    </row>
    <row r="86" spans="2:7" ht="15">
      <c r="B86" s="141" t="s">
        <v>31</v>
      </c>
      <c r="C86" s="212">
        <v>9</v>
      </c>
      <c r="D86" s="235">
        <v>5</v>
      </c>
      <c r="E86" s="135">
        <f t="shared" si="0"/>
        <v>-4</v>
      </c>
      <c r="F86" s="140">
        <f t="shared" si="1"/>
        <v>-0.44444444444444442</v>
      </c>
    </row>
    <row r="87" spans="2:7" ht="14.25" customHeight="1">
      <c r="B87" s="141" t="s">
        <v>32</v>
      </c>
      <c r="C87" s="212">
        <v>47</v>
      </c>
      <c r="D87" s="235">
        <v>43</v>
      </c>
      <c r="E87" s="135">
        <f t="shared" si="0"/>
        <v>-4</v>
      </c>
      <c r="F87" s="140">
        <f t="shared" si="1"/>
        <v>-8.5106382978723402E-2</v>
      </c>
    </row>
    <row r="88" spans="2:7" ht="19.5" customHeight="1">
      <c r="B88" s="139" t="s">
        <v>14</v>
      </c>
      <c r="C88" s="211">
        <v>54</v>
      </c>
      <c r="D88" s="135">
        <v>80</v>
      </c>
      <c r="E88" s="135">
        <f t="shared" si="0"/>
        <v>26</v>
      </c>
      <c r="F88" s="140">
        <f t="shared" si="1"/>
        <v>0.48148148148148145</v>
      </c>
    </row>
    <row r="89" spans="2:7" ht="21.75" customHeight="1">
      <c r="B89" s="139" t="s">
        <v>15</v>
      </c>
      <c r="C89" s="211">
        <v>98</v>
      </c>
      <c r="D89" s="235">
        <v>119</v>
      </c>
      <c r="E89" s="135">
        <f t="shared" si="0"/>
        <v>21</v>
      </c>
      <c r="F89" s="140">
        <f t="shared" si="1"/>
        <v>0.21428571428571427</v>
      </c>
    </row>
    <row r="90" spans="2:7" ht="21" customHeight="1">
      <c r="B90" s="142" t="s">
        <v>17</v>
      </c>
      <c r="C90" s="142">
        <f>SUM(C67:C89)</f>
        <v>1582</v>
      </c>
      <c r="D90" s="142">
        <f>SUM(D67:D89)</f>
        <v>1626</v>
      </c>
      <c r="E90" s="142">
        <f t="shared" si="0"/>
        <v>44</v>
      </c>
      <c r="F90" s="143">
        <f>E90/C90</f>
        <v>2.7812895069532238E-2</v>
      </c>
    </row>
    <row r="91" spans="2:7" s="101" customFormat="1">
      <c r="B91" s="144" t="s">
        <v>67</v>
      </c>
      <c r="C91" s="144"/>
      <c r="D91" s="145"/>
      <c r="E91" s="145"/>
      <c r="F91" s="145"/>
      <c r="G91" s="145"/>
    </row>
    <row r="92" spans="2:7" s="101" customFormat="1"/>
    <row r="93" spans="2:7" s="101" customFormat="1"/>
    <row r="94" spans="2:7" s="101" customFormat="1"/>
    <row r="95" spans="2:7" s="101" customFormat="1"/>
    <row r="96" spans="2:7" s="101" customFormat="1"/>
    <row r="97" s="101" customFormat="1"/>
    <row r="98" s="101" customFormat="1"/>
    <row r="99" s="101" customFormat="1"/>
    <row r="100" s="101" customFormat="1"/>
    <row r="101" s="101" customFormat="1"/>
    <row r="102" s="101" customFormat="1"/>
    <row r="103" s="101" customFormat="1"/>
    <row r="104" s="101" customFormat="1"/>
    <row r="105" s="101" customFormat="1"/>
    <row r="106" s="101" customFormat="1"/>
    <row r="107" s="101" customFormat="1"/>
    <row r="108" s="101" customFormat="1"/>
    <row r="109" s="101" customFormat="1"/>
    <row r="110" s="101" customFormat="1"/>
    <row r="111" s="101" customFormat="1"/>
  </sheetData>
  <mergeCells count="11">
    <mergeCell ref="B63:G63"/>
    <mergeCell ref="E2:K2"/>
    <mergeCell ref="E3:K3"/>
    <mergeCell ref="E4:K4"/>
    <mergeCell ref="E6:G6"/>
    <mergeCell ref="H6:I6"/>
    <mergeCell ref="J6:K6"/>
    <mergeCell ref="E7:G8"/>
    <mergeCell ref="D60:J60"/>
    <mergeCell ref="D61:J61"/>
    <mergeCell ref="D62:J62"/>
  </mergeCells>
  <pageMargins left="0.7" right="0.7" top="0.75" bottom="0.75" header="0.3" footer="0.3"/>
  <pageSetup scale="55" fitToHeight="0" orientation="landscape" r:id="rId1"/>
  <rowBreaks count="1" manualBreakCount="1">
    <brk id="53" max="13" man="1"/>
  </rowBreaks>
  <ignoredErrors>
    <ignoredError sqref="C90:D90 N12:N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L281"/>
  <sheetViews>
    <sheetView view="pageBreakPreview" zoomScale="60" zoomScaleNormal="100" workbookViewId="0">
      <selection activeCell="T26" sqref="T26"/>
    </sheetView>
  </sheetViews>
  <sheetFormatPr baseColWidth="10" defaultColWidth="10.85546875" defaultRowHeight="15"/>
  <cols>
    <col min="1" max="1" width="10.85546875" style="95"/>
    <col min="2" max="2" width="37" customWidth="1"/>
    <col min="3" max="3" width="17.5703125" customWidth="1"/>
    <col min="4" max="4" width="17" customWidth="1"/>
    <col min="5" max="5" width="17.85546875" customWidth="1"/>
    <col min="6" max="6" width="16" customWidth="1"/>
    <col min="7" max="7" width="17" customWidth="1"/>
    <col min="8" max="8" width="24.28515625" customWidth="1"/>
    <col min="9" max="12" width="10.85546875" style="95"/>
  </cols>
  <sheetData>
    <row r="1" spans="2:8" s="95" customFormat="1"/>
    <row r="2" spans="2:8" s="95" customFormat="1">
      <c r="D2" s="106"/>
      <c r="E2" s="103" t="s">
        <v>27</v>
      </c>
      <c r="F2" s="106"/>
      <c r="G2" s="107"/>
      <c r="H2" s="107"/>
    </row>
    <row r="3" spans="2:8" s="95" customFormat="1">
      <c r="D3" s="106"/>
      <c r="E3" s="103" t="s">
        <v>97</v>
      </c>
      <c r="F3" s="106"/>
    </row>
    <row r="4" spans="2:8" s="95" customFormat="1">
      <c r="E4" s="108" t="s">
        <v>68</v>
      </c>
      <c r="G4" s="109"/>
      <c r="H4" s="109"/>
    </row>
    <row r="5" spans="2:8" s="95" customFormat="1">
      <c r="C5" s="110"/>
      <c r="E5" s="108" t="s">
        <v>232</v>
      </c>
      <c r="G5" s="109"/>
      <c r="H5" s="109"/>
    </row>
    <row r="6" spans="2:8">
      <c r="B6" s="289" t="s">
        <v>37</v>
      </c>
      <c r="C6" s="289" t="s">
        <v>6</v>
      </c>
      <c r="D6" s="289" t="s">
        <v>9</v>
      </c>
      <c r="E6" s="289" t="s">
        <v>12</v>
      </c>
      <c r="F6" s="289" t="s">
        <v>79</v>
      </c>
      <c r="G6" s="289" t="s">
        <v>15</v>
      </c>
      <c r="H6" s="288" t="s">
        <v>17</v>
      </c>
    </row>
    <row r="7" spans="2:8">
      <c r="B7" s="289"/>
      <c r="C7" s="289"/>
      <c r="D7" s="289"/>
      <c r="E7" s="289"/>
      <c r="F7" s="289"/>
      <c r="G7" s="289"/>
      <c r="H7" s="288"/>
    </row>
    <row r="8" spans="2:8">
      <c r="B8" s="61" t="s">
        <v>38</v>
      </c>
      <c r="C8" s="62">
        <v>109650.75</v>
      </c>
      <c r="D8" s="17">
        <v>174</v>
      </c>
      <c r="E8" s="17">
        <v>1375.5</v>
      </c>
      <c r="F8" s="149">
        <v>50999.75</v>
      </c>
      <c r="G8" s="18">
        <v>3070</v>
      </c>
      <c r="H8" s="63">
        <f>SUM(C8:G8)</f>
        <v>165270</v>
      </c>
    </row>
    <row r="9" spans="2:8">
      <c r="B9" s="64" t="s">
        <v>191</v>
      </c>
      <c r="C9" s="62">
        <v>230</v>
      </c>
      <c r="D9" s="62">
        <v>711</v>
      </c>
      <c r="E9" s="62">
        <v>2770</v>
      </c>
      <c r="F9" s="65">
        <v>4157.25</v>
      </c>
      <c r="G9" s="62">
        <v>9621.25</v>
      </c>
      <c r="H9" s="63">
        <f>SUM(C9:G9)</f>
        <v>17489.5</v>
      </c>
    </row>
    <row r="10" spans="2:8">
      <c r="B10" s="82" t="s">
        <v>215</v>
      </c>
      <c r="C10" s="213">
        <f>SUM(C8:C9)</f>
        <v>109880.75</v>
      </c>
      <c r="D10" s="213">
        <f>SUM(D8:D9)</f>
        <v>885</v>
      </c>
      <c r="E10" s="213">
        <f>SUM(E8:E9)</f>
        <v>4145.5</v>
      </c>
      <c r="F10" s="213">
        <f>SUM(F8:F9)</f>
        <v>55157</v>
      </c>
      <c r="G10" s="213">
        <f>SUM(G8:G9)</f>
        <v>12691.25</v>
      </c>
      <c r="H10" s="213">
        <f>SUM(C10:G10)</f>
        <v>182759.5</v>
      </c>
    </row>
    <row r="11" spans="2:8">
      <c r="B11" s="21"/>
      <c r="C11" s="21"/>
      <c r="D11" s="21"/>
      <c r="E11" s="21"/>
      <c r="F11" s="21"/>
      <c r="G11" s="21"/>
      <c r="H11" s="21"/>
    </row>
    <row r="12" spans="2:8">
      <c r="B12" s="289" t="s">
        <v>40</v>
      </c>
      <c r="C12" s="289" t="s">
        <v>6</v>
      </c>
      <c r="D12" s="289" t="s">
        <v>9</v>
      </c>
      <c r="E12" s="289" t="s">
        <v>12</v>
      </c>
      <c r="F12" s="289" t="s">
        <v>79</v>
      </c>
      <c r="G12" s="289" t="s">
        <v>15</v>
      </c>
      <c r="H12" s="288" t="s">
        <v>17</v>
      </c>
    </row>
    <row r="13" spans="2:8">
      <c r="B13" s="289"/>
      <c r="C13" s="289"/>
      <c r="D13" s="289"/>
      <c r="E13" s="289"/>
      <c r="F13" s="289"/>
      <c r="G13" s="289"/>
      <c r="H13" s="288"/>
    </row>
    <row r="14" spans="2:8">
      <c r="B14" s="64" t="s">
        <v>38</v>
      </c>
      <c r="C14" s="62">
        <v>28528.75</v>
      </c>
      <c r="D14" s="62">
        <v>1240</v>
      </c>
      <c r="E14" s="62">
        <v>2911.25</v>
      </c>
      <c r="F14" s="65">
        <v>21641.75</v>
      </c>
      <c r="G14" s="62">
        <v>10846.5</v>
      </c>
      <c r="H14" s="63">
        <f>SUM(C14:G14)</f>
        <v>65168.25</v>
      </c>
    </row>
    <row r="15" spans="2:8">
      <c r="B15" s="64" t="s">
        <v>191</v>
      </c>
      <c r="C15" s="62">
        <v>82037.75</v>
      </c>
      <c r="D15" s="62">
        <v>74</v>
      </c>
      <c r="E15" s="62">
        <v>1916</v>
      </c>
      <c r="F15" s="65">
        <v>34064.25</v>
      </c>
      <c r="G15" s="62">
        <v>20</v>
      </c>
      <c r="H15" s="63">
        <f>SUM(C15:G15)</f>
        <v>118112</v>
      </c>
    </row>
    <row r="16" spans="2:8">
      <c r="B16" s="82" t="s">
        <v>216</v>
      </c>
      <c r="C16" s="213">
        <f>SUM(C14:C15)</f>
        <v>110566.5</v>
      </c>
      <c r="D16" s="213">
        <f>SUM(D14:D15)</f>
        <v>1314</v>
      </c>
      <c r="E16" s="213">
        <f>SUM(E14:E15)</f>
        <v>4827.25</v>
      </c>
      <c r="F16" s="213">
        <f>SUM(F14:F15)</f>
        <v>55706</v>
      </c>
      <c r="G16" s="213">
        <f>SUM(G14:G15)</f>
        <v>10866.5</v>
      </c>
      <c r="H16" s="213">
        <f>SUM(C16:G16)</f>
        <v>183280.25</v>
      </c>
    </row>
    <row r="17" spans="2:10">
      <c r="B17" s="21"/>
      <c r="C17" s="21"/>
      <c r="D17" s="21"/>
      <c r="E17" s="21"/>
      <c r="F17" s="21"/>
      <c r="G17" s="21"/>
      <c r="H17" s="21"/>
    </row>
    <row r="18" spans="2:10">
      <c r="B18" s="289" t="s">
        <v>41</v>
      </c>
      <c r="C18" s="289" t="s">
        <v>6</v>
      </c>
      <c r="D18" s="289" t="s">
        <v>9</v>
      </c>
      <c r="E18" s="289" t="s">
        <v>12</v>
      </c>
      <c r="F18" s="289" t="s">
        <v>79</v>
      </c>
      <c r="G18" s="289" t="s">
        <v>15</v>
      </c>
      <c r="H18" s="288" t="s">
        <v>17</v>
      </c>
    </row>
    <row r="19" spans="2:10">
      <c r="B19" s="289"/>
      <c r="C19" s="289"/>
      <c r="D19" s="289"/>
      <c r="E19" s="289"/>
      <c r="F19" s="289"/>
      <c r="G19" s="289"/>
      <c r="H19" s="288"/>
    </row>
    <row r="20" spans="2:10">
      <c r="B20" s="64" t="s">
        <v>38</v>
      </c>
      <c r="C20" s="62">
        <v>67320</v>
      </c>
      <c r="D20" s="62">
        <v>0</v>
      </c>
      <c r="E20" s="66">
        <v>0</v>
      </c>
      <c r="F20" s="66">
        <v>7049.25</v>
      </c>
      <c r="G20" s="62">
        <v>0</v>
      </c>
      <c r="H20" s="63">
        <f>SUM(C20:G20)</f>
        <v>74369.25</v>
      </c>
      <c r="I20" s="150"/>
    </row>
    <row r="21" spans="2:10">
      <c r="B21" s="64" t="s">
        <v>191</v>
      </c>
      <c r="C21" s="62">
        <v>26163</v>
      </c>
      <c r="D21" s="62">
        <v>0</v>
      </c>
      <c r="E21" s="67">
        <v>0</v>
      </c>
      <c r="F21" s="66">
        <v>1048.5</v>
      </c>
      <c r="G21" s="62">
        <v>0</v>
      </c>
      <c r="H21" s="63">
        <f t="shared" ref="H21:H26" si="0">SUM(C21:G21)</f>
        <v>27211.5</v>
      </c>
      <c r="I21" s="150"/>
    </row>
    <row r="22" spans="2:10">
      <c r="B22" s="241" t="s">
        <v>217</v>
      </c>
      <c r="C22" s="223">
        <f>SUM(C20:C21)</f>
        <v>93483</v>
      </c>
      <c r="D22" s="223">
        <f>SUM(D20:D21)</f>
        <v>0</v>
      </c>
      <c r="E22" s="223">
        <f>SUM(E20:E21)</f>
        <v>0</v>
      </c>
      <c r="F22" s="223">
        <f>SUM(F20:F21)</f>
        <v>8097.75</v>
      </c>
      <c r="G22" s="223">
        <f>SUM(G20:G21)</f>
        <v>0</v>
      </c>
      <c r="H22" s="223">
        <f>SUM(C22:G22)</f>
        <v>101580.75</v>
      </c>
      <c r="I22" s="150"/>
    </row>
    <row r="23" spans="2:10">
      <c r="B23" s="64" t="s">
        <v>38</v>
      </c>
      <c r="C23" s="62">
        <v>72483</v>
      </c>
      <c r="D23" s="62">
        <v>0</v>
      </c>
      <c r="E23" s="66">
        <v>0</v>
      </c>
      <c r="F23" s="66">
        <v>6520</v>
      </c>
      <c r="G23" s="62">
        <v>0</v>
      </c>
      <c r="H23" s="63">
        <f t="shared" si="0"/>
        <v>79003</v>
      </c>
      <c r="I23" s="150"/>
    </row>
    <row r="24" spans="2:10">
      <c r="B24" s="64" t="s">
        <v>191</v>
      </c>
      <c r="C24" s="62">
        <v>27042.75</v>
      </c>
      <c r="D24" s="62">
        <v>0</v>
      </c>
      <c r="E24" s="66">
        <v>0</v>
      </c>
      <c r="F24" s="66">
        <v>951.5</v>
      </c>
      <c r="G24" s="62">
        <v>0</v>
      </c>
      <c r="H24" s="63">
        <f t="shared" si="0"/>
        <v>27994.25</v>
      </c>
      <c r="I24" s="150"/>
    </row>
    <row r="25" spans="2:10">
      <c r="B25" s="241" t="s">
        <v>218</v>
      </c>
      <c r="C25" s="223">
        <f>SUM(C23:C24)</f>
        <v>99525.75</v>
      </c>
      <c r="D25" s="223">
        <f>SUM(D23:D24)</f>
        <v>0</v>
      </c>
      <c r="E25" s="223">
        <f>SUM(E23:E24)</f>
        <v>0</v>
      </c>
      <c r="F25" s="223">
        <f>SUM(F23:F24)</f>
        <v>7471.5</v>
      </c>
      <c r="G25" s="223">
        <f>SUM(G23:G24)</f>
        <v>0</v>
      </c>
      <c r="H25" s="223">
        <f>SUM(C25:G25)</f>
        <v>106997.25</v>
      </c>
      <c r="I25" s="150"/>
      <c r="J25" s="63"/>
    </row>
    <row r="26" spans="2:10">
      <c r="B26" s="82" t="s">
        <v>219</v>
      </c>
      <c r="C26" s="213">
        <f>C22+C25</f>
        <v>193008.75</v>
      </c>
      <c r="D26" s="213">
        <f>D22+D25</f>
        <v>0</v>
      </c>
      <c r="E26" s="213">
        <f>E22+E25</f>
        <v>0</v>
      </c>
      <c r="F26" s="213">
        <f>F22+F25</f>
        <v>15569.25</v>
      </c>
      <c r="G26" s="213">
        <f>G22+G25</f>
        <v>0</v>
      </c>
      <c r="H26" s="213">
        <f t="shared" si="0"/>
        <v>208578</v>
      </c>
    </row>
    <row r="27" spans="2:10">
      <c r="B27" s="64"/>
      <c r="C27" s="18"/>
      <c r="D27" s="18"/>
      <c r="E27" s="18"/>
      <c r="F27" s="68"/>
      <c r="G27" s="18"/>
      <c r="H27" s="21"/>
    </row>
    <row r="28" spans="2:10">
      <c r="B28" s="69" t="s">
        <v>188</v>
      </c>
      <c r="C28" s="70">
        <f t="shared" ref="C28:H28" si="1">C10+C16+C26</f>
        <v>413456</v>
      </c>
      <c r="D28" s="70">
        <f t="shared" si="1"/>
        <v>2199</v>
      </c>
      <c r="E28" s="70">
        <f t="shared" si="1"/>
        <v>8972.75</v>
      </c>
      <c r="F28" s="70">
        <f t="shared" si="1"/>
        <v>126432.25</v>
      </c>
      <c r="G28" s="70">
        <f t="shared" si="1"/>
        <v>23557.75</v>
      </c>
      <c r="H28" s="70">
        <f t="shared" si="1"/>
        <v>574617.75</v>
      </c>
    </row>
    <row r="29" spans="2:10" s="95" customFormat="1">
      <c r="B29" s="147" t="s">
        <v>78</v>
      </c>
    </row>
    <row r="30" spans="2:10" s="95" customFormat="1">
      <c r="B30" s="147" t="s">
        <v>67</v>
      </c>
    </row>
    <row r="31" spans="2:10" s="95" customFormat="1"/>
    <row r="32" spans="2:10" s="95" customFormat="1"/>
    <row r="33" spans="1:9" s="95" customFormat="1"/>
    <row r="34" spans="1:9" s="95" customFormat="1"/>
    <row r="35" spans="1:9" s="95" customFormat="1"/>
    <row r="36" spans="1:9" s="95" customFormat="1"/>
    <row r="37" spans="1:9" s="95" customFormat="1"/>
    <row r="38" spans="1:9" s="95" customFormat="1"/>
    <row r="39" spans="1:9" s="95" customFormat="1">
      <c r="A39" s="276" t="s">
        <v>245</v>
      </c>
      <c r="B39" s="276"/>
      <c r="C39" s="276"/>
      <c r="D39" s="276"/>
      <c r="E39" s="276"/>
      <c r="F39" s="276"/>
      <c r="G39" s="276"/>
      <c r="H39" s="276"/>
      <c r="I39" s="276"/>
    </row>
    <row r="40" spans="1:9" s="95" customFormat="1">
      <c r="A40" s="111"/>
      <c r="B40" s="111"/>
      <c r="C40" s="111"/>
      <c r="D40" s="111"/>
      <c r="E40" s="111"/>
      <c r="F40" s="111"/>
      <c r="G40" s="111"/>
      <c r="H40" s="111"/>
    </row>
    <row r="41" spans="1:9">
      <c r="A41" s="111"/>
      <c r="B41" s="7" t="s">
        <v>96</v>
      </c>
      <c r="C41" s="7" t="s">
        <v>6</v>
      </c>
      <c r="D41" s="7" t="s">
        <v>9</v>
      </c>
      <c r="E41" s="7" t="s">
        <v>12</v>
      </c>
      <c r="F41" s="7" t="s">
        <v>79</v>
      </c>
      <c r="G41" s="7" t="s">
        <v>15</v>
      </c>
      <c r="H41" s="7" t="s">
        <v>16</v>
      </c>
    </row>
    <row r="42" spans="1:9">
      <c r="A42" s="111"/>
      <c r="B42" s="151" t="s">
        <v>56</v>
      </c>
      <c r="C42" s="18">
        <v>109880.75</v>
      </c>
      <c r="D42" s="18">
        <v>885</v>
      </c>
      <c r="E42" s="19">
        <v>4145.5</v>
      </c>
      <c r="F42" s="18">
        <v>55157</v>
      </c>
      <c r="G42" s="19">
        <v>12691.25</v>
      </c>
      <c r="H42" s="20">
        <f>SUM(C42:G42)</f>
        <v>182759.5</v>
      </c>
    </row>
    <row r="43" spans="1:9">
      <c r="A43" s="111"/>
      <c r="B43" s="151" t="s">
        <v>57</v>
      </c>
      <c r="C43" s="18">
        <v>110566.5</v>
      </c>
      <c r="D43" s="19">
        <v>1314</v>
      </c>
      <c r="E43" s="19">
        <v>4827.25</v>
      </c>
      <c r="F43" s="19">
        <v>55706</v>
      </c>
      <c r="G43" s="19">
        <v>10866.5</v>
      </c>
      <c r="H43" s="20">
        <f>SUM(C43:G43)</f>
        <v>183280.25</v>
      </c>
    </row>
    <row r="44" spans="1:9">
      <c r="A44" s="111"/>
      <c r="B44" s="151" t="s">
        <v>45</v>
      </c>
      <c r="C44" s="18">
        <v>193008.75</v>
      </c>
      <c r="D44" s="19">
        <v>0</v>
      </c>
      <c r="E44" s="19">
        <v>0</v>
      </c>
      <c r="F44" s="19">
        <v>15569.25</v>
      </c>
      <c r="G44" s="19">
        <v>0</v>
      </c>
      <c r="H44" s="20">
        <f>SUM(C44:G44)</f>
        <v>208578</v>
      </c>
    </row>
    <row r="45" spans="1:9">
      <c r="A45" s="111"/>
      <c r="B45" s="71" t="s">
        <v>220</v>
      </c>
      <c r="C45" s="72">
        <f>SUM(C42:C44)</f>
        <v>413456</v>
      </c>
      <c r="D45" s="72">
        <f>SUM(D42:D44)</f>
        <v>2199</v>
      </c>
      <c r="E45" s="72">
        <f>SUM(E42:E44)</f>
        <v>8972.75</v>
      </c>
      <c r="F45" s="72">
        <f>SUM(F42:F44)</f>
        <v>126432.25</v>
      </c>
      <c r="G45" s="72">
        <f>SUM(G42:G44)</f>
        <v>23557.75</v>
      </c>
      <c r="H45" s="72">
        <f>SUM(C45:G45)</f>
        <v>574617.75</v>
      </c>
    </row>
    <row r="46" spans="1:9" s="95" customFormat="1">
      <c r="B46" s="147" t="s">
        <v>67</v>
      </c>
      <c r="C46" s="152"/>
      <c r="D46" s="152"/>
      <c r="E46" s="152"/>
      <c r="F46" s="152"/>
      <c r="G46" s="152"/>
    </row>
    <row r="47" spans="1:9" s="95" customFormat="1"/>
    <row r="48" spans="1:9" s="95" customFormat="1"/>
    <row r="49" spans="2:2" s="95" customFormat="1"/>
    <row r="50" spans="2:2" s="95" customFormat="1"/>
    <row r="51" spans="2:2" s="95" customFormat="1"/>
    <row r="52" spans="2:2" s="95" customFormat="1"/>
    <row r="53" spans="2:2" s="95" customFormat="1"/>
    <row r="54" spans="2:2" s="95" customFormat="1">
      <c r="B54" s="95" t="s">
        <v>54</v>
      </c>
    </row>
    <row r="55" spans="2:2" s="95" customFormat="1"/>
    <row r="56" spans="2:2" s="95" customFormat="1"/>
    <row r="57" spans="2:2" s="95" customFormat="1"/>
    <row r="58" spans="2:2" s="95" customFormat="1"/>
    <row r="59" spans="2:2" s="95" customFormat="1"/>
    <row r="60" spans="2:2" s="95" customFormat="1"/>
    <row r="61" spans="2:2" s="95" customFormat="1"/>
    <row r="62" spans="2:2" s="95" customFormat="1"/>
    <row r="63" spans="2:2" s="95" customFormat="1"/>
    <row r="64" spans="2:2" s="95" customFormat="1"/>
    <row r="65" spans="2:8" s="95" customFormat="1"/>
    <row r="66" spans="2:8" s="95" customFormat="1"/>
    <row r="67" spans="2:8" s="95" customFormat="1"/>
    <row r="68" spans="2:8" s="95" customFormat="1"/>
    <row r="69" spans="2:8" s="95" customFormat="1"/>
    <row r="70" spans="2:8" s="95" customFormat="1"/>
    <row r="71" spans="2:8" s="95" customFormat="1"/>
    <row r="72" spans="2:8" s="95" customFormat="1"/>
    <row r="73" spans="2:8" s="95" customFormat="1"/>
    <row r="74" spans="2:8" s="95" customFormat="1"/>
    <row r="75" spans="2:8" s="95" customFormat="1">
      <c r="F75" s="153"/>
    </row>
    <row r="76" spans="2:8" s="95" customFormat="1"/>
    <row r="77" spans="2:8" s="95" customFormat="1">
      <c r="B77" s="276" t="s">
        <v>210</v>
      </c>
      <c r="C77" s="276"/>
      <c r="D77" s="276"/>
      <c r="E77" s="276"/>
      <c r="F77" s="276"/>
    </row>
    <row r="78" spans="2:8" s="95" customFormat="1">
      <c r="B78" s="290" t="s">
        <v>242</v>
      </c>
      <c r="C78" s="290"/>
      <c r="D78" s="290"/>
      <c r="E78" s="290"/>
      <c r="F78" s="290"/>
    </row>
    <row r="79" spans="2:8">
      <c r="B79" s="13" t="s">
        <v>37</v>
      </c>
      <c r="C79" s="16">
        <v>2024</v>
      </c>
      <c r="D79" s="16">
        <v>2025</v>
      </c>
      <c r="E79" s="16" t="s">
        <v>70</v>
      </c>
      <c r="F79" s="16" t="s">
        <v>69</v>
      </c>
      <c r="G79" s="95"/>
      <c r="H79" s="95"/>
    </row>
    <row r="80" spans="2:8">
      <c r="B80" s="73" t="s">
        <v>38</v>
      </c>
      <c r="C80" s="8">
        <v>157857.25</v>
      </c>
      <c r="D80" s="8">
        <v>165270</v>
      </c>
      <c r="E80" s="8">
        <f>D80-C80</f>
        <v>7412.75</v>
      </c>
      <c r="F80" s="74">
        <f>E80/C80</f>
        <v>4.6958565412738407E-2</v>
      </c>
      <c r="G80" s="95"/>
      <c r="H80" s="95"/>
    </row>
    <row r="81" spans="2:11">
      <c r="B81" s="75" t="s">
        <v>191</v>
      </c>
      <c r="C81" s="8">
        <v>15268.5</v>
      </c>
      <c r="D81" s="8">
        <v>17489.5</v>
      </c>
      <c r="E81" s="8">
        <f>D81-C81</f>
        <v>2221</v>
      </c>
      <c r="F81" s="74">
        <f>E81/C81</f>
        <v>0.145462881095065</v>
      </c>
      <c r="G81" s="95"/>
      <c r="H81" s="95"/>
    </row>
    <row r="82" spans="2:11">
      <c r="B82" s="75" t="s">
        <v>221</v>
      </c>
      <c r="C82" s="58">
        <f>+C80+C81</f>
        <v>173125.75</v>
      </c>
      <c r="D82" s="58">
        <f>+D80+D81</f>
        <v>182759.5</v>
      </c>
      <c r="E82" s="58">
        <f>D82-C82</f>
        <v>9633.75</v>
      </c>
      <c r="F82" s="220">
        <f>E82/C82</f>
        <v>5.5645968320714854E-2</v>
      </c>
      <c r="G82" s="95"/>
      <c r="H82" s="95"/>
    </row>
    <row r="83" spans="2:11">
      <c r="B83" s="76"/>
      <c r="C83" s="154"/>
      <c r="D83" s="154"/>
      <c r="E83" s="8"/>
      <c r="F83" s="77"/>
      <c r="G83" s="95"/>
      <c r="H83" s="95"/>
    </row>
    <row r="84" spans="2:11">
      <c r="B84" s="13" t="s">
        <v>40</v>
      </c>
      <c r="C84" s="16">
        <v>2024</v>
      </c>
      <c r="D84" s="16">
        <v>2025</v>
      </c>
      <c r="E84" s="16" t="s">
        <v>70</v>
      </c>
      <c r="F84" s="16" t="s">
        <v>69</v>
      </c>
      <c r="G84" s="95"/>
      <c r="H84" s="95"/>
    </row>
    <row r="85" spans="2:11">
      <c r="B85" s="75" t="s">
        <v>38</v>
      </c>
      <c r="C85" s="8">
        <v>64579.5</v>
      </c>
      <c r="D85" s="8">
        <v>65168.25</v>
      </c>
      <c r="E85" s="8">
        <f>D85-C85</f>
        <v>588.75</v>
      </c>
      <c r="F85" s="78">
        <f>E85/C85</f>
        <v>9.1166701507444312E-3</v>
      </c>
      <c r="G85" s="95"/>
      <c r="H85" s="95"/>
    </row>
    <row r="86" spans="2:11">
      <c r="B86" s="75" t="s">
        <v>191</v>
      </c>
      <c r="C86" s="8">
        <v>114700.25</v>
      </c>
      <c r="D86" s="8">
        <v>118112</v>
      </c>
      <c r="E86" s="8">
        <f>D86-C86</f>
        <v>3411.75</v>
      </c>
      <c r="F86" s="78">
        <f>E86/C86</f>
        <v>2.9744922090405208E-2</v>
      </c>
      <c r="G86" s="95"/>
      <c r="H86" s="95"/>
    </row>
    <row r="87" spans="2:11">
      <c r="B87" s="75" t="s">
        <v>222</v>
      </c>
      <c r="C87" s="58">
        <f>+C85+C86</f>
        <v>179279.75</v>
      </c>
      <c r="D87" s="58">
        <f>+D85+D86</f>
        <v>183280.25</v>
      </c>
      <c r="E87" s="58">
        <f>D87-C87</f>
        <v>4000.5</v>
      </c>
      <c r="F87" s="221">
        <f>E87/C87</f>
        <v>2.231428814464545E-2</v>
      </c>
      <c r="G87" s="95"/>
      <c r="H87" s="95"/>
    </row>
    <row r="88" spans="2:11">
      <c r="B88" s="76"/>
      <c r="C88" s="154"/>
      <c r="D88" s="154"/>
      <c r="E88" s="8"/>
      <c r="F88" s="77"/>
      <c r="G88" s="95"/>
      <c r="H88" s="95"/>
    </row>
    <row r="89" spans="2:11">
      <c r="B89" s="13" t="s">
        <v>41</v>
      </c>
      <c r="C89" s="13">
        <v>2024</v>
      </c>
      <c r="D89" s="16">
        <v>2025</v>
      </c>
      <c r="E89" s="16" t="s">
        <v>70</v>
      </c>
      <c r="F89" s="16" t="s">
        <v>69</v>
      </c>
      <c r="G89" s="95"/>
      <c r="H89" s="95"/>
    </row>
    <row r="90" spans="2:11">
      <c r="B90" s="75" t="s">
        <v>38</v>
      </c>
      <c r="C90" s="8">
        <v>84052.75</v>
      </c>
      <c r="D90" s="8">
        <v>74369.25</v>
      </c>
      <c r="E90" s="8">
        <f>D90-C90</f>
        <v>-9683.5</v>
      </c>
      <c r="F90" s="78">
        <f>E90/C90</f>
        <v>-0.11520741439155768</v>
      </c>
      <c r="G90" s="95"/>
      <c r="H90" s="95"/>
    </row>
    <row r="91" spans="2:11">
      <c r="B91" s="75" t="s">
        <v>39</v>
      </c>
      <c r="C91" s="8">
        <v>19541</v>
      </c>
      <c r="D91" s="8">
        <v>27211.5</v>
      </c>
      <c r="E91" s="8">
        <f t="shared" ref="E91:E96" si="2">D91-C91</f>
        <v>7670.5</v>
      </c>
      <c r="F91" s="78">
        <f t="shared" ref="F91:F96" si="3">E91/C91</f>
        <v>0.39253364720331613</v>
      </c>
      <c r="G91" s="95"/>
      <c r="H91" s="95"/>
      <c r="K91" s="106"/>
    </row>
    <row r="92" spans="2:11">
      <c r="B92" s="222" t="s">
        <v>42</v>
      </c>
      <c r="C92" s="223">
        <f>+C90+C91</f>
        <v>103593.75</v>
      </c>
      <c r="D92" s="223">
        <f>+D90+D91</f>
        <v>101580.75</v>
      </c>
      <c r="E92" s="223">
        <f t="shared" si="2"/>
        <v>-2013</v>
      </c>
      <c r="F92" s="224">
        <f t="shared" si="3"/>
        <v>-1.9431674208144796E-2</v>
      </c>
      <c r="G92" s="95"/>
      <c r="H92" s="95"/>
    </row>
    <row r="93" spans="2:11">
      <c r="B93" s="75" t="s">
        <v>38</v>
      </c>
      <c r="C93" s="8">
        <v>79422.5</v>
      </c>
      <c r="D93" s="8">
        <v>79003</v>
      </c>
      <c r="E93" s="8">
        <f t="shared" si="2"/>
        <v>-419.5</v>
      </c>
      <c r="F93" s="78">
        <f t="shared" si="3"/>
        <v>-5.2818785608612171E-3</v>
      </c>
      <c r="G93" s="95"/>
      <c r="H93" s="95"/>
    </row>
    <row r="94" spans="2:11">
      <c r="B94" s="75" t="s">
        <v>191</v>
      </c>
      <c r="C94" s="8">
        <v>22751</v>
      </c>
      <c r="D94" s="8">
        <v>27994.25</v>
      </c>
      <c r="E94" s="8">
        <f t="shared" si="2"/>
        <v>5243.25</v>
      </c>
      <c r="F94" s="78">
        <f t="shared" si="3"/>
        <v>0.23046239725726342</v>
      </c>
      <c r="G94" s="95"/>
      <c r="H94" s="95"/>
    </row>
    <row r="95" spans="2:11">
      <c r="B95" s="222" t="s">
        <v>43</v>
      </c>
      <c r="C95" s="223">
        <f>+C93+C94</f>
        <v>102173.5</v>
      </c>
      <c r="D95" s="223">
        <f>+D93+D94</f>
        <v>106997.25</v>
      </c>
      <c r="E95" s="223">
        <f t="shared" si="2"/>
        <v>4823.75</v>
      </c>
      <c r="F95" s="224">
        <f t="shared" si="3"/>
        <v>4.7211361067204312E-2</v>
      </c>
      <c r="G95" s="95"/>
      <c r="H95" s="95"/>
    </row>
    <row r="96" spans="2:11">
      <c r="B96" s="75" t="s">
        <v>41</v>
      </c>
      <c r="C96" s="58">
        <f>+C95+C92</f>
        <v>205767.25</v>
      </c>
      <c r="D96" s="58">
        <f>+D95+D92</f>
        <v>208578</v>
      </c>
      <c r="E96" s="58">
        <f t="shared" si="2"/>
        <v>2810.75</v>
      </c>
      <c r="F96" s="221">
        <f t="shared" si="3"/>
        <v>1.3659851118193006E-2</v>
      </c>
      <c r="G96" s="95"/>
      <c r="H96" s="95"/>
    </row>
    <row r="97" spans="2:8">
      <c r="B97" s="79"/>
      <c r="C97" s="8"/>
      <c r="D97" s="8"/>
      <c r="E97" s="8"/>
      <c r="F97" s="78"/>
      <c r="G97" s="95"/>
      <c r="H97" s="95"/>
    </row>
    <row r="98" spans="2:8">
      <c r="B98" s="80" t="s">
        <v>17</v>
      </c>
      <c r="C98" s="49">
        <f>C82+C87+C96</f>
        <v>558172.75</v>
      </c>
      <c r="D98" s="49">
        <f>D82+D87+D96</f>
        <v>574617.75</v>
      </c>
      <c r="E98" s="49">
        <f>E82+E87+E96</f>
        <v>16445</v>
      </c>
      <c r="F98" s="214">
        <f>E98/C98</f>
        <v>2.9462205025236363E-2</v>
      </c>
      <c r="G98" s="95"/>
      <c r="H98" s="95"/>
    </row>
    <row r="99" spans="2:8">
      <c r="B99" s="147" t="s">
        <v>67</v>
      </c>
      <c r="C99" s="95"/>
      <c r="D99" s="95"/>
      <c r="E99" s="95"/>
      <c r="F99" s="95"/>
      <c r="G99" s="95"/>
      <c r="H99" s="95"/>
    </row>
    <row r="100" spans="2:8">
      <c r="B100" s="155"/>
      <c r="C100" s="95"/>
      <c r="D100" s="95"/>
      <c r="E100" s="95"/>
      <c r="F100" s="95"/>
      <c r="G100" s="95"/>
      <c r="H100" s="95"/>
    </row>
    <row r="101" spans="2:8">
      <c r="B101" s="155"/>
      <c r="C101" s="95"/>
      <c r="D101" s="95"/>
      <c r="E101" s="95"/>
      <c r="F101" s="95"/>
      <c r="G101" s="95"/>
      <c r="H101" s="95"/>
    </row>
    <row r="102" spans="2:8">
      <c r="B102" s="155"/>
      <c r="C102" s="95"/>
      <c r="D102" s="95"/>
      <c r="E102" s="95"/>
      <c r="F102" s="95"/>
      <c r="G102" s="95"/>
      <c r="H102" s="95"/>
    </row>
    <row r="103" spans="2:8">
      <c r="B103" s="155"/>
      <c r="C103" s="95"/>
      <c r="D103" s="95"/>
      <c r="E103" s="95"/>
      <c r="F103" s="95"/>
      <c r="G103" s="95"/>
      <c r="H103" s="95"/>
    </row>
    <row r="104" spans="2:8">
      <c r="B104" s="155"/>
      <c r="C104" s="95"/>
      <c r="D104" s="95"/>
      <c r="E104" s="95"/>
      <c r="F104" s="95"/>
      <c r="G104" s="95"/>
      <c r="H104" s="95"/>
    </row>
    <row r="105" spans="2:8">
      <c r="B105" s="155"/>
      <c r="C105" s="95"/>
      <c r="D105" s="95"/>
      <c r="E105" s="95"/>
      <c r="F105" s="95"/>
      <c r="G105" s="95"/>
      <c r="H105" s="95"/>
    </row>
    <row r="106" spans="2:8">
      <c r="B106" s="155"/>
      <c r="C106" s="95"/>
      <c r="D106" s="95"/>
      <c r="E106" s="95"/>
      <c r="F106" s="95"/>
      <c r="G106" s="95"/>
      <c r="H106" s="95"/>
    </row>
    <row r="107" spans="2:8">
      <c r="B107" s="155"/>
      <c r="C107" s="95"/>
      <c r="D107" s="95"/>
      <c r="E107" s="95"/>
      <c r="F107" s="95"/>
      <c r="G107" s="95"/>
      <c r="H107" s="95"/>
    </row>
    <row r="108" spans="2:8">
      <c r="B108" s="155"/>
      <c r="C108" s="95"/>
      <c r="D108" s="95"/>
      <c r="E108" s="95"/>
      <c r="F108" s="95"/>
      <c r="G108" s="95"/>
      <c r="H108" s="95"/>
    </row>
    <row r="109" spans="2:8">
      <c r="B109" s="155"/>
      <c r="C109" s="95"/>
      <c r="D109" s="95"/>
      <c r="E109" s="95"/>
      <c r="F109" s="95"/>
      <c r="G109" s="95"/>
      <c r="H109" s="95"/>
    </row>
    <row r="110" spans="2:8">
      <c r="B110" s="155"/>
      <c r="C110" s="95"/>
      <c r="D110" s="95"/>
      <c r="E110" s="95"/>
      <c r="F110" s="95"/>
      <c r="G110" s="95"/>
      <c r="H110" s="95"/>
    </row>
    <row r="111" spans="2:8">
      <c r="B111" s="155"/>
      <c r="C111" s="95"/>
      <c r="D111" s="95"/>
      <c r="E111" s="95"/>
      <c r="F111" s="95"/>
      <c r="G111" s="95"/>
      <c r="H111" s="95"/>
    </row>
    <row r="112" spans="2:8">
      <c r="B112" s="155"/>
      <c r="C112" s="95"/>
      <c r="D112" s="95"/>
      <c r="E112" s="95"/>
      <c r="F112" s="95"/>
      <c r="G112" s="95"/>
      <c r="H112" s="95"/>
    </row>
    <row r="113" spans="2:8">
      <c r="B113" s="155"/>
      <c r="C113" s="95"/>
      <c r="D113" s="95"/>
      <c r="E113" s="95"/>
      <c r="F113" s="95"/>
      <c r="G113" s="95"/>
      <c r="H113" s="95"/>
    </row>
    <row r="114" spans="2:8">
      <c r="B114" s="155"/>
      <c r="C114" s="95"/>
      <c r="D114" s="95"/>
      <c r="E114" s="95"/>
      <c r="F114" s="95"/>
      <c r="G114" s="95"/>
      <c r="H114" s="95"/>
    </row>
    <row r="115" spans="2:8">
      <c r="B115" s="155"/>
      <c r="C115" s="95"/>
      <c r="D115" s="95"/>
      <c r="E115" s="95"/>
      <c r="F115" s="95"/>
      <c r="G115" s="95"/>
      <c r="H115" s="95"/>
    </row>
    <row r="116" spans="2:8">
      <c r="B116" s="155"/>
      <c r="C116" s="95"/>
      <c r="D116" s="95"/>
      <c r="E116" s="95"/>
      <c r="F116" s="95"/>
      <c r="G116" s="95"/>
      <c r="H116" s="95"/>
    </row>
    <row r="117" spans="2:8">
      <c r="B117" s="155"/>
      <c r="C117" s="95"/>
      <c r="D117" s="95"/>
      <c r="E117" s="95"/>
      <c r="F117" s="95"/>
      <c r="G117" s="95"/>
      <c r="H117" s="95"/>
    </row>
    <row r="118" spans="2:8">
      <c r="B118" s="155"/>
      <c r="C118" s="95"/>
      <c r="D118" s="95"/>
      <c r="E118" s="95"/>
      <c r="F118" s="95"/>
      <c r="G118" s="95"/>
      <c r="H118" s="95"/>
    </row>
    <row r="119" spans="2:8">
      <c r="B119" s="155"/>
      <c r="C119" s="95"/>
      <c r="D119" s="95"/>
      <c r="E119" s="95"/>
      <c r="F119" s="95"/>
      <c r="G119" s="95"/>
      <c r="H119" s="95"/>
    </row>
    <row r="120" spans="2:8">
      <c r="B120" s="155"/>
      <c r="C120" s="95"/>
      <c r="D120" s="95"/>
      <c r="E120" s="95"/>
      <c r="F120" s="95"/>
      <c r="G120" s="95"/>
      <c r="H120" s="95"/>
    </row>
    <row r="121" spans="2:8">
      <c r="B121" s="155"/>
      <c r="C121" s="95"/>
      <c r="D121" s="95"/>
      <c r="E121" s="95"/>
      <c r="F121" s="95"/>
      <c r="G121" s="95"/>
      <c r="H121" s="95"/>
    </row>
    <row r="122" spans="2:8">
      <c r="B122" s="155"/>
      <c r="C122" s="95"/>
      <c r="D122" s="95"/>
      <c r="E122" s="95"/>
      <c r="F122" s="95"/>
      <c r="G122" s="95"/>
      <c r="H122" s="95"/>
    </row>
    <row r="123" spans="2:8">
      <c r="B123" s="155"/>
      <c r="C123" s="95"/>
      <c r="D123" s="95"/>
      <c r="E123" s="95"/>
      <c r="F123" s="95"/>
      <c r="G123" s="95"/>
      <c r="H123" s="95"/>
    </row>
    <row r="124" spans="2:8">
      <c r="B124" s="155"/>
      <c r="C124" s="95"/>
      <c r="D124" s="95"/>
      <c r="E124" s="95"/>
      <c r="F124" s="95"/>
      <c r="G124" s="95"/>
      <c r="H124" s="95"/>
    </row>
    <row r="125" spans="2:8">
      <c r="B125" s="155"/>
      <c r="C125" s="95"/>
      <c r="D125" s="95"/>
      <c r="E125" s="95"/>
      <c r="F125" s="95"/>
      <c r="G125" s="95"/>
      <c r="H125" s="95"/>
    </row>
    <row r="126" spans="2:8">
      <c r="B126" s="155"/>
      <c r="C126" s="95"/>
      <c r="D126" s="95"/>
      <c r="E126" s="95"/>
      <c r="F126" s="95"/>
      <c r="G126" s="95"/>
      <c r="H126" s="95"/>
    </row>
    <row r="127" spans="2:8">
      <c r="B127" s="155"/>
      <c r="C127" s="95"/>
      <c r="D127" s="95"/>
      <c r="E127" s="95"/>
      <c r="F127" s="95"/>
      <c r="G127" s="95"/>
      <c r="H127" s="95"/>
    </row>
    <row r="128" spans="2:8">
      <c r="B128" s="155"/>
      <c r="C128" s="95"/>
      <c r="D128" s="95"/>
      <c r="E128" s="95"/>
      <c r="F128" s="95"/>
      <c r="G128" s="95"/>
      <c r="H128" s="95"/>
    </row>
    <row r="129" spans="2:8">
      <c r="B129" s="155"/>
      <c r="C129" s="95"/>
      <c r="D129" s="95"/>
      <c r="E129" s="95"/>
      <c r="F129" s="95"/>
      <c r="G129" s="95"/>
      <c r="H129" s="95"/>
    </row>
    <row r="130" spans="2:8">
      <c r="B130" s="155"/>
      <c r="C130" s="95"/>
      <c r="D130" s="95"/>
      <c r="E130" s="95"/>
      <c r="F130" s="95"/>
      <c r="G130" s="95"/>
      <c r="H130" s="95"/>
    </row>
    <row r="131" spans="2:8">
      <c r="B131" s="155"/>
      <c r="C131" s="95"/>
      <c r="D131" s="95"/>
      <c r="E131" s="95"/>
      <c r="F131" s="95"/>
      <c r="G131" s="95"/>
      <c r="H131" s="95"/>
    </row>
    <row r="132" spans="2:8">
      <c r="B132" s="155"/>
      <c r="C132" s="95"/>
      <c r="D132" s="95"/>
      <c r="E132" s="95"/>
      <c r="F132" s="95"/>
      <c r="G132" s="95"/>
      <c r="H132" s="95"/>
    </row>
    <row r="133" spans="2:8">
      <c r="B133" s="155"/>
      <c r="C133" s="95"/>
      <c r="D133" s="95"/>
      <c r="E133" s="95"/>
      <c r="F133" s="95"/>
      <c r="G133" s="95"/>
      <c r="H133" s="95"/>
    </row>
    <row r="134" spans="2:8">
      <c r="B134" s="155"/>
      <c r="C134" s="95"/>
      <c r="D134" s="95"/>
      <c r="E134" s="95"/>
      <c r="F134" s="95"/>
      <c r="G134" s="95"/>
      <c r="H134" s="95"/>
    </row>
    <row r="135" spans="2:8">
      <c r="B135" s="155"/>
      <c r="C135" s="95"/>
      <c r="D135" s="95"/>
      <c r="E135" s="95"/>
      <c r="F135" s="95"/>
      <c r="G135" s="95"/>
      <c r="H135" s="95"/>
    </row>
    <row r="136" spans="2:8">
      <c r="B136" s="155"/>
      <c r="C136" s="95"/>
      <c r="D136" s="95"/>
      <c r="E136" s="95"/>
      <c r="F136" s="95"/>
      <c r="G136" s="95"/>
      <c r="H136" s="95"/>
    </row>
    <row r="137" spans="2:8">
      <c r="B137" s="155"/>
      <c r="C137" s="95"/>
      <c r="D137" s="95"/>
      <c r="E137" s="95"/>
      <c r="F137" s="95"/>
      <c r="G137" s="95"/>
      <c r="H137" s="95"/>
    </row>
    <row r="138" spans="2:8">
      <c r="B138" s="155"/>
      <c r="C138" s="95"/>
      <c r="D138" s="95"/>
      <c r="E138" s="95"/>
      <c r="F138" s="95"/>
      <c r="G138" s="95"/>
      <c r="H138" s="95"/>
    </row>
    <row r="139" spans="2:8">
      <c r="B139" s="155"/>
      <c r="C139" s="95"/>
      <c r="D139" s="95"/>
      <c r="E139" s="95"/>
      <c r="F139" s="95"/>
      <c r="G139" s="95"/>
      <c r="H139" s="95"/>
    </row>
    <row r="140" spans="2:8">
      <c r="B140" s="155"/>
      <c r="C140" s="95"/>
      <c r="D140" s="95"/>
      <c r="E140" s="95"/>
      <c r="F140" s="95"/>
      <c r="G140" s="95"/>
      <c r="H140" s="95"/>
    </row>
    <row r="141" spans="2:8">
      <c r="B141" s="287" t="s">
        <v>46</v>
      </c>
      <c r="C141" s="287"/>
      <c r="D141" s="287"/>
      <c r="E141" s="95"/>
      <c r="F141" s="95"/>
      <c r="G141" s="95"/>
      <c r="H141" s="95"/>
    </row>
    <row r="142" spans="2:8" ht="27.6" customHeight="1">
      <c r="B142" s="14" t="s">
        <v>103</v>
      </c>
      <c r="C142" s="13" t="s">
        <v>246</v>
      </c>
      <c r="D142" s="13" t="s">
        <v>247</v>
      </c>
      <c r="E142" s="95"/>
      <c r="F142" s="95"/>
      <c r="G142" s="95"/>
      <c r="H142" s="95"/>
    </row>
    <row r="143" spans="2:8">
      <c r="B143" s="15" t="s">
        <v>38</v>
      </c>
      <c r="C143" s="8">
        <v>84052.75</v>
      </c>
      <c r="D143" s="8">
        <v>74369.25</v>
      </c>
      <c r="E143" s="95"/>
      <c r="F143" s="95"/>
      <c r="G143" s="95"/>
      <c r="H143" s="95"/>
    </row>
    <row r="144" spans="2:8">
      <c r="B144" s="15" t="s">
        <v>191</v>
      </c>
      <c r="C144" s="8">
        <v>19541</v>
      </c>
      <c r="D144" s="8">
        <v>27211.5</v>
      </c>
      <c r="E144" s="95"/>
      <c r="F144" s="95"/>
      <c r="G144" s="95"/>
      <c r="H144" s="95"/>
    </row>
    <row r="145" spans="2:2" s="95" customFormat="1">
      <c r="B145" s="155"/>
    </row>
    <row r="146" spans="2:2" s="95" customFormat="1">
      <c r="B146" s="155"/>
    </row>
    <row r="147" spans="2:2" s="95" customFormat="1">
      <c r="B147" s="155"/>
    </row>
    <row r="148" spans="2:2" s="95" customFormat="1">
      <c r="B148" s="155"/>
    </row>
    <row r="149" spans="2:2" s="95" customFormat="1">
      <c r="B149" s="155"/>
    </row>
    <row r="150" spans="2:2" s="95" customFormat="1">
      <c r="B150" s="155"/>
    </row>
    <row r="151" spans="2:2" s="95" customFormat="1">
      <c r="B151" s="155"/>
    </row>
    <row r="152" spans="2:2" s="95" customFormat="1">
      <c r="B152" s="155"/>
    </row>
    <row r="153" spans="2:2" s="95" customFormat="1">
      <c r="B153" s="155"/>
    </row>
    <row r="154" spans="2:2" s="95" customFormat="1">
      <c r="B154" s="155"/>
    </row>
    <row r="155" spans="2:2" s="95" customFormat="1">
      <c r="B155" s="155"/>
    </row>
    <row r="156" spans="2:2" s="95" customFormat="1">
      <c r="B156" s="155"/>
    </row>
    <row r="157" spans="2:2" s="95" customFormat="1">
      <c r="B157" s="155"/>
    </row>
    <row r="158" spans="2:2" s="95" customFormat="1">
      <c r="B158" s="155"/>
    </row>
    <row r="159" spans="2:2" s="95" customFormat="1">
      <c r="B159" s="155"/>
    </row>
    <row r="160" spans="2:2" s="95" customFormat="1">
      <c r="B160" s="155"/>
    </row>
    <row r="161" spans="2:8" s="95" customFormat="1">
      <c r="B161" s="155"/>
    </row>
    <row r="162" spans="2:8" s="95" customFormat="1">
      <c r="B162" s="155"/>
    </row>
    <row r="163" spans="2:8" s="95" customFormat="1">
      <c r="B163" s="155"/>
    </row>
    <row r="164" spans="2:8" s="95" customFormat="1">
      <c r="B164" s="155"/>
    </row>
    <row r="165" spans="2:8" s="95" customFormat="1">
      <c r="B165" s="155"/>
    </row>
    <row r="166" spans="2:8" s="95" customFormat="1">
      <c r="B166" s="155"/>
    </row>
    <row r="167" spans="2:8" s="95" customFormat="1">
      <c r="B167" s="155"/>
    </row>
    <row r="168" spans="2:8">
      <c r="B168" s="287" t="s">
        <v>44</v>
      </c>
      <c r="C168" s="287"/>
      <c r="D168" s="287"/>
      <c r="E168" s="95"/>
      <c r="F168" s="95"/>
      <c r="G168" s="95"/>
      <c r="H168" s="95"/>
    </row>
    <row r="169" spans="2:8" ht="30">
      <c r="B169" s="215" t="s">
        <v>102</v>
      </c>
      <c r="C169" s="216" t="s">
        <v>246</v>
      </c>
      <c r="D169" s="216" t="s">
        <v>247</v>
      </c>
      <c r="E169" s="95"/>
      <c r="F169" s="95"/>
      <c r="G169" s="95"/>
      <c r="H169" s="95"/>
    </row>
    <row r="170" spans="2:8">
      <c r="B170" s="15" t="s">
        <v>38</v>
      </c>
      <c r="C170" s="8">
        <v>79422.5</v>
      </c>
      <c r="D170" s="8">
        <v>79003</v>
      </c>
      <c r="E170" s="95"/>
      <c r="F170" s="95"/>
      <c r="G170" s="95"/>
      <c r="H170" s="95"/>
    </row>
    <row r="171" spans="2:8">
      <c r="B171" s="15" t="s">
        <v>191</v>
      </c>
      <c r="C171" s="8">
        <v>22751</v>
      </c>
      <c r="D171" s="8">
        <v>27994.25</v>
      </c>
      <c r="E171" s="95"/>
      <c r="F171" s="95"/>
      <c r="G171" s="95"/>
      <c r="H171" s="95"/>
    </row>
    <row r="172" spans="2:8">
      <c r="B172" s="156"/>
      <c r="G172" s="95"/>
      <c r="H172" s="95"/>
    </row>
    <row r="173" spans="2:8">
      <c r="B173" s="156"/>
      <c r="F173" s="95"/>
      <c r="G173" s="95"/>
      <c r="H173" s="95"/>
    </row>
    <row r="174" spans="2:8">
      <c r="B174" s="156"/>
      <c r="G174" s="95"/>
      <c r="H174" s="95"/>
    </row>
    <row r="175" spans="2:8">
      <c r="B175" s="156"/>
      <c r="F175" s="95"/>
      <c r="G175" s="95"/>
      <c r="H175" s="95"/>
    </row>
    <row r="176" spans="2:8">
      <c r="B176" s="156"/>
      <c r="G176" s="95"/>
      <c r="H176" s="95"/>
    </row>
    <row r="177" spans="2:8">
      <c r="B177" s="156"/>
      <c r="F177" s="95"/>
      <c r="G177" s="95"/>
      <c r="H177" s="95"/>
    </row>
    <row r="178" spans="2:8">
      <c r="B178" s="156"/>
      <c r="G178" s="95"/>
      <c r="H178" s="95"/>
    </row>
    <row r="179" spans="2:8">
      <c r="B179" s="156"/>
      <c r="F179" s="95"/>
      <c r="G179" s="95"/>
      <c r="H179" s="95"/>
    </row>
    <row r="180" spans="2:8">
      <c r="B180" s="156"/>
      <c r="G180" s="95"/>
      <c r="H180" s="95"/>
    </row>
    <row r="181" spans="2:8">
      <c r="B181" s="156"/>
      <c r="F181" s="95"/>
      <c r="G181" s="95"/>
      <c r="H181" s="95"/>
    </row>
    <row r="182" spans="2:8">
      <c r="B182" s="156"/>
      <c r="G182" s="95"/>
      <c r="H182" s="95"/>
    </row>
    <row r="183" spans="2:8">
      <c r="B183" s="156"/>
      <c r="F183" s="95"/>
      <c r="G183" s="95"/>
      <c r="H183" s="95"/>
    </row>
    <row r="184" spans="2:8">
      <c r="B184" s="156"/>
      <c r="G184" s="95"/>
      <c r="H184" s="95"/>
    </row>
    <row r="185" spans="2:8">
      <c r="B185" s="156"/>
      <c r="F185" s="95"/>
      <c r="G185" s="95"/>
      <c r="H185" s="95"/>
    </row>
    <row r="186" spans="2:8">
      <c r="B186" s="156"/>
      <c r="G186" s="95"/>
      <c r="H186" s="95"/>
    </row>
    <row r="187" spans="2:8">
      <c r="B187" s="156"/>
      <c r="F187" s="95"/>
      <c r="G187" s="95"/>
      <c r="H187" s="95"/>
    </row>
    <row r="188" spans="2:8">
      <c r="B188" s="156"/>
      <c r="G188" s="95"/>
      <c r="H188" s="95"/>
    </row>
    <row r="189" spans="2:8">
      <c r="B189" s="156"/>
      <c r="F189" s="95"/>
      <c r="G189" s="95"/>
      <c r="H189" s="95"/>
    </row>
    <row r="190" spans="2:8">
      <c r="B190" s="156"/>
      <c r="G190" s="95"/>
      <c r="H190" s="95"/>
    </row>
    <row r="191" spans="2:8">
      <c r="B191" s="156"/>
      <c r="F191" s="95"/>
      <c r="G191" s="95"/>
      <c r="H191" s="95"/>
    </row>
    <row r="192" spans="2:8" s="95" customFormat="1">
      <c r="B192" s="155"/>
    </row>
    <row r="193" spans="2:8" s="95" customFormat="1">
      <c r="B193" s="155"/>
    </row>
    <row r="194" spans="2:8" s="95" customFormat="1">
      <c r="B194" s="155"/>
    </row>
    <row r="195" spans="2:8" s="95" customFormat="1"/>
    <row r="196" spans="2:8" s="95" customFormat="1"/>
    <row r="197" spans="2:8" s="95" customFormat="1"/>
    <row r="198" spans="2:8" s="95" customFormat="1"/>
    <row r="199" spans="2:8" s="95" customFormat="1"/>
    <row r="200" spans="2:8" s="95" customFormat="1">
      <c r="B200" s="276" t="s">
        <v>265</v>
      </c>
      <c r="C200" s="276"/>
      <c r="D200" s="276"/>
      <c r="E200" s="276"/>
      <c r="F200" s="276"/>
    </row>
    <row r="201" spans="2:8" s="95" customFormat="1">
      <c r="B201" s="112"/>
    </row>
    <row r="202" spans="2:8">
      <c r="B202" s="13" t="s">
        <v>55</v>
      </c>
      <c r="C202" s="16">
        <v>2024</v>
      </c>
      <c r="D202" s="16">
        <v>2025</v>
      </c>
      <c r="E202" s="7" t="s">
        <v>83</v>
      </c>
      <c r="F202" s="7" t="s">
        <v>82</v>
      </c>
      <c r="G202" s="95"/>
      <c r="H202" s="95"/>
    </row>
    <row r="203" spans="2:8">
      <c r="B203" s="81" t="s">
        <v>184</v>
      </c>
      <c r="C203" s="19">
        <v>173125.75</v>
      </c>
      <c r="D203" s="8">
        <v>182759.5</v>
      </c>
      <c r="E203" s="19">
        <f>D203-C203</f>
        <v>9633.75</v>
      </c>
      <c r="F203" s="47">
        <f>E203/C203</f>
        <v>5.5645968320714854E-2</v>
      </c>
      <c r="G203" s="95"/>
      <c r="H203" s="95"/>
    </row>
    <row r="204" spans="2:8">
      <c r="B204" s="81" t="s">
        <v>185</v>
      </c>
      <c r="C204" s="19">
        <v>179279.75</v>
      </c>
      <c r="D204" s="8">
        <v>183280.25</v>
      </c>
      <c r="E204" s="19">
        <f>D204-C204</f>
        <v>4000.5</v>
      </c>
      <c r="F204" s="47">
        <f>E204/C204</f>
        <v>2.231428814464545E-2</v>
      </c>
      <c r="G204" s="95"/>
      <c r="H204" s="95"/>
    </row>
    <row r="205" spans="2:8">
      <c r="B205" s="81" t="s">
        <v>186</v>
      </c>
      <c r="C205" s="19">
        <v>205767.25</v>
      </c>
      <c r="D205" s="8">
        <v>208578</v>
      </c>
      <c r="E205" s="19">
        <f>D205-C205</f>
        <v>2810.75</v>
      </c>
      <c r="F205" s="47">
        <f>E205/C205</f>
        <v>1.3659851118193006E-2</v>
      </c>
      <c r="G205" s="95"/>
      <c r="H205" s="95"/>
    </row>
    <row r="206" spans="2:8">
      <c r="B206" s="82" t="s">
        <v>187</v>
      </c>
      <c r="C206" s="48">
        <f>SUM(C203:C205)</f>
        <v>558172.75</v>
      </c>
      <c r="D206" s="48">
        <f>SUM(D203:D205)</f>
        <v>574617.75</v>
      </c>
      <c r="E206" s="48">
        <f>D206-C206</f>
        <v>16445</v>
      </c>
      <c r="F206" s="60">
        <f>E206/C206</f>
        <v>2.9462205025236363E-2</v>
      </c>
      <c r="G206" s="95"/>
      <c r="H206" s="95"/>
    </row>
    <row r="207" spans="2:8">
      <c r="B207" s="45" t="s">
        <v>67</v>
      </c>
      <c r="G207" s="95"/>
      <c r="H207" s="95"/>
    </row>
    <row r="208" spans="2:8">
      <c r="G208" s="95"/>
      <c r="H208" s="95"/>
    </row>
    <row r="209" spans="7:8">
      <c r="G209" s="95"/>
      <c r="H209" s="95"/>
    </row>
    <row r="210" spans="7:8">
      <c r="G210" s="95"/>
      <c r="H210" s="95"/>
    </row>
    <row r="211" spans="7:8">
      <c r="G211" s="95"/>
      <c r="H211" s="95"/>
    </row>
    <row r="212" spans="7:8">
      <c r="G212" s="95"/>
      <c r="H212" s="95"/>
    </row>
    <row r="213" spans="7:8">
      <c r="G213" s="95"/>
      <c r="H213" s="95"/>
    </row>
    <row r="214" spans="7:8">
      <c r="G214" s="95"/>
      <c r="H214" s="95"/>
    </row>
    <row r="215" spans="7:8">
      <c r="G215" s="95"/>
      <c r="H215" s="95"/>
    </row>
    <row r="216" spans="7:8">
      <c r="G216" s="95"/>
      <c r="H216" s="95"/>
    </row>
    <row r="217" spans="7:8">
      <c r="G217" s="95"/>
      <c r="H217" s="95"/>
    </row>
    <row r="218" spans="7:8">
      <c r="G218" s="95"/>
      <c r="H218" s="95"/>
    </row>
    <row r="219" spans="7:8">
      <c r="G219" s="95"/>
      <c r="H219" s="95"/>
    </row>
    <row r="220" spans="7:8">
      <c r="G220" s="95"/>
      <c r="H220" s="95"/>
    </row>
    <row r="221" spans="7:8">
      <c r="G221" s="95"/>
      <c r="H221" s="95"/>
    </row>
    <row r="222" spans="7:8">
      <c r="G222" s="95"/>
      <c r="H222" s="95"/>
    </row>
    <row r="223" spans="7:8">
      <c r="G223" s="95"/>
      <c r="H223" s="95"/>
    </row>
    <row r="224" spans="7:8">
      <c r="G224" s="95"/>
      <c r="H224" s="95"/>
    </row>
    <row r="225" spans="7:8">
      <c r="G225" s="95"/>
      <c r="H225" s="95"/>
    </row>
    <row r="226" spans="7:8">
      <c r="G226" s="95"/>
      <c r="H226" s="95"/>
    </row>
    <row r="227" spans="7:8">
      <c r="G227" s="95"/>
      <c r="H227" s="95"/>
    </row>
    <row r="228" spans="7:8">
      <c r="G228" s="95"/>
      <c r="H228" s="95"/>
    </row>
    <row r="229" spans="7:8">
      <c r="G229" s="95"/>
      <c r="H229" s="95"/>
    </row>
    <row r="230" spans="7:8">
      <c r="G230" s="95"/>
      <c r="H230" s="95"/>
    </row>
    <row r="231" spans="7:8">
      <c r="G231" s="95"/>
      <c r="H231" s="95"/>
    </row>
    <row r="232" spans="7:8">
      <c r="G232" s="95"/>
      <c r="H232" s="95"/>
    </row>
    <row r="233" spans="7:8">
      <c r="G233" s="95"/>
      <c r="H233" s="95"/>
    </row>
    <row r="234" spans="7:8" s="95" customFormat="1"/>
    <row r="235" spans="7:8" s="95" customFormat="1"/>
    <row r="236" spans="7:8" s="95" customFormat="1"/>
    <row r="237" spans="7:8" s="95" customFormat="1"/>
    <row r="238" spans="7:8" s="95" customFormat="1"/>
    <row r="239" spans="7:8" s="95" customFormat="1"/>
    <row r="240" spans="7:8" s="95" customFormat="1"/>
    <row r="241" s="95" customFormat="1"/>
    <row r="242" s="95" customFormat="1"/>
    <row r="243" s="95" customFormat="1"/>
    <row r="244" s="95" customFormat="1"/>
    <row r="245" s="95" customFormat="1"/>
    <row r="246" s="95" customFormat="1"/>
    <row r="247" s="95" customFormat="1"/>
    <row r="248" s="95" customFormat="1"/>
    <row r="249" s="95" customFormat="1"/>
    <row r="250" s="95" customFormat="1"/>
    <row r="251" s="95" customFormat="1"/>
    <row r="252" s="95" customFormat="1"/>
    <row r="253" s="95" customFormat="1"/>
    <row r="254" s="95" customFormat="1"/>
    <row r="255" s="95" customFormat="1"/>
    <row r="256" s="95" customFormat="1"/>
    <row r="257" spans="7:8" s="95" customFormat="1"/>
    <row r="258" spans="7:8" s="95" customFormat="1"/>
    <row r="259" spans="7:8" s="95" customFormat="1"/>
    <row r="260" spans="7:8" s="95" customFormat="1"/>
    <row r="261" spans="7:8" s="95" customFormat="1"/>
    <row r="262" spans="7:8" s="95" customFormat="1"/>
    <row r="263" spans="7:8" s="95" customFormat="1"/>
    <row r="264" spans="7:8" s="95" customFormat="1"/>
    <row r="265" spans="7:8" s="95" customFormat="1"/>
    <row r="266" spans="7:8" s="95" customFormat="1"/>
    <row r="267" spans="7:8" s="95" customFormat="1"/>
    <row r="268" spans="7:8" s="95" customFormat="1"/>
    <row r="269" spans="7:8" s="95" customFormat="1"/>
    <row r="270" spans="7:8">
      <c r="G270" s="95"/>
      <c r="H270" s="95"/>
    </row>
    <row r="271" spans="7:8">
      <c r="G271" s="95"/>
      <c r="H271" s="95"/>
    </row>
    <row r="272" spans="7:8">
      <c r="G272" s="95"/>
      <c r="H272" s="95"/>
    </row>
    <row r="273" spans="7:8">
      <c r="G273" s="95"/>
      <c r="H273" s="95"/>
    </row>
    <row r="274" spans="7:8">
      <c r="G274" s="95"/>
      <c r="H274" s="95"/>
    </row>
    <row r="275" spans="7:8">
      <c r="G275" s="95"/>
      <c r="H275" s="95"/>
    </row>
    <row r="276" spans="7:8">
      <c r="G276" s="95"/>
      <c r="H276" s="95"/>
    </row>
    <row r="277" spans="7:8">
      <c r="G277" s="95"/>
      <c r="H277" s="95"/>
    </row>
    <row r="278" spans="7:8">
      <c r="G278" s="95"/>
      <c r="H278" s="95"/>
    </row>
    <row r="279" spans="7:8">
      <c r="G279" s="95"/>
      <c r="H279" s="95"/>
    </row>
    <row r="280" spans="7:8">
      <c r="G280" s="95"/>
      <c r="H280" s="95"/>
    </row>
    <row r="281" spans="7:8">
      <c r="G281" s="95"/>
      <c r="H281" s="95"/>
    </row>
  </sheetData>
  <mergeCells count="27">
    <mergeCell ref="G6:G7"/>
    <mergeCell ref="B78:F78"/>
    <mergeCell ref="B77:F77"/>
    <mergeCell ref="H18:H19"/>
    <mergeCell ref="B18:B19"/>
    <mergeCell ref="C18:C19"/>
    <mergeCell ref="D18:D19"/>
    <mergeCell ref="E18:E19"/>
    <mergeCell ref="F18:F19"/>
    <mergeCell ref="G18:G19"/>
    <mergeCell ref="A39:I39"/>
    <mergeCell ref="B168:D168"/>
    <mergeCell ref="B141:D141"/>
    <mergeCell ref="B200:F200"/>
    <mergeCell ref="H6:H7"/>
    <mergeCell ref="B12:B13"/>
    <mergeCell ref="C12:C13"/>
    <mergeCell ref="D12:D13"/>
    <mergeCell ref="E12:E13"/>
    <mergeCell ref="F12:F13"/>
    <mergeCell ref="G12:G13"/>
    <mergeCell ref="H12:H13"/>
    <mergeCell ref="B6:B7"/>
    <mergeCell ref="C6:C7"/>
    <mergeCell ref="D6:D7"/>
    <mergeCell ref="E6:E7"/>
    <mergeCell ref="F6:F7"/>
  </mergeCells>
  <pageMargins left="0.7" right="0.7" top="0.75" bottom="0.75" header="0.3" footer="0.3"/>
  <pageSetup scale="72" orientation="landscape" r:id="rId1"/>
  <rowBreaks count="4" manualBreakCount="4">
    <brk id="31" max="7" man="1"/>
    <brk id="70" max="16383" man="1"/>
    <brk id="118" max="16383" man="1"/>
    <brk id="192" max="7" man="1"/>
  </rowBreaks>
  <ignoredErrors>
    <ignoredError sqref="C206:D20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BBCF-A896-472D-B8DF-AB23ACEF150F}">
  <sheetPr>
    <tabColor theme="7"/>
    <pageSetUpPr fitToPage="1"/>
  </sheetPr>
  <dimension ref="A1:X114"/>
  <sheetViews>
    <sheetView view="pageBreakPreview" zoomScale="60" zoomScaleNormal="70" workbookViewId="0">
      <selection activeCell="T92" sqref="T92"/>
    </sheetView>
  </sheetViews>
  <sheetFormatPr baseColWidth="10" defaultRowHeight="15"/>
  <cols>
    <col min="1" max="1" width="24.42578125" customWidth="1"/>
    <col min="2" max="2" width="17.85546875" customWidth="1"/>
    <col min="3" max="3" width="19.5703125" customWidth="1"/>
    <col min="4" max="4" width="28.7109375" customWidth="1"/>
    <col min="5" max="5" width="26.28515625" customWidth="1"/>
    <col min="6" max="6" width="29" customWidth="1"/>
    <col min="7" max="7" width="24.85546875" customWidth="1"/>
    <col min="8" max="8" width="27.28515625" customWidth="1"/>
    <col min="9" max="9" width="28.85546875" customWidth="1"/>
    <col min="10" max="10" width="21.5703125" customWidth="1"/>
    <col min="11" max="11" width="19.28515625" customWidth="1"/>
    <col min="12" max="12" width="28.140625" customWidth="1"/>
    <col min="13" max="13" width="26.28515625" customWidth="1"/>
    <col min="14" max="14" width="23.5703125" customWidth="1"/>
    <col min="15" max="15" width="21.140625" customWidth="1"/>
    <col min="16" max="16" width="25.28515625" customWidth="1"/>
    <col min="17" max="17" width="19" customWidth="1"/>
    <col min="18" max="18" width="23.28515625" customWidth="1"/>
    <col min="19" max="19" width="20.85546875" customWidth="1"/>
    <col min="20" max="20" width="39.5703125" customWidth="1"/>
    <col min="21" max="21" width="30.7109375" customWidth="1"/>
    <col min="22" max="22" width="23.140625" style="95" customWidth="1"/>
    <col min="23" max="24" width="11.5703125" style="95"/>
  </cols>
  <sheetData>
    <row r="1" spans="1:23" s="95" customFormat="1"/>
    <row r="2" spans="1:23" s="95" customFormat="1"/>
    <row r="3" spans="1:23" s="95" customForma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 t="s">
        <v>27</v>
      </c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3" s="95" customFormat="1">
      <c r="A4" s="276" t="s">
        <v>91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</row>
    <row r="5" spans="1:23" s="95" customFormat="1">
      <c r="A5" s="276" t="s">
        <v>174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</row>
    <row r="6" spans="1:23" s="95" customFormat="1">
      <c r="A6" s="276" t="s">
        <v>244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</row>
    <row r="7" spans="1:23" s="95" customFormat="1">
      <c r="A7" s="276" t="s">
        <v>56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</row>
    <row r="8" spans="1:23" s="95" customFormat="1"/>
    <row r="9" spans="1:23" ht="32.450000000000003" customHeight="1">
      <c r="A9" s="7" t="s">
        <v>249</v>
      </c>
      <c r="B9" s="7" t="s">
        <v>250</v>
      </c>
      <c r="C9" s="7" t="s">
        <v>124</v>
      </c>
      <c r="D9" s="7" t="s">
        <v>125</v>
      </c>
      <c r="E9" s="7" t="s">
        <v>126</v>
      </c>
      <c r="F9" s="7" t="s">
        <v>127</v>
      </c>
      <c r="G9" s="7" t="s">
        <v>128</v>
      </c>
      <c r="H9" s="7" t="s">
        <v>129</v>
      </c>
      <c r="I9" s="7" t="s">
        <v>130</v>
      </c>
      <c r="J9" s="7" t="s">
        <v>131</v>
      </c>
      <c r="K9" s="7" t="s">
        <v>132</v>
      </c>
      <c r="L9" s="7" t="s">
        <v>133</v>
      </c>
      <c r="M9" s="7" t="s">
        <v>134</v>
      </c>
      <c r="N9" s="7" t="s">
        <v>251</v>
      </c>
      <c r="O9" s="7" t="s">
        <v>252</v>
      </c>
      <c r="P9" s="7" t="s">
        <v>253</v>
      </c>
      <c r="Q9" s="7" t="s">
        <v>254</v>
      </c>
      <c r="R9" s="7" t="s">
        <v>255</v>
      </c>
      <c r="S9" s="7" t="s">
        <v>256</v>
      </c>
      <c r="T9" s="7" t="s">
        <v>135</v>
      </c>
      <c r="U9" s="183" t="s">
        <v>136</v>
      </c>
    </row>
    <row r="10" spans="1:23" s="95" customFormat="1">
      <c r="A10" s="226" t="s">
        <v>257</v>
      </c>
      <c r="B10" s="226">
        <v>2025</v>
      </c>
      <c r="C10" s="226" t="s">
        <v>137</v>
      </c>
      <c r="D10" s="226">
        <v>1490</v>
      </c>
      <c r="E10" s="226">
        <v>133</v>
      </c>
      <c r="F10" s="226">
        <v>172</v>
      </c>
      <c r="G10" s="226">
        <v>75</v>
      </c>
      <c r="H10" s="226">
        <v>5405</v>
      </c>
      <c r="I10" s="226">
        <v>507</v>
      </c>
      <c r="J10" s="226">
        <v>0</v>
      </c>
      <c r="K10" s="226">
        <v>0</v>
      </c>
      <c r="L10" s="226">
        <v>0</v>
      </c>
      <c r="M10" s="226">
        <v>0</v>
      </c>
      <c r="N10" s="226">
        <v>35</v>
      </c>
      <c r="O10" s="226">
        <v>7</v>
      </c>
      <c r="P10" s="226">
        <v>14</v>
      </c>
      <c r="Q10" s="226">
        <v>0</v>
      </c>
      <c r="R10" s="226">
        <v>858</v>
      </c>
      <c r="S10" s="226">
        <v>83</v>
      </c>
      <c r="T10" s="226">
        <v>15988.75</v>
      </c>
      <c r="U10" s="226">
        <v>1617.5</v>
      </c>
      <c r="V10" s="225"/>
      <c r="W10" s="225"/>
    </row>
    <row r="11" spans="1:23" s="95" customFormat="1">
      <c r="A11" s="226" t="s">
        <v>257</v>
      </c>
      <c r="B11" s="226">
        <v>2025</v>
      </c>
      <c r="C11" s="226" t="s">
        <v>6</v>
      </c>
      <c r="D11" s="226">
        <v>5599</v>
      </c>
      <c r="E11" s="226">
        <v>2</v>
      </c>
      <c r="F11" s="226">
        <v>12968</v>
      </c>
      <c r="G11" s="226">
        <v>22</v>
      </c>
      <c r="H11" s="226">
        <v>86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  <c r="N11" s="226">
        <v>19</v>
      </c>
      <c r="O11" s="226">
        <v>0</v>
      </c>
      <c r="P11" s="226">
        <v>1951</v>
      </c>
      <c r="Q11" s="226">
        <v>8</v>
      </c>
      <c r="R11" s="226">
        <v>0</v>
      </c>
      <c r="S11" s="226">
        <v>0</v>
      </c>
      <c r="T11" s="226">
        <v>35649.5</v>
      </c>
      <c r="U11" s="226">
        <v>62</v>
      </c>
      <c r="V11" s="225"/>
      <c r="W11" s="225"/>
    </row>
    <row r="12" spans="1:23" s="95" customFormat="1">
      <c r="A12" s="226" t="s">
        <v>257</v>
      </c>
      <c r="B12" s="226">
        <v>2025</v>
      </c>
      <c r="C12" s="226" t="s">
        <v>12</v>
      </c>
      <c r="D12" s="226">
        <v>19</v>
      </c>
      <c r="E12" s="226">
        <v>10</v>
      </c>
      <c r="F12" s="226">
        <v>101</v>
      </c>
      <c r="G12" s="226">
        <v>297</v>
      </c>
      <c r="H12" s="226">
        <v>55</v>
      </c>
      <c r="I12" s="226">
        <v>6</v>
      </c>
      <c r="J12" s="226">
        <v>0</v>
      </c>
      <c r="K12" s="226">
        <v>0</v>
      </c>
      <c r="L12" s="226">
        <v>0</v>
      </c>
      <c r="M12" s="226">
        <v>0</v>
      </c>
      <c r="N12" s="226">
        <v>0</v>
      </c>
      <c r="O12" s="226">
        <v>0</v>
      </c>
      <c r="P12" s="226">
        <v>0</v>
      </c>
      <c r="Q12" s="226">
        <v>0</v>
      </c>
      <c r="R12" s="226">
        <v>0</v>
      </c>
      <c r="S12" s="226">
        <v>0</v>
      </c>
      <c r="T12" s="226">
        <v>344.75</v>
      </c>
      <c r="U12" s="226">
        <v>617.5</v>
      </c>
      <c r="V12" s="225"/>
      <c r="W12" s="225"/>
    </row>
    <row r="13" spans="1:23" s="95" customFormat="1">
      <c r="A13" s="226" t="s">
        <v>257</v>
      </c>
      <c r="B13" s="226">
        <v>2025</v>
      </c>
      <c r="C13" s="226" t="s">
        <v>15</v>
      </c>
      <c r="D13" s="226">
        <v>0</v>
      </c>
      <c r="E13" s="226">
        <v>0</v>
      </c>
      <c r="F13" s="226">
        <v>544</v>
      </c>
      <c r="G13" s="226">
        <v>1221</v>
      </c>
      <c r="H13" s="226">
        <v>0</v>
      </c>
      <c r="I13" s="226">
        <v>270</v>
      </c>
      <c r="J13" s="226">
        <v>0</v>
      </c>
      <c r="K13" s="226">
        <v>0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0</v>
      </c>
      <c r="R13" s="226">
        <v>0</v>
      </c>
      <c r="S13" s="226">
        <v>0</v>
      </c>
      <c r="T13" s="226">
        <v>1088</v>
      </c>
      <c r="U13" s="226">
        <v>3049.5</v>
      </c>
      <c r="V13" s="225"/>
      <c r="W13" s="225"/>
    </row>
    <row r="14" spans="1:23" s="95" customFormat="1">
      <c r="A14" s="226" t="s">
        <v>257</v>
      </c>
      <c r="B14" s="226">
        <v>2025</v>
      </c>
      <c r="C14" s="226" t="s">
        <v>9</v>
      </c>
      <c r="D14" s="226">
        <v>0</v>
      </c>
      <c r="E14" s="226">
        <v>2</v>
      </c>
      <c r="F14" s="226">
        <v>0</v>
      </c>
      <c r="G14" s="226">
        <v>53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6">
        <v>0</v>
      </c>
      <c r="N14" s="226">
        <v>0</v>
      </c>
      <c r="O14" s="226">
        <v>0</v>
      </c>
      <c r="P14" s="226">
        <v>0</v>
      </c>
      <c r="Q14" s="226">
        <v>0</v>
      </c>
      <c r="R14" s="226">
        <v>0</v>
      </c>
      <c r="S14" s="226">
        <v>0</v>
      </c>
      <c r="T14" s="226">
        <v>0</v>
      </c>
      <c r="U14" s="226">
        <v>108</v>
      </c>
      <c r="V14" s="225"/>
      <c r="W14" s="225"/>
    </row>
    <row r="15" spans="1:23" s="95" customFormat="1">
      <c r="A15" s="226" t="s">
        <v>258</v>
      </c>
      <c r="B15" s="226">
        <v>2025</v>
      </c>
      <c r="C15" s="226" t="s">
        <v>137</v>
      </c>
      <c r="D15" s="226">
        <v>1378</v>
      </c>
      <c r="E15" s="226">
        <v>217</v>
      </c>
      <c r="F15" s="226">
        <v>157</v>
      </c>
      <c r="G15" s="226">
        <v>29</v>
      </c>
      <c r="H15" s="226">
        <v>5477</v>
      </c>
      <c r="I15" s="226">
        <v>410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23</v>
      </c>
      <c r="P15" s="226">
        <v>0</v>
      </c>
      <c r="Q15" s="226">
        <v>0</v>
      </c>
      <c r="R15" s="226">
        <v>0</v>
      </c>
      <c r="S15" s="226">
        <v>56</v>
      </c>
      <c r="T15" s="226">
        <v>14015.25</v>
      </c>
      <c r="U15" s="226">
        <v>1346.5</v>
      </c>
      <c r="V15" s="225"/>
      <c r="W15" s="225"/>
    </row>
    <row r="16" spans="1:23" s="95" customFormat="1">
      <c r="A16" s="226" t="s">
        <v>258</v>
      </c>
      <c r="B16" s="226">
        <v>2025</v>
      </c>
      <c r="C16" s="226" t="s">
        <v>6</v>
      </c>
      <c r="D16" s="226">
        <v>5446</v>
      </c>
      <c r="E16" s="226">
        <v>58</v>
      </c>
      <c r="F16" s="226">
        <v>13054</v>
      </c>
      <c r="G16" s="226">
        <v>6</v>
      </c>
      <c r="H16" s="226">
        <v>37</v>
      </c>
      <c r="I16" s="226">
        <v>0</v>
      </c>
      <c r="J16" s="226">
        <v>0</v>
      </c>
      <c r="K16" s="226">
        <v>0</v>
      </c>
      <c r="L16" s="226">
        <v>0</v>
      </c>
      <c r="M16" s="226">
        <v>0</v>
      </c>
      <c r="N16" s="226">
        <v>20</v>
      </c>
      <c r="O16" s="226">
        <v>0</v>
      </c>
      <c r="P16" s="226">
        <v>2280</v>
      </c>
      <c r="Q16" s="226">
        <v>2</v>
      </c>
      <c r="R16" s="226">
        <v>0</v>
      </c>
      <c r="S16" s="226">
        <v>0</v>
      </c>
      <c r="T16" s="226">
        <v>36217.25</v>
      </c>
      <c r="U16" s="226">
        <v>74</v>
      </c>
      <c r="V16" s="225"/>
      <c r="W16" s="225"/>
    </row>
    <row r="17" spans="1:23" s="95" customFormat="1">
      <c r="A17" s="226" t="s">
        <v>258</v>
      </c>
      <c r="B17" s="226">
        <v>2025</v>
      </c>
      <c r="C17" s="226" t="s">
        <v>12</v>
      </c>
      <c r="D17" s="226">
        <v>36</v>
      </c>
      <c r="E17" s="226">
        <v>5</v>
      </c>
      <c r="F17" s="226">
        <v>179</v>
      </c>
      <c r="G17" s="226">
        <v>583</v>
      </c>
      <c r="H17" s="226">
        <v>88</v>
      </c>
      <c r="I17" s="226">
        <v>40</v>
      </c>
      <c r="J17" s="226">
        <v>0</v>
      </c>
      <c r="K17" s="226">
        <v>0</v>
      </c>
      <c r="L17" s="226">
        <v>0</v>
      </c>
      <c r="M17" s="226">
        <v>0</v>
      </c>
      <c r="N17" s="226">
        <v>0</v>
      </c>
      <c r="O17" s="226">
        <v>0</v>
      </c>
      <c r="P17" s="226">
        <v>0</v>
      </c>
      <c r="Q17" s="226">
        <v>0</v>
      </c>
      <c r="R17" s="226">
        <v>0</v>
      </c>
      <c r="S17" s="226">
        <v>0</v>
      </c>
      <c r="T17" s="226">
        <v>592</v>
      </c>
      <c r="U17" s="226">
        <v>1261</v>
      </c>
      <c r="V17" s="225"/>
      <c r="W17" s="225"/>
    </row>
    <row r="18" spans="1:23" s="95" customFormat="1">
      <c r="A18" s="226" t="s">
        <v>258</v>
      </c>
      <c r="B18" s="226">
        <v>2025</v>
      </c>
      <c r="C18" s="226" t="s">
        <v>15</v>
      </c>
      <c r="D18" s="226">
        <v>0</v>
      </c>
      <c r="E18" s="226">
        <v>0</v>
      </c>
      <c r="F18" s="226">
        <v>396</v>
      </c>
      <c r="G18" s="226">
        <v>944</v>
      </c>
      <c r="H18" s="226">
        <v>0</v>
      </c>
      <c r="I18" s="226">
        <v>466</v>
      </c>
      <c r="J18" s="226">
        <v>0</v>
      </c>
      <c r="K18" s="226">
        <v>0</v>
      </c>
      <c r="L18" s="226">
        <v>0</v>
      </c>
      <c r="M18" s="226">
        <v>0</v>
      </c>
      <c r="N18" s="226">
        <v>0</v>
      </c>
      <c r="O18" s="226">
        <v>0</v>
      </c>
      <c r="P18" s="226">
        <v>0</v>
      </c>
      <c r="Q18" s="226">
        <v>0</v>
      </c>
      <c r="R18" s="226">
        <v>0</v>
      </c>
      <c r="S18" s="226">
        <v>0</v>
      </c>
      <c r="T18" s="226">
        <v>792</v>
      </c>
      <c r="U18" s="226">
        <v>2936.5</v>
      </c>
      <c r="V18" s="225"/>
      <c r="W18" s="225"/>
    </row>
    <row r="19" spans="1:23" s="95" customFormat="1">
      <c r="A19" s="226" t="s">
        <v>258</v>
      </c>
      <c r="B19" s="226">
        <v>2025</v>
      </c>
      <c r="C19" s="226" t="s">
        <v>9</v>
      </c>
      <c r="D19" s="226">
        <v>0</v>
      </c>
      <c r="E19" s="226">
        <v>2</v>
      </c>
      <c r="F19" s="226">
        <v>0</v>
      </c>
      <c r="G19" s="226">
        <v>53</v>
      </c>
      <c r="H19" s="226">
        <v>0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226">
        <v>0</v>
      </c>
      <c r="R19" s="226">
        <v>0</v>
      </c>
      <c r="S19" s="226">
        <v>0</v>
      </c>
      <c r="T19" s="226">
        <v>0</v>
      </c>
      <c r="U19" s="226">
        <v>108</v>
      </c>
      <c r="V19" s="225"/>
      <c r="W19" s="225"/>
    </row>
    <row r="20" spans="1:23" s="95" customFormat="1">
      <c r="A20" s="226" t="s">
        <v>259</v>
      </c>
      <c r="B20" s="226">
        <v>2025</v>
      </c>
      <c r="C20" s="226" t="s">
        <v>9</v>
      </c>
      <c r="D20" s="226">
        <v>0</v>
      </c>
      <c r="E20" s="226">
        <v>15</v>
      </c>
      <c r="F20" s="226">
        <v>87</v>
      </c>
      <c r="G20" s="226">
        <v>240</v>
      </c>
      <c r="H20" s="226">
        <v>0</v>
      </c>
      <c r="I20" s="226">
        <v>0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0</v>
      </c>
      <c r="Q20" s="226">
        <v>0</v>
      </c>
      <c r="R20" s="226">
        <v>0</v>
      </c>
      <c r="S20" s="226">
        <v>0</v>
      </c>
      <c r="T20" s="226">
        <v>174</v>
      </c>
      <c r="U20" s="226">
        <v>495</v>
      </c>
      <c r="V20" s="225"/>
      <c r="W20" s="225"/>
    </row>
    <row r="21" spans="1:23" s="95" customFormat="1" ht="15.75" thickBot="1">
      <c r="A21" s="226" t="s">
        <v>259</v>
      </c>
      <c r="B21" s="226">
        <v>2025</v>
      </c>
      <c r="C21" s="226" t="s">
        <v>6</v>
      </c>
      <c r="D21" s="226">
        <v>5737</v>
      </c>
      <c r="E21" s="226">
        <v>56</v>
      </c>
      <c r="F21" s="226">
        <v>13585</v>
      </c>
      <c r="G21" s="226">
        <v>19</v>
      </c>
      <c r="H21" s="226">
        <v>72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26">
        <v>29</v>
      </c>
      <c r="O21" s="226">
        <v>0</v>
      </c>
      <c r="P21" s="226">
        <v>2343</v>
      </c>
      <c r="Q21" s="226">
        <v>0</v>
      </c>
      <c r="R21" s="226">
        <v>0</v>
      </c>
      <c r="S21" s="226">
        <v>0</v>
      </c>
      <c r="T21" s="226">
        <v>37784</v>
      </c>
      <c r="U21" s="226">
        <v>94</v>
      </c>
      <c r="V21" s="225"/>
      <c r="W21" s="225"/>
    </row>
    <row r="22" spans="1:23" s="95" customFormat="1" ht="15.75" thickBot="1">
      <c r="A22" s="226" t="s">
        <v>259</v>
      </c>
      <c r="B22" s="226">
        <v>2025</v>
      </c>
      <c r="C22" s="226" t="s">
        <v>15</v>
      </c>
      <c r="D22" s="240">
        <v>0</v>
      </c>
      <c r="E22" s="240">
        <v>0</v>
      </c>
      <c r="F22" s="240">
        <v>595</v>
      </c>
      <c r="G22" s="240">
        <v>1380</v>
      </c>
      <c r="H22" s="240">
        <v>0</v>
      </c>
      <c r="I22" s="240">
        <v>389</v>
      </c>
      <c r="J22" s="240">
        <v>0</v>
      </c>
      <c r="K22" s="240">
        <v>0</v>
      </c>
      <c r="L22" s="240">
        <v>0</v>
      </c>
      <c r="M22" s="240">
        <v>0</v>
      </c>
      <c r="N22" s="240">
        <v>0</v>
      </c>
      <c r="O22" s="240">
        <v>0</v>
      </c>
      <c r="P22" s="240">
        <v>0</v>
      </c>
      <c r="Q22" s="240">
        <v>0</v>
      </c>
      <c r="R22" s="240">
        <v>0</v>
      </c>
      <c r="S22" s="240">
        <v>0</v>
      </c>
      <c r="T22" s="239">
        <v>1190</v>
      </c>
      <c r="U22" s="239">
        <v>3635.25</v>
      </c>
      <c r="V22" s="239"/>
      <c r="W22" s="239"/>
    </row>
    <row r="23" spans="1:23" s="95" customFormat="1">
      <c r="A23" s="226" t="s">
        <v>259</v>
      </c>
      <c r="B23" s="226">
        <v>2025</v>
      </c>
      <c r="C23" s="226" t="s">
        <v>137</v>
      </c>
      <c r="D23" s="226">
        <v>1756</v>
      </c>
      <c r="E23" s="226">
        <v>229</v>
      </c>
      <c r="F23" s="226">
        <v>195</v>
      </c>
      <c r="G23" s="226">
        <v>20</v>
      </c>
      <c r="H23" s="226">
        <v>7545</v>
      </c>
      <c r="I23" s="226">
        <v>340</v>
      </c>
      <c r="J23" s="226">
        <v>0</v>
      </c>
      <c r="K23" s="226">
        <v>0</v>
      </c>
      <c r="L23" s="226">
        <v>0</v>
      </c>
      <c r="M23" s="226">
        <v>0</v>
      </c>
      <c r="N23" s="226">
        <v>24</v>
      </c>
      <c r="O23" s="226">
        <v>13</v>
      </c>
      <c r="P23" s="226">
        <v>0</v>
      </c>
      <c r="Q23" s="226">
        <v>0</v>
      </c>
      <c r="R23" s="226">
        <v>822</v>
      </c>
      <c r="S23" s="226">
        <v>65</v>
      </c>
      <c r="T23" s="226">
        <v>20995.75</v>
      </c>
      <c r="U23" s="226">
        <v>1193.25</v>
      </c>
      <c r="V23" s="225"/>
      <c r="W23" s="225"/>
    </row>
    <row r="24" spans="1:23" s="95" customFormat="1">
      <c r="A24" s="226" t="s">
        <v>259</v>
      </c>
      <c r="B24" s="226">
        <v>2025</v>
      </c>
      <c r="C24" s="226" t="s">
        <v>12</v>
      </c>
      <c r="D24" s="226">
        <v>20</v>
      </c>
      <c r="E24" s="226">
        <v>3</v>
      </c>
      <c r="F24" s="226">
        <v>152</v>
      </c>
      <c r="G24" s="226">
        <v>406</v>
      </c>
      <c r="H24" s="226">
        <v>51</v>
      </c>
      <c r="I24" s="226">
        <v>34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438.75</v>
      </c>
      <c r="U24" s="226">
        <v>891.5</v>
      </c>
      <c r="V24" s="225"/>
      <c r="W24" s="225"/>
    </row>
    <row r="25" spans="1:23" ht="45">
      <c r="A25" s="227"/>
      <c r="B25" s="227"/>
      <c r="C25" s="84" t="s">
        <v>176</v>
      </c>
      <c r="D25" s="228">
        <f>SUM(D10:D24)</f>
        <v>21481</v>
      </c>
      <c r="E25" s="228">
        <f t="shared" ref="E25:U25" si="0">SUM(E10:E24)</f>
        <v>732</v>
      </c>
      <c r="F25" s="228">
        <f t="shared" si="0"/>
        <v>42185</v>
      </c>
      <c r="G25" s="228">
        <f t="shared" si="0"/>
        <v>5348</v>
      </c>
      <c r="H25" s="228">
        <f t="shared" si="0"/>
        <v>18816</v>
      </c>
      <c r="I25" s="228">
        <f t="shared" si="0"/>
        <v>2462</v>
      </c>
      <c r="J25" s="228">
        <f t="shared" si="0"/>
        <v>0</v>
      </c>
      <c r="K25" s="228">
        <f t="shared" si="0"/>
        <v>0</v>
      </c>
      <c r="L25" s="228">
        <f t="shared" si="0"/>
        <v>0</v>
      </c>
      <c r="M25" s="228">
        <f t="shared" si="0"/>
        <v>0</v>
      </c>
      <c r="N25" s="228">
        <f t="shared" si="0"/>
        <v>127</v>
      </c>
      <c r="O25" s="228">
        <f t="shared" si="0"/>
        <v>43</v>
      </c>
      <c r="P25" s="228">
        <f t="shared" si="0"/>
        <v>6588</v>
      </c>
      <c r="Q25" s="228">
        <f t="shared" si="0"/>
        <v>10</v>
      </c>
      <c r="R25" s="228">
        <f t="shared" si="0"/>
        <v>1680</v>
      </c>
      <c r="S25" s="228">
        <f t="shared" si="0"/>
        <v>204</v>
      </c>
      <c r="T25" s="228">
        <f t="shared" si="0"/>
        <v>165270</v>
      </c>
      <c r="U25" s="228">
        <f t="shared" si="0"/>
        <v>17489.5</v>
      </c>
      <c r="V25" s="225"/>
      <c r="W25" s="225"/>
    </row>
    <row r="26" spans="1:23" s="95" customFormat="1">
      <c r="A26" s="219" t="s">
        <v>67</v>
      </c>
      <c r="T26" s="291" t="s">
        <v>78</v>
      </c>
      <c r="U26" s="291"/>
    </row>
    <row r="27" spans="1:23" s="95" customFormat="1"/>
    <row r="28" spans="1:23" s="95" customFormat="1"/>
    <row r="29" spans="1:23" s="95" customFormat="1"/>
    <row r="30" spans="1:23" s="95" customFormat="1"/>
    <row r="31" spans="1:23" s="95" customFormat="1"/>
    <row r="32" spans="1:23" s="95" customFormat="1"/>
    <row r="33" spans="1:24" s="95" customFormat="1">
      <c r="A33" s="276" t="s">
        <v>57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</row>
    <row r="34" spans="1:24" s="95" customFormat="1">
      <c r="V34" s="225"/>
      <c r="W34" s="225"/>
      <c r="X34" s="225"/>
    </row>
    <row r="35" spans="1:24" ht="30.6" customHeight="1">
      <c r="A35" s="7" t="s">
        <v>249</v>
      </c>
      <c r="B35" s="7" t="s">
        <v>250</v>
      </c>
      <c r="C35" s="7" t="s">
        <v>124</v>
      </c>
      <c r="D35" s="7" t="s">
        <v>138</v>
      </c>
      <c r="E35" s="7" t="s">
        <v>139</v>
      </c>
      <c r="F35" s="7" t="s">
        <v>140</v>
      </c>
      <c r="G35" s="7" t="s">
        <v>141</v>
      </c>
      <c r="H35" s="7" t="s">
        <v>142</v>
      </c>
      <c r="I35" s="7" t="s">
        <v>143</v>
      </c>
      <c r="J35" s="7" t="s">
        <v>144</v>
      </c>
      <c r="K35" s="7" t="s">
        <v>145</v>
      </c>
      <c r="L35" s="7" t="s">
        <v>146</v>
      </c>
      <c r="M35" s="7" t="s">
        <v>147</v>
      </c>
      <c r="N35" s="7" t="s">
        <v>251</v>
      </c>
      <c r="O35" s="7" t="s">
        <v>252</v>
      </c>
      <c r="P35" s="7" t="s">
        <v>253</v>
      </c>
      <c r="Q35" s="7" t="s">
        <v>254</v>
      </c>
      <c r="R35" s="7" t="s">
        <v>255</v>
      </c>
      <c r="S35" s="7" t="s">
        <v>256</v>
      </c>
      <c r="T35" s="7" t="s">
        <v>148</v>
      </c>
      <c r="U35" s="183" t="s">
        <v>149</v>
      </c>
      <c r="V35" s="225"/>
      <c r="W35" s="225"/>
      <c r="X35" s="225"/>
    </row>
    <row r="36" spans="1:24">
      <c r="A36" s="46" t="s">
        <v>257</v>
      </c>
      <c r="B36" s="46">
        <v>2025</v>
      </c>
      <c r="C36" s="46" t="s">
        <v>137</v>
      </c>
      <c r="D36" s="46">
        <v>379</v>
      </c>
      <c r="E36" s="46">
        <v>1087</v>
      </c>
      <c r="F36" s="46">
        <v>13</v>
      </c>
      <c r="G36" s="46">
        <v>199</v>
      </c>
      <c r="H36" s="46">
        <v>2092</v>
      </c>
      <c r="I36" s="46">
        <v>4308</v>
      </c>
      <c r="J36" s="46">
        <v>0</v>
      </c>
      <c r="K36" s="46">
        <v>0</v>
      </c>
      <c r="L36" s="46">
        <v>0</v>
      </c>
      <c r="M36" s="46">
        <v>0</v>
      </c>
      <c r="N36" s="46">
        <v>19</v>
      </c>
      <c r="O36" s="46">
        <v>32</v>
      </c>
      <c r="P36" s="46">
        <v>63</v>
      </c>
      <c r="Q36" s="46">
        <v>0</v>
      </c>
      <c r="R36" s="46">
        <v>398</v>
      </c>
      <c r="S36" s="46">
        <v>606</v>
      </c>
      <c r="T36" s="91">
        <v>6152.5</v>
      </c>
      <c r="U36" s="91">
        <v>12573.5</v>
      </c>
      <c r="V36" s="225"/>
      <c r="W36" s="225"/>
    </row>
    <row r="37" spans="1:24">
      <c r="A37" s="46" t="s">
        <v>257</v>
      </c>
      <c r="B37" s="46">
        <v>2025</v>
      </c>
      <c r="C37" s="46" t="s">
        <v>6</v>
      </c>
      <c r="D37" s="46">
        <v>1052</v>
      </c>
      <c r="E37" s="46">
        <v>4447</v>
      </c>
      <c r="F37" s="46">
        <v>3295</v>
      </c>
      <c r="G37" s="46">
        <v>7607</v>
      </c>
      <c r="H37" s="46">
        <v>26</v>
      </c>
      <c r="I37" s="46">
        <v>87</v>
      </c>
      <c r="J37" s="46">
        <v>0</v>
      </c>
      <c r="K37" s="46">
        <v>0</v>
      </c>
      <c r="L37" s="46">
        <v>0</v>
      </c>
      <c r="M37" s="46">
        <v>0</v>
      </c>
      <c r="N37" s="46">
        <v>18</v>
      </c>
      <c r="O37" s="46">
        <v>11</v>
      </c>
      <c r="P37" s="46">
        <v>408</v>
      </c>
      <c r="Q37" s="46">
        <v>2020</v>
      </c>
      <c r="R37" s="46">
        <v>0</v>
      </c>
      <c r="S37" s="46">
        <v>0</v>
      </c>
      <c r="T37" s="91">
        <v>8534.5</v>
      </c>
      <c r="U37" s="91">
        <v>23907.75</v>
      </c>
      <c r="V37" s="225"/>
      <c r="W37" s="225"/>
    </row>
    <row r="38" spans="1:24">
      <c r="A38" s="46" t="s">
        <v>257</v>
      </c>
      <c r="B38" s="46">
        <v>2025</v>
      </c>
      <c r="C38" s="46" t="s">
        <v>12</v>
      </c>
      <c r="D38" s="46">
        <v>23</v>
      </c>
      <c r="E38" s="46">
        <v>2</v>
      </c>
      <c r="F38" s="46">
        <v>451</v>
      </c>
      <c r="G38" s="46">
        <v>86</v>
      </c>
      <c r="H38" s="46">
        <v>38</v>
      </c>
      <c r="I38" s="46">
        <v>19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91">
        <v>1010.5</v>
      </c>
      <c r="U38" s="91">
        <v>216.75</v>
      </c>
      <c r="V38" s="225"/>
      <c r="W38" s="225"/>
    </row>
    <row r="39" spans="1:24">
      <c r="A39" s="46" t="s">
        <v>257</v>
      </c>
      <c r="B39" s="46">
        <v>2025</v>
      </c>
      <c r="C39" s="46" t="s">
        <v>15</v>
      </c>
      <c r="D39" s="46">
        <v>0</v>
      </c>
      <c r="E39" s="46">
        <v>0</v>
      </c>
      <c r="F39" s="46">
        <v>1170</v>
      </c>
      <c r="G39" s="46">
        <v>10</v>
      </c>
      <c r="H39" s="46">
        <v>436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91">
        <v>3321</v>
      </c>
      <c r="U39" s="91">
        <v>20</v>
      </c>
      <c r="V39" s="225"/>
      <c r="W39" s="225"/>
    </row>
    <row r="40" spans="1:24">
      <c r="A40" s="46" t="s">
        <v>257</v>
      </c>
      <c r="B40" s="46">
        <v>2025</v>
      </c>
      <c r="C40" s="46" t="s">
        <v>9</v>
      </c>
      <c r="D40" s="46">
        <v>3</v>
      </c>
      <c r="E40" s="46">
        <v>0</v>
      </c>
      <c r="F40" s="46">
        <v>152</v>
      </c>
      <c r="G40" s="46">
        <v>11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91">
        <v>307</v>
      </c>
      <c r="U40" s="91">
        <v>22</v>
      </c>
      <c r="V40" s="225"/>
      <c r="W40" s="225"/>
    </row>
    <row r="41" spans="1:24">
      <c r="A41" s="46" t="s">
        <v>258</v>
      </c>
      <c r="B41" s="46">
        <v>2025</v>
      </c>
      <c r="C41" s="46" t="s">
        <v>137</v>
      </c>
      <c r="D41" s="46">
        <v>500</v>
      </c>
      <c r="E41" s="46">
        <v>1193</v>
      </c>
      <c r="F41" s="46">
        <v>17</v>
      </c>
      <c r="G41" s="46">
        <v>147</v>
      </c>
      <c r="H41" s="46">
        <v>2449</v>
      </c>
      <c r="I41" s="46">
        <v>3484</v>
      </c>
      <c r="J41" s="46">
        <v>0</v>
      </c>
      <c r="K41" s="46">
        <v>0</v>
      </c>
      <c r="L41" s="46">
        <v>0</v>
      </c>
      <c r="M41" s="46">
        <v>0</v>
      </c>
      <c r="N41" s="46">
        <v>26</v>
      </c>
      <c r="O41" s="46">
        <v>0</v>
      </c>
      <c r="P41" s="46">
        <v>0</v>
      </c>
      <c r="Q41" s="46">
        <v>0</v>
      </c>
      <c r="R41" s="46">
        <v>330</v>
      </c>
      <c r="S41" s="46">
        <v>0</v>
      </c>
      <c r="T41" s="91">
        <v>6812.75</v>
      </c>
      <c r="U41" s="91">
        <v>9326</v>
      </c>
      <c r="V41" s="225"/>
      <c r="W41" s="225"/>
    </row>
    <row r="42" spans="1:24">
      <c r="A42" s="46" t="s">
        <v>258</v>
      </c>
      <c r="B42" s="46">
        <v>2025</v>
      </c>
      <c r="C42" s="46" t="s">
        <v>6</v>
      </c>
      <c r="D42" s="46">
        <v>1022</v>
      </c>
      <c r="E42" s="46">
        <v>5138</v>
      </c>
      <c r="F42" s="46">
        <v>3483</v>
      </c>
      <c r="G42" s="46">
        <v>11022</v>
      </c>
      <c r="H42" s="46">
        <v>5</v>
      </c>
      <c r="I42" s="46">
        <v>38</v>
      </c>
      <c r="J42" s="46">
        <v>0</v>
      </c>
      <c r="K42" s="46">
        <v>0</v>
      </c>
      <c r="L42" s="46">
        <v>0</v>
      </c>
      <c r="M42" s="46">
        <v>0</v>
      </c>
      <c r="N42" s="46">
        <v>22</v>
      </c>
      <c r="O42" s="46">
        <v>26</v>
      </c>
      <c r="P42" s="46">
        <v>535</v>
      </c>
      <c r="Q42" s="46">
        <v>1751</v>
      </c>
      <c r="R42" s="46">
        <v>0</v>
      </c>
      <c r="S42" s="46">
        <v>0</v>
      </c>
      <c r="T42" s="91">
        <v>9091.25</v>
      </c>
      <c r="U42" s="91">
        <v>30795.5</v>
      </c>
      <c r="V42" s="225"/>
      <c r="W42" s="225"/>
    </row>
    <row r="43" spans="1:24">
      <c r="A43" s="46" t="s">
        <v>258</v>
      </c>
      <c r="B43" s="46">
        <v>2025</v>
      </c>
      <c r="C43" s="46" t="s">
        <v>12</v>
      </c>
      <c r="D43" s="46">
        <v>24</v>
      </c>
      <c r="E43" s="46">
        <v>5</v>
      </c>
      <c r="F43" s="46">
        <v>668</v>
      </c>
      <c r="G43" s="46">
        <v>71</v>
      </c>
      <c r="H43" s="46">
        <v>112</v>
      </c>
      <c r="I43" s="46">
        <v>41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91">
        <v>1612</v>
      </c>
      <c r="U43" s="91">
        <v>239.25</v>
      </c>
      <c r="V43" s="225"/>
      <c r="W43" s="225"/>
    </row>
    <row r="44" spans="1:24">
      <c r="A44" s="46" t="s">
        <v>258</v>
      </c>
      <c r="B44" s="46">
        <v>2025</v>
      </c>
      <c r="C44" s="46" t="s">
        <v>15</v>
      </c>
      <c r="D44" s="46">
        <v>0</v>
      </c>
      <c r="E44" s="46">
        <v>0</v>
      </c>
      <c r="F44" s="46">
        <v>1101</v>
      </c>
      <c r="G44" s="46">
        <v>0</v>
      </c>
      <c r="H44" s="46">
        <v>526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91">
        <v>3385.5</v>
      </c>
      <c r="U44" s="91">
        <v>0</v>
      </c>
      <c r="V44" s="225"/>
      <c r="W44" s="225"/>
    </row>
    <row r="45" spans="1:24">
      <c r="A45" s="46" t="s">
        <v>258</v>
      </c>
      <c r="B45" s="46">
        <v>2025</v>
      </c>
      <c r="C45" s="46" t="s">
        <v>9</v>
      </c>
      <c r="D45" s="46">
        <v>3</v>
      </c>
      <c r="E45" s="46">
        <v>0</v>
      </c>
      <c r="F45" s="46">
        <v>152</v>
      </c>
      <c r="G45" s="46">
        <v>11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91">
        <v>307</v>
      </c>
      <c r="U45" s="91">
        <v>22</v>
      </c>
      <c r="V45" s="225"/>
      <c r="W45" s="225"/>
    </row>
    <row r="46" spans="1:24">
      <c r="A46" s="46" t="s">
        <v>259</v>
      </c>
      <c r="B46" s="46">
        <v>2025</v>
      </c>
      <c r="C46" s="46" t="s">
        <v>9</v>
      </c>
      <c r="D46" s="46">
        <v>0</v>
      </c>
      <c r="E46" s="46">
        <v>0</v>
      </c>
      <c r="F46" s="46">
        <v>313</v>
      </c>
      <c r="G46" s="46">
        <v>15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91">
        <v>626</v>
      </c>
      <c r="U46" s="91">
        <v>30</v>
      </c>
      <c r="V46" s="225"/>
      <c r="W46" s="225"/>
    </row>
    <row r="47" spans="1:24">
      <c r="A47" s="46" t="s">
        <v>259</v>
      </c>
      <c r="B47" s="46">
        <v>2025</v>
      </c>
      <c r="C47" s="46" t="s">
        <v>6</v>
      </c>
      <c r="D47" s="46">
        <v>1221</v>
      </c>
      <c r="E47" s="46">
        <v>6471</v>
      </c>
      <c r="F47" s="46">
        <v>4301</v>
      </c>
      <c r="G47" s="46">
        <v>7192</v>
      </c>
      <c r="H47" s="46">
        <v>20</v>
      </c>
      <c r="I47" s="46">
        <v>46</v>
      </c>
      <c r="J47" s="46">
        <v>0</v>
      </c>
      <c r="K47" s="46">
        <v>0</v>
      </c>
      <c r="L47" s="46">
        <v>0</v>
      </c>
      <c r="M47" s="46">
        <v>0</v>
      </c>
      <c r="N47" s="46">
        <v>19</v>
      </c>
      <c r="O47" s="46">
        <v>12</v>
      </c>
      <c r="P47" s="46">
        <v>508</v>
      </c>
      <c r="Q47" s="46">
        <v>3182</v>
      </c>
      <c r="R47" s="46">
        <v>0</v>
      </c>
      <c r="S47" s="46">
        <v>0</v>
      </c>
      <c r="T47" s="91">
        <v>10903</v>
      </c>
      <c r="U47" s="91">
        <v>27334.5</v>
      </c>
      <c r="V47" s="225"/>
      <c r="W47" s="225"/>
    </row>
    <row r="48" spans="1:24">
      <c r="A48" s="46" t="s">
        <v>259</v>
      </c>
      <c r="B48" s="46">
        <v>2025</v>
      </c>
      <c r="C48" s="46" t="s">
        <v>15</v>
      </c>
      <c r="D48" s="239">
        <v>0</v>
      </c>
      <c r="E48" s="239">
        <v>0</v>
      </c>
      <c r="F48" s="239">
        <v>1467</v>
      </c>
      <c r="G48" s="239">
        <v>0</v>
      </c>
      <c r="H48" s="239">
        <v>536</v>
      </c>
      <c r="I48" s="239">
        <v>0</v>
      </c>
      <c r="J48" s="239">
        <v>0</v>
      </c>
      <c r="K48" s="239">
        <v>0</v>
      </c>
      <c r="L48" s="239">
        <v>0</v>
      </c>
      <c r="M48" s="239">
        <v>0</v>
      </c>
      <c r="N48" s="239">
        <v>0</v>
      </c>
      <c r="O48" s="239">
        <v>0</v>
      </c>
      <c r="P48" s="239">
        <v>0</v>
      </c>
      <c r="Q48" s="239">
        <v>0</v>
      </c>
      <c r="R48" s="239">
        <v>0</v>
      </c>
      <c r="S48" s="239">
        <v>0</v>
      </c>
      <c r="T48" s="91">
        <v>4140</v>
      </c>
      <c r="U48" s="91">
        <v>0</v>
      </c>
      <c r="V48" s="239"/>
      <c r="W48" s="239"/>
    </row>
    <row r="49" spans="1:23">
      <c r="A49" s="46" t="s">
        <v>259</v>
      </c>
      <c r="B49" s="46">
        <v>2025</v>
      </c>
      <c r="C49" s="46" t="s">
        <v>137</v>
      </c>
      <c r="D49" s="46">
        <v>497</v>
      </c>
      <c r="E49" s="46">
        <v>1131</v>
      </c>
      <c r="F49" s="46">
        <v>25</v>
      </c>
      <c r="G49" s="46">
        <v>168</v>
      </c>
      <c r="H49" s="46">
        <v>3222</v>
      </c>
      <c r="I49" s="46">
        <v>4313</v>
      </c>
      <c r="J49" s="46">
        <v>0</v>
      </c>
      <c r="K49" s="46">
        <v>0</v>
      </c>
      <c r="L49" s="46">
        <v>0</v>
      </c>
      <c r="M49" s="46">
        <v>0</v>
      </c>
      <c r="N49" s="46">
        <v>25</v>
      </c>
      <c r="O49" s="46">
        <v>17</v>
      </c>
      <c r="P49" s="46">
        <v>0</v>
      </c>
      <c r="Q49" s="46">
        <v>0</v>
      </c>
      <c r="R49" s="46">
        <v>380</v>
      </c>
      <c r="S49" s="46">
        <v>434</v>
      </c>
      <c r="T49" s="91">
        <v>8676.5</v>
      </c>
      <c r="U49" s="91">
        <v>12164.75</v>
      </c>
      <c r="V49" s="225"/>
      <c r="W49" s="225"/>
    </row>
    <row r="50" spans="1:23">
      <c r="A50" s="46" t="s">
        <v>259</v>
      </c>
      <c r="B50" s="46">
        <v>2025</v>
      </c>
      <c r="C50" s="46" t="s">
        <v>12</v>
      </c>
      <c r="D50" s="46">
        <v>10</v>
      </c>
      <c r="E50" s="46">
        <v>14</v>
      </c>
      <c r="F50" s="46">
        <v>118</v>
      </c>
      <c r="G50" s="46">
        <v>615</v>
      </c>
      <c r="H50" s="46">
        <v>19</v>
      </c>
      <c r="I50" s="46">
        <v>96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91">
        <v>288.75</v>
      </c>
      <c r="U50" s="91">
        <v>1460</v>
      </c>
      <c r="V50" s="225"/>
      <c r="W50" s="225"/>
    </row>
    <row r="51" spans="1:23" ht="45">
      <c r="A51" s="229"/>
      <c r="B51" s="229"/>
      <c r="C51" s="84" t="s">
        <v>176</v>
      </c>
      <c r="D51" s="228">
        <f>SUM(D36:D50)</f>
        <v>4734</v>
      </c>
      <c r="E51" s="228">
        <f t="shared" ref="E51:U51" si="1">SUM(E36:E50)</f>
        <v>19488</v>
      </c>
      <c r="F51" s="228">
        <f t="shared" si="1"/>
        <v>16726</v>
      </c>
      <c r="G51" s="228">
        <f t="shared" si="1"/>
        <v>27154</v>
      </c>
      <c r="H51" s="228">
        <f t="shared" si="1"/>
        <v>9481</v>
      </c>
      <c r="I51" s="228">
        <f t="shared" si="1"/>
        <v>12432</v>
      </c>
      <c r="J51" s="228">
        <f t="shared" si="1"/>
        <v>0</v>
      </c>
      <c r="K51" s="228">
        <f t="shared" si="1"/>
        <v>0</v>
      </c>
      <c r="L51" s="228">
        <f t="shared" si="1"/>
        <v>0</v>
      </c>
      <c r="M51" s="228">
        <f t="shared" si="1"/>
        <v>0</v>
      </c>
      <c r="N51" s="228">
        <f t="shared" si="1"/>
        <v>129</v>
      </c>
      <c r="O51" s="228">
        <f t="shared" si="1"/>
        <v>98</v>
      </c>
      <c r="P51" s="228">
        <f t="shared" si="1"/>
        <v>1514</v>
      </c>
      <c r="Q51" s="228">
        <f t="shared" si="1"/>
        <v>6953</v>
      </c>
      <c r="R51" s="228">
        <f t="shared" si="1"/>
        <v>1108</v>
      </c>
      <c r="S51" s="228">
        <f t="shared" si="1"/>
        <v>1040</v>
      </c>
      <c r="T51" s="71">
        <f t="shared" si="1"/>
        <v>65168.25</v>
      </c>
      <c r="U51" s="71">
        <f t="shared" si="1"/>
        <v>118112</v>
      </c>
    </row>
    <row r="52" spans="1:23" s="95" customFormat="1">
      <c r="A52" s="219" t="s">
        <v>67</v>
      </c>
      <c r="T52" s="291" t="s">
        <v>78</v>
      </c>
      <c r="U52" s="291"/>
    </row>
    <row r="53" spans="1:23" s="95" customFormat="1"/>
    <row r="54" spans="1:23" s="95" customFormat="1"/>
    <row r="55" spans="1:23" s="95" customFormat="1"/>
    <row r="56" spans="1:23" s="95" customFormat="1"/>
    <row r="57" spans="1:23" s="95" customFormat="1"/>
    <row r="58" spans="1:23" s="95" customFormat="1"/>
    <row r="59" spans="1:23" s="95" customFormat="1">
      <c r="A59" s="276" t="s">
        <v>260</v>
      </c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</row>
    <row r="60" spans="1:23" s="95" customFormat="1"/>
    <row r="61" spans="1:23" ht="30">
      <c r="A61" s="80" t="s">
        <v>249</v>
      </c>
      <c r="B61" s="80" t="s">
        <v>250</v>
      </c>
      <c r="C61" s="80" t="s">
        <v>124</v>
      </c>
      <c r="D61" s="80" t="s">
        <v>150</v>
      </c>
      <c r="E61" s="80" t="s">
        <v>151</v>
      </c>
      <c r="F61" s="80" t="s">
        <v>152</v>
      </c>
      <c r="G61" s="80" t="s">
        <v>153</v>
      </c>
      <c r="H61" s="80" t="s">
        <v>154</v>
      </c>
      <c r="I61" s="80" t="s">
        <v>155</v>
      </c>
      <c r="J61" s="80" t="s">
        <v>156</v>
      </c>
      <c r="K61" s="80" t="s">
        <v>157</v>
      </c>
      <c r="L61" s="80" t="s">
        <v>158</v>
      </c>
      <c r="M61" s="80" t="s">
        <v>159</v>
      </c>
      <c r="N61" s="80" t="s">
        <v>251</v>
      </c>
      <c r="O61" s="80" t="s">
        <v>252</v>
      </c>
      <c r="P61" s="80" t="s">
        <v>253</v>
      </c>
      <c r="Q61" s="80" t="s">
        <v>254</v>
      </c>
      <c r="R61" s="80" t="s">
        <v>255</v>
      </c>
      <c r="S61" s="80" t="s">
        <v>256</v>
      </c>
      <c r="T61" s="80" t="s">
        <v>160</v>
      </c>
      <c r="U61" s="232" t="s">
        <v>161</v>
      </c>
    </row>
    <row r="62" spans="1:23">
      <c r="A62" s="46" t="s">
        <v>257</v>
      </c>
      <c r="B62" s="46">
        <v>2025</v>
      </c>
      <c r="C62" s="46" t="s">
        <v>137</v>
      </c>
      <c r="D62" s="46">
        <v>118</v>
      </c>
      <c r="E62" s="46">
        <v>0</v>
      </c>
      <c r="F62" s="46">
        <v>22</v>
      </c>
      <c r="G62" s="46">
        <v>0</v>
      </c>
      <c r="H62" s="46">
        <v>530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1</v>
      </c>
      <c r="O62" s="46">
        <v>16</v>
      </c>
      <c r="P62" s="46">
        <v>0</v>
      </c>
      <c r="Q62" s="46">
        <v>0</v>
      </c>
      <c r="R62" s="46">
        <v>327</v>
      </c>
      <c r="S62" s="46">
        <v>0</v>
      </c>
      <c r="T62" s="91">
        <v>2091.25</v>
      </c>
      <c r="U62" s="91">
        <v>16</v>
      </c>
      <c r="V62" s="225"/>
    </row>
    <row r="63" spans="1:23">
      <c r="A63" s="46" t="s">
        <v>257</v>
      </c>
      <c r="B63" s="46">
        <v>2025</v>
      </c>
      <c r="C63" s="46" t="s">
        <v>6</v>
      </c>
      <c r="D63" s="46">
        <v>2866</v>
      </c>
      <c r="E63" s="46">
        <v>1724</v>
      </c>
      <c r="F63" s="46">
        <v>7125</v>
      </c>
      <c r="G63" s="46">
        <v>4554</v>
      </c>
      <c r="H63" s="46">
        <v>0</v>
      </c>
      <c r="I63" s="46">
        <v>29</v>
      </c>
      <c r="J63" s="46">
        <v>0</v>
      </c>
      <c r="K63" s="46">
        <v>0</v>
      </c>
      <c r="L63" s="46">
        <v>0</v>
      </c>
      <c r="M63" s="46">
        <v>0</v>
      </c>
      <c r="N63" s="46">
        <v>7</v>
      </c>
      <c r="O63" s="46">
        <v>23</v>
      </c>
      <c r="P63" s="46">
        <v>1662</v>
      </c>
      <c r="Q63" s="46">
        <v>430</v>
      </c>
      <c r="R63" s="46">
        <v>0</v>
      </c>
      <c r="S63" s="46">
        <v>0</v>
      </c>
      <c r="T63" s="91">
        <v>20447</v>
      </c>
      <c r="U63" s="91">
        <v>11780.25</v>
      </c>
      <c r="V63" s="225"/>
    </row>
    <row r="64" spans="1:23">
      <c r="A64" s="46" t="s">
        <v>258</v>
      </c>
      <c r="B64" s="46">
        <v>2025</v>
      </c>
      <c r="C64" s="46" t="s">
        <v>137</v>
      </c>
      <c r="D64" s="46">
        <v>212</v>
      </c>
      <c r="E64" s="46">
        <v>0</v>
      </c>
      <c r="F64" s="46">
        <v>7</v>
      </c>
      <c r="G64" s="46">
        <v>0</v>
      </c>
      <c r="H64" s="46">
        <v>580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2</v>
      </c>
      <c r="O64" s="46">
        <v>1</v>
      </c>
      <c r="P64" s="46">
        <v>0</v>
      </c>
      <c r="Q64" s="46">
        <v>1</v>
      </c>
      <c r="R64" s="46">
        <v>461</v>
      </c>
      <c r="S64" s="46">
        <v>437</v>
      </c>
      <c r="T64" s="91">
        <v>2570.25</v>
      </c>
      <c r="U64" s="91">
        <v>986.25</v>
      </c>
      <c r="V64" s="225"/>
    </row>
    <row r="65" spans="1:22">
      <c r="A65" s="46" t="s">
        <v>258</v>
      </c>
      <c r="B65" s="46">
        <v>2025</v>
      </c>
      <c r="C65" s="46" t="s">
        <v>6</v>
      </c>
      <c r="D65" s="46">
        <v>3411</v>
      </c>
      <c r="E65" s="46">
        <v>1349</v>
      </c>
      <c r="F65" s="46">
        <v>7296</v>
      </c>
      <c r="G65" s="46">
        <v>2435</v>
      </c>
      <c r="H65" s="46">
        <v>0</v>
      </c>
      <c r="I65" s="46">
        <v>76</v>
      </c>
      <c r="J65" s="46">
        <v>0</v>
      </c>
      <c r="K65" s="46">
        <v>0</v>
      </c>
      <c r="L65" s="46">
        <v>0</v>
      </c>
      <c r="M65" s="46">
        <v>0</v>
      </c>
      <c r="N65" s="46">
        <v>29</v>
      </c>
      <c r="O65" s="46">
        <v>30</v>
      </c>
      <c r="P65" s="46">
        <v>1539</v>
      </c>
      <c r="Q65" s="46">
        <v>325</v>
      </c>
      <c r="R65" s="46">
        <v>0</v>
      </c>
      <c r="S65" s="46">
        <v>0</v>
      </c>
      <c r="T65" s="91">
        <v>21110</v>
      </c>
      <c r="U65" s="91">
        <v>7070</v>
      </c>
      <c r="V65" s="225"/>
    </row>
    <row r="66" spans="1:22">
      <c r="A66" s="46" t="s">
        <v>259</v>
      </c>
      <c r="B66" s="46">
        <v>2025</v>
      </c>
      <c r="C66" s="46" t="s">
        <v>6</v>
      </c>
      <c r="D66" s="46">
        <v>3592</v>
      </c>
      <c r="E66" s="46">
        <v>1449</v>
      </c>
      <c r="F66" s="46">
        <v>9105</v>
      </c>
      <c r="G66" s="46">
        <v>2677</v>
      </c>
      <c r="H66" s="46">
        <v>0</v>
      </c>
      <c r="I66" s="46">
        <v>31</v>
      </c>
      <c r="J66" s="46">
        <v>0</v>
      </c>
      <c r="K66" s="46">
        <v>0</v>
      </c>
      <c r="L66" s="46">
        <v>0</v>
      </c>
      <c r="M66" s="46">
        <v>0</v>
      </c>
      <c r="N66" s="46">
        <v>27</v>
      </c>
      <c r="O66" s="46">
        <v>30</v>
      </c>
      <c r="P66" s="46">
        <v>1967</v>
      </c>
      <c r="Q66" s="46">
        <v>205</v>
      </c>
      <c r="R66" s="46">
        <v>0</v>
      </c>
      <c r="S66" s="46">
        <v>0</v>
      </c>
      <c r="T66" s="91">
        <v>25763</v>
      </c>
      <c r="U66" s="91">
        <v>7312.75</v>
      </c>
      <c r="V66" s="225"/>
    </row>
    <row r="67" spans="1:22">
      <c r="A67" s="46" t="s">
        <v>259</v>
      </c>
      <c r="B67" s="46">
        <v>2025</v>
      </c>
      <c r="C67" s="46" t="s">
        <v>137</v>
      </c>
      <c r="D67" s="46">
        <v>223</v>
      </c>
      <c r="E67" s="46">
        <v>0</v>
      </c>
      <c r="F67" s="46">
        <v>39</v>
      </c>
      <c r="G67" s="46">
        <v>0</v>
      </c>
      <c r="H67" s="46">
        <v>742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1</v>
      </c>
      <c r="O67" s="46">
        <v>26</v>
      </c>
      <c r="P67" s="46">
        <v>0</v>
      </c>
      <c r="Q67" s="46">
        <v>0</v>
      </c>
      <c r="R67" s="46">
        <v>185</v>
      </c>
      <c r="S67" s="46">
        <v>9</v>
      </c>
      <c r="T67" s="91">
        <v>2387.75</v>
      </c>
      <c r="U67" s="91">
        <v>46.25</v>
      </c>
      <c r="V67" s="225"/>
    </row>
    <row r="68" spans="1:22" ht="60">
      <c r="A68" s="229"/>
      <c r="B68" s="229"/>
      <c r="C68" s="84" t="s">
        <v>177</v>
      </c>
      <c r="D68" s="228">
        <f>SUM(D62:D67)</f>
        <v>10422</v>
      </c>
      <c r="E68" s="228">
        <f t="shared" ref="E68:U68" si="2">SUM(E62:E67)</f>
        <v>4522</v>
      </c>
      <c r="F68" s="228">
        <f t="shared" si="2"/>
        <v>23594</v>
      </c>
      <c r="G68" s="228">
        <f t="shared" si="2"/>
        <v>9666</v>
      </c>
      <c r="H68" s="228">
        <f t="shared" si="2"/>
        <v>1852</v>
      </c>
      <c r="I68" s="228">
        <f t="shared" si="2"/>
        <v>136</v>
      </c>
      <c r="J68" s="228">
        <f t="shared" si="2"/>
        <v>0</v>
      </c>
      <c r="K68" s="228">
        <f t="shared" si="2"/>
        <v>0</v>
      </c>
      <c r="L68" s="228">
        <f t="shared" si="2"/>
        <v>0</v>
      </c>
      <c r="M68" s="228">
        <f t="shared" si="2"/>
        <v>0</v>
      </c>
      <c r="N68" s="228">
        <f t="shared" si="2"/>
        <v>67</v>
      </c>
      <c r="O68" s="228">
        <f t="shared" si="2"/>
        <v>126</v>
      </c>
      <c r="P68" s="228">
        <f t="shared" si="2"/>
        <v>5168</v>
      </c>
      <c r="Q68" s="228">
        <f t="shared" si="2"/>
        <v>961</v>
      </c>
      <c r="R68" s="228">
        <f t="shared" si="2"/>
        <v>973</v>
      </c>
      <c r="S68" s="228">
        <f t="shared" si="2"/>
        <v>446</v>
      </c>
      <c r="T68" s="71">
        <f t="shared" si="2"/>
        <v>74369.25</v>
      </c>
      <c r="U68" s="71">
        <f t="shared" si="2"/>
        <v>27211.5</v>
      </c>
    </row>
    <row r="69" spans="1:22" s="95" customFormat="1">
      <c r="A69" s="219" t="s">
        <v>67</v>
      </c>
      <c r="T69" s="291" t="s">
        <v>78</v>
      </c>
      <c r="U69" s="291"/>
    </row>
    <row r="70" spans="1:22" s="95" customFormat="1"/>
    <row r="71" spans="1:22" s="95" customFormat="1"/>
    <row r="72" spans="1:22" s="95" customFormat="1"/>
    <row r="73" spans="1:22" s="95" customFormat="1"/>
    <row r="74" spans="1:22" s="95" customFormat="1"/>
    <row r="75" spans="1:22" s="95" customFormat="1"/>
    <row r="76" spans="1:22" s="95" customFormat="1">
      <c r="A76" s="276" t="s">
        <v>261</v>
      </c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</row>
    <row r="77" spans="1:22" s="95" customFormat="1"/>
    <row r="78" spans="1:22" ht="30.6" customHeight="1">
      <c r="A78" s="230" t="s">
        <v>249</v>
      </c>
      <c r="B78" s="230" t="s">
        <v>250</v>
      </c>
      <c r="C78" s="230" t="s">
        <v>124</v>
      </c>
      <c r="D78" s="230" t="s">
        <v>162</v>
      </c>
      <c r="E78" s="230" t="s">
        <v>163</v>
      </c>
      <c r="F78" s="230" t="s">
        <v>164</v>
      </c>
      <c r="G78" s="230" t="s">
        <v>165</v>
      </c>
      <c r="H78" s="230" t="s">
        <v>166</v>
      </c>
      <c r="I78" s="230" t="s">
        <v>167</v>
      </c>
      <c r="J78" s="230" t="s">
        <v>168</v>
      </c>
      <c r="K78" s="230" t="s">
        <v>169</v>
      </c>
      <c r="L78" s="230" t="s">
        <v>170</v>
      </c>
      <c r="M78" s="230" t="s">
        <v>171</v>
      </c>
      <c r="N78" s="230" t="s">
        <v>251</v>
      </c>
      <c r="O78" s="230" t="s">
        <v>252</v>
      </c>
      <c r="P78" s="230" t="s">
        <v>253</v>
      </c>
      <c r="Q78" s="230" t="s">
        <v>254</v>
      </c>
      <c r="R78" s="230" t="s">
        <v>255</v>
      </c>
      <c r="S78" s="230" t="s">
        <v>256</v>
      </c>
      <c r="T78" s="217" t="s">
        <v>172</v>
      </c>
      <c r="U78" s="231" t="s">
        <v>173</v>
      </c>
    </row>
    <row r="79" spans="1:22">
      <c r="A79" s="46" t="s">
        <v>257</v>
      </c>
      <c r="B79" s="46">
        <v>2025</v>
      </c>
      <c r="C79" s="46" t="s">
        <v>137</v>
      </c>
      <c r="D79" s="46">
        <v>119</v>
      </c>
      <c r="E79" s="46">
        <v>0</v>
      </c>
      <c r="F79" s="46">
        <v>63</v>
      </c>
      <c r="G79" s="46">
        <v>0</v>
      </c>
      <c r="H79" s="46">
        <v>637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1</v>
      </c>
      <c r="O79" s="46">
        <v>12</v>
      </c>
      <c r="P79" s="46">
        <v>0</v>
      </c>
      <c r="Q79" s="46">
        <v>0</v>
      </c>
      <c r="R79" s="46">
        <v>185</v>
      </c>
      <c r="S79" s="46">
        <v>0</v>
      </c>
      <c r="T79" s="91">
        <v>2095.5</v>
      </c>
      <c r="U79" s="91">
        <v>12</v>
      </c>
      <c r="V79" s="225"/>
    </row>
    <row r="80" spans="1:22">
      <c r="A80" s="46" t="s">
        <v>257</v>
      </c>
      <c r="B80" s="46">
        <v>2025</v>
      </c>
      <c r="C80" s="46" t="s">
        <v>6</v>
      </c>
      <c r="D80" s="46">
        <v>4111</v>
      </c>
      <c r="E80" s="46">
        <v>1549</v>
      </c>
      <c r="F80" s="46">
        <v>8801</v>
      </c>
      <c r="G80" s="46">
        <v>4969</v>
      </c>
      <c r="H80" s="46">
        <v>0</v>
      </c>
      <c r="I80" s="46">
        <v>74</v>
      </c>
      <c r="J80" s="46">
        <v>0</v>
      </c>
      <c r="K80" s="46">
        <v>0</v>
      </c>
      <c r="L80" s="46">
        <v>0</v>
      </c>
      <c r="M80" s="46">
        <v>0</v>
      </c>
      <c r="N80" s="46">
        <v>11</v>
      </c>
      <c r="O80" s="46">
        <v>5</v>
      </c>
      <c r="P80" s="46">
        <v>1689</v>
      </c>
      <c r="Q80" s="46">
        <v>577</v>
      </c>
      <c r="R80" s="46">
        <v>0</v>
      </c>
      <c r="S80" s="46">
        <v>0</v>
      </c>
      <c r="T80" s="91">
        <v>25102</v>
      </c>
      <c r="U80" s="91">
        <v>12812.5</v>
      </c>
      <c r="V80" s="225"/>
    </row>
    <row r="81" spans="1:23">
      <c r="A81" s="46" t="s">
        <v>258</v>
      </c>
      <c r="B81" s="46">
        <v>2025</v>
      </c>
      <c r="C81" s="46" t="s">
        <v>137</v>
      </c>
      <c r="D81" s="46">
        <v>139</v>
      </c>
      <c r="E81" s="46">
        <v>0</v>
      </c>
      <c r="F81" s="46">
        <v>8</v>
      </c>
      <c r="G81" s="46">
        <v>0</v>
      </c>
      <c r="H81" s="46">
        <v>541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1</v>
      </c>
      <c r="O81" s="46">
        <v>17</v>
      </c>
      <c r="P81" s="46">
        <v>0</v>
      </c>
      <c r="Q81" s="46">
        <v>10</v>
      </c>
      <c r="R81" s="46">
        <v>437</v>
      </c>
      <c r="S81" s="46">
        <v>0</v>
      </c>
      <c r="T81" s="91">
        <v>2356.5</v>
      </c>
      <c r="U81" s="91">
        <v>37</v>
      </c>
      <c r="V81" s="225"/>
    </row>
    <row r="82" spans="1:23">
      <c r="A82" s="46" t="s">
        <v>258</v>
      </c>
      <c r="B82" s="46">
        <v>2025</v>
      </c>
      <c r="C82" s="46" t="s">
        <v>6</v>
      </c>
      <c r="D82" s="46">
        <v>3359</v>
      </c>
      <c r="E82" s="46">
        <v>1568</v>
      </c>
      <c r="F82" s="46">
        <v>7365</v>
      </c>
      <c r="G82" s="46">
        <v>2566</v>
      </c>
      <c r="H82" s="46">
        <v>0</v>
      </c>
      <c r="I82" s="46">
        <v>65</v>
      </c>
      <c r="J82" s="46">
        <v>0</v>
      </c>
      <c r="K82" s="46">
        <v>0</v>
      </c>
      <c r="L82" s="46">
        <v>0</v>
      </c>
      <c r="M82" s="46">
        <v>0</v>
      </c>
      <c r="N82" s="46">
        <v>24</v>
      </c>
      <c r="O82" s="46">
        <v>16</v>
      </c>
      <c r="P82" s="46">
        <v>1678</v>
      </c>
      <c r="Q82" s="46">
        <v>374</v>
      </c>
      <c r="R82" s="46">
        <v>0</v>
      </c>
      <c r="S82" s="46">
        <v>0</v>
      </c>
      <c r="T82" s="91">
        <v>21469</v>
      </c>
      <c r="U82" s="91">
        <v>7610.25</v>
      </c>
      <c r="V82" s="225"/>
    </row>
    <row r="83" spans="1:23">
      <c r="A83" s="46" t="s">
        <v>259</v>
      </c>
      <c r="B83" s="46">
        <v>2025</v>
      </c>
      <c r="C83" s="46" t="s">
        <v>6</v>
      </c>
      <c r="D83" s="46">
        <v>3425</v>
      </c>
      <c r="E83" s="46">
        <v>1574</v>
      </c>
      <c r="F83" s="46">
        <v>9282</v>
      </c>
      <c r="G83" s="46">
        <v>2214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23</v>
      </c>
      <c r="O83" s="46">
        <v>0</v>
      </c>
      <c r="P83" s="46">
        <v>1950</v>
      </c>
      <c r="Q83" s="46">
        <v>309</v>
      </c>
      <c r="R83" s="46">
        <v>0</v>
      </c>
      <c r="S83" s="46">
        <v>0</v>
      </c>
      <c r="T83" s="91">
        <v>25912</v>
      </c>
      <c r="U83" s="91">
        <v>6620</v>
      </c>
    </row>
    <row r="84" spans="1:23">
      <c r="A84" s="46" t="s">
        <v>259</v>
      </c>
      <c r="B84" s="46">
        <v>2025</v>
      </c>
      <c r="C84" s="46" t="s">
        <v>137</v>
      </c>
      <c r="D84" s="46">
        <v>251</v>
      </c>
      <c r="E84" s="46">
        <v>0</v>
      </c>
      <c r="F84" s="46">
        <v>35</v>
      </c>
      <c r="G84" s="46">
        <v>0</v>
      </c>
      <c r="H84" s="46">
        <v>634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1</v>
      </c>
      <c r="O84" s="46">
        <v>34</v>
      </c>
      <c r="P84" s="46">
        <v>0</v>
      </c>
      <c r="Q84" s="46">
        <v>0</v>
      </c>
      <c r="R84" s="46">
        <v>142</v>
      </c>
      <c r="S84" s="46">
        <v>386</v>
      </c>
      <c r="T84" s="91">
        <v>2068</v>
      </c>
      <c r="U84" s="91">
        <v>902.5</v>
      </c>
      <c r="V84" s="225"/>
      <c r="W84" s="225"/>
    </row>
    <row r="85" spans="1:23" ht="60">
      <c r="A85" s="229"/>
      <c r="B85" s="229"/>
      <c r="C85" s="84" t="s">
        <v>178</v>
      </c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71">
        <f>SUM(T79:T84)</f>
        <v>79003</v>
      </c>
      <c r="U85" s="71">
        <f>SUM(U79:U84)</f>
        <v>27994.25</v>
      </c>
    </row>
    <row r="86" spans="1:23" s="95" customFormat="1">
      <c r="A86" s="219" t="s">
        <v>67</v>
      </c>
      <c r="T86" s="291" t="s">
        <v>78</v>
      </c>
      <c r="U86" s="291"/>
    </row>
    <row r="87" spans="1:23" s="95" customFormat="1"/>
    <row r="88" spans="1:23" s="95" customFormat="1"/>
    <row r="89" spans="1:23" s="95" customFormat="1"/>
    <row r="90" spans="1:23">
      <c r="A90" s="276" t="s">
        <v>179</v>
      </c>
      <c r="B90" s="276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</row>
    <row r="91" spans="1:23">
      <c r="A91" s="290"/>
      <c r="B91" s="290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</row>
    <row r="92" spans="1:23" ht="51.6" customHeight="1">
      <c r="A92" s="183" t="s">
        <v>180</v>
      </c>
      <c r="B92" s="218">
        <v>182460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</row>
    <row r="93" spans="1:23" ht="48.75" customHeight="1">
      <c r="A93" s="183" t="s">
        <v>181</v>
      </c>
      <c r="B93" s="218">
        <v>183198.25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</row>
    <row r="94" spans="1:23" ht="63" customHeight="1">
      <c r="A94" s="183" t="s">
        <v>182</v>
      </c>
      <c r="B94" s="218">
        <v>101580.75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</row>
    <row r="95" spans="1:23" ht="59.25" customHeight="1">
      <c r="A95" s="183" t="s">
        <v>183</v>
      </c>
      <c r="B95" s="218">
        <v>106997.25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</row>
    <row r="96" spans="1:23">
      <c r="A96" s="219" t="s">
        <v>67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</row>
    <row r="97" spans="1:21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</row>
    <row r="98" spans="1:21" s="95" customFormat="1"/>
    <row r="99" spans="1:21" s="95" customFormat="1"/>
    <row r="100" spans="1:21" s="95" customFormat="1"/>
    <row r="101" spans="1:21" s="95" customFormat="1"/>
    <row r="102" spans="1:21" s="95" customFormat="1"/>
    <row r="103" spans="1:21" s="95" customFormat="1"/>
    <row r="104" spans="1:21" s="95" customFormat="1"/>
    <row r="105" spans="1:21" s="95" customFormat="1"/>
    <row r="106" spans="1:21" s="95" customFormat="1"/>
    <row r="107" spans="1:21" s="95" customFormat="1"/>
    <row r="108" spans="1:21" s="95" customFormat="1"/>
    <row r="109" spans="1:21" s="95" customFormat="1"/>
    <row r="110" spans="1:21" s="95" customFormat="1"/>
    <row r="111" spans="1:21" s="95" customFormat="1"/>
    <row r="112" spans="1:21" s="95" customFormat="1"/>
    <row r="113" s="95" customFormat="1"/>
    <row r="114" s="95" customFormat="1"/>
  </sheetData>
  <mergeCells count="12">
    <mergeCell ref="A5:U5"/>
    <mergeCell ref="A4:U4"/>
    <mergeCell ref="A6:U6"/>
    <mergeCell ref="A7:U7"/>
    <mergeCell ref="A90:B91"/>
    <mergeCell ref="A59:U59"/>
    <mergeCell ref="A76:V76"/>
    <mergeCell ref="T26:U26"/>
    <mergeCell ref="T52:U52"/>
    <mergeCell ref="T69:U69"/>
    <mergeCell ref="T86:U86"/>
    <mergeCell ref="A33:U33"/>
  </mergeCells>
  <pageMargins left="0.7" right="0.7" top="0.75" bottom="0.75" header="0.3" footer="0.3"/>
  <pageSetup paperSize="9" scale="24" fitToHeight="0" orientation="landscape" r:id="rId1"/>
  <colBreaks count="1" manualBreakCount="1">
    <brk id="2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M200"/>
  <sheetViews>
    <sheetView topLeftCell="A128" zoomScale="92" zoomScaleNormal="92" workbookViewId="0">
      <selection activeCell="C41" sqref="C41"/>
    </sheetView>
  </sheetViews>
  <sheetFormatPr baseColWidth="10" defaultColWidth="10.85546875" defaultRowHeight="12.75"/>
  <cols>
    <col min="1" max="1" width="24.28515625" style="2" customWidth="1"/>
    <col min="2" max="2" width="14.85546875" style="2" customWidth="1"/>
    <col min="3" max="3" width="12.42578125" style="2" customWidth="1"/>
    <col min="4" max="4" width="16.85546875" style="2" customWidth="1"/>
    <col min="5" max="5" width="17.28515625" style="2" customWidth="1"/>
    <col min="6" max="6" width="12.85546875" style="2" customWidth="1"/>
    <col min="7" max="7" width="12.28515625" style="2" customWidth="1"/>
    <col min="8" max="8" width="10.7109375" style="2" customWidth="1"/>
    <col min="9" max="9" width="11.140625" style="2" customWidth="1"/>
    <col min="10" max="10" width="15" style="2" customWidth="1"/>
    <col min="11" max="11" width="15.7109375" style="2" customWidth="1"/>
    <col min="12" max="12" width="11" style="2" customWidth="1"/>
    <col min="13" max="13" width="10.7109375" style="2" customWidth="1"/>
    <col min="14" max="14" width="11.42578125" style="2" customWidth="1"/>
    <col min="15" max="15" width="14.5703125" style="2" customWidth="1"/>
    <col min="16" max="16" width="14.28515625" style="2" customWidth="1"/>
    <col min="17" max="17" width="14.5703125" style="2" customWidth="1"/>
    <col min="18" max="18" width="10.5703125" style="2" customWidth="1"/>
    <col min="19" max="19" width="9" style="2" customWidth="1"/>
    <col min="20" max="20" width="12.42578125" style="2" customWidth="1"/>
    <col min="21" max="21" width="10.28515625" style="2" customWidth="1"/>
    <col min="22" max="39" width="10.85546875" style="102"/>
    <col min="40" max="16384" width="10.85546875" style="2"/>
  </cols>
  <sheetData>
    <row r="1" spans="1:21" s="102" customFormat="1"/>
    <row r="2" spans="1:21" s="102" customFormat="1" ht="15">
      <c r="A2" s="276" t="s">
        <v>59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1" s="102" customFormat="1" ht="15">
      <c r="A3" s="276" t="s">
        <v>91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</row>
    <row r="4" spans="1:21" s="102" customFormat="1" ht="15">
      <c r="A4" s="276" t="s">
        <v>189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</row>
    <row r="5" spans="1:21" s="102" customFormat="1" ht="15">
      <c r="A5" s="276" t="s">
        <v>232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</row>
    <row r="6" spans="1:21" s="102" customFormat="1" ht="14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</row>
    <row r="7" spans="1:21" ht="24">
      <c r="A7" s="159" t="s">
        <v>46</v>
      </c>
      <c r="B7" s="160" t="s">
        <v>2</v>
      </c>
      <c r="C7" s="160" t="s">
        <v>1</v>
      </c>
      <c r="D7" s="160" t="s">
        <v>3</v>
      </c>
      <c r="E7" s="160" t="s">
        <v>4</v>
      </c>
      <c r="F7" s="160" t="s">
        <v>223</v>
      </c>
      <c r="G7" s="160" t="s">
        <v>6</v>
      </c>
      <c r="H7" s="160" t="s">
        <v>7</v>
      </c>
      <c r="I7" s="160" t="s">
        <v>8</v>
      </c>
      <c r="J7" s="159" t="s">
        <v>9</v>
      </c>
      <c r="K7" s="159" t="s">
        <v>10</v>
      </c>
      <c r="L7" s="160" t="s">
        <v>11</v>
      </c>
      <c r="M7" s="159" t="s">
        <v>47</v>
      </c>
      <c r="N7" s="160" t="s">
        <v>12</v>
      </c>
      <c r="O7" s="160" t="s">
        <v>13</v>
      </c>
      <c r="P7" s="160" t="s">
        <v>137</v>
      </c>
      <c r="Q7" s="160" t="s">
        <v>209</v>
      </c>
      <c r="R7" s="160" t="s">
        <v>32</v>
      </c>
      <c r="S7" s="160" t="s">
        <v>14</v>
      </c>
      <c r="T7" s="160" t="s">
        <v>15</v>
      </c>
      <c r="U7" s="161" t="s">
        <v>17</v>
      </c>
    </row>
    <row r="8" spans="1:21">
      <c r="A8" s="162" t="s">
        <v>48</v>
      </c>
      <c r="B8" s="163">
        <v>0</v>
      </c>
      <c r="C8" s="163">
        <v>0</v>
      </c>
      <c r="D8" s="163">
        <v>0</v>
      </c>
      <c r="E8" s="163">
        <v>11618</v>
      </c>
      <c r="F8" s="163">
        <v>0</v>
      </c>
      <c r="G8" s="163">
        <v>42438</v>
      </c>
      <c r="H8" s="163">
        <v>0</v>
      </c>
      <c r="I8" s="163">
        <v>0</v>
      </c>
      <c r="J8" s="163">
        <v>307</v>
      </c>
      <c r="K8" s="163">
        <v>0</v>
      </c>
      <c r="L8" s="163">
        <v>62953</v>
      </c>
      <c r="M8" s="163">
        <v>0</v>
      </c>
      <c r="N8" s="163">
        <v>14238</v>
      </c>
      <c r="O8" s="163">
        <v>0</v>
      </c>
      <c r="P8" s="163">
        <v>223849</v>
      </c>
      <c r="Q8" s="163">
        <v>96596</v>
      </c>
      <c r="R8" s="163">
        <v>4145</v>
      </c>
      <c r="S8" s="163">
        <v>1</v>
      </c>
      <c r="T8" s="163">
        <v>189898</v>
      </c>
      <c r="U8" s="164">
        <f>SUM(B8:T8)</f>
        <v>646043</v>
      </c>
    </row>
    <row r="9" spans="1:21">
      <c r="A9" s="162" t="s">
        <v>49</v>
      </c>
      <c r="B9" s="163">
        <v>0</v>
      </c>
      <c r="C9" s="163">
        <v>0</v>
      </c>
      <c r="D9" s="163">
        <v>0</v>
      </c>
      <c r="E9" s="163">
        <v>0</v>
      </c>
      <c r="F9" s="163">
        <v>0</v>
      </c>
      <c r="G9" s="163">
        <v>1160153</v>
      </c>
      <c r="H9" s="163">
        <v>0</v>
      </c>
      <c r="I9" s="163">
        <v>0</v>
      </c>
      <c r="J9" s="165">
        <v>334</v>
      </c>
      <c r="K9" s="165">
        <v>0</v>
      </c>
      <c r="L9" s="165">
        <v>0</v>
      </c>
      <c r="M9" s="165">
        <v>0</v>
      </c>
      <c r="N9" s="165">
        <v>10045</v>
      </c>
      <c r="O9" s="163">
        <v>0</v>
      </c>
      <c r="P9" s="166">
        <v>412015</v>
      </c>
      <c r="Q9" s="166">
        <v>0</v>
      </c>
      <c r="R9" s="163">
        <v>0</v>
      </c>
      <c r="S9" s="163">
        <v>0</v>
      </c>
      <c r="T9" s="163">
        <v>5278</v>
      </c>
      <c r="U9" s="164">
        <f>SUM(B9:T9)</f>
        <v>1587825</v>
      </c>
    </row>
    <row r="10" spans="1:21">
      <c r="A10" s="162" t="s">
        <v>50</v>
      </c>
      <c r="B10" s="163">
        <v>0</v>
      </c>
      <c r="C10" s="163">
        <v>0</v>
      </c>
      <c r="D10" s="163">
        <v>65845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5">
        <v>78329</v>
      </c>
      <c r="K10" s="165">
        <v>0</v>
      </c>
      <c r="L10" s="165">
        <v>0</v>
      </c>
      <c r="M10" s="165">
        <v>0</v>
      </c>
      <c r="N10" s="167">
        <v>268460</v>
      </c>
      <c r="O10" s="163">
        <v>365462</v>
      </c>
      <c r="P10" s="166">
        <v>397091</v>
      </c>
      <c r="Q10" s="166">
        <v>985137</v>
      </c>
      <c r="R10" s="163">
        <v>28929</v>
      </c>
      <c r="S10" s="163">
        <v>0</v>
      </c>
      <c r="T10" s="163">
        <v>0</v>
      </c>
      <c r="U10" s="164">
        <f>SUM(B10:T10)</f>
        <v>2189253</v>
      </c>
    </row>
    <row r="11" spans="1:21">
      <c r="A11" s="162" t="s">
        <v>51</v>
      </c>
      <c r="B11" s="163">
        <v>23432</v>
      </c>
      <c r="C11" s="163">
        <v>0</v>
      </c>
      <c r="D11" s="163">
        <v>0</v>
      </c>
      <c r="E11" s="163">
        <v>425618</v>
      </c>
      <c r="F11" s="163">
        <v>0</v>
      </c>
      <c r="G11" s="163">
        <v>0</v>
      </c>
      <c r="H11" s="163">
        <v>502348</v>
      </c>
      <c r="I11" s="163">
        <v>29074</v>
      </c>
      <c r="J11" s="165">
        <v>0</v>
      </c>
      <c r="K11" s="165">
        <v>0</v>
      </c>
      <c r="L11" s="165">
        <v>0</v>
      </c>
      <c r="M11" s="165"/>
      <c r="N11" s="165">
        <v>0</v>
      </c>
      <c r="O11" s="163">
        <v>0</v>
      </c>
      <c r="P11" s="166">
        <v>339764</v>
      </c>
      <c r="Q11" s="166">
        <v>578396</v>
      </c>
      <c r="R11" s="163">
        <v>175433</v>
      </c>
      <c r="S11" s="163">
        <v>0</v>
      </c>
      <c r="T11" s="163">
        <v>49177</v>
      </c>
      <c r="U11" s="164">
        <f>SUM(B11:T11)</f>
        <v>2123242</v>
      </c>
    </row>
    <row r="12" spans="1:21">
      <c r="A12" s="168" t="s">
        <v>224</v>
      </c>
      <c r="B12" s="169">
        <f>SUM(B8:B11)</f>
        <v>23432</v>
      </c>
      <c r="C12" s="169">
        <f t="shared" ref="C12:U12" si="0">SUM(C8:C11)</f>
        <v>0</v>
      </c>
      <c r="D12" s="169">
        <f t="shared" si="0"/>
        <v>65845</v>
      </c>
      <c r="E12" s="169">
        <f t="shared" si="0"/>
        <v>437236</v>
      </c>
      <c r="F12" s="169">
        <f t="shared" si="0"/>
        <v>0</v>
      </c>
      <c r="G12" s="169">
        <f t="shared" si="0"/>
        <v>1202591</v>
      </c>
      <c r="H12" s="169">
        <f t="shared" si="0"/>
        <v>502348</v>
      </c>
      <c r="I12" s="169">
        <f t="shared" si="0"/>
        <v>29074</v>
      </c>
      <c r="J12" s="169">
        <f t="shared" si="0"/>
        <v>78970</v>
      </c>
      <c r="K12" s="169">
        <f t="shared" si="0"/>
        <v>0</v>
      </c>
      <c r="L12" s="169">
        <f t="shared" si="0"/>
        <v>62953</v>
      </c>
      <c r="M12" s="169">
        <f t="shared" si="0"/>
        <v>0</v>
      </c>
      <c r="N12" s="169">
        <f t="shared" si="0"/>
        <v>292743</v>
      </c>
      <c r="O12" s="169">
        <f t="shared" si="0"/>
        <v>365462</v>
      </c>
      <c r="P12" s="169">
        <f t="shared" si="0"/>
        <v>1372719</v>
      </c>
      <c r="Q12" s="169">
        <f t="shared" si="0"/>
        <v>1660129</v>
      </c>
      <c r="R12" s="169">
        <f t="shared" si="0"/>
        <v>208507</v>
      </c>
      <c r="S12" s="169">
        <f t="shared" si="0"/>
        <v>1</v>
      </c>
      <c r="T12" s="169">
        <f t="shared" si="0"/>
        <v>244353</v>
      </c>
      <c r="U12" s="169">
        <f t="shared" si="0"/>
        <v>6546363</v>
      </c>
    </row>
    <row r="13" spans="1:21">
      <c r="A13" s="162"/>
      <c r="B13" s="170"/>
      <c r="C13" s="170"/>
      <c r="D13" s="170"/>
      <c r="E13" s="170"/>
      <c r="F13" s="170"/>
      <c r="G13" s="170"/>
      <c r="H13" s="170"/>
      <c r="I13" s="170"/>
      <c r="J13" s="171"/>
      <c r="K13" s="171"/>
      <c r="L13" s="171"/>
      <c r="M13" s="171"/>
      <c r="N13" s="171"/>
      <c r="O13" s="170"/>
      <c r="P13" s="170"/>
      <c r="Q13" s="170"/>
      <c r="R13" s="170"/>
      <c r="S13" s="172"/>
      <c r="T13" s="172"/>
      <c r="U13" s="173"/>
    </row>
    <row r="14" spans="1:21" ht="24">
      <c r="A14" s="159" t="s">
        <v>44</v>
      </c>
      <c r="B14" s="160" t="s">
        <v>2</v>
      </c>
      <c r="C14" s="160" t="s">
        <v>1</v>
      </c>
      <c r="D14" s="160" t="s">
        <v>3</v>
      </c>
      <c r="E14" s="160" t="s">
        <v>4</v>
      </c>
      <c r="F14" s="160" t="s">
        <v>223</v>
      </c>
      <c r="G14" s="160" t="s">
        <v>6</v>
      </c>
      <c r="H14" s="160" t="s">
        <v>7</v>
      </c>
      <c r="I14" s="160" t="s">
        <v>8</v>
      </c>
      <c r="J14" s="159" t="s">
        <v>9</v>
      </c>
      <c r="K14" s="159" t="s">
        <v>10</v>
      </c>
      <c r="L14" s="159" t="s">
        <v>11</v>
      </c>
      <c r="M14" s="159" t="s">
        <v>47</v>
      </c>
      <c r="N14" s="159" t="s">
        <v>12</v>
      </c>
      <c r="O14" s="160" t="s">
        <v>13</v>
      </c>
      <c r="P14" s="160" t="s">
        <v>79</v>
      </c>
      <c r="Q14" s="160" t="s">
        <v>209</v>
      </c>
      <c r="R14" s="160" t="s">
        <v>32</v>
      </c>
      <c r="S14" s="160" t="s">
        <v>14</v>
      </c>
      <c r="T14" s="160" t="s">
        <v>15</v>
      </c>
      <c r="U14" s="161" t="s">
        <v>17</v>
      </c>
    </row>
    <row r="15" spans="1:21">
      <c r="A15" s="162" t="s">
        <v>48</v>
      </c>
      <c r="B15" s="163">
        <v>0</v>
      </c>
      <c r="C15" s="163">
        <v>0</v>
      </c>
      <c r="D15" s="163">
        <v>5139</v>
      </c>
      <c r="E15" s="163">
        <v>13198</v>
      </c>
      <c r="F15" s="163">
        <v>0</v>
      </c>
      <c r="G15" s="163">
        <v>0</v>
      </c>
      <c r="H15" s="163">
        <v>0</v>
      </c>
      <c r="I15" s="163">
        <v>0</v>
      </c>
      <c r="J15" s="165">
        <v>26974</v>
      </c>
      <c r="K15" s="165">
        <v>0</v>
      </c>
      <c r="L15" s="165">
        <v>0</v>
      </c>
      <c r="M15" s="165">
        <v>0</v>
      </c>
      <c r="N15" s="165">
        <v>41298</v>
      </c>
      <c r="O15" s="163">
        <v>0</v>
      </c>
      <c r="P15" s="163">
        <v>49146</v>
      </c>
      <c r="Q15" s="163">
        <v>55913</v>
      </c>
      <c r="R15" s="163">
        <v>33083</v>
      </c>
      <c r="S15" s="163">
        <v>9</v>
      </c>
      <c r="T15" s="174">
        <v>8297</v>
      </c>
      <c r="U15" s="175">
        <f>SUM(B15:T15)</f>
        <v>233057</v>
      </c>
    </row>
    <row r="16" spans="1:21">
      <c r="A16" s="162" t="s">
        <v>49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308815</v>
      </c>
      <c r="H16" s="163">
        <v>0</v>
      </c>
      <c r="I16" s="163">
        <v>0</v>
      </c>
      <c r="J16" s="165">
        <v>9317</v>
      </c>
      <c r="K16" s="165">
        <v>0</v>
      </c>
      <c r="L16" s="165">
        <v>0</v>
      </c>
      <c r="M16" s="165">
        <v>0</v>
      </c>
      <c r="N16" s="165">
        <v>25948</v>
      </c>
      <c r="O16" s="163">
        <v>0</v>
      </c>
      <c r="P16" s="163">
        <v>184973</v>
      </c>
      <c r="Q16" s="163">
        <v>0</v>
      </c>
      <c r="R16" s="163">
        <v>0</v>
      </c>
      <c r="S16" s="174">
        <v>0</v>
      </c>
      <c r="T16" s="174">
        <v>85926</v>
      </c>
      <c r="U16" s="175">
        <f>SUM(B16:T16)</f>
        <v>614979</v>
      </c>
    </row>
    <row r="17" spans="1:21">
      <c r="A17" s="162" t="s">
        <v>50</v>
      </c>
      <c r="B17" s="163">
        <v>0</v>
      </c>
      <c r="C17" s="163">
        <v>0</v>
      </c>
      <c r="D17" s="163">
        <v>67630</v>
      </c>
      <c r="E17" s="163">
        <v>0</v>
      </c>
      <c r="F17" s="163">
        <v>0</v>
      </c>
      <c r="G17" s="163">
        <v>0</v>
      </c>
      <c r="H17" s="163">
        <v>0</v>
      </c>
      <c r="I17" s="163">
        <v>8220</v>
      </c>
      <c r="J17" s="165">
        <v>0</v>
      </c>
      <c r="K17" s="165">
        <v>0</v>
      </c>
      <c r="L17" s="165">
        <v>0</v>
      </c>
      <c r="M17" s="165">
        <v>0</v>
      </c>
      <c r="N17" s="165">
        <v>38959</v>
      </c>
      <c r="O17" s="163">
        <v>0</v>
      </c>
      <c r="P17" s="163">
        <v>35219</v>
      </c>
      <c r="Q17" s="163">
        <v>32181</v>
      </c>
      <c r="R17" s="163">
        <v>25000</v>
      </c>
      <c r="S17" s="174">
        <v>0</v>
      </c>
      <c r="T17" s="174">
        <v>0</v>
      </c>
      <c r="U17" s="175">
        <f>SUM(B17:T17)</f>
        <v>207209</v>
      </c>
    </row>
    <row r="18" spans="1:21">
      <c r="A18" s="162" t="s">
        <v>51</v>
      </c>
      <c r="B18" s="163">
        <v>0</v>
      </c>
      <c r="C18" s="163">
        <v>0</v>
      </c>
      <c r="D18" s="163">
        <v>14221</v>
      </c>
      <c r="E18" s="163">
        <v>0</v>
      </c>
      <c r="F18" s="163">
        <v>0</v>
      </c>
      <c r="G18" s="163">
        <v>0</v>
      </c>
      <c r="H18" s="163">
        <v>338321</v>
      </c>
      <c r="I18" s="163">
        <v>43490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3">
        <v>0</v>
      </c>
      <c r="P18" s="163">
        <v>3052</v>
      </c>
      <c r="Q18" s="163">
        <v>22076</v>
      </c>
      <c r="R18" s="163">
        <v>20312</v>
      </c>
      <c r="S18" s="174">
        <v>0</v>
      </c>
      <c r="T18" s="174">
        <v>0</v>
      </c>
      <c r="U18" s="175">
        <f>SUM(B18:T18)</f>
        <v>441472</v>
      </c>
    </row>
    <row r="19" spans="1:21">
      <c r="A19" s="168" t="s">
        <v>225</v>
      </c>
      <c r="B19" s="169">
        <f>SUM(B15:B18)</f>
        <v>0</v>
      </c>
      <c r="C19" s="169">
        <f t="shared" ref="C19:U19" si="1">SUM(C15:C18)</f>
        <v>0</v>
      </c>
      <c r="D19" s="169">
        <f t="shared" si="1"/>
        <v>86990</v>
      </c>
      <c r="E19" s="169">
        <f t="shared" si="1"/>
        <v>13198</v>
      </c>
      <c r="F19" s="169">
        <f t="shared" si="1"/>
        <v>0</v>
      </c>
      <c r="G19" s="169">
        <f t="shared" si="1"/>
        <v>308815</v>
      </c>
      <c r="H19" s="169">
        <f t="shared" si="1"/>
        <v>338321</v>
      </c>
      <c r="I19" s="169">
        <f t="shared" si="1"/>
        <v>51710</v>
      </c>
      <c r="J19" s="169">
        <f t="shared" si="1"/>
        <v>36291</v>
      </c>
      <c r="K19" s="169">
        <f t="shared" si="1"/>
        <v>0</v>
      </c>
      <c r="L19" s="169">
        <f t="shared" si="1"/>
        <v>0</v>
      </c>
      <c r="M19" s="169">
        <f t="shared" si="1"/>
        <v>0</v>
      </c>
      <c r="N19" s="169">
        <f t="shared" si="1"/>
        <v>106205</v>
      </c>
      <c r="O19" s="169">
        <f t="shared" si="1"/>
        <v>0</v>
      </c>
      <c r="P19" s="169">
        <f t="shared" si="1"/>
        <v>272390</v>
      </c>
      <c r="Q19" s="169">
        <f t="shared" si="1"/>
        <v>110170</v>
      </c>
      <c r="R19" s="169">
        <f t="shared" si="1"/>
        <v>78395</v>
      </c>
      <c r="S19" s="169">
        <f t="shared" si="1"/>
        <v>9</v>
      </c>
      <c r="T19" s="169">
        <f t="shared" si="1"/>
        <v>94223</v>
      </c>
      <c r="U19" s="169">
        <f t="shared" si="1"/>
        <v>1496717</v>
      </c>
    </row>
    <row r="20" spans="1:21">
      <c r="A20" s="162"/>
      <c r="B20" s="170"/>
      <c r="C20" s="170"/>
      <c r="D20" s="163"/>
      <c r="E20" s="170"/>
      <c r="F20" s="170"/>
      <c r="G20" s="163"/>
      <c r="H20" s="163"/>
      <c r="I20" s="163"/>
      <c r="J20" s="165"/>
      <c r="K20" s="165"/>
      <c r="L20" s="165"/>
      <c r="M20" s="165"/>
      <c r="N20" s="165"/>
      <c r="O20" s="170"/>
      <c r="P20" s="163"/>
      <c r="Q20" s="163"/>
      <c r="R20" s="163"/>
      <c r="S20" s="172"/>
      <c r="T20" s="174"/>
      <c r="U20" s="173"/>
    </row>
    <row r="21" spans="1:21" ht="24">
      <c r="A21" s="159" t="s">
        <v>45</v>
      </c>
      <c r="B21" s="160" t="s">
        <v>2</v>
      </c>
      <c r="C21" s="160" t="s">
        <v>1</v>
      </c>
      <c r="D21" s="160" t="s">
        <v>3</v>
      </c>
      <c r="E21" s="160" t="s">
        <v>4</v>
      </c>
      <c r="F21" s="160" t="s">
        <v>223</v>
      </c>
      <c r="G21" s="160" t="s">
        <v>6</v>
      </c>
      <c r="H21" s="160" t="s">
        <v>7</v>
      </c>
      <c r="I21" s="160" t="s">
        <v>8</v>
      </c>
      <c r="J21" s="159" t="s">
        <v>9</v>
      </c>
      <c r="K21" s="159" t="s">
        <v>10</v>
      </c>
      <c r="L21" s="159" t="s">
        <v>11</v>
      </c>
      <c r="M21" s="159" t="s">
        <v>47</v>
      </c>
      <c r="N21" s="159" t="s">
        <v>12</v>
      </c>
      <c r="O21" s="160" t="s">
        <v>13</v>
      </c>
      <c r="P21" s="160" t="s">
        <v>79</v>
      </c>
      <c r="Q21" s="160" t="s">
        <v>209</v>
      </c>
      <c r="R21" s="160" t="s">
        <v>32</v>
      </c>
      <c r="S21" s="160" t="s">
        <v>14</v>
      </c>
      <c r="T21" s="160" t="s">
        <v>15</v>
      </c>
      <c r="U21" s="161" t="s">
        <v>17</v>
      </c>
    </row>
    <row r="22" spans="1:21">
      <c r="A22" s="162" t="s">
        <v>42</v>
      </c>
      <c r="B22" s="165">
        <v>0</v>
      </c>
      <c r="C22" s="165">
        <v>0</v>
      </c>
      <c r="D22" s="176">
        <v>0</v>
      </c>
      <c r="E22" s="176">
        <v>0</v>
      </c>
      <c r="F22" s="176">
        <v>0</v>
      </c>
      <c r="G22" s="176">
        <v>729349</v>
      </c>
      <c r="H22" s="176">
        <v>0</v>
      </c>
      <c r="I22" s="176">
        <v>0</v>
      </c>
      <c r="J22" s="177">
        <v>0</v>
      </c>
      <c r="K22" s="176">
        <v>0</v>
      </c>
      <c r="L22" s="176">
        <v>0</v>
      </c>
      <c r="M22" s="176">
        <v>0</v>
      </c>
      <c r="N22" s="176">
        <v>160</v>
      </c>
      <c r="O22" s="176">
        <v>0</v>
      </c>
      <c r="P22" s="176">
        <v>72757</v>
      </c>
      <c r="Q22" s="176">
        <v>0</v>
      </c>
      <c r="R22" s="165">
        <v>0</v>
      </c>
      <c r="S22" s="178">
        <v>0</v>
      </c>
      <c r="T22" s="165">
        <v>2232</v>
      </c>
      <c r="U22" s="175">
        <f>SUM(B22:T22)</f>
        <v>804498</v>
      </c>
    </row>
    <row r="23" spans="1:21">
      <c r="A23" s="162" t="s">
        <v>43</v>
      </c>
      <c r="B23" s="165">
        <v>0</v>
      </c>
      <c r="C23" s="165">
        <v>0</v>
      </c>
      <c r="D23" s="176">
        <v>0</v>
      </c>
      <c r="E23" s="176">
        <v>0</v>
      </c>
      <c r="F23" s="176">
        <v>0</v>
      </c>
      <c r="G23" s="176">
        <v>507737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3871</v>
      </c>
      <c r="O23" s="176">
        <v>0</v>
      </c>
      <c r="P23" s="176">
        <v>68044</v>
      </c>
      <c r="Q23" s="176">
        <v>0</v>
      </c>
      <c r="R23" s="165">
        <v>0</v>
      </c>
      <c r="S23" s="178">
        <v>0</v>
      </c>
      <c r="T23" s="165">
        <v>0</v>
      </c>
      <c r="U23" s="175">
        <f>SUM(B23:T23)</f>
        <v>579652</v>
      </c>
    </row>
    <row r="24" spans="1:21">
      <c r="A24" s="168" t="s">
        <v>227</v>
      </c>
      <c r="B24" s="179">
        <f>SUM(B22:B23)</f>
        <v>0</v>
      </c>
      <c r="C24" s="179">
        <f t="shared" ref="C24:T24" si="2">SUM(C22:C23)</f>
        <v>0</v>
      </c>
      <c r="D24" s="179">
        <f t="shared" si="2"/>
        <v>0</v>
      </c>
      <c r="E24" s="179">
        <f t="shared" si="2"/>
        <v>0</v>
      </c>
      <c r="F24" s="179">
        <f t="shared" si="2"/>
        <v>0</v>
      </c>
      <c r="G24" s="179">
        <f t="shared" si="2"/>
        <v>1237086</v>
      </c>
      <c r="H24" s="179">
        <f t="shared" si="2"/>
        <v>0</v>
      </c>
      <c r="I24" s="179">
        <f t="shared" si="2"/>
        <v>0</v>
      </c>
      <c r="J24" s="179">
        <f t="shared" si="2"/>
        <v>0</v>
      </c>
      <c r="K24" s="179">
        <f t="shared" si="2"/>
        <v>0</v>
      </c>
      <c r="L24" s="179">
        <f t="shared" si="2"/>
        <v>0</v>
      </c>
      <c r="M24" s="179">
        <f t="shared" si="2"/>
        <v>0</v>
      </c>
      <c r="N24" s="179">
        <f t="shared" si="2"/>
        <v>4031</v>
      </c>
      <c r="O24" s="179">
        <v>0</v>
      </c>
      <c r="P24" s="179">
        <f t="shared" si="2"/>
        <v>140801</v>
      </c>
      <c r="Q24" s="179">
        <f t="shared" si="2"/>
        <v>0</v>
      </c>
      <c r="R24" s="179">
        <f t="shared" si="2"/>
        <v>0</v>
      </c>
      <c r="S24" s="179">
        <f t="shared" si="2"/>
        <v>0</v>
      </c>
      <c r="T24" s="179">
        <f t="shared" si="2"/>
        <v>2232</v>
      </c>
      <c r="U24" s="179">
        <f>SUM(U22:U23)</f>
        <v>1384150</v>
      </c>
    </row>
    <row r="25" spans="1:21">
      <c r="A25" s="162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71"/>
      <c r="U25" s="175"/>
    </row>
    <row r="26" spans="1:21">
      <c r="A26" s="181" t="s">
        <v>226</v>
      </c>
      <c r="B26" s="182">
        <f>B12+B19+B24</f>
        <v>23432</v>
      </c>
      <c r="C26" s="182">
        <f t="shared" ref="C26:U26" si="3">C12+C19+C24</f>
        <v>0</v>
      </c>
      <c r="D26" s="182">
        <f t="shared" si="3"/>
        <v>152835</v>
      </c>
      <c r="E26" s="182">
        <f t="shared" si="3"/>
        <v>450434</v>
      </c>
      <c r="F26" s="182">
        <f t="shared" si="3"/>
        <v>0</v>
      </c>
      <c r="G26" s="182">
        <f t="shared" si="3"/>
        <v>2748492</v>
      </c>
      <c r="H26" s="182">
        <f t="shared" si="3"/>
        <v>840669</v>
      </c>
      <c r="I26" s="182">
        <f t="shared" si="3"/>
        <v>80784</v>
      </c>
      <c r="J26" s="182">
        <f t="shared" si="3"/>
        <v>115261</v>
      </c>
      <c r="K26" s="182">
        <f t="shared" si="3"/>
        <v>0</v>
      </c>
      <c r="L26" s="182">
        <f t="shared" si="3"/>
        <v>62953</v>
      </c>
      <c r="M26" s="182">
        <f t="shared" si="3"/>
        <v>0</v>
      </c>
      <c r="N26" s="182">
        <f t="shared" si="3"/>
        <v>402979</v>
      </c>
      <c r="O26" s="182">
        <f t="shared" si="3"/>
        <v>365462</v>
      </c>
      <c r="P26" s="182">
        <f t="shared" si="3"/>
        <v>1785910</v>
      </c>
      <c r="Q26" s="182">
        <f t="shared" si="3"/>
        <v>1770299</v>
      </c>
      <c r="R26" s="182">
        <f t="shared" si="3"/>
        <v>286902</v>
      </c>
      <c r="S26" s="182">
        <f t="shared" si="3"/>
        <v>10</v>
      </c>
      <c r="T26" s="182">
        <f t="shared" si="3"/>
        <v>340808</v>
      </c>
      <c r="U26" s="182">
        <f t="shared" si="3"/>
        <v>9427230</v>
      </c>
    </row>
    <row r="27" spans="1:21" s="102" customFormat="1">
      <c r="A27" s="157" t="s">
        <v>67</v>
      </c>
      <c r="B27" s="158"/>
    </row>
    <row r="28" spans="1:21" s="102" customFormat="1">
      <c r="A28" s="157" t="s">
        <v>80</v>
      </c>
      <c r="B28" s="158"/>
    </row>
    <row r="29" spans="1:21" s="102" customFormat="1">
      <c r="T29" s="114"/>
    </row>
    <row r="30" spans="1:21" s="102" customFormat="1">
      <c r="T30" s="114"/>
    </row>
    <row r="31" spans="1:21" s="102" customFormat="1"/>
    <row r="32" spans="1:21" s="102" customFormat="1">
      <c r="G32" s="113"/>
    </row>
    <row r="33" spans="1:21" s="102" customFormat="1"/>
    <row r="34" spans="1:21" s="102" customFormat="1"/>
    <row r="35" spans="1:21" s="102" customFormat="1"/>
    <row r="36" spans="1:21" s="102" customFormat="1" ht="15">
      <c r="A36" s="95"/>
      <c r="B36" s="95"/>
      <c r="C36" s="95"/>
      <c r="D36" s="95"/>
      <c r="E36" s="95"/>
    </row>
    <row r="37" spans="1:21" s="102" customFormat="1" ht="37.15" customHeight="1">
      <c r="A37" s="293" t="s">
        <v>266</v>
      </c>
      <c r="B37" s="293"/>
      <c r="C37" s="293"/>
      <c r="D37" s="293"/>
      <c r="E37" s="293"/>
    </row>
    <row r="38" spans="1:21" s="102" customFormat="1" ht="15">
      <c r="A38" s="276" t="s">
        <v>267</v>
      </c>
      <c r="B38" s="276"/>
      <c r="C38" s="276"/>
      <c r="D38" s="276"/>
      <c r="E38" s="276"/>
    </row>
    <row r="39" spans="1:21" s="102" customFormat="1"/>
    <row r="40" spans="1:21" ht="45" customHeight="1">
      <c r="A40" s="24" t="s">
        <v>46</v>
      </c>
      <c r="B40" s="24">
        <v>2024</v>
      </c>
      <c r="C40" s="24">
        <v>2025</v>
      </c>
      <c r="D40" s="24" t="s">
        <v>63</v>
      </c>
      <c r="E40" s="24" t="s">
        <v>71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Q40" s="102"/>
      <c r="R40" s="102"/>
      <c r="S40" s="102"/>
      <c r="T40" s="102"/>
      <c r="U40" s="102"/>
    </row>
    <row r="41" spans="1:21" ht="15">
      <c r="A41" s="25" t="s">
        <v>74</v>
      </c>
      <c r="B41" s="23">
        <v>586787</v>
      </c>
      <c r="C41" s="23">
        <v>646043</v>
      </c>
      <c r="D41" s="23">
        <f>C41-B41</f>
        <v>59256</v>
      </c>
      <c r="E41" s="26">
        <f>D41/B41</f>
        <v>0.1009838322934898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Q41" s="102"/>
      <c r="R41" s="102"/>
      <c r="S41" s="102"/>
      <c r="T41" s="102"/>
      <c r="U41" s="102"/>
    </row>
    <row r="42" spans="1:21" ht="15">
      <c r="A42" s="25" t="s">
        <v>72</v>
      </c>
      <c r="B42" s="23">
        <v>1456666</v>
      </c>
      <c r="C42" s="23">
        <v>1587825</v>
      </c>
      <c r="D42" s="23">
        <f>C42-B42</f>
        <v>131159</v>
      </c>
      <c r="E42" s="26">
        <f>D42/B42</f>
        <v>9.0040544640981532E-2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Q42" s="102"/>
      <c r="R42" s="102"/>
      <c r="S42" s="102"/>
      <c r="T42" s="102"/>
      <c r="U42" s="102"/>
    </row>
    <row r="43" spans="1:21" ht="15">
      <c r="A43" s="25" t="s">
        <v>50</v>
      </c>
      <c r="B43" s="23">
        <v>1600800</v>
      </c>
      <c r="C43" s="23">
        <v>2189253</v>
      </c>
      <c r="D43" s="23">
        <f>C43-B43</f>
        <v>588453</v>
      </c>
      <c r="E43" s="26">
        <f>D43/B43</f>
        <v>0.36759932533733136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Q43" s="102"/>
      <c r="R43" s="102"/>
      <c r="S43" s="102"/>
      <c r="T43" s="102"/>
      <c r="U43" s="102"/>
    </row>
    <row r="44" spans="1:21" ht="15">
      <c r="A44" s="25" t="s">
        <v>51</v>
      </c>
      <c r="B44" s="23">
        <v>2143211</v>
      </c>
      <c r="C44" s="23">
        <v>2123242</v>
      </c>
      <c r="D44" s="23">
        <f>C44-B44</f>
        <v>-19969</v>
      </c>
      <c r="E44" s="26">
        <f>D44/B44</f>
        <v>-9.3173280652254966E-3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Q44" s="102"/>
      <c r="R44" s="102"/>
      <c r="S44" s="102"/>
      <c r="T44" s="102"/>
      <c r="U44" s="102"/>
    </row>
    <row r="45" spans="1:21" ht="15">
      <c r="A45" s="27" t="s">
        <v>52</v>
      </c>
      <c r="B45" s="28">
        <f>SUM(B41:B44)</f>
        <v>5787464</v>
      </c>
      <c r="C45" s="28">
        <f>SUM(C41:C44)</f>
        <v>6546363</v>
      </c>
      <c r="D45" s="28">
        <f>SUM(D41:D44)</f>
        <v>758899</v>
      </c>
      <c r="E45" s="42">
        <f>D45/B45</f>
        <v>0.13112807267570045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Q45" s="102"/>
      <c r="R45" s="102"/>
      <c r="S45" s="102"/>
      <c r="T45" s="102"/>
      <c r="U45" s="102"/>
    </row>
    <row r="46" spans="1:21" ht="15">
      <c r="A46" s="25"/>
      <c r="B46" s="22"/>
      <c r="C46" s="22"/>
      <c r="D46" s="23"/>
      <c r="E46" s="29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Q46" s="102"/>
      <c r="R46" s="102"/>
      <c r="S46" s="102"/>
      <c r="T46" s="102"/>
      <c r="U46" s="102"/>
    </row>
    <row r="47" spans="1:21" ht="26.25" customHeight="1">
      <c r="A47" s="24" t="s">
        <v>44</v>
      </c>
      <c r="B47" s="24">
        <v>2024</v>
      </c>
      <c r="C47" s="24">
        <v>2025</v>
      </c>
      <c r="D47" s="24" t="s">
        <v>63</v>
      </c>
      <c r="E47" s="24" t="s">
        <v>71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Q47" s="102"/>
      <c r="R47" s="102"/>
      <c r="S47" s="102"/>
      <c r="T47" s="102"/>
      <c r="U47" s="102"/>
    </row>
    <row r="48" spans="1:21" ht="15">
      <c r="A48" s="25" t="s">
        <v>73</v>
      </c>
      <c r="B48" s="23">
        <v>245366</v>
      </c>
      <c r="C48" s="23">
        <v>233057</v>
      </c>
      <c r="D48" s="23">
        <f>C48-B48</f>
        <v>-12309</v>
      </c>
      <c r="E48" s="26">
        <f>D48/B48</f>
        <v>-5.0165874652559853E-2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Q48" s="102"/>
      <c r="R48" s="102"/>
      <c r="S48" s="102"/>
      <c r="T48" s="102"/>
      <c r="U48" s="102"/>
    </row>
    <row r="49" spans="1:21" ht="15">
      <c r="A49" s="25" t="s">
        <v>72</v>
      </c>
      <c r="B49" s="23">
        <v>575331</v>
      </c>
      <c r="C49" s="23">
        <v>614979</v>
      </c>
      <c r="D49" s="23">
        <f>C49-B49</f>
        <v>39648</v>
      </c>
      <c r="E49" s="26">
        <f>D49/B49</f>
        <v>6.8913373345083087E-2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Q49" s="102"/>
      <c r="R49" s="102"/>
      <c r="S49" s="102"/>
      <c r="T49" s="102"/>
      <c r="U49" s="102"/>
    </row>
    <row r="50" spans="1:21" ht="15">
      <c r="A50" s="25" t="s">
        <v>99</v>
      </c>
      <c r="B50" s="23">
        <v>136525</v>
      </c>
      <c r="C50" s="23">
        <v>207209</v>
      </c>
      <c r="D50" s="23">
        <f>C50-B50</f>
        <v>70684</v>
      </c>
      <c r="E50" s="26">
        <f>D50/B50</f>
        <v>0.51773667826405423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Q50" s="102"/>
      <c r="R50" s="102"/>
      <c r="S50" s="102"/>
      <c r="T50" s="102"/>
      <c r="U50" s="102"/>
    </row>
    <row r="51" spans="1:21" ht="15">
      <c r="A51" s="25" t="s">
        <v>98</v>
      </c>
      <c r="B51" s="23">
        <v>400238</v>
      </c>
      <c r="C51" s="23">
        <v>441472</v>
      </c>
      <c r="D51" s="23">
        <f>C51-B51</f>
        <v>41234</v>
      </c>
      <c r="E51" s="26">
        <f>D51/B51</f>
        <v>0.10302370089796571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Q51" s="102"/>
      <c r="R51" s="102"/>
      <c r="S51" s="102"/>
      <c r="T51" s="102"/>
      <c r="U51" s="102"/>
    </row>
    <row r="52" spans="1:21" ht="15">
      <c r="A52" s="27" t="s">
        <v>62</v>
      </c>
      <c r="B52" s="28">
        <f>SUM(B48:B51)</f>
        <v>1357460</v>
      </c>
      <c r="C52" s="28">
        <f>SUM(C48:C51)</f>
        <v>1496717</v>
      </c>
      <c r="D52" s="28">
        <f>SUM(D48:D51)</f>
        <v>139257</v>
      </c>
      <c r="E52" s="42">
        <f>D52/B52</f>
        <v>0.10258644821946872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Q52" s="102"/>
      <c r="R52" s="102"/>
      <c r="S52" s="102"/>
      <c r="T52" s="102"/>
      <c r="U52" s="102"/>
    </row>
    <row r="53" spans="1:21" ht="15">
      <c r="A53" s="25"/>
      <c r="B53" s="22"/>
      <c r="C53" s="22"/>
      <c r="D53" s="23"/>
      <c r="E53" s="29"/>
      <c r="F53" s="115"/>
      <c r="G53" s="102"/>
      <c r="H53" s="102"/>
      <c r="I53" s="102"/>
      <c r="J53" s="102"/>
      <c r="K53" s="102"/>
      <c r="L53" s="102"/>
      <c r="M53" s="102"/>
      <c r="N53" s="102"/>
      <c r="O53" s="102"/>
      <c r="Q53" s="102"/>
      <c r="R53" s="102"/>
      <c r="S53" s="102"/>
      <c r="T53" s="102"/>
      <c r="U53" s="102"/>
    </row>
    <row r="54" spans="1:21" ht="24" customHeight="1">
      <c r="A54" s="24" t="s">
        <v>45</v>
      </c>
      <c r="B54" s="24">
        <v>2024</v>
      </c>
      <c r="C54" s="24">
        <v>2025</v>
      </c>
      <c r="D54" s="24" t="s">
        <v>63</v>
      </c>
      <c r="E54" s="24" t="s">
        <v>71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Q54" s="102"/>
      <c r="R54" s="102"/>
      <c r="S54" s="102"/>
      <c r="T54" s="102"/>
      <c r="U54" s="102"/>
    </row>
    <row r="55" spans="1:21" ht="15">
      <c r="A55" s="25" t="s">
        <v>42</v>
      </c>
      <c r="B55" s="30">
        <v>885437</v>
      </c>
      <c r="C55" s="30">
        <v>804498</v>
      </c>
      <c r="D55" s="23">
        <f>C55-B55</f>
        <v>-80939</v>
      </c>
      <c r="E55" s="26">
        <f>D55/B55</f>
        <v>-9.1411359588542157E-2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Q55" s="102"/>
      <c r="R55" s="102"/>
      <c r="S55" s="102"/>
      <c r="T55" s="102"/>
      <c r="U55" s="102"/>
    </row>
    <row r="56" spans="1:21" ht="15">
      <c r="A56" s="25" t="s">
        <v>53</v>
      </c>
      <c r="B56" s="30">
        <v>674314</v>
      </c>
      <c r="C56" s="30">
        <v>579652</v>
      </c>
      <c r="D56" s="23">
        <f>C56-B56</f>
        <v>-94662</v>
      </c>
      <c r="E56" s="26">
        <f>D56/B56</f>
        <v>-0.1403826703879795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Q56" s="102"/>
      <c r="R56" s="102"/>
      <c r="S56" s="102"/>
      <c r="T56" s="102"/>
      <c r="U56" s="102"/>
    </row>
    <row r="57" spans="1:21" ht="15">
      <c r="A57" s="27" t="s">
        <v>61</v>
      </c>
      <c r="B57" s="31">
        <f>SUM(B55:B56)</f>
        <v>1559751</v>
      </c>
      <c r="C57" s="31">
        <f>SUM(C55:C56)</f>
        <v>1384150</v>
      </c>
      <c r="D57" s="31">
        <f>SUM(D55:D56)</f>
        <v>-175601</v>
      </c>
      <c r="E57" s="41">
        <f>D57/B57</f>
        <v>-0.11258271352286359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Q57" s="102"/>
      <c r="R57" s="102"/>
      <c r="S57" s="102"/>
      <c r="T57" s="102"/>
      <c r="U57" s="102"/>
    </row>
    <row r="58" spans="1:21" ht="15">
      <c r="A58" s="22"/>
      <c r="B58" s="32"/>
      <c r="C58" s="32"/>
      <c r="D58" s="23"/>
      <c r="E58" s="26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Q58" s="102"/>
      <c r="R58" s="102"/>
      <c r="S58" s="102"/>
      <c r="T58" s="102"/>
      <c r="U58" s="102"/>
    </row>
    <row r="59" spans="1:21" ht="15">
      <c r="A59" s="33" t="s">
        <v>190</v>
      </c>
      <c r="B59" s="31">
        <f>B45+B52+B57</f>
        <v>8704675</v>
      </c>
      <c r="C59" s="31">
        <f>C45+C52+C57</f>
        <v>9427230</v>
      </c>
      <c r="D59" s="31">
        <f>D45+D52+D57</f>
        <v>722555</v>
      </c>
      <c r="E59" s="41">
        <f>D59/B59</f>
        <v>8.3007694141366564E-2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Q59" s="102"/>
      <c r="R59" s="102"/>
      <c r="S59" s="102"/>
      <c r="T59" s="102"/>
      <c r="U59" s="102"/>
    </row>
    <row r="60" spans="1:21" s="102" customFormat="1" ht="14.25">
      <c r="A60" s="147" t="s">
        <v>67</v>
      </c>
      <c r="B60" s="99"/>
      <c r="C60" s="99"/>
      <c r="D60" s="99"/>
      <c r="E60" s="99"/>
    </row>
    <row r="61" spans="1:21" s="102" customFormat="1"/>
    <row r="62" spans="1:21" s="102" customFormat="1"/>
    <row r="63" spans="1:21" s="102" customFormat="1"/>
    <row r="64" spans="1:21" s="102" customFormat="1"/>
    <row r="65" s="102" customFormat="1"/>
    <row r="66" s="102" customFormat="1"/>
    <row r="67" s="102" customFormat="1"/>
    <row r="68" s="102" customFormat="1"/>
    <row r="69" s="102" customFormat="1"/>
    <row r="70" s="102" customFormat="1"/>
    <row r="71" s="102" customFormat="1"/>
    <row r="72" s="102" customFormat="1"/>
    <row r="73" s="102" customFormat="1"/>
    <row r="74" s="102" customFormat="1"/>
    <row r="75" s="102" customFormat="1"/>
    <row r="76" s="102" customFormat="1"/>
    <row r="77" s="102" customFormat="1"/>
    <row r="78" s="102" customFormat="1"/>
    <row r="79" s="102" customFormat="1"/>
    <row r="80" s="102" customFormat="1"/>
    <row r="81" s="102" customFormat="1"/>
    <row r="82" s="102" customFormat="1"/>
    <row r="83" s="102" customFormat="1"/>
    <row r="84" s="102" customFormat="1"/>
    <row r="85" s="102" customFormat="1"/>
    <row r="86" s="102" customFormat="1"/>
    <row r="87" s="102" customFormat="1"/>
    <row r="88" s="102" customFormat="1"/>
    <row r="89" s="102" customFormat="1"/>
    <row r="90" s="102" customFormat="1"/>
    <row r="91" s="102" customFormat="1"/>
    <row r="92" s="102" customFormat="1"/>
    <row r="93" s="102" customFormat="1"/>
    <row r="94" s="102" customFormat="1"/>
    <row r="95" s="102" customFormat="1"/>
    <row r="96" s="102" customFormat="1"/>
    <row r="97" spans="1:21" s="102" customFormat="1">
      <c r="E97" s="116"/>
    </row>
    <row r="98" spans="1:21" s="102" customFormat="1" ht="15" customHeight="1">
      <c r="A98" s="274" t="s">
        <v>100</v>
      </c>
      <c r="B98" s="274"/>
      <c r="C98" s="274"/>
      <c r="D98" s="274"/>
      <c r="E98" s="274"/>
    </row>
    <row r="99" spans="1:21" s="102" customFormat="1" ht="15" customHeight="1">
      <c r="A99" s="294" t="s">
        <v>248</v>
      </c>
      <c r="B99" s="294"/>
      <c r="C99" s="294"/>
      <c r="D99" s="294"/>
      <c r="E99" s="294"/>
    </row>
    <row r="100" spans="1:21" ht="15">
      <c r="A100" s="7"/>
      <c r="B100" s="11">
        <v>2024</v>
      </c>
      <c r="C100" s="11">
        <v>2025</v>
      </c>
      <c r="D100" s="11" t="s">
        <v>83</v>
      </c>
      <c r="E100" s="11" t="s">
        <v>82</v>
      </c>
      <c r="P100" s="102"/>
      <c r="Q100" s="102"/>
      <c r="R100" s="102"/>
      <c r="S100" s="102"/>
      <c r="T100" s="102"/>
      <c r="U100" s="102"/>
    </row>
    <row r="101" spans="1:21" ht="15">
      <c r="A101" s="4" t="s">
        <v>1</v>
      </c>
      <c r="B101" s="19">
        <v>0</v>
      </c>
      <c r="C101" s="19">
        <v>0</v>
      </c>
      <c r="D101" s="19">
        <f>C101-B101</f>
        <v>0</v>
      </c>
      <c r="E101" s="47">
        <v>0</v>
      </c>
      <c r="P101" s="102"/>
      <c r="Q101" s="102"/>
      <c r="R101" s="102"/>
      <c r="S101" s="102"/>
      <c r="T101" s="102"/>
      <c r="U101" s="102"/>
    </row>
    <row r="102" spans="1:21" ht="15">
      <c r="A102" s="4" t="s">
        <v>2</v>
      </c>
      <c r="B102" s="19">
        <v>47787</v>
      </c>
      <c r="C102" s="19">
        <v>23432</v>
      </c>
      <c r="D102" s="19">
        <f>C102-B102</f>
        <v>-24355</v>
      </c>
      <c r="E102" s="47">
        <f t="shared" ref="E102:E117" si="4">D102/B102</f>
        <v>-0.5096574382154142</v>
      </c>
      <c r="P102" s="102"/>
      <c r="Q102" s="102"/>
      <c r="R102" s="102"/>
      <c r="S102" s="102"/>
      <c r="T102" s="102"/>
      <c r="U102" s="102"/>
    </row>
    <row r="103" spans="1:21" ht="15">
      <c r="A103" s="4" t="s">
        <v>3</v>
      </c>
      <c r="B103" s="19">
        <v>82887</v>
      </c>
      <c r="C103" s="19">
        <v>152835</v>
      </c>
      <c r="D103" s="19">
        <f t="shared" ref="D103:D115" si="5">C103-B103</f>
        <v>69948</v>
      </c>
      <c r="E103" s="47">
        <f t="shared" si="4"/>
        <v>0.8438959064750805</v>
      </c>
      <c r="P103" s="102"/>
      <c r="Q103" s="102"/>
      <c r="R103" s="102"/>
      <c r="S103" s="102"/>
      <c r="T103" s="102"/>
      <c r="U103" s="102"/>
    </row>
    <row r="104" spans="1:21" ht="15">
      <c r="A104" s="4" t="s">
        <v>4</v>
      </c>
      <c r="B104" s="19">
        <v>398580</v>
      </c>
      <c r="C104" s="19">
        <v>450434</v>
      </c>
      <c r="D104" s="19">
        <f t="shared" si="5"/>
        <v>51854</v>
      </c>
      <c r="E104" s="47">
        <f t="shared" si="4"/>
        <v>0.13009684379547393</v>
      </c>
      <c r="P104" s="102"/>
      <c r="Q104" s="102"/>
      <c r="R104" s="102"/>
      <c r="S104" s="102"/>
      <c r="T104" s="102"/>
      <c r="U104" s="102"/>
    </row>
    <row r="105" spans="1:21" ht="15">
      <c r="A105" s="4" t="s">
        <v>6</v>
      </c>
      <c r="B105" s="19">
        <v>2912098</v>
      </c>
      <c r="C105" s="19">
        <v>2748492</v>
      </c>
      <c r="D105" s="19">
        <f t="shared" si="5"/>
        <v>-163606</v>
      </c>
      <c r="E105" s="47">
        <f t="shared" si="4"/>
        <v>-5.6181488397711893E-2</v>
      </c>
      <c r="P105" s="102"/>
      <c r="Q105" s="102"/>
      <c r="R105" s="102"/>
      <c r="S105" s="102"/>
      <c r="T105" s="102"/>
      <c r="U105" s="102"/>
    </row>
    <row r="106" spans="1:21" ht="15">
      <c r="A106" s="4" t="s">
        <v>7</v>
      </c>
      <c r="B106" s="19">
        <v>827711</v>
      </c>
      <c r="C106" s="19">
        <v>840669</v>
      </c>
      <c r="D106" s="19">
        <f t="shared" si="5"/>
        <v>12958</v>
      </c>
      <c r="E106" s="47">
        <f t="shared" si="4"/>
        <v>1.5655222656216966E-2</v>
      </c>
      <c r="P106" s="102"/>
      <c r="Q106" s="102"/>
      <c r="R106" s="102"/>
      <c r="S106" s="102"/>
      <c r="T106" s="102"/>
      <c r="U106" s="102"/>
    </row>
    <row r="107" spans="1:21" ht="15">
      <c r="A107" s="4" t="s">
        <v>8</v>
      </c>
      <c r="B107" s="19">
        <v>68804</v>
      </c>
      <c r="C107" s="19">
        <v>80784</v>
      </c>
      <c r="D107" s="19">
        <f t="shared" si="5"/>
        <v>11980</v>
      </c>
      <c r="E107" s="47">
        <f t="shared" si="4"/>
        <v>0.17411778384977616</v>
      </c>
      <c r="P107" s="102"/>
      <c r="Q107" s="102"/>
      <c r="R107" s="102"/>
      <c r="S107" s="102"/>
      <c r="T107" s="102"/>
      <c r="U107" s="102"/>
    </row>
    <row r="108" spans="1:21" ht="15">
      <c r="A108" s="5" t="s">
        <v>9</v>
      </c>
      <c r="B108" s="19">
        <v>48166</v>
      </c>
      <c r="C108" s="19">
        <v>115261</v>
      </c>
      <c r="D108" s="19">
        <f t="shared" si="5"/>
        <v>67095</v>
      </c>
      <c r="E108" s="47">
        <f t="shared" si="4"/>
        <v>1.3929950587551385</v>
      </c>
      <c r="P108" s="102"/>
      <c r="Q108" s="102"/>
      <c r="R108" s="102"/>
      <c r="S108" s="102"/>
      <c r="T108" s="102"/>
      <c r="U108" s="102"/>
    </row>
    <row r="109" spans="1:21" ht="15">
      <c r="A109" s="5" t="s">
        <v>11</v>
      </c>
      <c r="B109" s="19">
        <v>79966</v>
      </c>
      <c r="C109" s="19">
        <v>62953</v>
      </c>
      <c r="D109" s="19">
        <f t="shared" si="5"/>
        <v>-17013</v>
      </c>
      <c r="E109" s="47">
        <f t="shared" si="4"/>
        <v>-0.21275291999099619</v>
      </c>
      <c r="P109" s="102"/>
      <c r="Q109" s="102"/>
      <c r="R109" s="102"/>
      <c r="S109" s="102"/>
      <c r="T109" s="102"/>
      <c r="U109" s="102"/>
    </row>
    <row r="110" spans="1:21" ht="15">
      <c r="A110" s="5" t="s">
        <v>12</v>
      </c>
      <c r="B110" s="19">
        <v>374118</v>
      </c>
      <c r="C110" s="19">
        <v>402979</v>
      </c>
      <c r="D110" s="19">
        <f t="shared" si="5"/>
        <v>28861</v>
      </c>
      <c r="E110" s="47">
        <f t="shared" si="4"/>
        <v>7.7144109612475212E-2</v>
      </c>
      <c r="P110" s="102"/>
      <c r="Q110" s="102"/>
      <c r="R110" s="102"/>
      <c r="S110" s="102"/>
      <c r="T110" s="102"/>
      <c r="U110" s="102"/>
    </row>
    <row r="111" spans="1:21" ht="15">
      <c r="A111" s="5" t="s">
        <v>79</v>
      </c>
      <c r="B111" s="19">
        <v>2984771</v>
      </c>
      <c r="C111" s="19">
        <v>1785910</v>
      </c>
      <c r="D111" s="19">
        <f>C111-B111</f>
        <v>-1198861</v>
      </c>
      <c r="E111" s="47">
        <f t="shared" si="4"/>
        <v>-0.40165928977465942</v>
      </c>
      <c r="P111" s="102"/>
      <c r="Q111" s="102"/>
      <c r="R111" s="102"/>
      <c r="S111" s="102"/>
      <c r="T111" s="102"/>
      <c r="U111" s="102"/>
    </row>
    <row r="112" spans="1:21" ht="15">
      <c r="A112" s="5" t="s">
        <v>209</v>
      </c>
      <c r="B112" s="19">
        <v>0</v>
      </c>
      <c r="C112" s="19">
        <v>1770299</v>
      </c>
      <c r="D112" s="19">
        <f>C112-B112</f>
        <v>1770299</v>
      </c>
      <c r="E112" s="47">
        <v>1</v>
      </c>
      <c r="P112" s="102"/>
      <c r="Q112" s="102"/>
      <c r="R112" s="102"/>
      <c r="S112" s="102"/>
      <c r="T112" s="102"/>
      <c r="U112" s="102"/>
    </row>
    <row r="113" spans="1:21" ht="15">
      <c r="A113" s="5" t="s">
        <v>13</v>
      </c>
      <c r="B113" s="19">
        <v>428129</v>
      </c>
      <c r="C113" s="19">
        <v>365462</v>
      </c>
      <c r="D113" s="19">
        <f t="shared" si="5"/>
        <v>-62667</v>
      </c>
      <c r="E113" s="47">
        <f t="shared" si="4"/>
        <v>-0.14637410686965843</v>
      </c>
      <c r="P113" s="102"/>
      <c r="Q113" s="102"/>
      <c r="R113" s="102"/>
      <c r="S113" s="102"/>
      <c r="T113" s="102"/>
      <c r="U113" s="102"/>
    </row>
    <row r="114" spans="1:21" ht="15">
      <c r="A114" s="4" t="s">
        <v>32</v>
      </c>
      <c r="B114" s="19">
        <v>252341</v>
      </c>
      <c r="C114" s="19">
        <v>286902</v>
      </c>
      <c r="D114" s="19">
        <f t="shared" si="5"/>
        <v>34561</v>
      </c>
      <c r="E114" s="47">
        <f t="shared" si="4"/>
        <v>0.13696149258344859</v>
      </c>
      <c r="P114" s="102"/>
      <c r="Q114" s="102"/>
      <c r="R114" s="102"/>
      <c r="S114" s="102"/>
      <c r="T114" s="102"/>
      <c r="U114" s="102"/>
    </row>
    <row r="115" spans="1:21" ht="15">
      <c r="A115" s="6" t="s">
        <v>14</v>
      </c>
      <c r="B115" s="19">
        <v>0</v>
      </c>
      <c r="C115" s="19">
        <v>10</v>
      </c>
      <c r="D115" s="19">
        <f t="shared" si="5"/>
        <v>10</v>
      </c>
      <c r="E115" s="47">
        <v>0</v>
      </c>
      <c r="P115" s="102"/>
      <c r="Q115" s="102"/>
      <c r="R115" s="102"/>
      <c r="S115" s="102"/>
      <c r="T115" s="102"/>
      <c r="U115" s="102"/>
    </row>
    <row r="116" spans="1:21" ht="15">
      <c r="A116" s="6" t="s">
        <v>15</v>
      </c>
      <c r="B116" s="19">
        <v>199317</v>
      </c>
      <c r="C116" s="19">
        <v>340808</v>
      </c>
      <c r="D116" s="19">
        <f>C116-B116</f>
        <v>141491</v>
      </c>
      <c r="E116" s="47">
        <f t="shared" si="4"/>
        <v>0.70987923759639171</v>
      </c>
      <c r="P116" s="102"/>
      <c r="Q116" s="102"/>
      <c r="R116" s="102"/>
      <c r="S116" s="102"/>
      <c r="T116" s="102"/>
      <c r="U116" s="102"/>
    </row>
    <row r="117" spans="1:21" ht="15">
      <c r="A117" s="34" t="s">
        <v>226</v>
      </c>
      <c r="B117" s="49">
        <f>SUM(B101:B116)</f>
        <v>8704675</v>
      </c>
      <c r="C117" s="49">
        <f>SUM(C101:C116)</f>
        <v>9427230</v>
      </c>
      <c r="D117" s="49">
        <f>C117-B117</f>
        <v>722555</v>
      </c>
      <c r="E117" s="50">
        <f t="shared" si="4"/>
        <v>8.3007694141366564E-2</v>
      </c>
      <c r="P117" s="102"/>
      <c r="Q117" s="102"/>
      <c r="R117" s="102"/>
      <c r="S117" s="102"/>
      <c r="T117" s="102"/>
      <c r="U117" s="102"/>
    </row>
    <row r="118" spans="1:21" s="102" customFormat="1" ht="14.25">
      <c r="A118" s="104" t="s">
        <v>67</v>
      </c>
      <c r="B118" s="99"/>
      <c r="C118" s="99"/>
      <c r="D118" s="99"/>
      <c r="E118" s="99"/>
    </row>
    <row r="119" spans="1:21" s="102" customFormat="1"/>
    <row r="120" spans="1:21" s="102" customFormat="1"/>
    <row r="121" spans="1:21" s="102" customFormat="1"/>
    <row r="122" spans="1:21" s="102" customFormat="1"/>
    <row r="123" spans="1:21" s="102" customFormat="1"/>
    <row r="124" spans="1:21" s="102" customFormat="1"/>
    <row r="125" spans="1:21" s="102" customFormat="1"/>
    <row r="126" spans="1:21" s="102" customFormat="1"/>
    <row r="127" spans="1:21" s="102" customFormat="1"/>
    <row r="128" spans="1:21" s="102" customFormat="1" ht="30" customHeight="1">
      <c r="A128" s="292" t="s">
        <v>268</v>
      </c>
      <c r="B128" s="292"/>
      <c r="C128" s="292"/>
      <c r="D128" s="292"/>
      <c r="E128" s="292"/>
    </row>
    <row r="129" spans="1:21" s="102" customFormat="1" ht="15" customHeight="1">
      <c r="A129" s="117"/>
      <c r="B129" s="117"/>
      <c r="C129" s="117"/>
      <c r="D129" s="117"/>
      <c r="E129" s="117"/>
    </row>
    <row r="130" spans="1:21" ht="14.25">
      <c r="A130" s="11" t="s">
        <v>84</v>
      </c>
      <c r="B130" s="11">
        <v>2024</v>
      </c>
      <c r="C130" s="11">
        <v>2025</v>
      </c>
      <c r="D130" s="11" t="s">
        <v>175</v>
      </c>
      <c r="E130" s="11" t="s">
        <v>82</v>
      </c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</row>
    <row r="131" spans="1:21" ht="15">
      <c r="A131" s="35" t="s">
        <v>46</v>
      </c>
      <c r="B131" s="36">
        <v>5787464</v>
      </c>
      <c r="C131" s="36">
        <v>6546363</v>
      </c>
      <c r="D131" s="36">
        <f>C131-B131</f>
        <v>758899</v>
      </c>
      <c r="E131" s="37">
        <f>D131/B131</f>
        <v>0.13112807267570045</v>
      </c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</row>
    <row r="132" spans="1:21" ht="15">
      <c r="A132" s="35" t="s">
        <v>57</v>
      </c>
      <c r="B132" s="36">
        <v>1357460</v>
      </c>
      <c r="C132" s="36">
        <v>1496717</v>
      </c>
      <c r="D132" s="36">
        <f>C132-B132</f>
        <v>139257</v>
      </c>
      <c r="E132" s="37">
        <f>D132/B132</f>
        <v>0.10258644821946872</v>
      </c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</row>
    <row r="133" spans="1:21" ht="15">
      <c r="A133" s="35" t="s">
        <v>45</v>
      </c>
      <c r="B133" s="36">
        <v>1559751</v>
      </c>
      <c r="C133" s="36">
        <v>1384150</v>
      </c>
      <c r="D133" s="36">
        <f>C133-B133</f>
        <v>-175601</v>
      </c>
      <c r="E133" s="37">
        <f>D133/B133</f>
        <v>-0.11258271352286359</v>
      </c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</row>
    <row r="134" spans="1:21" ht="15">
      <c r="A134" s="38" t="s">
        <v>16</v>
      </c>
      <c r="B134" s="38">
        <f>SUM(B131:B133)</f>
        <v>8704675</v>
      </c>
      <c r="C134" s="38">
        <f>SUM(C131:C133)</f>
        <v>9427230</v>
      </c>
      <c r="D134" s="38">
        <f>C134-B134</f>
        <v>722555</v>
      </c>
      <c r="E134" s="39">
        <f>D134/B134</f>
        <v>8.3007694141366564E-2</v>
      </c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</row>
    <row r="135" spans="1:21" s="102" customFormat="1" ht="14.25">
      <c r="A135" s="104" t="s">
        <v>67</v>
      </c>
      <c r="B135" s="99"/>
      <c r="C135" s="99"/>
      <c r="D135" s="99"/>
      <c r="E135" s="99"/>
    </row>
    <row r="136" spans="1:21" s="102" customFormat="1" ht="14.25">
      <c r="A136" s="99"/>
      <c r="B136" s="99"/>
      <c r="C136" s="99"/>
      <c r="D136" s="99"/>
      <c r="E136" s="99"/>
    </row>
    <row r="137" spans="1:21" s="102" customFormat="1"/>
    <row r="138" spans="1:21" s="102" customFormat="1"/>
    <row r="139" spans="1:21" s="102" customFormat="1"/>
    <row r="140" spans="1:21" s="102" customFormat="1"/>
    <row r="141" spans="1:21" s="102" customFormat="1"/>
    <row r="142" spans="1:21" s="102" customFormat="1"/>
    <row r="143" spans="1:21" s="102" customFormat="1"/>
    <row r="144" spans="1:21" s="102" customFormat="1"/>
    <row r="145" s="102" customFormat="1"/>
    <row r="146" s="102" customFormat="1"/>
    <row r="147" s="102" customFormat="1"/>
    <row r="148" s="102" customFormat="1"/>
    <row r="149" s="102" customFormat="1"/>
    <row r="150" s="102" customFormat="1"/>
    <row r="151" s="102" customFormat="1"/>
    <row r="152" s="102" customFormat="1"/>
    <row r="153" s="102" customFormat="1"/>
    <row r="154" s="102" customFormat="1"/>
    <row r="155" s="102" customFormat="1"/>
    <row r="156" s="102" customFormat="1"/>
    <row r="157" s="102" customFormat="1"/>
    <row r="158" s="102" customFormat="1"/>
    <row r="159" s="102" customFormat="1"/>
    <row r="160" s="102" customFormat="1"/>
    <row r="161" s="102" customFormat="1"/>
    <row r="162" s="102" customFormat="1"/>
    <row r="163" s="102" customFormat="1"/>
    <row r="164" s="102" customFormat="1"/>
    <row r="165" s="102" customFormat="1"/>
    <row r="166" s="102" customFormat="1"/>
    <row r="167" s="102" customFormat="1"/>
    <row r="168" s="102" customFormat="1"/>
    <row r="169" s="102" customFormat="1"/>
    <row r="170" s="102" customFormat="1"/>
    <row r="171" s="102" customFormat="1"/>
    <row r="172" s="102" customFormat="1"/>
    <row r="173" s="102" customFormat="1"/>
    <row r="174" s="102" customFormat="1"/>
    <row r="175" s="102" customFormat="1"/>
    <row r="176" s="102" customFormat="1"/>
    <row r="177" s="102" customFormat="1"/>
    <row r="178" s="102" customFormat="1"/>
    <row r="179" s="102" customFormat="1"/>
    <row r="180" s="102" customFormat="1"/>
    <row r="181" s="102" customFormat="1"/>
    <row r="182" s="102" customFormat="1"/>
    <row r="183" s="102" customFormat="1"/>
    <row r="184" s="102" customFormat="1"/>
    <row r="185" s="102" customFormat="1"/>
    <row r="186" s="102" customFormat="1"/>
    <row r="187" s="102" customFormat="1"/>
    <row r="188" s="102" customFormat="1"/>
    <row r="189" s="102" customFormat="1"/>
    <row r="190" s="102" customFormat="1"/>
    <row r="191" s="102" customFormat="1"/>
    <row r="192" s="102" customFormat="1"/>
    <row r="193" s="102" customFormat="1"/>
    <row r="194" s="102" customFormat="1"/>
    <row r="195" s="102" customFormat="1"/>
    <row r="196" s="102" customFormat="1"/>
    <row r="197" s="102" customFormat="1"/>
    <row r="198" s="102" customFormat="1"/>
    <row r="199" s="102" customFormat="1"/>
    <row r="200" s="102" customFormat="1"/>
  </sheetData>
  <mergeCells count="9">
    <mergeCell ref="A38:E38"/>
    <mergeCell ref="A128:E128"/>
    <mergeCell ref="A2:U2"/>
    <mergeCell ref="A37:E37"/>
    <mergeCell ref="A5:U5"/>
    <mergeCell ref="A4:U4"/>
    <mergeCell ref="A3:U3"/>
    <mergeCell ref="A98:E98"/>
    <mergeCell ref="A99:E99"/>
  </mergeCells>
  <pageMargins left="0.7" right="0.7" top="0.75" bottom="0.75" header="0.3" footer="0.3"/>
  <pageSetup scale="39" orientation="landscape" r:id="rId1"/>
  <rowBreaks count="1" manualBreakCount="1">
    <brk id="61" max="16383" man="1"/>
  </rowBreaks>
  <ignoredErrors>
    <ignoredError sqref="B52:C52 B134:C134 B45:D45 B117:C117 B57:C5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47F2-EE14-4D0D-BA9A-86283C0D1845}">
  <sheetPr>
    <tabColor rgb="FFFFFF00"/>
    <pageSetUpPr fitToPage="1"/>
  </sheetPr>
  <dimension ref="A1:M219"/>
  <sheetViews>
    <sheetView view="pageBreakPreview" topLeftCell="A17" zoomScale="60" zoomScaleNormal="100" workbookViewId="0">
      <selection activeCell="C46" sqref="C46"/>
    </sheetView>
  </sheetViews>
  <sheetFormatPr baseColWidth="10" defaultRowHeight="15"/>
  <cols>
    <col min="1" max="1" width="13.42578125" style="95" customWidth="1"/>
    <col min="2" max="2" width="25.28515625" customWidth="1"/>
    <col min="3" max="3" width="20.85546875" customWidth="1"/>
    <col min="4" max="4" width="20.140625" customWidth="1"/>
    <col min="5" max="5" width="18" customWidth="1"/>
    <col min="6" max="6" width="20" customWidth="1"/>
    <col min="7" max="7" width="28.7109375" customWidth="1"/>
    <col min="8" max="8" width="21.85546875" style="95" bestFit="1" customWidth="1"/>
    <col min="9" max="9" width="15.85546875" style="95" bestFit="1" customWidth="1"/>
    <col min="10" max="10" width="15.7109375" style="95" customWidth="1"/>
    <col min="11" max="11" width="13.7109375" style="95" bestFit="1" customWidth="1"/>
    <col min="12" max="13" width="11.5703125" style="95"/>
  </cols>
  <sheetData>
    <row r="1" spans="2:7" s="95" customFormat="1"/>
    <row r="2" spans="2:7" s="95" customFormat="1"/>
    <row r="3" spans="2:7" s="95" customFormat="1"/>
    <row r="4" spans="2:7" s="95" customFormat="1"/>
    <row r="5" spans="2:7" s="95" customFormat="1"/>
    <row r="6" spans="2:7" s="95" customFormat="1"/>
    <row r="7" spans="2:7" s="95" customFormat="1"/>
    <row r="8" spans="2:7" s="95" customFormat="1">
      <c r="B8" s="276" t="s">
        <v>27</v>
      </c>
      <c r="C8" s="276"/>
      <c r="D8" s="276"/>
      <c r="E8" s="276"/>
      <c r="F8" s="276"/>
      <c r="G8" s="276"/>
    </row>
    <row r="9" spans="2:7" s="95" customFormat="1">
      <c r="B9" s="276" t="s">
        <v>91</v>
      </c>
      <c r="C9" s="276"/>
      <c r="D9" s="276"/>
      <c r="E9" s="276"/>
      <c r="F9" s="276"/>
      <c r="G9" s="276"/>
    </row>
    <row r="10" spans="2:7" s="95" customFormat="1">
      <c r="B10" s="276" t="s">
        <v>104</v>
      </c>
      <c r="C10" s="276"/>
      <c r="D10" s="276"/>
      <c r="E10" s="276"/>
      <c r="F10" s="276"/>
      <c r="G10" s="276"/>
    </row>
    <row r="11" spans="2:7" s="95" customFormat="1">
      <c r="B11" s="276" t="s">
        <v>242</v>
      </c>
      <c r="C11" s="276"/>
      <c r="D11" s="276"/>
      <c r="E11" s="276"/>
      <c r="F11" s="276"/>
      <c r="G11" s="276"/>
    </row>
    <row r="12" spans="2:7" s="95" customFormat="1">
      <c r="B12" s="103"/>
      <c r="C12" s="103"/>
      <c r="D12" s="103"/>
      <c r="E12" s="103"/>
      <c r="F12" s="103"/>
      <c r="G12" s="103"/>
    </row>
    <row r="13" spans="2:7" ht="30">
      <c r="B13" s="7" t="s">
        <v>81</v>
      </c>
      <c r="C13" s="183" t="s">
        <v>105</v>
      </c>
      <c r="D13" s="183" t="s">
        <v>106</v>
      </c>
      <c r="E13" s="183" t="s">
        <v>107</v>
      </c>
      <c r="F13" s="7" t="s">
        <v>108</v>
      </c>
      <c r="G13" s="183" t="s">
        <v>109</v>
      </c>
    </row>
    <row r="14" spans="2:7">
      <c r="B14" s="184" t="s">
        <v>36</v>
      </c>
      <c r="C14" s="185">
        <v>130</v>
      </c>
      <c r="D14" s="19">
        <v>335498</v>
      </c>
      <c r="E14" s="20">
        <f>SUM(C14:D14)</f>
        <v>335628</v>
      </c>
      <c r="F14" s="185">
        <v>108212</v>
      </c>
      <c r="G14" s="185">
        <v>129</v>
      </c>
    </row>
    <row r="15" spans="2:7">
      <c r="B15" s="184" t="s">
        <v>87</v>
      </c>
      <c r="C15" s="185">
        <v>236</v>
      </c>
      <c r="D15" s="185">
        <v>413016</v>
      </c>
      <c r="E15" s="20">
        <f t="shared" ref="E15:E22" si="0">SUM(C15:D15)</f>
        <v>413252</v>
      </c>
      <c r="F15" s="185">
        <v>177481</v>
      </c>
      <c r="G15" s="185">
        <v>98</v>
      </c>
    </row>
    <row r="16" spans="2:7">
      <c r="B16" s="184" t="s">
        <v>8</v>
      </c>
      <c r="C16" s="185">
        <v>79872</v>
      </c>
      <c r="D16" s="185">
        <v>94120</v>
      </c>
      <c r="E16" s="20">
        <f t="shared" si="0"/>
        <v>173992</v>
      </c>
      <c r="F16" s="185">
        <v>60260</v>
      </c>
      <c r="G16" s="185">
        <v>14531</v>
      </c>
    </row>
    <row r="17" spans="2:7">
      <c r="B17" s="184" t="s">
        <v>14</v>
      </c>
      <c r="C17" s="185">
        <v>6</v>
      </c>
      <c r="D17" s="185">
        <v>32882</v>
      </c>
      <c r="E17" s="20">
        <f t="shared" si="0"/>
        <v>32888</v>
      </c>
      <c r="F17" s="185">
        <v>12997</v>
      </c>
      <c r="G17" s="185">
        <v>0</v>
      </c>
    </row>
    <row r="18" spans="2:7">
      <c r="B18" s="186" t="s">
        <v>117</v>
      </c>
      <c r="C18" s="187">
        <v>2565</v>
      </c>
      <c r="D18" s="187">
        <v>9348</v>
      </c>
      <c r="E18" s="20">
        <f t="shared" si="0"/>
        <v>11913</v>
      </c>
      <c r="F18" s="187">
        <v>5480</v>
      </c>
      <c r="G18" s="187">
        <v>381</v>
      </c>
    </row>
    <row r="19" spans="2:7">
      <c r="B19" s="184" t="s">
        <v>110</v>
      </c>
      <c r="C19" s="185">
        <v>6153</v>
      </c>
      <c r="D19" s="185">
        <v>0</v>
      </c>
      <c r="E19" s="20">
        <f t="shared" si="0"/>
        <v>6153</v>
      </c>
      <c r="F19" s="185">
        <v>4052</v>
      </c>
      <c r="G19" s="185">
        <v>10147</v>
      </c>
    </row>
    <row r="20" spans="2:7">
      <c r="B20" s="186" t="s">
        <v>31</v>
      </c>
      <c r="C20" s="185">
        <v>0</v>
      </c>
      <c r="D20" s="185">
        <v>7474</v>
      </c>
      <c r="E20" s="20">
        <f t="shared" si="0"/>
        <v>7474</v>
      </c>
      <c r="F20" s="185">
        <v>3082</v>
      </c>
      <c r="G20" s="185">
        <v>1</v>
      </c>
    </row>
    <row r="21" spans="2:7">
      <c r="B21" s="184" t="s">
        <v>111</v>
      </c>
      <c r="C21" s="185">
        <v>3</v>
      </c>
      <c r="D21" s="19">
        <v>22840</v>
      </c>
      <c r="E21" s="20">
        <f t="shared" si="0"/>
        <v>22843</v>
      </c>
      <c r="F21" s="185">
        <v>8146</v>
      </c>
      <c r="G21" s="185">
        <v>0</v>
      </c>
    </row>
    <row r="22" spans="2:7">
      <c r="B22" s="188" t="s">
        <v>17</v>
      </c>
      <c r="C22" s="48">
        <f>SUM(C14:C21)</f>
        <v>88965</v>
      </c>
      <c r="D22" s="48">
        <f>SUM(D14:D21)</f>
        <v>915178</v>
      </c>
      <c r="E22" s="48">
        <f t="shared" si="0"/>
        <v>1004143</v>
      </c>
      <c r="F22" s="48">
        <f>SUM(F14:F21)</f>
        <v>379710</v>
      </c>
      <c r="G22" s="48">
        <f>SUM(G14:G21)</f>
        <v>25287</v>
      </c>
    </row>
    <row r="23" spans="2:7" s="95" customFormat="1">
      <c r="B23" s="200" t="s">
        <v>67</v>
      </c>
    </row>
    <row r="24" spans="2:7" s="95" customFormat="1">
      <c r="B24" s="295" t="s">
        <v>208</v>
      </c>
      <c r="C24" s="295"/>
      <c r="D24" s="295"/>
      <c r="E24" s="295"/>
      <c r="F24" s="295"/>
      <c r="G24" s="295"/>
    </row>
    <row r="25" spans="2:7" s="95" customFormat="1">
      <c r="B25" s="155"/>
    </row>
    <row r="26" spans="2:7" s="95" customFormat="1">
      <c r="B26" s="155"/>
    </row>
    <row r="27" spans="2:7" s="95" customFormat="1"/>
    <row r="28" spans="2:7" s="95" customFormat="1"/>
    <row r="29" spans="2:7" s="95" customFormat="1"/>
    <row r="30" spans="2:7" s="95" customFormat="1"/>
    <row r="31" spans="2:7" s="95" customFormat="1"/>
    <row r="32" spans="2:7" s="95" customFormat="1"/>
    <row r="33" spans="2:7" s="95" customFormat="1"/>
    <row r="34" spans="2:7" s="95" customFormat="1"/>
    <row r="35" spans="2:7" s="95" customFormat="1"/>
    <row r="36" spans="2:7" s="95" customFormat="1" ht="28.9" customHeight="1">
      <c r="B36" s="297" t="s">
        <v>269</v>
      </c>
      <c r="C36" s="297"/>
    </row>
    <row r="37" spans="2:7" s="95" customFormat="1">
      <c r="B37" s="80" t="s">
        <v>35</v>
      </c>
      <c r="C37" s="80">
        <v>2025</v>
      </c>
    </row>
    <row r="38" spans="2:7" s="95" customFormat="1" ht="20.45" customHeight="1">
      <c r="B38" s="46" t="s">
        <v>112</v>
      </c>
      <c r="C38" s="151">
        <v>81</v>
      </c>
    </row>
    <row r="39" spans="2:7" s="95" customFormat="1" ht="22.15" customHeight="1">
      <c r="B39" s="46" t="s">
        <v>87</v>
      </c>
      <c r="C39" s="151">
        <v>131</v>
      </c>
    </row>
    <row r="40" spans="2:7" s="95" customFormat="1" ht="21.6" customHeight="1">
      <c r="B40" s="46" t="s">
        <v>8</v>
      </c>
      <c r="C40" s="151">
        <v>64</v>
      </c>
    </row>
    <row r="41" spans="2:7" s="95" customFormat="1" ht="36" customHeight="1">
      <c r="B41" s="236" t="s">
        <v>122</v>
      </c>
      <c r="C41" s="151">
        <v>20</v>
      </c>
    </row>
    <row r="42" spans="2:7" s="95" customFormat="1" ht="31.9" customHeight="1">
      <c r="B42" s="236" t="s">
        <v>228</v>
      </c>
      <c r="C42" s="151">
        <v>11</v>
      </c>
    </row>
    <row r="43" spans="2:7" s="95" customFormat="1" ht="36" customHeight="1">
      <c r="B43" s="236" t="s">
        <v>114</v>
      </c>
      <c r="C43" s="151">
        <v>37</v>
      </c>
    </row>
    <row r="44" spans="2:7" s="95" customFormat="1">
      <c r="B44" s="46" t="s">
        <v>31</v>
      </c>
      <c r="C44" s="151">
        <v>6</v>
      </c>
    </row>
    <row r="45" spans="2:7" ht="35.450000000000003" customHeight="1">
      <c r="B45" s="236" t="s">
        <v>115</v>
      </c>
      <c r="C45" s="151">
        <v>8</v>
      </c>
      <c r="D45" s="95"/>
      <c r="E45" s="95"/>
    </row>
    <row r="46" spans="2:7">
      <c r="B46" s="80" t="s">
        <v>17</v>
      </c>
      <c r="C46" s="80">
        <f>SUM(C38:C45)</f>
        <v>358</v>
      </c>
      <c r="D46" s="95"/>
      <c r="E46" s="95"/>
    </row>
    <row r="47" spans="2:7">
      <c r="B47" s="202" t="s">
        <v>67</v>
      </c>
      <c r="C47" s="95"/>
      <c r="D47" s="95"/>
      <c r="E47" s="95"/>
      <c r="F47" s="95"/>
      <c r="G47" s="95"/>
    </row>
    <row r="48" spans="2:7">
      <c r="B48" s="95"/>
      <c r="C48" s="95"/>
      <c r="D48" s="95"/>
      <c r="E48" s="95"/>
      <c r="F48" s="95"/>
      <c r="G48" s="95"/>
    </row>
    <row r="49" spans="2:8">
      <c r="B49" s="95"/>
      <c r="C49" s="95"/>
      <c r="D49" s="95"/>
      <c r="E49" s="95"/>
      <c r="F49" s="95"/>
      <c r="G49" s="95"/>
    </row>
    <row r="50" spans="2:8">
      <c r="B50" s="95"/>
      <c r="C50" s="95"/>
      <c r="D50" s="95"/>
      <c r="E50" s="95"/>
      <c r="F50" s="95"/>
      <c r="G50" s="95"/>
    </row>
    <row r="51" spans="2:8">
      <c r="B51" s="95"/>
      <c r="C51" s="276" t="s">
        <v>27</v>
      </c>
      <c r="D51" s="276"/>
      <c r="E51" s="276"/>
      <c r="F51" s="276"/>
      <c r="G51" s="276"/>
      <c r="H51" s="276"/>
    </row>
    <row r="52" spans="2:8">
      <c r="B52" s="95"/>
      <c r="C52" s="95"/>
      <c r="D52" s="276" t="s">
        <v>91</v>
      </c>
      <c r="E52" s="276"/>
      <c r="F52" s="276"/>
      <c r="G52" s="276"/>
      <c r="H52" s="276"/>
    </row>
    <row r="53" spans="2:8">
      <c r="B53" s="95"/>
      <c r="C53" s="95"/>
      <c r="D53" s="95"/>
      <c r="E53" s="276" t="s">
        <v>104</v>
      </c>
      <c r="F53" s="276"/>
      <c r="G53" s="276"/>
      <c r="H53" s="103"/>
    </row>
    <row r="54" spans="2:8">
      <c r="B54" s="95"/>
      <c r="C54" s="95"/>
      <c r="D54" s="276" t="s">
        <v>229</v>
      </c>
      <c r="E54" s="276"/>
      <c r="F54" s="276"/>
      <c r="G54" s="276"/>
      <c r="H54" s="276"/>
    </row>
    <row r="55" spans="2:8">
      <c r="B55" s="95"/>
      <c r="C55" s="106"/>
      <c r="D55" s="290" t="s">
        <v>238</v>
      </c>
      <c r="E55" s="290"/>
      <c r="F55" s="290"/>
      <c r="G55" s="290"/>
      <c r="H55" s="290"/>
    </row>
    <row r="56" spans="2:8" s="95" customFormat="1" ht="30">
      <c r="D56" s="183" t="s">
        <v>230</v>
      </c>
      <c r="E56" s="190">
        <v>2024</v>
      </c>
      <c r="F56" s="190">
        <v>2025</v>
      </c>
      <c r="G56" s="190" t="s">
        <v>33</v>
      </c>
      <c r="H56" s="190" t="s">
        <v>34</v>
      </c>
    </row>
    <row r="57" spans="2:8" s="95" customFormat="1">
      <c r="B57" s="111"/>
      <c r="D57" s="191" t="s">
        <v>36</v>
      </c>
      <c r="E57" s="19">
        <v>317694</v>
      </c>
      <c r="F57" s="19">
        <v>335628</v>
      </c>
      <c r="G57" s="193">
        <f>F57-E57</f>
        <v>17934</v>
      </c>
      <c r="H57" s="194">
        <f>G57/E57</f>
        <v>5.6450546752535462E-2</v>
      </c>
    </row>
    <row r="58" spans="2:8" s="95" customFormat="1">
      <c r="B58" s="111"/>
      <c r="D58" s="191" t="s">
        <v>8</v>
      </c>
      <c r="E58" s="19">
        <v>332057</v>
      </c>
      <c r="F58" s="19">
        <v>413252</v>
      </c>
      <c r="G58" s="193">
        <f t="shared" ref="G58:G65" si="1">F58-E58</f>
        <v>81195</v>
      </c>
      <c r="H58" s="195">
        <f t="shared" ref="H58:H65" si="2">G58/E58</f>
        <v>0.24452127195029769</v>
      </c>
    </row>
    <row r="59" spans="2:8" s="95" customFormat="1">
      <c r="B59" s="111"/>
      <c r="D59" s="191" t="s">
        <v>14</v>
      </c>
      <c r="E59" s="19">
        <v>158079</v>
      </c>
      <c r="F59" s="19">
        <v>173992</v>
      </c>
      <c r="G59" s="193">
        <f t="shared" si="1"/>
        <v>15913</v>
      </c>
      <c r="H59" s="194">
        <f t="shared" si="2"/>
        <v>0.10066485744469537</v>
      </c>
    </row>
    <row r="60" spans="2:8" s="95" customFormat="1">
      <c r="D60" s="191" t="s">
        <v>87</v>
      </c>
      <c r="E60" s="19">
        <v>32334</v>
      </c>
      <c r="F60" s="19">
        <v>32888</v>
      </c>
      <c r="G60" s="193">
        <f t="shared" si="1"/>
        <v>554</v>
      </c>
      <c r="H60" s="194">
        <f t="shared" si="2"/>
        <v>1.713366734706501E-2</v>
      </c>
    </row>
    <row r="61" spans="2:8" s="95" customFormat="1">
      <c r="D61" s="191" t="s">
        <v>116</v>
      </c>
      <c r="E61" s="19">
        <v>3997</v>
      </c>
      <c r="F61" s="19">
        <v>11913</v>
      </c>
      <c r="G61" s="193">
        <f t="shared" si="1"/>
        <v>7916</v>
      </c>
      <c r="H61" s="194">
        <v>1</v>
      </c>
    </row>
    <row r="62" spans="2:8" s="95" customFormat="1">
      <c r="D62" s="191" t="s">
        <v>117</v>
      </c>
      <c r="E62" s="19">
        <v>4725</v>
      </c>
      <c r="F62" s="19">
        <v>6153</v>
      </c>
      <c r="G62" s="193">
        <f t="shared" si="1"/>
        <v>1428</v>
      </c>
      <c r="H62" s="194">
        <f t="shared" si="2"/>
        <v>0.30222222222222223</v>
      </c>
    </row>
    <row r="63" spans="2:8" s="95" customFormat="1" ht="30">
      <c r="D63" s="191" t="s">
        <v>114</v>
      </c>
      <c r="E63" s="19">
        <v>17943</v>
      </c>
      <c r="F63" s="19">
        <v>7474</v>
      </c>
      <c r="G63" s="193">
        <f t="shared" si="1"/>
        <v>-10469</v>
      </c>
      <c r="H63" s="194">
        <f t="shared" si="2"/>
        <v>-0.58345873042412078</v>
      </c>
    </row>
    <row r="64" spans="2:8" s="95" customFormat="1" ht="30">
      <c r="D64" s="191" t="s">
        <v>115</v>
      </c>
      <c r="E64" s="19">
        <v>0</v>
      </c>
      <c r="F64" s="192">
        <v>22843</v>
      </c>
      <c r="G64" s="193">
        <f t="shared" si="1"/>
        <v>22843</v>
      </c>
      <c r="H64" s="194">
        <v>1</v>
      </c>
    </row>
    <row r="65" spans="2:8" s="95" customFormat="1">
      <c r="D65" s="71" t="s">
        <v>17</v>
      </c>
      <c r="E65" s="72">
        <f>SUM(E57:E64)</f>
        <v>866829</v>
      </c>
      <c r="F65" s="72">
        <f>SUM(F57:F64)</f>
        <v>1004143</v>
      </c>
      <c r="G65" s="72">
        <f t="shared" si="1"/>
        <v>137314</v>
      </c>
      <c r="H65" s="196">
        <f t="shared" si="2"/>
        <v>0.15840955944021254</v>
      </c>
    </row>
    <row r="66" spans="2:8" ht="39" customHeight="1">
      <c r="B66" s="95"/>
      <c r="C66" s="95"/>
      <c r="D66" s="203" t="s">
        <v>67</v>
      </c>
      <c r="E66" s="95"/>
      <c r="F66" s="95"/>
      <c r="G66" s="95"/>
    </row>
    <row r="67" spans="2:8">
      <c r="B67" s="95"/>
    </row>
    <row r="68" spans="2:8">
      <c r="B68" s="95"/>
    </row>
    <row r="69" spans="2:8">
      <c r="B69" s="95"/>
    </row>
    <row r="70" spans="2:8">
      <c r="B70" s="95"/>
    </row>
    <row r="71" spans="2:8">
      <c r="B71" s="95"/>
    </row>
    <row r="72" spans="2:8">
      <c r="B72" s="95"/>
    </row>
    <row r="73" spans="2:8">
      <c r="B73" s="95"/>
    </row>
    <row r="74" spans="2:8">
      <c r="B74" s="95"/>
    </row>
    <row r="75" spans="2:8">
      <c r="B75" s="95"/>
    </row>
    <row r="76" spans="2:8" s="95" customFormat="1"/>
    <row r="77" spans="2:8" s="95" customFormat="1"/>
    <row r="78" spans="2:8" s="95" customFormat="1" ht="4.9000000000000004" customHeight="1"/>
    <row r="79" spans="2:8" s="95" customFormat="1"/>
    <row r="80" spans="2:8" s="95" customFormat="1"/>
    <row r="93" s="95" customFormat="1"/>
    <row r="94" s="95" customFormat="1"/>
    <row r="95" s="95" customFormat="1"/>
    <row r="96" s="95" customFormat="1"/>
    <row r="97" spans="1:12" s="95" customFormat="1"/>
    <row r="98" spans="1:12" s="95" customFormat="1"/>
    <row r="99" spans="1:12" s="95" customFormat="1"/>
    <row r="100" spans="1:12" s="95" customFormat="1"/>
    <row r="101" spans="1:12" s="95" customFormat="1"/>
    <row r="102" spans="1:12" s="95" customFormat="1"/>
    <row r="103" spans="1:12" s="95" customFormat="1"/>
    <row r="104" spans="1:12" s="95" customFormat="1">
      <c r="B104" s="276" t="s">
        <v>27</v>
      </c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</row>
    <row r="105" spans="1:12" s="95" customFormat="1">
      <c r="B105" s="276" t="s">
        <v>91</v>
      </c>
      <c r="C105" s="276"/>
      <c r="D105" s="276"/>
      <c r="E105" s="276"/>
      <c r="F105" s="276"/>
      <c r="G105" s="276"/>
      <c r="H105" s="276"/>
      <c r="I105" s="276"/>
      <c r="J105" s="276"/>
      <c r="K105" s="276"/>
      <c r="L105" s="276"/>
    </row>
    <row r="106" spans="1:12" s="95" customFormat="1">
      <c r="B106" s="276" t="s">
        <v>118</v>
      </c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</row>
    <row r="107" spans="1:12" s="95" customFormat="1">
      <c r="B107" s="276" t="s">
        <v>232</v>
      </c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</row>
    <row r="108" spans="1:12" ht="48" customHeight="1">
      <c r="A108" s="7" t="s">
        <v>119</v>
      </c>
      <c r="B108" s="7" t="s">
        <v>36</v>
      </c>
      <c r="C108" s="7" t="s">
        <v>5</v>
      </c>
      <c r="D108" s="7" t="s">
        <v>8</v>
      </c>
      <c r="E108" s="183" t="s">
        <v>90</v>
      </c>
      <c r="F108" s="183" t="s">
        <v>120</v>
      </c>
      <c r="G108" s="183" t="s">
        <v>110</v>
      </c>
      <c r="H108" s="183" t="s">
        <v>196</v>
      </c>
      <c r="I108" s="7" t="s">
        <v>87</v>
      </c>
      <c r="J108" s="183" t="s">
        <v>121</v>
      </c>
      <c r="K108" s="7" t="s">
        <v>16</v>
      </c>
    </row>
    <row r="109" spans="1:12">
      <c r="A109" s="189" t="s">
        <v>239</v>
      </c>
      <c r="B109" s="197">
        <v>111532</v>
      </c>
      <c r="C109" s="19">
        <v>0</v>
      </c>
      <c r="D109" s="198">
        <v>65021</v>
      </c>
      <c r="E109" s="19">
        <v>9557</v>
      </c>
      <c r="F109" s="19">
        <v>6176</v>
      </c>
      <c r="G109" s="198">
        <v>2286</v>
      </c>
      <c r="H109" s="198">
        <v>8002</v>
      </c>
      <c r="I109" s="187">
        <v>169796</v>
      </c>
      <c r="J109" s="187">
        <v>3339</v>
      </c>
      <c r="K109" s="201">
        <f>SUM(B109:J109)</f>
        <v>375709</v>
      </c>
    </row>
    <row r="110" spans="1:12">
      <c r="A110" s="189" t="s">
        <v>240</v>
      </c>
      <c r="B110" s="197">
        <v>103147</v>
      </c>
      <c r="C110" s="19">
        <v>0</v>
      </c>
      <c r="D110" s="19">
        <v>55844</v>
      </c>
      <c r="E110" s="19">
        <v>12661</v>
      </c>
      <c r="F110" s="19">
        <v>4336</v>
      </c>
      <c r="G110" s="198">
        <v>1971</v>
      </c>
      <c r="H110" s="198">
        <v>6198</v>
      </c>
      <c r="I110" s="198">
        <v>118993</v>
      </c>
      <c r="J110" s="198">
        <v>580</v>
      </c>
      <c r="K110" s="201">
        <f>SUM(B110:J110)</f>
        <v>303730</v>
      </c>
    </row>
    <row r="111" spans="1:12">
      <c r="A111" s="189" t="s">
        <v>241</v>
      </c>
      <c r="B111" s="199">
        <v>120949</v>
      </c>
      <c r="C111" s="19">
        <v>0</v>
      </c>
      <c r="D111" s="19">
        <v>53127</v>
      </c>
      <c r="E111" s="19">
        <v>10670</v>
      </c>
      <c r="F111" s="19">
        <v>1401</v>
      </c>
      <c r="G111" s="198">
        <v>1896</v>
      </c>
      <c r="H111" s="198">
        <v>8643</v>
      </c>
      <c r="I111" s="198">
        <v>124463</v>
      </c>
      <c r="J111" s="198">
        <v>3555</v>
      </c>
      <c r="K111" s="201">
        <f>SUM(B111:J111)</f>
        <v>324704</v>
      </c>
    </row>
    <row r="112" spans="1:12">
      <c r="A112" s="188" t="s">
        <v>16</v>
      </c>
      <c r="B112" s="48">
        <f>SUM(B109:B111)</f>
        <v>335628</v>
      </c>
      <c r="C112" s="48">
        <f t="shared" ref="C112:K112" si="3">SUM(C109:C111)</f>
        <v>0</v>
      </c>
      <c r="D112" s="48">
        <f t="shared" si="3"/>
        <v>173992</v>
      </c>
      <c r="E112" s="48">
        <f t="shared" si="3"/>
        <v>32888</v>
      </c>
      <c r="F112" s="48">
        <f t="shared" si="3"/>
        <v>11913</v>
      </c>
      <c r="G112" s="48">
        <f t="shared" si="3"/>
        <v>6153</v>
      </c>
      <c r="H112" s="48">
        <f t="shared" si="3"/>
        <v>22843</v>
      </c>
      <c r="I112" s="48">
        <f t="shared" si="3"/>
        <v>413252</v>
      </c>
      <c r="J112" s="48">
        <f t="shared" si="3"/>
        <v>7474</v>
      </c>
      <c r="K112" s="48">
        <f t="shared" si="3"/>
        <v>1004143</v>
      </c>
    </row>
    <row r="113" spans="1:11" s="95" customFormat="1">
      <c r="A113" s="202" t="s">
        <v>67</v>
      </c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</row>
    <row r="114" spans="1:11" s="95" customFormat="1"/>
    <row r="115" spans="1:11" s="95" customFormat="1"/>
    <row r="116" spans="1:11" s="95" customFormat="1"/>
    <row r="117" spans="1:11" s="95" customFormat="1"/>
    <row r="118" spans="1:11" s="95" customFormat="1"/>
    <row r="119" spans="1:11" s="95" customFormat="1"/>
    <row r="120" spans="1:11" s="95" customFormat="1"/>
    <row r="121" spans="1:11" s="95" customFormat="1"/>
    <row r="122" spans="1:11" s="95" customFormat="1"/>
    <row r="123" spans="1:11" s="95" customFormat="1"/>
    <row r="124" spans="1:11" s="95" customFormat="1"/>
    <row r="140" s="95" customFormat="1"/>
    <row r="141" s="95" customFormat="1"/>
    <row r="142" s="95" customFormat="1"/>
    <row r="143" s="95" customFormat="1"/>
    <row r="144" s="95" customFormat="1"/>
    <row r="145" spans="2:7" s="95" customFormat="1"/>
    <row r="146" spans="2:7" s="95" customFormat="1"/>
    <row r="147" spans="2:7" s="95" customFormat="1">
      <c r="B147" s="276" t="s">
        <v>27</v>
      </c>
      <c r="C147" s="276"/>
      <c r="D147" s="276"/>
      <c r="E147" s="276"/>
      <c r="F147" s="276"/>
    </row>
    <row r="148" spans="2:7" s="95" customFormat="1">
      <c r="B148" s="276" t="s">
        <v>101</v>
      </c>
      <c r="C148" s="276"/>
      <c r="D148" s="276"/>
      <c r="E148" s="276"/>
      <c r="F148" s="276"/>
    </row>
    <row r="149" spans="2:7" s="95" customFormat="1">
      <c r="B149" s="276" t="s">
        <v>104</v>
      </c>
      <c r="C149" s="276"/>
      <c r="D149" s="276"/>
      <c r="E149" s="276"/>
      <c r="F149" s="276"/>
    </row>
    <row r="150" spans="2:7" s="95" customFormat="1">
      <c r="B150" s="276" t="s">
        <v>267</v>
      </c>
      <c r="C150" s="276"/>
      <c r="D150" s="276"/>
      <c r="E150" s="276"/>
      <c r="F150" s="276"/>
    </row>
    <row r="151" spans="2:7" s="95" customFormat="1">
      <c r="B151" s="121"/>
      <c r="C151" s="121"/>
      <c r="D151" s="121"/>
      <c r="E151" s="121"/>
      <c r="F151" s="121"/>
    </row>
    <row r="152" spans="2:7">
      <c r="B152" s="80"/>
      <c r="C152" s="80">
        <v>2024</v>
      </c>
      <c r="D152" s="80">
        <v>2025</v>
      </c>
      <c r="E152" s="80" t="s">
        <v>213</v>
      </c>
      <c r="F152" s="80" t="s">
        <v>214</v>
      </c>
      <c r="G152" s="95"/>
    </row>
    <row r="153" spans="2:7">
      <c r="B153" s="46" t="s">
        <v>112</v>
      </c>
      <c r="C153" s="210">
        <v>73</v>
      </c>
      <c r="D153" s="151">
        <v>81</v>
      </c>
      <c r="E153" s="151">
        <f>D153-C153</f>
        <v>8</v>
      </c>
      <c r="F153" s="47">
        <f>E153/C153</f>
        <v>0.1095890410958904</v>
      </c>
      <c r="G153" s="95"/>
    </row>
    <row r="154" spans="2:7">
      <c r="B154" s="46" t="s">
        <v>212</v>
      </c>
      <c r="C154" s="210">
        <v>101</v>
      </c>
      <c r="D154" s="151">
        <v>131</v>
      </c>
      <c r="E154" s="151">
        <f t="shared" ref="E154:E161" si="4">D154-C154</f>
        <v>30</v>
      </c>
      <c r="F154" s="47">
        <f t="shared" ref="F154:F161" si="5">E154/C154</f>
        <v>0.29702970297029702</v>
      </c>
      <c r="G154" s="95"/>
    </row>
    <row r="155" spans="2:7">
      <c r="B155" s="46" t="s">
        <v>8</v>
      </c>
      <c r="C155" s="210">
        <v>52</v>
      </c>
      <c r="D155" s="151">
        <v>64</v>
      </c>
      <c r="E155" s="151">
        <f t="shared" si="4"/>
        <v>12</v>
      </c>
      <c r="F155" s="47">
        <f t="shared" si="5"/>
        <v>0.23076923076923078</v>
      </c>
      <c r="G155" s="95"/>
    </row>
    <row r="156" spans="2:7">
      <c r="B156" s="46" t="s">
        <v>122</v>
      </c>
      <c r="C156" s="210">
        <v>18</v>
      </c>
      <c r="D156" s="151">
        <v>20</v>
      </c>
      <c r="E156" s="151">
        <f t="shared" si="4"/>
        <v>2</v>
      </c>
      <c r="F156" s="47">
        <f t="shared" si="5"/>
        <v>0.1111111111111111</v>
      </c>
      <c r="G156" s="95"/>
    </row>
    <row r="157" spans="2:7">
      <c r="B157" s="46" t="s">
        <v>113</v>
      </c>
      <c r="C157" s="210">
        <v>3</v>
      </c>
      <c r="D157" s="151">
        <v>11</v>
      </c>
      <c r="E157" s="151">
        <f t="shared" si="4"/>
        <v>8</v>
      </c>
      <c r="F157" s="47">
        <f t="shared" si="5"/>
        <v>2.6666666666666665</v>
      </c>
      <c r="G157" s="95"/>
    </row>
    <row r="158" spans="2:7">
      <c r="B158" s="46" t="s">
        <v>114</v>
      </c>
      <c r="C158" s="210">
        <v>18</v>
      </c>
      <c r="D158" s="151">
        <v>37</v>
      </c>
      <c r="E158" s="151">
        <f t="shared" si="4"/>
        <v>19</v>
      </c>
      <c r="F158" s="47">
        <f t="shared" si="5"/>
        <v>1.0555555555555556</v>
      </c>
      <c r="G158" s="95"/>
    </row>
    <row r="159" spans="2:7">
      <c r="B159" s="46" t="s">
        <v>31</v>
      </c>
      <c r="C159" s="210">
        <v>9</v>
      </c>
      <c r="D159" s="151">
        <v>6</v>
      </c>
      <c r="E159" s="151">
        <f t="shared" si="4"/>
        <v>-3</v>
      </c>
      <c r="F159" s="47">
        <v>1</v>
      </c>
      <c r="G159" s="95"/>
    </row>
    <row r="160" spans="2:7">
      <c r="B160" s="46" t="s">
        <v>123</v>
      </c>
      <c r="C160" s="210">
        <v>1</v>
      </c>
      <c r="D160" s="151">
        <v>8</v>
      </c>
      <c r="E160" s="151">
        <f t="shared" si="4"/>
        <v>7</v>
      </c>
      <c r="F160" s="47">
        <v>1</v>
      </c>
      <c r="G160" s="95"/>
    </row>
    <row r="161" spans="2:7">
      <c r="B161" s="80" t="s">
        <v>17</v>
      </c>
      <c r="C161" s="49">
        <f>SUM(C153:C160)</f>
        <v>275</v>
      </c>
      <c r="D161" s="80">
        <f>SUM(D153:D160)</f>
        <v>358</v>
      </c>
      <c r="E161" s="80">
        <f t="shared" si="4"/>
        <v>83</v>
      </c>
      <c r="F161" s="50">
        <f t="shared" si="5"/>
        <v>0.30181818181818182</v>
      </c>
      <c r="G161" s="95"/>
    </row>
    <row r="162" spans="2:7" s="95" customFormat="1">
      <c r="B162" s="203" t="s">
        <v>67</v>
      </c>
    </row>
    <row r="163" spans="2:7" s="95" customFormat="1">
      <c r="B163" s="203"/>
    </row>
    <row r="164" spans="2:7" s="95" customFormat="1">
      <c r="B164" s="203"/>
    </row>
    <row r="165" spans="2:7" s="95" customFormat="1">
      <c r="B165" s="203"/>
    </row>
    <row r="166" spans="2:7" s="95" customFormat="1">
      <c r="B166" s="203"/>
    </row>
    <row r="167" spans="2:7" s="95" customFormat="1">
      <c r="B167" s="111"/>
    </row>
    <row r="168" spans="2:7" s="95" customFormat="1">
      <c r="B168" s="296"/>
      <c r="C168" s="296"/>
      <c r="D168" s="296"/>
      <c r="E168" s="296"/>
      <c r="F168" s="296"/>
    </row>
    <row r="169" spans="2:7" s="95" customFormat="1">
      <c r="B169" s="204"/>
      <c r="C169" s="204"/>
      <c r="D169" s="204"/>
      <c r="E169" s="204"/>
      <c r="F169" s="204"/>
    </row>
    <row r="170" spans="2:7" s="95" customFormat="1">
      <c r="B170" s="204"/>
      <c r="C170" s="204"/>
      <c r="D170" s="204"/>
      <c r="E170" s="204"/>
      <c r="F170" s="204"/>
    </row>
    <row r="171" spans="2:7" s="95" customFormat="1"/>
    <row r="172" spans="2:7" s="95" customFormat="1"/>
    <row r="173" spans="2:7" s="95" customFormat="1"/>
    <row r="174" spans="2:7" s="95" customFormat="1"/>
    <row r="175" spans="2:7" s="95" customFormat="1"/>
    <row r="176" spans="2:7" s="95" customFormat="1"/>
    <row r="177" s="95" customFormat="1"/>
    <row r="178" s="95" customFormat="1"/>
    <row r="179" s="95" customFormat="1"/>
    <row r="180" s="95" customFormat="1"/>
    <row r="181" s="95" customFormat="1"/>
    <row r="182" s="95" customFormat="1"/>
    <row r="183" s="95" customFormat="1"/>
    <row r="184" s="95" customFormat="1"/>
    <row r="185" s="95" customFormat="1"/>
    <row r="186" s="95" customFormat="1"/>
    <row r="187" s="95" customFormat="1"/>
    <row r="188" s="95" customFormat="1"/>
    <row r="189" s="95" customFormat="1"/>
    <row r="190" s="95" customFormat="1"/>
    <row r="191" s="95" customFormat="1"/>
    <row r="192" s="95" customFormat="1"/>
    <row r="193" s="95" customFormat="1"/>
    <row r="194" s="95" customFormat="1"/>
    <row r="195" s="95" customFormat="1"/>
    <row r="196" s="95" customFormat="1"/>
    <row r="197" s="95" customFormat="1"/>
    <row r="198" s="95" customFormat="1"/>
    <row r="199" s="95" customFormat="1"/>
    <row r="200" s="95" customFormat="1"/>
    <row r="201" s="95" customFormat="1"/>
    <row r="202" s="95" customFormat="1"/>
    <row r="203" s="95" customFormat="1"/>
    <row r="204" s="95" customFormat="1"/>
    <row r="205" s="95" customFormat="1"/>
    <row r="206" s="95" customFormat="1"/>
    <row r="207" s="95" customFormat="1"/>
    <row r="208" s="95" customFormat="1"/>
    <row r="209" spans="4:4" s="95" customFormat="1"/>
    <row r="210" spans="4:4" s="95" customFormat="1"/>
    <row r="211" spans="4:4" s="95" customFormat="1"/>
    <row r="212" spans="4:4" s="95" customFormat="1"/>
    <row r="213" spans="4:4" s="95" customFormat="1"/>
    <row r="214" spans="4:4" s="95" customFormat="1"/>
    <row r="215" spans="4:4" s="95" customFormat="1"/>
    <row r="219" spans="4:4">
      <c r="D219" t="s">
        <v>58</v>
      </c>
    </row>
  </sheetData>
  <mergeCells count="20">
    <mergeCell ref="B36:C36"/>
    <mergeCell ref="C51:H51"/>
    <mergeCell ref="D52:H52"/>
    <mergeCell ref="E53:G53"/>
    <mergeCell ref="D54:H54"/>
    <mergeCell ref="D55:H55"/>
    <mergeCell ref="B150:F150"/>
    <mergeCell ref="B168:F168"/>
    <mergeCell ref="B147:F147"/>
    <mergeCell ref="B148:F148"/>
    <mergeCell ref="B149:F149"/>
    <mergeCell ref="B105:L105"/>
    <mergeCell ref="B106:L106"/>
    <mergeCell ref="B107:L107"/>
    <mergeCell ref="B104:L104"/>
    <mergeCell ref="B8:G8"/>
    <mergeCell ref="B9:G9"/>
    <mergeCell ref="B10:G10"/>
    <mergeCell ref="B11:G11"/>
    <mergeCell ref="B24:G24"/>
  </mergeCells>
  <pageMargins left="0.7" right="0.7" top="0.75" bottom="0.75" header="0.3" footer="0.3"/>
  <pageSetup scale="57" fitToHeight="0" orientation="landscape" r:id="rId1"/>
  <rowBreaks count="3" manualBreakCount="3">
    <brk id="49" max="10" man="1"/>
    <brk id="99" max="10" man="1"/>
    <brk id="143" max="10" man="1"/>
  </rowBreaks>
  <ignoredErrors>
    <ignoredError sqref="C161:D161 C46" formulaRange="1"/>
    <ignoredError sqref="E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Presentación</vt:lpstr>
      <vt:lpstr>RESUMEN</vt:lpstr>
      <vt:lpstr>EMBARCACIONES </vt:lpstr>
      <vt:lpstr>Representacion porcentual buque</vt:lpstr>
      <vt:lpstr>COMPARATIVO EMB.</vt:lpstr>
      <vt:lpstr>CONTENEDORES TEUS</vt:lpstr>
      <vt:lpstr>Contenedores. por unidad Ref.</vt:lpstr>
      <vt:lpstr>CARGAS G.</vt:lpstr>
      <vt:lpstr>PASAJEROS</vt:lpstr>
      <vt:lpstr>'CARGAS G.'!Área_de_impresión</vt:lpstr>
      <vt:lpstr>'COMPARATIVO EMB.'!Área_de_impresión</vt:lpstr>
      <vt:lpstr>'CONTENEDORES TEUS'!Área_de_impresión</vt:lpstr>
      <vt:lpstr>'Contenedores. por unidad Ref.'!Área_de_impresión</vt:lpstr>
      <vt:lpstr>'EMBARCACIONES '!Área_de_impresión</vt:lpstr>
      <vt:lpstr>PASAJEROS!Área_de_impresión</vt:lpstr>
      <vt:lpstr>Presentación!Área_de_impresión</vt:lpstr>
      <vt:lpstr>'Representacion porcentual buque'!Área_de_impresión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CELERKY BENITEZ MEDRANO</dc:creator>
  <cp:lastModifiedBy>CELERKY BENITEZ MEDRANO</cp:lastModifiedBy>
  <cp:lastPrinted>2025-04-23T13:37:18Z</cp:lastPrinted>
  <dcterms:created xsi:type="dcterms:W3CDTF">2023-01-12T15:54:36Z</dcterms:created>
  <dcterms:modified xsi:type="dcterms:W3CDTF">2025-05-02T17:17:11Z</dcterms:modified>
</cp:coreProperties>
</file>