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P200516\Desktop\Reportes por areas\Planificacion y Desarrollo\Datos Estadisticos\"/>
    </mc:Choice>
  </mc:AlternateContent>
  <xr:revisionPtr revIDLastSave="0" documentId="8_{1551F5FF-D53F-427B-823F-DF3BB6EF6D3A}" xr6:coauthVersionLast="47" xr6:coauthVersionMax="47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RESUMEN" sheetId="12" r:id="rId1"/>
    <sheet name="EMBARCACIONES " sheetId="1" r:id="rId2"/>
    <sheet name="Representacion porcentual buque" sheetId="8" r:id="rId3"/>
    <sheet name="COMPARATIVO EMB." sheetId="5" r:id="rId4"/>
    <sheet name="CONTENEDORES TEUS" sheetId="3" r:id="rId5"/>
    <sheet name="Contenedores. por unidad Ref." sheetId="15" r:id="rId6"/>
    <sheet name="CARGAS G." sheetId="4" r:id="rId7"/>
    <sheet name="PASAJEROS" sheetId="14" r:id="rId8"/>
  </sheets>
  <definedNames>
    <definedName name="_xlnm._FilterDatabase" localSheetId="5" hidden="1">'Contenedores. por unidad Ref.'!$A$61:$X$69</definedName>
    <definedName name="_xlnm._FilterDatabase" localSheetId="1" hidden="1">'EMBARCACIONES '!$B$8:$N$33</definedName>
    <definedName name="_xlnm.Print_Area" localSheetId="6">'CARGAS G.'!$A$1:$V$117</definedName>
    <definedName name="_xlnm.Print_Area" localSheetId="3">'COMPARATIVO EMB.'!$A$1:$N$51</definedName>
    <definedName name="_xlnm.Print_Area" localSheetId="4">'CONTENEDORES TEUS'!$A$1:$L$153</definedName>
    <definedName name="_xlnm.Print_Area" localSheetId="5">'Contenedores. por unidad Ref.'!$A$1:$U$113</definedName>
    <definedName name="_xlnm.Print_Area" localSheetId="1">'EMBARCACIONES '!$A$2:$N$66</definedName>
    <definedName name="_xlnm.Print_Area" localSheetId="7">PASAJEROS!$A$1:$K$100</definedName>
    <definedName name="_xlnm.Print_Area" localSheetId="2">'Representacion porcentual buque'!$A$1:$N$62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B19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2" i="4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D25" i="15"/>
  <c r="D95" i="3"/>
  <c r="D96" i="3" s="1"/>
  <c r="C95" i="3"/>
  <c r="D92" i="3"/>
  <c r="C92" i="3"/>
  <c r="D87" i="3"/>
  <c r="C87" i="3"/>
  <c r="D82" i="3"/>
  <c r="C82" i="3"/>
  <c r="D8" i="12"/>
  <c r="E6" i="12"/>
  <c r="D6" i="12"/>
  <c r="D82" i="4"/>
  <c r="B87" i="4"/>
  <c r="B57" i="4"/>
  <c r="D10" i="12" s="1"/>
  <c r="B52" i="4"/>
  <c r="B45" i="4"/>
  <c r="C96" i="3" l="1"/>
  <c r="E96" i="3" s="1"/>
  <c r="F96" i="3" s="1"/>
  <c r="D126" i="3"/>
  <c r="E91" i="3"/>
  <c r="F91" i="3" s="1"/>
  <c r="E92" i="3"/>
  <c r="F92" i="3" s="1"/>
  <c r="E93" i="3"/>
  <c r="F93" i="3" s="1"/>
  <c r="E94" i="3"/>
  <c r="F94" i="3" s="1"/>
  <c r="E95" i="3"/>
  <c r="F95" i="3" s="1"/>
  <c r="E90" i="3"/>
  <c r="F90" i="3" s="1"/>
  <c r="E86" i="3"/>
  <c r="F86" i="3" s="1"/>
  <c r="E87" i="3"/>
  <c r="F87" i="3" s="1"/>
  <c r="E85" i="3"/>
  <c r="F85" i="3" s="1"/>
  <c r="E81" i="3"/>
  <c r="F81" i="3" s="1"/>
  <c r="E82" i="3"/>
  <c r="F82" i="3" s="1"/>
  <c r="E80" i="3"/>
  <c r="F80" i="3" s="1"/>
  <c r="D98" i="3"/>
  <c r="E14" i="12" s="1"/>
  <c r="U85" i="15"/>
  <c r="T85" i="15"/>
  <c r="H20" i="3"/>
  <c r="H21" i="3"/>
  <c r="H23" i="3"/>
  <c r="H24" i="3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D68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D51" i="15"/>
  <c r="H15" i="3"/>
  <c r="H14" i="3"/>
  <c r="C126" i="3"/>
  <c r="C98" i="3" l="1"/>
  <c r="D14" i="12" s="1"/>
  <c r="E98" i="3"/>
  <c r="F98" i="3" s="1"/>
  <c r="C71" i="14"/>
  <c r="D71" i="14"/>
  <c r="E71" i="14"/>
  <c r="F71" i="14"/>
  <c r="G71" i="14"/>
  <c r="H71" i="14"/>
  <c r="I71" i="14"/>
  <c r="J71" i="14"/>
  <c r="B71" i="14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7" i="8"/>
  <c r="D72" i="4" l="1"/>
  <c r="D86" i="4"/>
  <c r="D81" i="4"/>
  <c r="F14" i="12" l="1"/>
  <c r="D95" i="4"/>
  <c r="E95" i="4" s="1"/>
  <c r="D96" i="4"/>
  <c r="E96" i="4" s="1"/>
  <c r="D94" i="4"/>
  <c r="E94" i="4" s="1"/>
  <c r="E81" i="4" l="1"/>
  <c r="G24" i="4"/>
  <c r="H24" i="4"/>
  <c r="U23" i="4"/>
  <c r="U22" i="4"/>
  <c r="D22" i="3"/>
  <c r="E22" i="3"/>
  <c r="F22" i="3"/>
  <c r="G22" i="3"/>
  <c r="C22" i="3"/>
  <c r="H22" i="3" s="1"/>
  <c r="D95" i="14" l="1"/>
  <c r="E18" i="12" s="1"/>
  <c r="C95" i="14"/>
  <c r="D18" i="12" s="1"/>
  <c r="E94" i="14"/>
  <c r="E93" i="14"/>
  <c r="E92" i="14"/>
  <c r="F92" i="14" s="1"/>
  <c r="E91" i="14"/>
  <c r="F91" i="14" s="1"/>
  <c r="E90" i="14"/>
  <c r="F90" i="14" s="1"/>
  <c r="E89" i="14"/>
  <c r="F89" i="14" s="1"/>
  <c r="E88" i="14"/>
  <c r="F88" i="14" s="1"/>
  <c r="E87" i="14"/>
  <c r="F87" i="14" s="1"/>
  <c r="K70" i="14"/>
  <c r="K69" i="14"/>
  <c r="K68" i="14"/>
  <c r="F55" i="14"/>
  <c r="E16" i="12" s="1"/>
  <c r="E55" i="14"/>
  <c r="D16" i="12" s="1"/>
  <c r="G54" i="14"/>
  <c r="G53" i="14"/>
  <c r="H53" i="14" s="1"/>
  <c r="G52" i="14"/>
  <c r="H52" i="14" s="1"/>
  <c r="G51" i="14"/>
  <c r="G50" i="14"/>
  <c r="H50" i="14" s="1"/>
  <c r="G49" i="14"/>
  <c r="H49" i="14" s="1"/>
  <c r="G48" i="14"/>
  <c r="H48" i="14" s="1"/>
  <c r="G47" i="14"/>
  <c r="H47" i="14" s="1"/>
  <c r="G22" i="14"/>
  <c r="F22" i="14"/>
  <c r="D22" i="14"/>
  <c r="C22" i="14"/>
  <c r="E21" i="14"/>
  <c r="E20" i="14"/>
  <c r="E19" i="14"/>
  <c r="E18" i="14"/>
  <c r="E17" i="14"/>
  <c r="E16" i="14"/>
  <c r="E15" i="14"/>
  <c r="E14" i="14"/>
  <c r="F16" i="12" l="1"/>
  <c r="F18" i="12"/>
  <c r="K71" i="14"/>
  <c r="G55" i="14"/>
  <c r="H55" i="14" s="1"/>
  <c r="E95" i="14"/>
  <c r="F95" i="14" s="1"/>
  <c r="E22" i="14"/>
  <c r="N9" i="1" l="1"/>
  <c r="D56" i="4" l="1"/>
  <c r="E56" i="4" s="1"/>
  <c r="D55" i="4"/>
  <c r="E55" i="4" s="1"/>
  <c r="D49" i="4"/>
  <c r="E49" i="4" s="1"/>
  <c r="D50" i="4"/>
  <c r="E50" i="4" s="1"/>
  <c r="D51" i="4"/>
  <c r="E51" i="4" s="1"/>
  <c r="D48" i="4"/>
  <c r="E48" i="4" s="1"/>
  <c r="D42" i="4"/>
  <c r="E42" i="4" s="1"/>
  <c r="D43" i="4"/>
  <c r="E43" i="4" s="1"/>
  <c r="D44" i="4"/>
  <c r="E44" i="4" s="1"/>
  <c r="D41" i="4"/>
  <c r="E41" i="4" s="1"/>
  <c r="E124" i="3"/>
  <c r="F124" i="3" s="1"/>
  <c r="E125" i="3"/>
  <c r="F125" i="3" s="1"/>
  <c r="E123" i="3"/>
  <c r="F123" i="3" s="1"/>
  <c r="C24" i="4" l="1"/>
  <c r="D24" i="4"/>
  <c r="E24" i="4"/>
  <c r="F24" i="4"/>
  <c r="I24" i="4"/>
  <c r="J24" i="4"/>
  <c r="K24" i="4"/>
  <c r="L24" i="4"/>
  <c r="M24" i="4"/>
  <c r="N24" i="4"/>
  <c r="P24" i="4"/>
  <c r="Q24" i="4"/>
  <c r="R24" i="4"/>
  <c r="S24" i="4"/>
  <c r="T24" i="4"/>
  <c r="B24" i="4"/>
  <c r="B26" i="4" l="1"/>
  <c r="R26" i="4"/>
  <c r="M26" i="4"/>
  <c r="L26" i="4"/>
  <c r="K26" i="4"/>
  <c r="J26" i="4"/>
  <c r="I26" i="4"/>
  <c r="T26" i="4"/>
  <c r="H26" i="4"/>
  <c r="S26" i="4"/>
  <c r="G26" i="4"/>
  <c r="F26" i="4"/>
  <c r="E26" i="4"/>
  <c r="Q26" i="4"/>
  <c r="P26" i="4"/>
  <c r="D26" i="4"/>
  <c r="O26" i="4"/>
  <c r="C26" i="4"/>
  <c r="N26" i="4"/>
  <c r="E44" i="5"/>
  <c r="F44" i="5" s="1"/>
  <c r="B59" i="4" l="1"/>
  <c r="D12" i="12" s="1"/>
  <c r="N27" i="1"/>
  <c r="C65" i="1"/>
  <c r="G14" i="12" l="1"/>
  <c r="G16" i="12"/>
  <c r="G18" i="12"/>
  <c r="E27" i="5" l="1"/>
  <c r="F27" i="5" s="1"/>
  <c r="E28" i="5"/>
  <c r="F28" i="5" s="1"/>
  <c r="E29" i="5"/>
  <c r="F29" i="5" s="1"/>
  <c r="E30" i="5"/>
  <c r="F30" i="5" s="1"/>
  <c r="E31" i="5"/>
  <c r="F31" i="5" s="1"/>
  <c r="E32" i="5"/>
  <c r="E33" i="5"/>
  <c r="F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5" i="5"/>
  <c r="F45" i="5" s="1"/>
  <c r="E46" i="5"/>
  <c r="F46" i="5" s="1"/>
  <c r="E47" i="5"/>
  <c r="F47" i="5" s="1"/>
  <c r="E48" i="5"/>
  <c r="F48" i="5" s="1"/>
  <c r="E26" i="5"/>
  <c r="F26" i="5" s="1"/>
  <c r="C49" i="5"/>
  <c r="D49" i="5"/>
  <c r="N12" i="5"/>
  <c r="E49" i="5" l="1"/>
  <c r="F49" i="5" s="1"/>
  <c r="N13" i="5" l="1"/>
  <c r="F5" i="12" s="1"/>
  <c r="G5" i="12" s="1"/>
  <c r="B97" i="4" l="1"/>
  <c r="U9" i="4" l="1"/>
  <c r="U10" i="4"/>
  <c r="U11" i="4"/>
  <c r="U8" i="4"/>
  <c r="U12" i="4" l="1"/>
  <c r="C30" i="8"/>
  <c r="D32" i="1"/>
  <c r="N21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8" i="1"/>
  <c r="N29" i="1"/>
  <c r="N30" i="1"/>
  <c r="N31" i="1"/>
  <c r="C97" i="4" l="1"/>
  <c r="E72" i="4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3" i="4"/>
  <c r="E83" i="4" s="1"/>
  <c r="D84" i="4"/>
  <c r="E84" i="4" s="1"/>
  <c r="D85" i="4"/>
  <c r="E86" i="4"/>
  <c r="D71" i="4"/>
  <c r="C87" i="4"/>
  <c r="D87" i="4" s="1"/>
  <c r="C45" i="4"/>
  <c r="F6" i="12" s="1"/>
  <c r="G6" i="12" s="1"/>
  <c r="U15" i="4"/>
  <c r="C57" i="4"/>
  <c r="U16" i="4"/>
  <c r="U17" i="4"/>
  <c r="U18" i="4"/>
  <c r="H43" i="3"/>
  <c r="H44" i="3"/>
  <c r="H42" i="3"/>
  <c r="D45" i="3"/>
  <c r="E45" i="3"/>
  <c r="F45" i="3"/>
  <c r="G45" i="3"/>
  <c r="C45" i="3"/>
  <c r="G25" i="3"/>
  <c r="F25" i="3"/>
  <c r="E25" i="3"/>
  <c r="D25" i="3"/>
  <c r="C25" i="3"/>
  <c r="G16" i="3"/>
  <c r="F16" i="3"/>
  <c r="E16" i="3"/>
  <c r="D16" i="3"/>
  <c r="C16" i="3"/>
  <c r="G10" i="3"/>
  <c r="F10" i="3"/>
  <c r="E10" i="3"/>
  <c r="D10" i="3"/>
  <c r="C10" i="3"/>
  <c r="H9" i="3"/>
  <c r="H8" i="3"/>
  <c r="C52" i="4"/>
  <c r="E10" i="12" l="1"/>
  <c r="F10" i="12" s="1"/>
  <c r="G10" i="12" s="1"/>
  <c r="F8" i="12"/>
  <c r="G8" i="12" s="1"/>
  <c r="E8" i="12"/>
  <c r="H25" i="3"/>
  <c r="U19" i="4"/>
  <c r="E126" i="3"/>
  <c r="F126" i="3" s="1"/>
  <c r="C59" i="4"/>
  <c r="U24" i="4"/>
  <c r="H45" i="3"/>
  <c r="E26" i="3"/>
  <c r="E28" i="3" s="1"/>
  <c r="F26" i="3"/>
  <c r="F28" i="3" s="1"/>
  <c r="E87" i="4"/>
  <c r="D97" i="4"/>
  <c r="E97" i="4" s="1"/>
  <c r="D45" i="4"/>
  <c r="H10" i="3"/>
  <c r="G26" i="3"/>
  <c r="G28" i="3" s="1"/>
  <c r="H16" i="3"/>
  <c r="C26" i="3"/>
  <c r="D26" i="3"/>
  <c r="D28" i="3" s="1"/>
  <c r="J8" i="5"/>
  <c r="K8" i="5" s="1"/>
  <c r="E12" i="12" l="1"/>
  <c r="F12" i="12" s="1"/>
  <c r="G12" i="12" s="1"/>
  <c r="H26" i="3"/>
  <c r="H28" i="3" s="1"/>
  <c r="C28" i="3"/>
  <c r="U26" i="4"/>
  <c r="E45" i="4"/>
  <c r="D57" i="4" l="1"/>
  <c r="E57" i="4" s="1"/>
  <c r="D52" i="4" l="1"/>
  <c r="E52" i="4" l="1"/>
  <c r="D59" i="4"/>
  <c r="E59" i="4" s="1"/>
  <c r="E32" i="1"/>
  <c r="F32" i="1"/>
  <c r="G32" i="1"/>
  <c r="H32" i="1"/>
  <c r="I32" i="1"/>
  <c r="J32" i="1"/>
  <c r="K32" i="1"/>
  <c r="L32" i="1"/>
  <c r="M32" i="1"/>
  <c r="C32" i="1"/>
  <c r="D30" i="8"/>
  <c r="E30" i="8"/>
  <c r="F30" i="8"/>
  <c r="G30" i="8"/>
  <c r="H30" i="8"/>
  <c r="I30" i="8"/>
  <c r="J30" i="8"/>
  <c r="K30" i="8"/>
  <c r="L30" i="8"/>
  <c r="B30" i="8"/>
  <c r="N32" i="1" l="1"/>
  <c r="M30" i="8" l="1"/>
  <c r="N7" i="8" l="1"/>
  <c r="N25" i="8"/>
  <c r="N13" i="8"/>
  <c r="N26" i="8"/>
  <c r="N14" i="8"/>
  <c r="N28" i="8"/>
  <c r="N16" i="8"/>
  <c r="N29" i="8"/>
  <c r="N17" i="8"/>
  <c r="N30" i="8"/>
  <c r="N19" i="8"/>
  <c r="N8" i="8"/>
  <c r="N9" i="8"/>
  <c r="N21" i="8"/>
  <c r="N22" i="8"/>
  <c r="N23" i="8"/>
  <c r="N24" i="8"/>
  <c r="N15" i="8"/>
  <c r="N18" i="8"/>
  <c r="N20" i="8"/>
  <c r="N10" i="8"/>
  <c r="N11" i="8"/>
  <c r="N12" i="8"/>
  <c r="N27" i="8"/>
  <c r="C36" i="14"/>
</calcChain>
</file>

<file path=xl/sharedStrings.xml><?xml version="1.0" encoding="utf-8"?>
<sst xmlns="http://schemas.openxmlformats.org/spreadsheetml/2006/main" count="720" uniqueCount="270">
  <si>
    <t>PUERTOS Y TERMINALES</t>
  </si>
  <si>
    <t>ARROYO BARRIL</t>
  </si>
  <si>
    <t>AZUA</t>
  </si>
  <si>
    <t>BARAHONA</t>
  </si>
  <si>
    <t>BOCA CHICA</t>
  </si>
  <si>
    <t>CAP CANA</t>
  </si>
  <si>
    <t>CAUCEDO</t>
  </si>
  <si>
    <t>LA CANA</t>
  </si>
  <si>
    <t>LA ROMANA</t>
  </si>
  <si>
    <t>MANZANILLO</t>
  </si>
  <si>
    <t>PEDERNALES</t>
  </si>
  <si>
    <t>PLAZA MARINA</t>
  </si>
  <si>
    <t>PUERTO PLATA</t>
  </si>
  <si>
    <t>PUNTA CATALINA</t>
  </si>
  <si>
    <t>SANTA BÁRBARA</t>
  </si>
  <si>
    <t>SANTO DOMINGO</t>
  </si>
  <si>
    <t xml:space="preserve">TOTAL </t>
  </si>
  <si>
    <t>TOTAL</t>
  </si>
  <si>
    <t>GRANELEROS</t>
  </si>
  <si>
    <t>TANQUEROS</t>
  </si>
  <si>
    <t>CRUCEROS</t>
  </si>
  <si>
    <t>PESQUEROS</t>
  </si>
  <si>
    <t>REMOLCADORES</t>
  </si>
  <si>
    <t>BARCAZAS</t>
  </si>
  <si>
    <t>YATES</t>
  </si>
  <si>
    <t>DRAGAS / OTROS</t>
  </si>
  <si>
    <t>FERRIE</t>
  </si>
  <si>
    <t>AUTORIDAD PORTUARIA DOMINICANA</t>
  </si>
  <si>
    <t xml:space="preserve">Resumen </t>
  </si>
  <si>
    <t>Variación</t>
  </si>
  <si>
    <t>Embarcaciones</t>
  </si>
  <si>
    <t>ISLAS CATALINA</t>
  </si>
  <si>
    <t>SAN PEDRO DE MACORÍS</t>
  </si>
  <si>
    <t>Variación Absoluta</t>
  </si>
  <si>
    <t>Variación Porcentual</t>
  </si>
  <si>
    <t xml:space="preserve">PUERTOS </t>
  </si>
  <si>
    <t>AMBER COVE</t>
  </si>
  <si>
    <t>TEUs DE IMPORTACIÓN</t>
  </si>
  <si>
    <t>CARGADOS</t>
  </si>
  <si>
    <t>VACIOS</t>
  </si>
  <si>
    <t>TEUs DE EXPORTACIÓN</t>
  </si>
  <si>
    <t>TEUs EN TRÁNSITO</t>
  </si>
  <si>
    <t>ENTRADA</t>
  </si>
  <si>
    <t>SALIDA</t>
  </si>
  <si>
    <t>EXPORTACIÓN</t>
  </si>
  <si>
    <t>TRÁNSITO</t>
  </si>
  <si>
    <t>IMPORTACIÓN</t>
  </si>
  <si>
    <t>LUPERÓN</t>
  </si>
  <si>
    <t xml:space="preserve"> CARGA GRAL. SUELTA</t>
  </si>
  <si>
    <t xml:space="preserve"> CARGA GRAL. CONTENERIZADA</t>
  </si>
  <si>
    <t xml:space="preserve"> CARGA GRANEL SÓLIDA</t>
  </si>
  <si>
    <t>CARGA GRANEL LÍQUIDA</t>
  </si>
  <si>
    <t>TOTAL IMPORTACIÓN</t>
  </si>
  <si>
    <t xml:space="preserve"> SALIDA</t>
  </si>
  <si>
    <t xml:space="preserve">  </t>
  </si>
  <si>
    <t>CONCEPTO</t>
  </si>
  <si>
    <t xml:space="preserve">IMPORTACIÓN </t>
  </si>
  <si>
    <t xml:space="preserve">EXPORTACIÓN </t>
  </si>
  <si>
    <t xml:space="preserve"> </t>
  </si>
  <si>
    <t>AUTORIDAD PORTURIA DOMINICANA</t>
  </si>
  <si>
    <t xml:space="preserve">PORCENTUAL </t>
  </si>
  <si>
    <t xml:space="preserve">TOTAL TÁNSITO </t>
  </si>
  <si>
    <t>TOTAL EXPORTACÓN</t>
  </si>
  <si>
    <t>VARIACIÓN ABSOLUTA</t>
  </si>
  <si>
    <t>V. ABSOLUTA</t>
  </si>
  <si>
    <t>V. PORCENTUAL</t>
  </si>
  <si>
    <t xml:space="preserve">MOVIMIENTO  DE EMBARCACIONES CLASIFICADAS POR PUERTOS Y TIPOS. </t>
  </si>
  <si>
    <t>*Cifras sujetas a rectificación.</t>
  </si>
  <si>
    <t>MOVIMIENTO DE CONTENEDORES POR PUERTOS  CARGADOS, VACÍOS  Y  EN CALIDAD DE TRÁNSITO</t>
  </si>
  <si>
    <t>Valor porcentual</t>
  </si>
  <si>
    <t>Valor absoluto</t>
  </si>
  <si>
    <t>VARIACIÓN PORCENTUAL</t>
  </si>
  <si>
    <t xml:space="preserve"> CARGA CONTENERIZADA</t>
  </si>
  <si>
    <t xml:space="preserve"> CARGA GENERAL  SUELTA</t>
  </si>
  <si>
    <t xml:space="preserve"> CARGA GENERAL SUELTA</t>
  </si>
  <si>
    <t>Cantidad de Embarcaciones</t>
  </si>
  <si>
    <t>Concepto</t>
  </si>
  <si>
    <t xml:space="preserve">MOVIMIENTO  DE EMBARCACIONES CLASIFICADAS POR PUERTOS </t>
  </si>
  <si>
    <t>*Valores expresado en (TEU)</t>
  </si>
  <si>
    <t>RÍO HAINA</t>
  </si>
  <si>
    <t>*Valores Expresados en Toneladas Métricas (T.M.)</t>
  </si>
  <si>
    <t>PUERTOS</t>
  </si>
  <si>
    <t>PORCENTAJE</t>
  </si>
  <si>
    <t>DIFERENCIAS</t>
  </si>
  <si>
    <t>CARGAS</t>
  </si>
  <si>
    <t>Puertos</t>
  </si>
  <si>
    <t>BAHÍA DE CALDERAS</t>
  </si>
  <si>
    <t>TAÍNO BAY</t>
  </si>
  <si>
    <t xml:space="preserve">LUPERÓN </t>
  </si>
  <si>
    <t>PESQUERO</t>
  </si>
  <si>
    <t xml:space="preserve">SANTA BÁRBARA </t>
  </si>
  <si>
    <t>ESTADÍSTICA. DIRECCIÓN DE PLANIFICACIÓN Y DESARROLLO</t>
  </si>
  <si>
    <t xml:space="preserve"> ESTADÍSTICA. DIRECCIÓN DE PLANIFICACIÓN Y DESARROLLO</t>
  </si>
  <si>
    <t>REM.</t>
  </si>
  <si>
    <t>Absoluta</t>
  </si>
  <si>
    <t>Porcentual</t>
  </si>
  <si>
    <t>CONTENEDORES (TEUS)</t>
  </si>
  <si>
    <t xml:space="preserve"> ESTADÍSTICA. DIRECCIÓN DE PLANIFICACIÓN Y DESAROLLO</t>
  </si>
  <si>
    <t>CARGA LÍQUIDA</t>
  </si>
  <si>
    <t xml:space="preserve"> CARGA SÓLIDA</t>
  </si>
  <si>
    <t>COMPARATIVO DEL  MOVIMIENTO DE CARGAS POR PUERTOS</t>
  </si>
  <si>
    <t>ESTADÍSTICA.DIRECCIÓN DE PLANIFICACIÓN Y DESARROLLO</t>
  </si>
  <si>
    <t>TEUs EN TRÁNSITO SALIDA</t>
  </si>
  <si>
    <t>TEUs EN TRÁNSITO ENTRADA</t>
  </si>
  <si>
    <t xml:space="preserve">MOVIMIENTO DE CRUCEROS VÍA MARÍTIMA </t>
  </si>
  <si>
    <t>PASAJEROS ENTRADA</t>
  </si>
  <si>
    <t>PASAJEROS TRÁNSITO</t>
  </si>
  <si>
    <t>TOTAL DE PASAJEROS</t>
  </si>
  <si>
    <t>TRIPULACIÓN</t>
  </si>
  <si>
    <t>PASAJEROS DE SALIDA</t>
  </si>
  <si>
    <t>SANTO DOMINGO FERRY</t>
  </si>
  <si>
    <t>PEDERNALES CABO ROJO</t>
  </si>
  <si>
    <t xml:space="preserve">AMBER COVE </t>
  </si>
  <si>
    <t>SANTO DOMINGO  CRUCERO</t>
  </si>
  <si>
    <t>SANTO DOMINGO (FERRY)</t>
  </si>
  <si>
    <t>CABO ROJO PEDERNALES</t>
  </si>
  <si>
    <t>ISLAS  CATALINA</t>
  </si>
  <si>
    <t xml:space="preserve">SANTO DOMINGO </t>
  </si>
  <si>
    <t>MOVIMIENTO DE CRUCERISTAS  CLASIFICADOS POR MES  Y PUERTOS</t>
  </si>
  <si>
    <t>MES</t>
  </si>
  <si>
    <t xml:space="preserve">SANTO DOMINGO CRUCERO </t>
  </si>
  <si>
    <t>ISLA CATALINA</t>
  </si>
  <si>
    <t>SANTA BÁRBARA SAMANÁ</t>
  </si>
  <si>
    <t xml:space="preserve">CABO ROJO PEDERNALES </t>
  </si>
  <si>
    <t>Puerto</t>
  </si>
  <si>
    <t>Importación 20 cargado</t>
  </si>
  <si>
    <t>Importación 20 vacío</t>
  </si>
  <si>
    <t>Importación 40 cargado</t>
  </si>
  <si>
    <t>Importación 40 vacío</t>
  </si>
  <si>
    <t>Importación 45 cargado</t>
  </si>
  <si>
    <t>Importación 45 vacío</t>
  </si>
  <si>
    <t>Importación 48 cargado</t>
  </si>
  <si>
    <t>Importación 48 vacío</t>
  </si>
  <si>
    <t>Importación 65 cargado</t>
  </si>
  <si>
    <t>Importación 65 vacío</t>
  </si>
  <si>
    <t>Teus Importación total cargado</t>
  </si>
  <si>
    <t>Teus Importación total vacío</t>
  </si>
  <si>
    <t>HAINA ORIENTAL</t>
  </si>
  <si>
    <t>Exportación 20 cargado</t>
  </si>
  <si>
    <t>Exportación 20 vacío</t>
  </si>
  <si>
    <t>Exportación 40 cargado</t>
  </si>
  <si>
    <t>Exportación 40 vacío</t>
  </si>
  <si>
    <t>Exportación 45 cargado</t>
  </si>
  <si>
    <t>Exportación 45 vacío</t>
  </si>
  <si>
    <t>Exportación 48 cargado</t>
  </si>
  <si>
    <t>Exportación 48 vacío</t>
  </si>
  <si>
    <t>Exportación 65 cargado</t>
  </si>
  <si>
    <t>Exportación 65 vacío</t>
  </si>
  <si>
    <t>Teus Exportación total cargado</t>
  </si>
  <si>
    <t>Teus Exportación total vacío</t>
  </si>
  <si>
    <t>Tránsito de Entrada 20 cargado</t>
  </si>
  <si>
    <t>Tránsito de Entrada 20 vacío</t>
  </si>
  <si>
    <t>Tránsito de Entrada 40 cargado</t>
  </si>
  <si>
    <t>Tránsito de Entrada 40 vacío</t>
  </si>
  <si>
    <t>Tránsito de Entrada 45 cargado</t>
  </si>
  <si>
    <t>Tránsito de Entrada 45 vacío</t>
  </si>
  <si>
    <t>Tránsito de Entrada 48 cargado</t>
  </si>
  <si>
    <t>Tránsito de Entrada 48 vacío</t>
  </si>
  <si>
    <t>Tránsito de Entrada 65 cargado</t>
  </si>
  <si>
    <t>Tránsito de Entrada 65 vacío</t>
  </si>
  <si>
    <t>Teus Tránsito de Entrada total cargado</t>
  </si>
  <si>
    <t>Teus Tránsito de Entrada total vacío</t>
  </si>
  <si>
    <t>Tránsito de Salida 20 cargado</t>
  </si>
  <si>
    <t>Tránsito de Salida 20 vacío</t>
  </si>
  <si>
    <t>Tránsito de Salida 40 cargado</t>
  </si>
  <si>
    <t>Tránsito de Salida 40 vacío</t>
  </si>
  <si>
    <t>Tránsito de Salida 45 cargado</t>
  </si>
  <si>
    <t>Tránsito de Salida 45 vacío</t>
  </si>
  <si>
    <t>Tránsito de Salida 48 cargado</t>
  </si>
  <si>
    <t>Tránsito de Salida 48 vacío</t>
  </si>
  <si>
    <t>Tránsito de Salida 65 cargado</t>
  </si>
  <si>
    <t>Tránsito de Salida 65 vacío</t>
  </si>
  <si>
    <t>Teus Tránsito de Salida total cargado</t>
  </si>
  <si>
    <t>Teus Tránsito de Salida total vacío</t>
  </si>
  <si>
    <t>MOVIMIENTO DE CONTENEDORES EXPRESADO EN UNIDAD / TEUS</t>
  </si>
  <si>
    <t>DIFERENCIA</t>
  </si>
  <si>
    <t>TOTAL DE CONTENEDORES IMPORTACIÓN</t>
  </si>
  <si>
    <t>TOTAL DE CONTENEDORES TRÁNSITO IMPORTACIÓN</t>
  </si>
  <si>
    <t>TOTAL DE CONTENEDORES TRÁNSITO EXPORTACIÓN</t>
  </si>
  <si>
    <t>CANTIDAD DE CONTENEDORES</t>
  </si>
  <si>
    <t xml:space="preserve"> CONTENEDORES IMPORTACIÓN</t>
  </si>
  <si>
    <t>CONTENEDORES EXPORTACIÓN</t>
  </si>
  <si>
    <t xml:space="preserve"> CONTENEDORES TRÁNSITO IMPORTACIÓN</t>
  </si>
  <si>
    <t>CONTENEDORES TRÁNSITO EXPORTACIÓN</t>
  </si>
  <si>
    <t>TEUS DE IMPORTACIÓN</t>
  </si>
  <si>
    <t>TEUS DE EXPORTACIÓN</t>
  </si>
  <si>
    <t>TEUS EN TRÁNSITO</t>
  </si>
  <si>
    <t>TOTAL (EN TEUS)</t>
  </si>
  <si>
    <t>TOTAL EN TEUS</t>
  </si>
  <si>
    <t>MOVIMIENTO DE CARGAS CLASIFICADAS POR TIPOS Y PUERTOS  (EN T.M.)</t>
  </si>
  <si>
    <t>TOTAL GENERAL (EN T.M.)</t>
  </si>
  <si>
    <t>VACÍOS</t>
  </si>
  <si>
    <t xml:space="preserve">CARGAS  GENERAL </t>
  </si>
  <si>
    <t>PORTACONTENEDORES</t>
  </si>
  <si>
    <t>CARGAS GENERAL</t>
  </si>
  <si>
    <t>OTROS</t>
  </si>
  <si>
    <t>PEDERNALES (CR)</t>
  </si>
  <si>
    <t>AÑO</t>
  </si>
  <si>
    <t xml:space="preserve">PUERTO </t>
  </si>
  <si>
    <t>Cargas</t>
  </si>
  <si>
    <t>Importación</t>
  </si>
  <si>
    <t xml:space="preserve"> (en T.M.)</t>
  </si>
  <si>
    <t>Exportación</t>
  </si>
  <si>
    <t>En Tránsito</t>
  </si>
  <si>
    <t xml:space="preserve">Total, Cargas </t>
  </si>
  <si>
    <t>Contenedores (TEUS)</t>
  </si>
  <si>
    <t>Cantidad Total de Pasajeros*</t>
  </si>
  <si>
    <t>Cantidad Total de Cruceros</t>
  </si>
  <si>
    <t>*Cantidad total de pasajeros = pasajeros de entrada + pasajeros en tránsito</t>
  </si>
  <si>
    <t>HAINA OCCIDENTAL</t>
  </si>
  <si>
    <t>COMPARATIVO DEL MOVIMIENTO DE CONTENEDORES CARGADOS Y VACÍOS  2024 Vs. 2023</t>
  </si>
  <si>
    <t>OCTUBRE- DICIEMBRE 2024</t>
  </si>
  <si>
    <t>TAINO  BAY</t>
  </si>
  <si>
    <t xml:space="preserve">DIFERENCIAS </t>
  </si>
  <si>
    <t>PORCENTAJES</t>
  </si>
  <si>
    <t>TOTAL, DE TEUS DE IMPORTACIÓN</t>
  </si>
  <si>
    <t>TOTAL, DE TEUS EXPORTACIÓN</t>
  </si>
  <si>
    <t>TOTAL, ENTRADA</t>
  </si>
  <si>
    <t>TOTAL, SALIDA</t>
  </si>
  <si>
    <t>TOTAL, DE TEUS EN TRÁNSITO</t>
  </si>
  <si>
    <t>TOTAL, EN TEUS</t>
  </si>
  <si>
    <t>TOTAL, DE IMPORTACIÓN</t>
  </si>
  <si>
    <t>TOTAL, DE EXPORTACIÓN</t>
  </si>
  <si>
    <t>CALDERAS BANÍ</t>
  </si>
  <si>
    <t>TOTAL, IMPORTACIÓN</t>
  </si>
  <si>
    <t>TOTAL, EXPORTACIÓN</t>
  </si>
  <si>
    <t>TOTAL, GENERAL</t>
  </si>
  <si>
    <t xml:space="preserve">TOTAL, TRÁNSITO </t>
  </si>
  <si>
    <t>SANTO DOMINGO CRUCERO</t>
  </si>
  <si>
    <t>COMPARATIVO DE LA CANTIDAD DE CRUCERISTAS VÍA MARÍTIMA  2024 Vs 2023</t>
  </si>
  <si>
    <t xml:space="preserve">PUERTOS Y/O TERMINALES </t>
  </si>
  <si>
    <t>MOVIMIENTO DE EMBARCACIONES. ESTADÍSTICA ENERO-MARZO  2025</t>
  </si>
  <si>
    <t>ENERO-MARZO 2025</t>
  </si>
  <si>
    <t>MOVIMIENTO  DE EMBARCACIONES LLEGADAS TRIMESTRE  ENERO-MARZO 2025 Vs. 2024</t>
  </si>
  <si>
    <t>T1 2024</t>
  </si>
  <si>
    <t>T1 2025</t>
  </si>
  <si>
    <r>
      <t xml:space="preserve">En el Trimestre  Enero-Marzo  2025, presentamos en los puertos un total general de </t>
    </r>
    <r>
      <rPr>
        <b/>
        <sz val="11"/>
        <color theme="1"/>
        <rFont val="Cambria"/>
        <family val="1"/>
      </rPr>
      <t xml:space="preserve">1,626 </t>
    </r>
    <r>
      <rPr>
        <sz val="11"/>
        <color theme="1"/>
        <rFont val="Cambria"/>
        <family val="1"/>
      </rPr>
      <t xml:space="preserve">embarcaciones. </t>
    </r>
  </si>
  <si>
    <t>PORTACONTENEDOR</t>
  </si>
  <si>
    <t xml:space="preserve"> ENERO-MARZO 2025</t>
  </si>
  <si>
    <t>ENERO</t>
  </si>
  <si>
    <t>FEBRERO</t>
  </si>
  <si>
    <t>MARZO</t>
  </si>
  <si>
    <t>TRIMESTRE ENERO-MARZO 2025</t>
  </si>
  <si>
    <r>
      <t xml:space="preserve">En el trimestre  Enero-Marzo 2025 obtuvimos un total de </t>
    </r>
    <r>
      <rPr>
        <b/>
        <i/>
        <sz val="10"/>
        <color theme="1"/>
        <rFont val="Cambria"/>
        <family val="1"/>
      </rPr>
      <t xml:space="preserve">1,626 </t>
    </r>
    <r>
      <rPr>
        <i/>
        <sz val="10"/>
        <color theme="1"/>
        <rFont val="Cambria"/>
        <family val="1"/>
      </rPr>
      <t>embarcaciones por los diferentes puertos.</t>
    </r>
  </si>
  <si>
    <t>TRIMESTRE ENERO-MARZO  2025</t>
  </si>
  <si>
    <t>MOVIMIENTO DE CONTENEDORES ENERO-MARZO  2025</t>
  </si>
  <si>
    <t>Enero - Marzo 2024</t>
  </si>
  <si>
    <t>Enero - Marzo 2025</t>
  </si>
  <si>
    <t>ENERO-MARZO 2025 Vs. 2024</t>
  </si>
  <si>
    <t>Mes</t>
  </si>
  <si>
    <t>Año</t>
  </si>
  <si>
    <t>Refrigerado 20 cargado</t>
  </si>
  <si>
    <t>Refrigerado 20 vacío</t>
  </si>
  <si>
    <t>Refrigerado 40 cargado</t>
  </si>
  <si>
    <t>Refrigerado 40 vacío</t>
  </si>
  <si>
    <t>Refrigerado 45 cargado</t>
  </si>
  <si>
    <t>Refrigerado 45 vacío</t>
  </si>
  <si>
    <t>Enero</t>
  </si>
  <si>
    <t>Febrero</t>
  </si>
  <si>
    <t>Marzo</t>
  </si>
  <si>
    <t>TRÁNSITO DE ENTRADA  ENERO-MARZO 2025</t>
  </si>
  <si>
    <t>TRÁNSITO DE SALIDA  ENERO-MARZO 2025</t>
  </si>
  <si>
    <t>*T1 = Trimestre 1 (Enero-Marzo) 2025</t>
  </si>
  <si>
    <t>RESUMEN ESTADÍSTICO COMPARATIVO T1 2025 Vs. T1 2024</t>
  </si>
  <si>
    <t>COMPARATIVO DE EMBARCACIONES LLEGADAS TRIMESTRE ENERO-MARZO 2025 Vs. 2024</t>
  </si>
  <si>
    <t>MOVIMIENTO DE CONTENEDORES  ENERO-MARZO  2025 Vs. 2024</t>
  </si>
  <si>
    <t xml:space="preserve">COMPARATIVO DEL MOVIMIENTO DE CARGAS POR TIPOS (EN T.M.) </t>
  </si>
  <si>
    <t>TRIMESTRE ENERO-MARZO 2025 Vs. 2024</t>
  </si>
  <si>
    <t>COMPARATIVO DEL MOVIMIENTO  DE CARGAS (EN T.M.)                                                                                                                   ENERO- MARZO 2025 Vs 2024</t>
  </si>
  <si>
    <t>CANTIDAD DE CRUCEROS                                                                  (ENERO-MARZO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</si>
</sst>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i/>
      <sz val="10"/>
      <color theme="1"/>
      <name val="Cambria"/>
      <family val="1"/>
    </font>
    <font>
      <b/>
      <i/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1">
    <xf numFmtId="0" fontId="0" fillId="0" borderId="0" xfId="0"/>
  </cellXfs>
  <cellStyles count="5">
    <cellStyle name="Comma 2" xfId="2" xr:uid="{00000000-0005-0000-0000-000000000000}"/>
    <cellStyle name="Millares 10" xfId="1" xr:uid="{00000000-0005-0000-0000-000002000000}"/>
    <cellStyle name="Millares 2" xfId="4" xr:uid="{00000000-0005-0000-0000-000003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 del movimiento</a:t>
            </a:r>
            <a:r>
              <a:rPr lang="es-DO" baseline="0"/>
              <a:t> de Contenedores  Importación, Exportación y Tránsito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63D-43F8-9F01-2ABE7DC4E11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63D-43F8-9F01-2ABE7DC4E1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8513264"/>
        <c:axId val="258514048"/>
        <c:axId val="0"/>
      </c:bar3DChart>
      <c:catAx>
        <c:axId val="25851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514048"/>
        <c:crosses val="autoZero"/>
        <c:auto val="1"/>
        <c:lblAlgn val="ctr"/>
        <c:lblOffset val="100"/>
        <c:noMultiLvlLbl val="0"/>
      </c:catAx>
      <c:valAx>
        <c:axId val="258514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5851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149</xdr:row>
      <xdr:rowOff>0</xdr:rowOff>
    </xdr:from>
    <xdr:to>
      <xdr:col>4</xdr:col>
      <xdr:colOff>742950</xdr:colOff>
      <xdr:row>149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D3EC-86D3-41F9-BFCC-939DF964F402}">
  <sheetPr>
    <tabColor theme="4" tint="0.39997558519241921"/>
  </sheetPr>
  <dimension ref="B2:G21"/>
  <sheetViews>
    <sheetView workbookViewId="0">
      <selection sqref="A1:XFD1048576"/>
    </sheetView>
  </sheetViews>
  <sheetFormatPr baseColWidth="10" defaultRowHeight="15" x14ac:dyDescent="0.25"/>
  <cols>
    <col min="1" max="1" width="11.5703125"/>
    <col min="3" max="3" width="13.5703125" customWidth="1"/>
    <col min="4" max="4" width="14.5703125" customWidth="1"/>
    <col min="5" max="5" width="15.42578125" customWidth="1"/>
    <col min="6" max="6" width="15.5703125" customWidth="1"/>
    <col min="7" max="7" width="15.85546875" customWidth="1"/>
    <col min="8" max="21" width="11.5703125"/>
  </cols>
  <sheetData>
    <row r="2" spans="2:7" x14ac:dyDescent="0.25">
      <c r="B2" t="s">
        <v>263</v>
      </c>
    </row>
    <row r="3" spans="2:7" x14ac:dyDescent="0.25">
      <c r="B3" t="s">
        <v>76</v>
      </c>
      <c r="D3" t="s">
        <v>28</v>
      </c>
      <c r="F3" t="s">
        <v>29</v>
      </c>
    </row>
    <row r="4" spans="2:7" x14ac:dyDescent="0.25">
      <c r="D4" t="s">
        <v>234</v>
      </c>
      <c r="E4" t="s">
        <v>235</v>
      </c>
      <c r="F4" t="s">
        <v>94</v>
      </c>
      <c r="G4" t="s">
        <v>95</v>
      </c>
    </row>
    <row r="5" spans="2:7" x14ac:dyDescent="0.25">
      <c r="B5" t="s">
        <v>30</v>
      </c>
      <c r="D5">
        <v>1582</v>
      </c>
      <c r="E5">
        <v>1626</v>
      </c>
      <c r="F5">
        <f>E5-D5</f>
        <v>44</v>
      </c>
      <c r="G5">
        <f>F5/D5</f>
        <v>2.7812895069532238E-2</v>
      </c>
    </row>
    <row r="6" spans="2:7" x14ac:dyDescent="0.25">
      <c r="B6" t="s">
        <v>199</v>
      </c>
      <c r="C6" t="s">
        <v>200</v>
      </c>
      <c r="D6">
        <f>+'CARGAS G.'!B94</f>
        <v>5787464</v>
      </c>
      <c r="E6">
        <f>+'CARGAS G.'!C94</f>
        <v>8863260</v>
      </c>
      <c r="F6">
        <f>E6-D6</f>
        <v>3075796</v>
      </c>
      <c r="G6">
        <f>F6/D6</f>
        <v>0.53145833822897215</v>
      </c>
    </row>
    <row r="8" spans="2:7" x14ac:dyDescent="0.25">
      <c r="B8" t="s">
        <v>201</v>
      </c>
      <c r="C8" t="s">
        <v>202</v>
      </c>
      <c r="D8">
        <f>+'CARGAS G.'!B95</f>
        <v>1357460</v>
      </c>
      <c r="E8">
        <f>+'CARGAS G.'!C52</f>
        <v>1496717</v>
      </c>
      <c r="F8">
        <f>E8-D8</f>
        <v>139257</v>
      </c>
      <c r="G8">
        <f>F8/D8</f>
        <v>0.10258644821946872</v>
      </c>
    </row>
    <row r="10" spans="2:7" x14ac:dyDescent="0.25">
      <c r="C10" t="s">
        <v>203</v>
      </c>
      <c r="D10">
        <f>+'CARGAS G.'!B57</f>
        <v>1559751</v>
      </c>
      <c r="E10">
        <f>+'CARGAS G.'!C57</f>
        <v>1384150</v>
      </c>
      <c r="F10">
        <f>E10-D10</f>
        <v>-175601</v>
      </c>
      <c r="G10">
        <f>F10/D10</f>
        <v>-0.11258271352286359</v>
      </c>
    </row>
    <row r="12" spans="2:7" x14ac:dyDescent="0.25">
      <c r="C12" t="s">
        <v>204</v>
      </c>
      <c r="D12">
        <f>+'CARGAS G.'!B59</f>
        <v>8704675</v>
      </c>
      <c r="E12">
        <f>+'CARGAS G.'!C59</f>
        <v>11744127</v>
      </c>
      <c r="F12">
        <f>E12-D12</f>
        <v>3039452</v>
      </c>
      <c r="G12">
        <f>F12/D12</f>
        <v>0.34917466763549471</v>
      </c>
    </row>
    <row r="14" spans="2:7" x14ac:dyDescent="0.25">
      <c r="B14" t="s">
        <v>205</v>
      </c>
      <c r="D14">
        <f>+'CONTENEDORES TEUS'!C98</f>
        <v>558172.75</v>
      </c>
      <c r="E14">
        <f>+'CONTENEDORES TEUS'!D98</f>
        <v>574617.75</v>
      </c>
      <c r="F14">
        <f>E14-D14</f>
        <v>16445</v>
      </c>
      <c r="G14">
        <f>F14/D14</f>
        <v>2.9462205025236363E-2</v>
      </c>
    </row>
    <row r="16" spans="2:7" x14ac:dyDescent="0.25">
      <c r="B16" t="s">
        <v>206</v>
      </c>
      <c r="D16">
        <f>+PASAJEROS!E55</f>
        <v>866829</v>
      </c>
      <c r="E16">
        <f>+PASAJEROS!F55</f>
        <v>1004143</v>
      </c>
      <c r="F16">
        <f>E16-D16</f>
        <v>137314</v>
      </c>
      <c r="G16">
        <f>F16/D16</f>
        <v>0.15840955944021254</v>
      </c>
    </row>
    <row r="18" spans="2:7" x14ac:dyDescent="0.25">
      <c r="B18" t="s">
        <v>207</v>
      </c>
      <c r="D18">
        <f>+PASAJEROS!C95</f>
        <v>275</v>
      </c>
      <c r="E18">
        <f>+PASAJEROS!D95</f>
        <v>358</v>
      </c>
      <c r="F18">
        <f>E18-D18</f>
        <v>83</v>
      </c>
      <c r="G18">
        <f>F18/D18</f>
        <v>0.30181818181818182</v>
      </c>
    </row>
    <row r="20" spans="2:7" x14ac:dyDescent="0.25">
      <c r="B20" t="s">
        <v>208</v>
      </c>
    </row>
    <row r="21" spans="2:7" x14ac:dyDescent="0.25">
      <c r="B21" t="s">
        <v>262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3:N78"/>
  <sheetViews>
    <sheetView view="pageBreakPreview" topLeftCell="A41" zoomScale="77" zoomScaleNormal="84" zoomScaleSheetLayoutView="77" workbookViewId="0">
      <selection activeCell="F48" sqref="F48"/>
    </sheetView>
  </sheetViews>
  <sheetFormatPr baseColWidth="10" defaultColWidth="10.85546875" defaultRowHeight="15" x14ac:dyDescent="0.25"/>
  <cols>
    <col min="2" max="2" width="25" customWidth="1"/>
    <col min="3" max="3" width="18.5703125" customWidth="1"/>
    <col min="4" max="4" width="20.7109375" customWidth="1"/>
    <col min="5" max="5" width="12.42578125" customWidth="1"/>
    <col min="6" max="6" width="13.28515625" customWidth="1"/>
    <col min="7" max="7" width="12.28515625" customWidth="1"/>
    <col min="8" max="8" width="11.85546875" customWidth="1"/>
    <col min="9" max="10" width="15.140625" customWidth="1"/>
    <col min="11" max="11" width="9.85546875" customWidth="1"/>
    <col min="12" max="12" width="15.140625" customWidth="1"/>
    <col min="13" max="13" width="7.7109375" customWidth="1"/>
    <col min="14" max="14" width="12.5703125" customWidth="1"/>
  </cols>
  <sheetData>
    <row r="3" spans="2:14" x14ac:dyDescent="0.25">
      <c r="B3" t="s">
        <v>27</v>
      </c>
    </row>
    <row r="4" spans="2:14" x14ac:dyDescent="0.25">
      <c r="B4" t="s">
        <v>91</v>
      </c>
    </row>
    <row r="5" spans="2:14" x14ac:dyDescent="0.25">
      <c r="B5" t="s">
        <v>66</v>
      </c>
    </row>
    <row r="6" spans="2:14" x14ac:dyDescent="0.25">
      <c r="B6" t="s">
        <v>232</v>
      </c>
    </row>
    <row r="8" spans="2:14" x14ac:dyDescent="0.25">
      <c r="B8" t="s">
        <v>0</v>
      </c>
      <c r="C8" t="s">
        <v>192</v>
      </c>
      <c r="D8" t="s">
        <v>193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17</v>
      </c>
    </row>
    <row r="9" spans="2:14" x14ac:dyDescent="0.25">
      <c r="B9" t="s">
        <v>36</v>
      </c>
      <c r="C9">
        <v>0</v>
      </c>
      <c r="D9">
        <v>0</v>
      </c>
      <c r="E9">
        <v>0</v>
      </c>
      <c r="F9">
        <v>0</v>
      </c>
      <c r="G9">
        <v>81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>SUM(C9:M9)</f>
        <v>81</v>
      </c>
    </row>
    <row r="10" spans="2:14" x14ac:dyDescent="0.25">
      <c r="B10" t="s">
        <v>1</v>
      </c>
      <c r="C10">
        <v>0</v>
      </c>
      <c r="D10">
        <v>0</v>
      </c>
      <c r="F10">
        <v>0</v>
      </c>
      <c r="G10">
        <v>0</v>
      </c>
      <c r="H10">
        <v>0</v>
      </c>
      <c r="I10">
        <v>1</v>
      </c>
      <c r="J10">
        <v>1</v>
      </c>
      <c r="K10">
        <v>1</v>
      </c>
      <c r="L10">
        <v>0</v>
      </c>
      <c r="M10">
        <v>0</v>
      </c>
      <c r="N10">
        <f t="shared" ref="N10:N31" si="0">SUM(C10:M10)</f>
        <v>3</v>
      </c>
    </row>
    <row r="11" spans="2:14" x14ac:dyDescent="0.25">
      <c r="B11" t="s">
        <v>2</v>
      </c>
      <c r="C11">
        <v>0</v>
      </c>
      <c r="D11">
        <v>0</v>
      </c>
      <c r="E11">
        <v>0</v>
      </c>
      <c r="F11">
        <v>3</v>
      </c>
      <c r="G11">
        <v>0</v>
      </c>
      <c r="H11">
        <v>0</v>
      </c>
      <c r="I11">
        <v>7</v>
      </c>
      <c r="J11">
        <v>4</v>
      </c>
      <c r="K11">
        <v>0</v>
      </c>
      <c r="L11">
        <v>0</v>
      </c>
      <c r="M11">
        <v>0</v>
      </c>
      <c r="N11">
        <f t="shared" si="0"/>
        <v>14</v>
      </c>
    </row>
    <row r="12" spans="2:14" x14ac:dyDescent="0.25">
      <c r="B12" t="s">
        <v>3</v>
      </c>
      <c r="C12">
        <v>1</v>
      </c>
      <c r="D12">
        <v>0</v>
      </c>
      <c r="E12">
        <v>7</v>
      </c>
      <c r="F12">
        <v>2</v>
      </c>
      <c r="G12">
        <v>0</v>
      </c>
      <c r="H12">
        <v>0</v>
      </c>
      <c r="I12">
        <v>2</v>
      </c>
      <c r="J12">
        <v>2</v>
      </c>
      <c r="K12">
        <v>0</v>
      </c>
      <c r="L12">
        <v>0</v>
      </c>
      <c r="M12">
        <v>0</v>
      </c>
      <c r="N12">
        <f t="shared" si="0"/>
        <v>14</v>
      </c>
    </row>
    <row r="13" spans="2:14" x14ac:dyDescent="0.25">
      <c r="B13" t="s">
        <v>4</v>
      </c>
      <c r="C13">
        <v>13</v>
      </c>
      <c r="D13">
        <v>0</v>
      </c>
      <c r="E13">
        <v>0</v>
      </c>
      <c r="F13">
        <v>7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>
        <f t="shared" si="0"/>
        <v>21</v>
      </c>
    </row>
    <row r="14" spans="2:14" ht="19.5" customHeight="1" x14ac:dyDescent="0.25">
      <c r="B14" t="s">
        <v>86</v>
      </c>
      <c r="C14">
        <v>6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f t="shared" si="0"/>
        <v>7</v>
      </c>
    </row>
    <row r="15" spans="2:14" x14ac:dyDescent="0.25">
      <c r="B15" t="s">
        <v>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</row>
    <row r="16" spans="2:14" x14ac:dyDescent="0.25">
      <c r="B16" t="s">
        <v>6</v>
      </c>
      <c r="C16">
        <v>5</v>
      </c>
      <c r="D16">
        <v>225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230</v>
      </c>
    </row>
    <row r="17" spans="2:14" x14ac:dyDescent="0.25">
      <c r="B17" t="s">
        <v>7</v>
      </c>
      <c r="C17">
        <v>0</v>
      </c>
      <c r="D17">
        <v>0</v>
      </c>
      <c r="E17">
        <v>0</v>
      </c>
      <c r="F17">
        <v>71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71</v>
      </c>
    </row>
    <row r="18" spans="2:14" x14ac:dyDescent="0.25">
      <c r="B18" t="s">
        <v>8</v>
      </c>
      <c r="C18">
        <v>0</v>
      </c>
      <c r="D18">
        <v>0</v>
      </c>
      <c r="E18">
        <v>0</v>
      </c>
      <c r="F18">
        <v>8</v>
      </c>
      <c r="G18">
        <v>65</v>
      </c>
      <c r="H18">
        <v>0</v>
      </c>
      <c r="I18">
        <v>2</v>
      </c>
      <c r="J18">
        <v>1</v>
      </c>
      <c r="K18">
        <v>0</v>
      </c>
      <c r="L18">
        <v>1</v>
      </c>
      <c r="M18">
        <v>0</v>
      </c>
      <c r="N18">
        <f t="shared" si="0"/>
        <v>77</v>
      </c>
    </row>
    <row r="19" spans="2:14" x14ac:dyDescent="0.25">
      <c r="B19" t="s">
        <v>88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116</v>
      </c>
      <c r="L19">
        <v>0</v>
      </c>
      <c r="M19">
        <v>0</v>
      </c>
      <c r="N19">
        <f t="shared" si="0"/>
        <v>116</v>
      </c>
    </row>
    <row r="20" spans="2:14" x14ac:dyDescent="0.25">
      <c r="B20" t="s">
        <v>87</v>
      </c>
      <c r="C20">
        <v>0</v>
      </c>
      <c r="D20">
        <v>0</v>
      </c>
      <c r="E20">
        <v>0</v>
      </c>
      <c r="F20">
        <v>0</v>
      </c>
      <c r="G20">
        <v>131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131</v>
      </c>
    </row>
    <row r="21" spans="2:14" x14ac:dyDescent="0.25">
      <c r="B21" t="s">
        <v>9</v>
      </c>
      <c r="C21">
        <v>21</v>
      </c>
      <c r="D21">
        <v>0</v>
      </c>
      <c r="E21">
        <v>2</v>
      </c>
      <c r="F21">
        <v>0</v>
      </c>
      <c r="G21">
        <v>0</v>
      </c>
      <c r="H21">
        <v>0</v>
      </c>
      <c r="I21">
        <v>3</v>
      </c>
      <c r="J21">
        <v>1</v>
      </c>
      <c r="K21">
        <v>0</v>
      </c>
      <c r="L21">
        <v>0</v>
      </c>
      <c r="M21">
        <v>0</v>
      </c>
      <c r="N21">
        <f t="shared" si="0"/>
        <v>27</v>
      </c>
    </row>
    <row r="22" spans="2:14" x14ac:dyDescent="0.25">
      <c r="B22" t="s">
        <v>10</v>
      </c>
      <c r="C22">
        <v>0</v>
      </c>
      <c r="D22">
        <v>0</v>
      </c>
      <c r="E22">
        <v>0</v>
      </c>
      <c r="F22">
        <v>0</v>
      </c>
      <c r="G22">
        <v>8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8</v>
      </c>
    </row>
    <row r="23" spans="2:14" x14ac:dyDescent="0.25">
      <c r="B23" t="s">
        <v>11</v>
      </c>
      <c r="C23">
        <v>6</v>
      </c>
      <c r="D23">
        <v>0</v>
      </c>
      <c r="E23">
        <v>0</v>
      </c>
      <c r="F23">
        <v>0</v>
      </c>
      <c r="G23">
        <v>0</v>
      </c>
      <c r="H23">
        <v>0</v>
      </c>
      <c r="I23">
        <v>4</v>
      </c>
      <c r="J23">
        <v>2</v>
      </c>
      <c r="K23">
        <v>0</v>
      </c>
      <c r="L23">
        <v>0</v>
      </c>
      <c r="M23">
        <v>0</v>
      </c>
      <c r="N23">
        <f t="shared" si="0"/>
        <v>12</v>
      </c>
    </row>
    <row r="24" spans="2:14" x14ac:dyDescent="0.25">
      <c r="B24" t="s">
        <v>12</v>
      </c>
      <c r="C24">
        <v>66</v>
      </c>
      <c r="D24">
        <v>48</v>
      </c>
      <c r="E24">
        <v>12</v>
      </c>
      <c r="F24">
        <v>0</v>
      </c>
      <c r="G24">
        <v>0</v>
      </c>
      <c r="H24">
        <v>0</v>
      </c>
      <c r="I24">
        <v>10</v>
      </c>
      <c r="J24">
        <v>10</v>
      </c>
      <c r="K24">
        <v>0</v>
      </c>
      <c r="L24">
        <v>0</v>
      </c>
      <c r="M24">
        <v>0</v>
      </c>
      <c r="N24">
        <f t="shared" si="0"/>
        <v>146</v>
      </c>
    </row>
    <row r="25" spans="2:14" x14ac:dyDescent="0.25">
      <c r="B25" t="s">
        <v>13</v>
      </c>
      <c r="C25">
        <v>0</v>
      </c>
      <c r="D25">
        <v>0</v>
      </c>
      <c r="E25">
        <v>6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f t="shared" si="0"/>
        <v>6</v>
      </c>
    </row>
    <row r="26" spans="2:14" x14ac:dyDescent="0.25">
      <c r="B26" t="s">
        <v>137</v>
      </c>
      <c r="C26">
        <v>120</v>
      </c>
      <c r="D26">
        <v>115</v>
      </c>
      <c r="E26">
        <v>28</v>
      </c>
      <c r="F26">
        <v>25</v>
      </c>
      <c r="G26">
        <v>0</v>
      </c>
      <c r="H26">
        <v>0</v>
      </c>
      <c r="I26">
        <v>5</v>
      </c>
      <c r="J26">
        <v>5</v>
      </c>
      <c r="K26">
        <v>0</v>
      </c>
      <c r="L26">
        <v>0</v>
      </c>
      <c r="M26">
        <v>0</v>
      </c>
      <c r="N26">
        <f t="shared" si="0"/>
        <v>298</v>
      </c>
    </row>
    <row r="27" spans="2:14" x14ac:dyDescent="0.25">
      <c r="B27" t="s">
        <v>209</v>
      </c>
      <c r="C27">
        <v>31</v>
      </c>
      <c r="D27">
        <v>0</v>
      </c>
      <c r="E27">
        <v>25</v>
      </c>
      <c r="F27">
        <v>58</v>
      </c>
      <c r="G27">
        <v>0</v>
      </c>
      <c r="H27">
        <v>0</v>
      </c>
      <c r="I27">
        <v>2</v>
      </c>
      <c r="J27">
        <v>1</v>
      </c>
      <c r="K27">
        <v>0</v>
      </c>
      <c r="L27">
        <v>0</v>
      </c>
      <c r="M27">
        <v>0</v>
      </c>
      <c r="N27">
        <f t="shared" si="0"/>
        <v>117</v>
      </c>
    </row>
    <row r="28" spans="2:14" x14ac:dyDescent="0.25">
      <c r="B28" t="s">
        <v>31</v>
      </c>
      <c r="C28">
        <v>0</v>
      </c>
      <c r="D28">
        <v>0</v>
      </c>
      <c r="E28">
        <v>0</v>
      </c>
      <c r="F28">
        <v>0</v>
      </c>
      <c r="G28">
        <v>5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f t="shared" si="0"/>
        <v>5</v>
      </c>
    </row>
    <row r="29" spans="2:14" ht="19.5" customHeight="1" x14ac:dyDescent="0.25">
      <c r="B29" t="s">
        <v>32</v>
      </c>
      <c r="C29">
        <v>11</v>
      </c>
      <c r="D29">
        <v>0</v>
      </c>
      <c r="E29">
        <v>5</v>
      </c>
      <c r="F29">
        <v>17</v>
      </c>
      <c r="G29">
        <v>0</v>
      </c>
      <c r="H29">
        <v>0</v>
      </c>
      <c r="I29">
        <v>6</v>
      </c>
      <c r="J29">
        <v>3</v>
      </c>
      <c r="K29">
        <v>1</v>
      </c>
      <c r="L29">
        <v>0</v>
      </c>
      <c r="M29">
        <v>0</v>
      </c>
      <c r="N29">
        <f t="shared" si="0"/>
        <v>43</v>
      </c>
    </row>
    <row r="30" spans="2:14" ht="21.75" customHeight="1" x14ac:dyDescent="0.25">
      <c r="B30" t="s">
        <v>14</v>
      </c>
      <c r="C30">
        <v>2</v>
      </c>
      <c r="D30">
        <v>0</v>
      </c>
      <c r="E30">
        <v>0</v>
      </c>
      <c r="F30">
        <v>0</v>
      </c>
      <c r="G30">
        <v>23</v>
      </c>
      <c r="H30">
        <v>0</v>
      </c>
      <c r="I30">
        <v>0</v>
      </c>
      <c r="J30">
        <v>0</v>
      </c>
      <c r="K30">
        <v>55</v>
      </c>
      <c r="L30">
        <v>0</v>
      </c>
      <c r="M30">
        <v>0</v>
      </c>
      <c r="N30">
        <f t="shared" si="0"/>
        <v>80</v>
      </c>
    </row>
    <row r="31" spans="2:14" ht="22.5" customHeight="1" x14ac:dyDescent="0.25">
      <c r="B31" t="s">
        <v>15</v>
      </c>
      <c r="C31">
        <v>47</v>
      </c>
      <c r="D31">
        <v>15</v>
      </c>
      <c r="E31">
        <v>0</v>
      </c>
      <c r="F31">
        <v>5</v>
      </c>
      <c r="G31">
        <v>12</v>
      </c>
      <c r="H31">
        <v>0</v>
      </c>
      <c r="I31">
        <v>0</v>
      </c>
      <c r="J31">
        <v>1</v>
      </c>
      <c r="K31">
        <v>0</v>
      </c>
      <c r="L31">
        <v>2</v>
      </c>
      <c r="M31">
        <v>37</v>
      </c>
      <c r="N31">
        <f t="shared" si="0"/>
        <v>119</v>
      </c>
    </row>
    <row r="32" spans="2:14" x14ac:dyDescent="0.25">
      <c r="B32" t="s">
        <v>17</v>
      </c>
      <c r="C32">
        <f>SUM(C9:C31)</f>
        <v>329</v>
      </c>
      <c r="D32">
        <f>SUM(D9:D31)</f>
        <v>403</v>
      </c>
      <c r="E32">
        <f t="shared" ref="E32:N32" si="1">SUM(E9:E31)</f>
        <v>85</v>
      </c>
      <c r="F32">
        <f t="shared" si="1"/>
        <v>196</v>
      </c>
      <c r="G32">
        <f t="shared" si="1"/>
        <v>325</v>
      </c>
      <c r="H32">
        <f t="shared" si="1"/>
        <v>0</v>
      </c>
      <c r="I32">
        <f t="shared" si="1"/>
        <v>43</v>
      </c>
      <c r="J32">
        <f t="shared" si="1"/>
        <v>31</v>
      </c>
      <c r="K32">
        <f t="shared" si="1"/>
        <v>174</v>
      </c>
      <c r="L32">
        <f t="shared" si="1"/>
        <v>3</v>
      </c>
      <c r="M32">
        <f t="shared" si="1"/>
        <v>37</v>
      </c>
      <c r="N32">
        <f t="shared" si="1"/>
        <v>1626</v>
      </c>
    </row>
    <row r="33" spans="1:3" x14ac:dyDescent="0.25">
      <c r="B33" t="s">
        <v>67</v>
      </c>
    </row>
    <row r="34" spans="1:3" x14ac:dyDescent="0.25">
      <c r="B34" t="s">
        <v>243</v>
      </c>
    </row>
    <row r="36" spans="1:3" x14ac:dyDescent="0.25">
      <c r="A36" t="s">
        <v>27</v>
      </c>
    </row>
    <row r="37" spans="1:3" x14ac:dyDescent="0.25">
      <c r="A37" t="s">
        <v>91</v>
      </c>
    </row>
    <row r="38" spans="1:3" x14ac:dyDescent="0.25">
      <c r="A38" t="s">
        <v>77</v>
      </c>
    </row>
    <row r="39" spans="1:3" x14ac:dyDescent="0.25">
      <c r="B39" t="s">
        <v>211</v>
      </c>
    </row>
    <row r="41" spans="1:3" x14ac:dyDescent="0.25">
      <c r="B41" t="s">
        <v>85</v>
      </c>
      <c r="C41" t="s">
        <v>75</v>
      </c>
    </row>
    <row r="42" spans="1:3" x14ac:dyDescent="0.25">
      <c r="B42" t="s">
        <v>36</v>
      </c>
      <c r="C42">
        <v>81</v>
      </c>
    </row>
    <row r="43" spans="1:3" x14ac:dyDescent="0.25">
      <c r="B43" t="s">
        <v>1</v>
      </c>
      <c r="C43">
        <v>3</v>
      </c>
    </row>
    <row r="44" spans="1:3" x14ac:dyDescent="0.25">
      <c r="B44" t="s">
        <v>2</v>
      </c>
      <c r="C44">
        <v>14</v>
      </c>
    </row>
    <row r="45" spans="1:3" x14ac:dyDescent="0.25">
      <c r="B45" t="s">
        <v>3</v>
      </c>
      <c r="C45">
        <v>14</v>
      </c>
    </row>
    <row r="46" spans="1:3" x14ac:dyDescent="0.25">
      <c r="B46" t="s">
        <v>4</v>
      </c>
      <c r="C46">
        <v>21</v>
      </c>
    </row>
    <row r="47" spans="1:3" ht="18.75" customHeight="1" x14ac:dyDescent="0.25">
      <c r="B47" t="s">
        <v>86</v>
      </c>
      <c r="C47">
        <v>7</v>
      </c>
    </row>
    <row r="48" spans="1:3" x14ac:dyDescent="0.25">
      <c r="B48" t="s">
        <v>5</v>
      </c>
      <c r="C48">
        <v>0</v>
      </c>
    </row>
    <row r="49" spans="2:3" x14ac:dyDescent="0.25">
      <c r="B49" t="s">
        <v>6</v>
      </c>
      <c r="C49">
        <v>230</v>
      </c>
    </row>
    <row r="50" spans="2:3" x14ac:dyDescent="0.25">
      <c r="B50" t="s">
        <v>7</v>
      </c>
      <c r="C50">
        <v>71</v>
      </c>
    </row>
    <row r="51" spans="2:3" x14ac:dyDescent="0.25">
      <c r="B51" t="s">
        <v>8</v>
      </c>
      <c r="C51">
        <v>77</v>
      </c>
    </row>
    <row r="52" spans="2:3" x14ac:dyDescent="0.25">
      <c r="B52" t="s">
        <v>88</v>
      </c>
      <c r="C52">
        <v>116</v>
      </c>
    </row>
    <row r="53" spans="2:3" x14ac:dyDescent="0.25">
      <c r="B53" t="s">
        <v>87</v>
      </c>
      <c r="C53">
        <v>131</v>
      </c>
    </row>
    <row r="54" spans="2:3" x14ac:dyDescent="0.25">
      <c r="B54" t="s">
        <v>9</v>
      </c>
      <c r="C54">
        <v>27</v>
      </c>
    </row>
    <row r="55" spans="2:3" x14ac:dyDescent="0.25">
      <c r="B55" t="s">
        <v>10</v>
      </c>
      <c r="C55">
        <v>8</v>
      </c>
    </row>
    <row r="56" spans="2:3" x14ac:dyDescent="0.25">
      <c r="B56" t="s">
        <v>11</v>
      </c>
      <c r="C56">
        <v>12</v>
      </c>
    </row>
    <row r="57" spans="2:3" x14ac:dyDescent="0.25">
      <c r="B57" t="s">
        <v>12</v>
      </c>
      <c r="C57">
        <v>146</v>
      </c>
    </row>
    <row r="58" spans="2:3" x14ac:dyDescent="0.25">
      <c r="B58" t="s">
        <v>13</v>
      </c>
      <c r="C58">
        <v>6</v>
      </c>
    </row>
    <row r="59" spans="2:3" x14ac:dyDescent="0.25">
      <c r="B59" t="s">
        <v>209</v>
      </c>
      <c r="C59">
        <v>117</v>
      </c>
    </row>
    <row r="60" spans="2:3" x14ac:dyDescent="0.25">
      <c r="B60" t="s">
        <v>137</v>
      </c>
      <c r="C60">
        <v>298</v>
      </c>
    </row>
    <row r="61" spans="2:3" x14ac:dyDescent="0.25">
      <c r="B61" t="s">
        <v>31</v>
      </c>
      <c r="C61">
        <v>5</v>
      </c>
    </row>
    <row r="62" spans="2:3" ht="22.5" customHeight="1" x14ac:dyDescent="0.25">
      <c r="B62" t="s">
        <v>32</v>
      </c>
      <c r="C62">
        <v>43</v>
      </c>
    </row>
    <row r="63" spans="2:3" ht="21" customHeight="1" x14ac:dyDescent="0.25">
      <c r="B63" t="s">
        <v>14</v>
      </c>
      <c r="C63">
        <v>80</v>
      </c>
    </row>
    <row r="64" spans="2:3" ht="20.25" customHeight="1" x14ac:dyDescent="0.25">
      <c r="B64" t="s">
        <v>15</v>
      </c>
      <c r="C64">
        <v>119</v>
      </c>
    </row>
    <row r="65" spans="2:5" x14ac:dyDescent="0.25">
      <c r="B65" t="s">
        <v>17</v>
      </c>
      <c r="C65">
        <f>SUM(C42:C64)</f>
        <v>1626</v>
      </c>
    </row>
    <row r="66" spans="2:5" x14ac:dyDescent="0.25">
      <c r="B66" t="s">
        <v>67</v>
      </c>
      <c r="E66" t="s">
        <v>236</v>
      </c>
    </row>
    <row r="78" spans="2:5" x14ac:dyDescent="0.25">
      <c r="E78" t="s">
        <v>58</v>
      </c>
    </row>
  </sheetData>
  <pageMargins left="0.66" right="0.7" top="0.75" bottom="0.75" header="0.3" footer="0.3"/>
  <pageSetup scale="60" orientation="landscape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14DC-FF94-482E-80DF-71D3500B15D5}">
  <sheetPr>
    <tabColor theme="4" tint="0.39997558519241921"/>
    <pageSetUpPr fitToPage="1"/>
  </sheetPr>
  <dimension ref="A2:N31"/>
  <sheetViews>
    <sheetView view="pageBreakPreview" topLeftCell="A16" zoomScaleNormal="100" zoomScaleSheetLayoutView="100" workbookViewId="0">
      <selection sqref="A1:XFD1048576"/>
    </sheetView>
  </sheetViews>
  <sheetFormatPr baseColWidth="10" defaultRowHeight="15" x14ac:dyDescent="0.25"/>
  <cols>
    <col min="1" max="1" width="17.5703125" customWidth="1"/>
    <col min="2" max="2" width="9.85546875" customWidth="1"/>
    <col min="3" max="3" width="21.7109375" customWidth="1"/>
    <col min="4" max="4" width="13.28515625" customWidth="1"/>
    <col min="5" max="5" width="13.5703125" customWidth="1"/>
    <col min="6" max="6" width="12.28515625" customWidth="1"/>
    <col min="7" max="7" width="10.7109375" customWidth="1"/>
    <col min="8" max="8" width="6.7109375" customWidth="1"/>
    <col min="9" max="9" width="10.7109375" customWidth="1"/>
    <col min="10" max="10" width="7.7109375" customWidth="1"/>
    <col min="11" max="11" width="8.7109375" customWidth="1"/>
    <col min="12" max="12" width="7.140625" customWidth="1"/>
    <col min="13" max="13" width="11.42578125" customWidth="1"/>
    <col min="14" max="14" width="19" customWidth="1"/>
    <col min="15" max="15" width="11.5703125"/>
  </cols>
  <sheetData>
    <row r="2" spans="1:14" x14ac:dyDescent="0.25">
      <c r="A2" t="s">
        <v>27</v>
      </c>
    </row>
    <row r="3" spans="1:14" x14ac:dyDescent="0.25">
      <c r="A3" t="s">
        <v>91</v>
      </c>
    </row>
    <row r="4" spans="1:14" x14ac:dyDescent="0.25">
      <c r="A4" t="s">
        <v>231</v>
      </c>
    </row>
    <row r="6" spans="1:14" x14ac:dyDescent="0.25">
      <c r="A6" t="s">
        <v>81</v>
      </c>
      <c r="B6" t="s">
        <v>194</v>
      </c>
      <c r="C6" t="s">
        <v>193</v>
      </c>
      <c r="D6" t="s">
        <v>18</v>
      </c>
      <c r="E6" t="s">
        <v>19</v>
      </c>
      <c r="F6" t="s">
        <v>20</v>
      </c>
      <c r="G6" t="s">
        <v>89</v>
      </c>
      <c r="H6" t="s">
        <v>93</v>
      </c>
      <c r="I6" t="s">
        <v>23</v>
      </c>
      <c r="J6" t="s">
        <v>24</v>
      </c>
      <c r="K6" t="s">
        <v>195</v>
      </c>
      <c r="L6" t="s">
        <v>26</v>
      </c>
      <c r="M6" t="s">
        <v>17</v>
      </c>
      <c r="N6" t="s">
        <v>60</v>
      </c>
    </row>
    <row r="7" spans="1:14" ht="24.75" customHeight="1" x14ac:dyDescent="0.25">
      <c r="A7" t="s">
        <v>36</v>
      </c>
      <c r="B7">
        <v>0</v>
      </c>
      <c r="C7">
        <v>0</v>
      </c>
      <c r="D7">
        <v>0</v>
      </c>
      <c r="E7">
        <v>0</v>
      </c>
      <c r="F7">
        <v>81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f>SUM(B7:L7)</f>
        <v>81</v>
      </c>
      <c r="N7">
        <f t="shared" ref="N7:N30" si="0">M7/$M$30</f>
        <v>4.9815498154981548E-2</v>
      </c>
    </row>
    <row r="8" spans="1:14" ht="21" customHeight="1" x14ac:dyDescent="0.25">
      <c r="A8" t="s">
        <v>1</v>
      </c>
      <c r="B8">
        <v>0</v>
      </c>
      <c r="C8">
        <v>0</v>
      </c>
      <c r="E8">
        <v>0</v>
      </c>
      <c r="F8">
        <v>0</v>
      </c>
      <c r="G8">
        <v>0</v>
      </c>
      <c r="H8">
        <v>1</v>
      </c>
      <c r="I8">
        <v>1</v>
      </c>
      <c r="J8">
        <v>1</v>
      </c>
      <c r="K8">
        <v>0</v>
      </c>
      <c r="L8">
        <v>0</v>
      </c>
      <c r="M8">
        <f t="shared" ref="M8:M29" si="1">SUM(B8:L8)</f>
        <v>3</v>
      </c>
      <c r="N8">
        <f t="shared" si="0"/>
        <v>1.8450184501845018E-3</v>
      </c>
    </row>
    <row r="9" spans="1:14" x14ac:dyDescent="0.25">
      <c r="A9" t="s">
        <v>2</v>
      </c>
      <c r="B9">
        <v>0</v>
      </c>
      <c r="C9">
        <v>0</v>
      </c>
      <c r="D9">
        <v>0</v>
      </c>
      <c r="E9">
        <v>3</v>
      </c>
      <c r="F9">
        <v>0</v>
      </c>
      <c r="G9">
        <v>0</v>
      </c>
      <c r="H9">
        <v>7</v>
      </c>
      <c r="I9">
        <v>4</v>
      </c>
      <c r="J9">
        <v>0</v>
      </c>
      <c r="K9">
        <v>0</v>
      </c>
      <c r="L9">
        <v>0</v>
      </c>
      <c r="M9">
        <f t="shared" si="1"/>
        <v>14</v>
      </c>
      <c r="N9">
        <f t="shared" si="0"/>
        <v>8.6100861008610082E-3</v>
      </c>
    </row>
    <row r="10" spans="1:14" x14ac:dyDescent="0.25">
      <c r="A10" t="s">
        <v>3</v>
      </c>
      <c r="B10">
        <v>1</v>
      </c>
      <c r="C10">
        <v>0</v>
      </c>
      <c r="D10">
        <v>7</v>
      </c>
      <c r="E10">
        <v>2</v>
      </c>
      <c r="F10">
        <v>0</v>
      </c>
      <c r="G10">
        <v>0</v>
      </c>
      <c r="H10">
        <v>2</v>
      </c>
      <c r="I10">
        <v>2</v>
      </c>
      <c r="J10">
        <v>0</v>
      </c>
      <c r="K10">
        <v>0</v>
      </c>
      <c r="L10">
        <v>0</v>
      </c>
      <c r="M10">
        <f t="shared" si="1"/>
        <v>14</v>
      </c>
      <c r="N10">
        <f t="shared" si="0"/>
        <v>8.6100861008610082E-3</v>
      </c>
    </row>
    <row r="11" spans="1:14" ht="21" customHeight="1" x14ac:dyDescent="0.25">
      <c r="A11" t="s">
        <v>4</v>
      </c>
      <c r="B11">
        <v>13</v>
      </c>
      <c r="C11">
        <v>0</v>
      </c>
      <c r="D11">
        <v>0</v>
      </c>
      <c r="E11">
        <v>7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f t="shared" si="1"/>
        <v>21</v>
      </c>
      <c r="N11">
        <f t="shared" si="0"/>
        <v>1.2915129151291513E-2</v>
      </c>
    </row>
    <row r="12" spans="1:14" ht="21" customHeight="1" x14ac:dyDescent="0.25">
      <c r="A12" t="s">
        <v>86</v>
      </c>
      <c r="B12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f t="shared" si="1"/>
        <v>7</v>
      </c>
      <c r="N12">
        <f t="shared" si="0"/>
        <v>4.3050430504305041E-3</v>
      </c>
    </row>
    <row r="13" spans="1:14" x14ac:dyDescent="0.25">
      <c r="A13" t="s">
        <v>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f t="shared" si="1"/>
        <v>0</v>
      </c>
      <c r="N13">
        <f t="shared" si="0"/>
        <v>0</v>
      </c>
    </row>
    <row r="14" spans="1:14" x14ac:dyDescent="0.25">
      <c r="A14" t="s">
        <v>6</v>
      </c>
      <c r="B14">
        <v>5</v>
      </c>
      <c r="C14">
        <v>225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f t="shared" si="1"/>
        <v>230</v>
      </c>
      <c r="N14">
        <f t="shared" si="0"/>
        <v>0.14145141451414514</v>
      </c>
    </row>
    <row r="15" spans="1:14" x14ac:dyDescent="0.25">
      <c r="A15" t="s">
        <v>7</v>
      </c>
      <c r="B15">
        <v>0</v>
      </c>
      <c r="C15">
        <v>0</v>
      </c>
      <c r="D15">
        <v>0</v>
      </c>
      <c r="E15">
        <v>71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f t="shared" si="1"/>
        <v>71</v>
      </c>
      <c r="N15">
        <f t="shared" si="0"/>
        <v>4.3665436654366542E-2</v>
      </c>
    </row>
    <row r="16" spans="1:14" ht="18.75" customHeight="1" x14ac:dyDescent="0.25">
      <c r="A16" t="s">
        <v>8</v>
      </c>
      <c r="B16">
        <v>0</v>
      </c>
      <c r="C16">
        <v>0</v>
      </c>
      <c r="D16">
        <v>0</v>
      </c>
      <c r="E16">
        <v>8</v>
      </c>
      <c r="F16">
        <v>65</v>
      </c>
      <c r="G16">
        <v>0</v>
      </c>
      <c r="H16">
        <v>2</v>
      </c>
      <c r="I16">
        <v>1</v>
      </c>
      <c r="J16">
        <v>0</v>
      </c>
      <c r="K16">
        <v>1</v>
      </c>
      <c r="L16">
        <v>0</v>
      </c>
      <c r="M16">
        <f t="shared" si="1"/>
        <v>77</v>
      </c>
      <c r="N16">
        <f t="shared" si="0"/>
        <v>4.7355473554735544E-2</v>
      </c>
    </row>
    <row r="17" spans="1:14" x14ac:dyDescent="0.25">
      <c r="A17" t="s">
        <v>88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116</v>
      </c>
      <c r="K17">
        <v>0</v>
      </c>
      <c r="L17">
        <v>0</v>
      </c>
      <c r="M17">
        <f t="shared" si="1"/>
        <v>116</v>
      </c>
      <c r="N17">
        <f t="shared" si="0"/>
        <v>7.1340713407134076E-2</v>
      </c>
    </row>
    <row r="18" spans="1:14" x14ac:dyDescent="0.25">
      <c r="A18" t="s">
        <v>87</v>
      </c>
      <c r="B18">
        <v>0</v>
      </c>
      <c r="C18">
        <v>0</v>
      </c>
      <c r="D18">
        <v>0</v>
      </c>
      <c r="E18">
        <v>0</v>
      </c>
      <c r="F18">
        <v>131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f t="shared" si="1"/>
        <v>131</v>
      </c>
      <c r="N18">
        <f t="shared" si="0"/>
        <v>8.0565805658056586E-2</v>
      </c>
    </row>
    <row r="19" spans="1:14" x14ac:dyDescent="0.25">
      <c r="A19" t="s">
        <v>9</v>
      </c>
      <c r="B19">
        <v>21</v>
      </c>
      <c r="C19">
        <v>0</v>
      </c>
      <c r="D19">
        <v>2</v>
      </c>
      <c r="E19">
        <v>0</v>
      </c>
      <c r="F19">
        <v>0</v>
      </c>
      <c r="G19">
        <v>0</v>
      </c>
      <c r="H19">
        <v>3</v>
      </c>
      <c r="I19">
        <v>1</v>
      </c>
      <c r="J19">
        <v>0</v>
      </c>
      <c r="K19">
        <v>0</v>
      </c>
      <c r="L19">
        <v>0</v>
      </c>
      <c r="M19">
        <f t="shared" si="1"/>
        <v>27</v>
      </c>
      <c r="N19">
        <f t="shared" si="0"/>
        <v>1.6605166051660517E-2</v>
      </c>
    </row>
    <row r="20" spans="1:14" x14ac:dyDescent="0.25">
      <c r="A20" t="s">
        <v>10</v>
      </c>
      <c r="B20">
        <v>0</v>
      </c>
      <c r="C20">
        <v>0</v>
      </c>
      <c r="D20">
        <v>0</v>
      </c>
      <c r="E20">
        <v>0</v>
      </c>
      <c r="F20">
        <v>8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f t="shared" si="1"/>
        <v>8</v>
      </c>
      <c r="N20">
        <f t="shared" si="0"/>
        <v>4.9200492004920051E-3</v>
      </c>
    </row>
    <row r="21" spans="1:14" x14ac:dyDescent="0.25">
      <c r="A21" t="s">
        <v>11</v>
      </c>
      <c r="B21">
        <v>6</v>
      </c>
      <c r="C21">
        <v>0</v>
      </c>
      <c r="D21">
        <v>0</v>
      </c>
      <c r="E21">
        <v>0</v>
      </c>
      <c r="F21">
        <v>0</v>
      </c>
      <c r="G21">
        <v>0</v>
      </c>
      <c r="H21">
        <v>4</v>
      </c>
      <c r="I21">
        <v>2</v>
      </c>
      <c r="J21">
        <v>0</v>
      </c>
      <c r="K21">
        <v>0</v>
      </c>
      <c r="L21">
        <v>0</v>
      </c>
      <c r="M21">
        <f t="shared" si="1"/>
        <v>12</v>
      </c>
      <c r="N21">
        <f t="shared" si="0"/>
        <v>7.3800738007380072E-3</v>
      </c>
    </row>
    <row r="22" spans="1:14" x14ac:dyDescent="0.25">
      <c r="A22" t="s">
        <v>12</v>
      </c>
      <c r="B22">
        <v>66</v>
      </c>
      <c r="C22">
        <v>48</v>
      </c>
      <c r="D22">
        <v>12</v>
      </c>
      <c r="E22">
        <v>0</v>
      </c>
      <c r="F22">
        <v>0</v>
      </c>
      <c r="G22">
        <v>0</v>
      </c>
      <c r="H22">
        <v>10</v>
      </c>
      <c r="I22">
        <v>10</v>
      </c>
      <c r="J22">
        <v>0</v>
      </c>
      <c r="K22">
        <v>0</v>
      </c>
      <c r="L22">
        <v>0</v>
      </c>
      <c r="M22">
        <f t="shared" si="1"/>
        <v>146</v>
      </c>
      <c r="N22">
        <f t="shared" si="0"/>
        <v>8.9790897908979095E-2</v>
      </c>
    </row>
    <row r="23" spans="1:14" x14ac:dyDescent="0.25">
      <c r="A23" t="s">
        <v>13</v>
      </c>
      <c r="B23">
        <v>0</v>
      </c>
      <c r="C23">
        <v>0</v>
      </c>
      <c r="D23">
        <v>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f t="shared" si="1"/>
        <v>6</v>
      </c>
      <c r="N23">
        <f t="shared" si="0"/>
        <v>3.6900369003690036E-3</v>
      </c>
    </row>
    <row r="24" spans="1:14" x14ac:dyDescent="0.25">
      <c r="A24" t="s">
        <v>137</v>
      </c>
      <c r="B24">
        <v>120</v>
      </c>
      <c r="C24">
        <v>115</v>
      </c>
      <c r="D24">
        <v>28</v>
      </c>
      <c r="E24">
        <v>25</v>
      </c>
      <c r="F24">
        <v>0</v>
      </c>
      <c r="G24">
        <v>0</v>
      </c>
      <c r="H24">
        <v>5</v>
      </c>
      <c r="I24">
        <v>5</v>
      </c>
      <c r="J24">
        <v>0</v>
      </c>
      <c r="K24">
        <v>0</v>
      </c>
      <c r="L24">
        <v>0</v>
      </c>
      <c r="M24">
        <f t="shared" si="1"/>
        <v>298</v>
      </c>
      <c r="N24">
        <f t="shared" si="0"/>
        <v>0.18327183271832717</v>
      </c>
    </row>
    <row r="25" spans="1:14" ht="24" customHeight="1" x14ac:dyDescent="0.25">
      <c r="A25" t="s">
        <v>209</v>
      </c>
      <c r="B25">
        <v>31</v>
      </c>
      <c r="C25">
        <v>0</v>
      </c>
      <c r="D25">
        <v>25</v>
      </c>
      <c r="E25">
        <v>58</v>
      </c>
      <c r="F25">
        <v>0</v>
      </c>
      <c r="G25">
        <v>0</v>
      </c>
      <c r="H25">
        <v>2</v>
      </c>
      <c r="I25">
        <v>1</v>
      </c>
      <c r="J25">
        <v>0</v>
      </c>
      <c r="K25">
        <v>0</v>
      </c>
      <c r="L25">
        <v>0</v>
      </c>
      <c r="M25">
        <f t="shared" si="1"/>
        <v>117</v>
      </c>
      <c r="N25">
        <f t="shared" si="0"/>
        <v>7.1955719557195569E-2</v>
      </c>
    </row>
    <row r="26" spans="1:14" ht="16.5" customHeight="1" x14ac:dyDescent="0.25">
      <c r="A26" t="s">
        <v>31</v>
      </c>
      <c r="B26">
        <v>0</v>
      </c>
      <c r="C26">
        <v>0</v>
      </c>
      <c r="D26">
        <v>0</v>
      </c>
      <c r="E26">
        <v>0</v>
      </c>
      <c r="F26">
        <v>5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f t="shared" si="1"/>
        <v>5</v>
      </c>
      <c r="N26">
        <f t="shared" si="0"/>
        <v>3.0750307503075031E-3</v>
      </c>
    </row>
    <row r="27" spans="1:14" ht="37.15" customHeight="1" x14ac:dyDescent="0.25">
      <c r="A27" t="s">
        <v>32</v>
      </c>
      <c r="B27">
        <v>11</v>
      </c>
      <c r="C27">
        <v>0</v>
      </c>
      <c r="D27">
        <v>5</v>
      </c>
      <c r="E27">
        <v>17</v>
      </c>
      <c r="F27">
        <v>0</v>
      </c>
      <c r="G27">
        <v>0</v>
      </c>
      <c r="H27">
        <v>6</v>
      </c>
      <c r="I27">
        <v>3</v>
      </c>
      <c r="J27">
        <v>1</v>
      </c>
      <c r="K27">
        <v>0</v>
      </c>
      <c r="L27">
        <v>0</v>
      </c>
      <c r="M27">
        <f t="shared" si="1"/>
        <v>43</v>
      </c>
      <c r="N27">
        <f t="shared" si="0"/>
        <v>2.6445264452644526E-2</v>
      </c>
    </row>
    <row r="28" spans="1:14" ht="18.75" customHeight="1" x14ac:dyDescent="0.25">
      <c r="A28" t="s">
        <v>14</v>
      </c>
      <c r="B28">
        <v>2</v>
      </c>
      <c r="C28">
        <v>0</v>
      </c>
      <c r="D28">
        <v>0</v>
      </c>
      <c r="E28">
        <v>0</v>
      </c>
      <c r="F28">
        <v>23</v>
      </c>
      <c r="G28">
        <v>0</v>
      </c>
      <c r="H28">
        <v>0</v>
      </c>
      <c r="I28">
        <v>0</v>
      </c>
      <c r="J28">
        <v>55</v>
      </c>
      <c r="K28">
        <v>0</v>
      </c>
      <c r="L28">
        <v>0</v>
      </c>
      <c r="M28">
        <f t="shared" si="1"/>
        <v>80</v>
      </c>
      <c r="N28">
        <f t="shared" si="0"/>
        <v>4.9200492004920049E-2</v>
      </c>
    </row>
    <row r="29" spans="1:14" ht="18.75" customHeight="1" x14ac:dyDescent="0.25">
      <c r="A29" t="s">
        <v>15</v>
      </c>
      <c r="B29">
        <v>47</v>
      </c>
      <c r="C29">
        <v>15</v>
      </c>
      <c r="D29">
        <v>0</v>
      </c>
      <c r="E29">
        <v>5</v>
      </c>
      <c r="F29">
        <v>12</v>
      </c>
      <c r="G29">
        <v>0</v>
      </c>
      <c r="H29">
        <v>0</v>
      </c>
      <c r="I29">
        <v>1</v>
      </c>
      <c r="J29">
        <v>0</v>
      </c>
      <c r="K29">
        <v>2</v>
      </c>
      <c r="L29">
        <v>37</v>
      </c>
      <c r="M29">
        <f t="shared" si="1"/>
        <v>119</v>
      </c>
      <c r="N29">
        <f t="shared" si="0"/>
        <v>7.3185731857318567E-2</v>
      </c>
    </row>
    <row r="30" spans="1:14" x14ac:dyDescent="0.25">
      <c r="A30" t="s">
        <v>17</v>
      </c>
      <c r="B30">
        <f>SUM(B7:B29)</f>
        <v>329</v>
      </c>
      <c r="C30">
        <f>SUM(C7:C29)</f>
        <v>403</v>
      </c>
      <c r="D30">
        <f t="shared" ref="D30:L30" si="2">SUM(D7:D29)</f>
        <v>85</v>
      </c>
      <c r="E30">
        <f t="shared" si="2"/>
        <v>196</v>
      </c>
      <c r="F30">
        <f t="shared" si="2"/>
        <v>325</v>
      </c>
      <c r="G30">
        <f t="shared" si="2"/>
        <v>0</v>
      </c>
      <c r="H30">
        <f t="shared" si="2"/>
        <v>43</v>
      </c>
      <c r="I30">
        <f t="shared" si="2"/>
        <v>31</v>
      </c>
      <c r="J30">
        <f t="shared" si="2"/>
        <v>174</v>
      </c>
      <c r="K30">
        <f t="shared" si="2"/>
        <v>3</v>
      </c>
      <c r="L30">
        <f t="shared" si="2"/>
        <v>37</v>
      </c>
      <c r="M30">
        <f>SUM(M7:M29)</f>
        <v>1626</v>
      </c>
      <c r="N30">
        <f t="shared" si="0"/>
        <v>1</v>
      </c>
    </row>
    <row r="31" spans="1:14" x14ac:dyDescent="0.25">
      <c r="A31" t="s">
        <v>67</v>
      </c>
    </row>
  </sheetData>
  <pageMargins left="0.7" right="0.7" top="0.75" bottom="0.7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2:N50"/>
  <sheetViews>
    <sheetView view="pageBreakPreview" topLeftCell="A20" zoomScale="80" zoomScaleNormal="85" zoomScaleSheetLayoutView="80" workbookViewId="0">
      <selection activeCell="A16" sqref="A16:XFD56"/>
    </sheetView>
  </sheetViews>
  <sheetFormatPr baseColWidth="10" defaultColWidth="10.85546875" defaultRowHeight="15" x14ac:dyDescent="0.25"/>
  <cols>
    <col min="2" max="2" width="19" customWidth="1"/>
    <col min="3" max="3" width="18.7109375" customWidth="1"/>
    <col min="4" max="4" width="23.5703125" customWidth="1"/>
    <col min="5" max="5" width="19.140625" customWidth="1"/>
    <col min="6" max="6" width="16.42578125" customWidth="1"/>
    <col min="7" max="7" width="14.28515625" customWidth="1"/>
    <col min="8" max="8" width="14.85546875" customWidth="1"/>
    <col min="9" max="9" width="20.7109375" customWidth="1"/>
    <col min="10" max="10" width="13" customWidth="1"/>
    <col min="11" max="11" width="13.140625" customWidth="1"/>
    <col min="12" max="12" width="15.7109375" bestFit="1" customWidth="1"/>
    <col min="13" max="14" width="10.42578125" customWidth="1"/>
  </cols>
  <sheetData>
    <row r="2" spans="2:14" x14ac:dyDescent="0.25">
      <c r="E2" t="s">
        <v>27</v>
      </c>
    </row>
    <row r="3" spans="2:14" x14ac:dyDescent="0.25">
      <c r="E3" t="s">
        <v>92</v>
      </c>
    </row>
    <row r="4" spans="2:14" x14ac:dyDescent="0.25">
      <c r="E4" t="s">
        <v>233</v>
      </c>
    </row>
    <row r="6" spans="2:14" x14ac:dyDescent="0.25">
      <c r="E6" t="s">
        <v>76</v>
      </c>
      <c r="H6" t="s">
        <v>28</v>
      </c>
      <c r="J6" t="s">
        <v>29</v>
      </c>
    </row>
    <row r="7" spans="2:14" ht="18" customHeight="1" x14ac:dyDescent="0.25">
      <c r="E7" t="s">
        <v>30</v>
      </c>
      <c r="H7" t="s">
        <v>234</v>
      </c>
      <c r="I7" t="s">
        <v>235</v>
      </c>
      <c r="J7" t="s">
        <v>94</v>
      </c>
      <c r="K7" t="s">
        <v>95</v>
      </c>
    </row>
    <row r="8" spans="2:14" ht="15.75" customHeight="1" x14ac:dyDescent="0.25">
      <c r="H8">
        <v>1582</v>
      </c>
      <c r="I8">
        <v>1626</v>
      </c>
      <c r="J8">
        <f>I8-H8</f>
        <v>44</v>
      </c>
      <c r="K8">
        <f>J8/H8</f>
        <v>2.7812895069532238E-2</v>
      </c>
    </row>
    <row r="11" spans="2:14" ht="31.9" customHeight="1" x14ac:dyDescent="0.25">
      <c r="B11" t="s">
        <v>197</v>
      </c>
      <c r="C11" t="s">
        <v>192</v>
      </c>
      <c r="D11" t="s">
        <v>237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17</v>
      </c>
    </row>
    <row r="12" spans="2:14" x14ac:dyDescent="0.25">
      <c r="B12">
        <v>2024</v>
      </c>
      <c r="C12">
        <v>795</v>
      </c>
      <c r="D12">
        <v>0</v>
      </c>
      <c r="E12">
        <v>66</v>
      </c>
      <c r="F12">
        <v>210</v>
      </c>
      <c r="G12">
        <v>259</v>
      </c>
      <c r="H12">
        <v>0</v>
      </c>
      <c r="I12">
        <v>44</v>
      </c>
      <c r="J12">
        <v>37</v>
      </c>
      <c r="K12">
        <v>147</v>
      </c>
      <c r="L12">
        <v>5</v>
      </c>
      <c r="M12">
        <v>19</v>
      </c>
      <c r="N12">
        <f>SUM(C12:M12)</f>
        <v>1582</v>
      </c>
    </row>
    <row r="13" spans="2:14" x14ac:dyDescent="0.25">
      <c r="B13">
        <v>2025</v>
      </c>
      <c r="C13">
        <v>329</v>
      </c>
      <c r="D13">
        <v>403</v>
      </c>
      <c r="E13">
        <v>85</v>
      </c>
      <c r="F13">
        <v>196</v>
      </c>
      <c r="G13">
        <v>325</v>
      </c>
      <c r="H13">
        <v>0</v>
      </c>
      <c r="I13">
        <v>43</v>
      </c>
      <c r="J13">
        <v>31</v>
      </c>
      <c r="K13">
        <v>174</v>
      </c>
      <c r="L13">
        <v>3</v>
      </c>
      <c r="M13">
        <v>37</v>
      </c>
      <c r="N13">
        <f>SUM(C13:M13)</f>
        <v>1626</v>
      </c>
    </row>
    <row r="14" spans="2:14" x14ac:dyDescent="0.25">
      <c r="B14" t="s">
        <v>67</v>
      </c>
    </row>
    <row r="19" spans="2:6" x14ac:dyDescent="0.25">
      <c r="D19" t="s">
        <v>27</v>
      </c>
    </row>
    <row r="20" spans="2:6" x14ac:dyDescent="0.25">
      <c r="D20" t="s">
        <v>92</v>
      </c>
    </row>
    <row r="21" spans="2:6" x14ac:dyDescent="0.25">
      <c r="D21" t="s">
        <v>264</v>
      </c>
    </row>
    <row r="25" spans="2:6" ht="30" customHeight="1" x14ac:dyDescent="0.25">
      <c r="B25" t="s">
        <v>198</v>
      </c>
      <c r="C25" t="s">
        <v>234</v>
      </c>
      <c r="D25" t="s">
        <v>235</v>
      </c>
      <c r="E25" t="s">
        <v>64</v>
      </c>
      <c r="F25" t="s">
        <v>65</v>
      </c>
    </row>
    <row r="26" spans="2:6" x14ac:dyDescent="0.25">
      <c r="B26" t="s">
        <v>36</v>
      </c>
      <c r="C26">
        <v>73</v>
      </c>
      <c r="D26">
        <v>81</v>
      </c>
      <c r="E26">
        <f>D26-C26</f>
        <v>8</v>
      </c>
      <c r="F26">
        <f>E26/C26</f>
        <v>0.1095890410958904</v>
      </c>
    </row>
    <row r="27" spans="2:6" x14ac:dyDescent="0.25">
      <c r="B27" t="s">
        <v>1</v>
      </c>
      <c r="C27">
        <v>4</v>
      </c>
      <c r="D27">
        <v>3</v>
      </c>
      <c r="E27">
        <f t="shared" ref="E27:E49" si="0">D27-C27</f>
        <v>-1</v>
      </c>
      <c r="F27">
        <f t="shared" ref="F27:F48" si="1">E27/C27</f>
        <v>-0.25</v>
      </c>
    </row>
    <row r="28" spans="2:6" x14ac:dyDescent="0.25">
      <c r="B28" t="s">
        <v>2</v>
      </c>
      <c r="C28">
        <v>4</v>
      </c>
      <c r="D28">
        <v>14</v>
      </c>
      <c r="E28">
        <f t="shared" si="0"/>
        <v>10</v>
      </c>
      <c r="F28">
        <f t="shared" si="1"/>
        <v>2.5</v>
      </c>
    </row>
    <row r="29" spans="2:6" x14ac:dyDescent="0.25">
      <c r="B29" t="s">
        <v>3</v>
      </c>
      <c r="C29">
        <v>13</v>
      </c>
      <c r="D29">
        <v>14</v>
      </c>
      <c r="E29">
        <f t="shared" si="0"/>
        <v>1</v>
      </c>
      <c r="F29">
        <f t="shared" si="1"/>
        <v>7.6923076923076927E-2</v>
      </c>
    </row>
    <row r="30" spans="2:6" ht="20.25" customHeight="1" x14ac:dyDescent="0.25">
      <c r="B30" t="s">
        <v>4</v>
      </c>
      <c r="C30">
        <v>33</v>
      </c>
      <c r="D30">
        <v>21</v>
      </c>
      <c r="E30">
        <f t="shared" si="0"/>
        <v>-12</v>
      </c>
      <c r="F30">
        <f t="shared" si="1"/>
        <v>-0.36363636363636365</v>
      </c>
    </row>
    <row r="31" spans="2:6" ht="18.75" customHeight="1" x14ac:dyDescent="0.25">
      <c r="B31" t="s">
        <v>86</v>
      </c>
      <c r="C31">
        <v>7</v>
      </c>
      <c r="D31">
        <v>7</v>
      </c>
      <c r="E31">
        <f t="shared" si="0"/>
        <v>0</v>
      </c>
      <c r="F31">
        <f t="shared" si="1"/>
        <v>0</v>
      </c>
    </row>
    <row r="32" spans="2:6" ht="18.75" customHeight="1" x14ac:dyDescent="0.25">
      <c r="B32" t="s">
        <v>5</v>
      </c>
      <c r="C32">
        <v>0</v>
      </c>
      <c r="D32">
        <v>0</v>
      </c>
      <c r="E32">
        <f t="shared" si="0"/>
        <v>0</v>
      </c>
      <c r="F32">
        <v>0</v>
      </c>
    </row>
    <row r="33" spans="2:6" x14ac:dyDescent="0.25">
      <c r="B33" t="s">
        <v>6</v>
      </c>
      <c r="C33">
        <v>269</v>
      </c>
      <c r="D33">
        <v>230</v>
      </c>
      <c r="E33">
        <f t="shared" si="0"/>
        <v>-39</v>
      </c>
      <c r="F33">
        <f t="shared" si="1"/>
        <v>-0.1449814126394052</v>
      </c>
    </row>
    <row r="34" spans="2:6" x14ac:dyDescent="0.25">
      <c r="B34" t="s">
        <v>7</v>
      </c>
      <c r="C34">
        <v>82</v>
      </c>
      <c r="D34">
        <v>71</v>
      </c>
      <c r="E34">
        <f t="shared" si="0"/>
        <v>-11</v>
      </c>
      <c r="F34">
        <f t="shared" si="1"/>
        <v>-0.13414634146341464</v>
      </c>
    </row>
    <row r="35" spans="2:6" x14ac:dyDescent="0.25">
      <c r="B35" t="s">
        <v>8</v>
      </c>
      <c r="C35">
        <v>66</v>
      </c>
      <c r="D35">
        <v>77</v>
      </c>
      <c r="E35">
        <f t="shared" si="0"/>
        <v>11</v>
      </c>
      <c r="F35">
        <f t="shared" si="1"/>
        <v>0.16666666666666666</v>
      </c>
    </row>
    <row r="36" spans="2:6" x14ac:dyDescent="0.25">
      <c r="B36" t="s">
        <v>88</v>
      </c>
      <c r="C36">
        <v>108</v>
      </c>
      <c r="D36">
        <v>116</v>
      </c>
      <c r="E36">
        <f t="shared" si="0"/>
        <v>8</v>
      </c>
      <c r="F36">
        <f t="shared" si="1"/>
        <v>7.407407407407407E-2</v>
      </c>
    </row>
    <row r="37" spans="2:6" x14ac:dyDescent="0.25">
      <c r="B37" t="s">
        <v>87</v>
      </c>
      <c r="C37">
        <v>101</v>
      </c>
      <c r="D37">
        <v>131</v>
      </c>
      <c r="E37">
        <f t="shared" si="0"/>
        <v>30</v>
      </c>
      <c r="F37">
        <f t="shared" si="1"/>
        <v>0.29702970297029702</v>
      </c>
    </row>
    <row r="38" spans="2:6" x14ac:dyDescent="0.25">
      <c r="B38" t="s">
        <v>9</v>
      </c>
      <c r="C38">
        <v>34</v>
      </c>
      <c r="D38">
        <v>27</v>
      </c>
      <c r="E38">
        <f t="shared" si="0"/>
        <v>-7</v>
      </c>
      <c r="F38">
        <f t="shared" si="1"/>
        <v>-0.20588235294117646</v>
      </c>
    </row>
    <row r="39" spans="2:6" x14ac:dyDescent="0.25">
      <c r="B39" t="s">
        <v>10</v>
      </c>
      <c r="C39">
        <v>1</v>
      </c>
      <c r="D39">
        <v>8</v>
      </c>
      <c r="E39">
        <f t="shared" si="0"/>
        <v>7</v>
      </c>
      <c r="F39">
        <f t="shared" si="1"/>
        <v>7</v>
      </c>
    </row>
    <row r="40" spans="2:6" x14ac:dyDescent="0.25">
      <c r="B40" t="s">
        <v>11</v>
      </c>
      <c r="C40">
        <v>7</v>
      </c>
      <c r="D40">
        <v>12</v>
      </c>
      <c r="E40">
        <f t="shared" si="0"/>
        <v>5</v>
      </c>
      <c r="F40">
        <f t="shared" si="1"/>
        <v>0.7142857142857143</v>
      </c>
    </row>
    <row r="41" spans="2:6" x14ac:dyDescent="0.25">
      <c r="B41" t="s">
        <v>12</v>
      </c>
      <c r="C41">
        <v>129</v>
      </c>
      <c r="D41">
        <v>146</v>
      </c>
      <c r="E41">
        <f t="shared" si="0"/>
        <v>17</v>
      </c>
      <c r="F41">
        <f t="shared" si="1"/>
        <v>0.13178294573643412</v>
      </c>
    </row>
    <row r="42" spans="2:6" x14ac:dyDescent="0.25">
      <c r="B42" t="s">
        <v>13</v>
      </c>
      <c r="C42">
        <v>7</v>
      </c>
      <c r="D42">
        <v>6</v>
      </c>
      <c r="E42">
        <f t="shared" si="0"/>
        <v>-1</v>
      </c>
      <c r="F42">
        <f t="shared" si="1"/>
        <v>-0.14285714285714285</v>
      </c>
    </row>
    <row r="43" spans="2:6" x14ac:dyDescent="0.25">
      <c r="B43" t="s">
        <v>209</v>
      </c>
      <c r="C43">
        <v>113</v>
      </c>
      <c r="D43">
        <v>117</v>
      </c>
      <c r="E43">
        <f t="shared" si="0"/>
        <v>4</v>
      </c>
      <c r="F43">
        <f t="shared" si="1"/>
        <v>3.5398230088495575E-2</v>
      </c>
    </row>
    <row r="44" spans="2:6" x14ac:dyDescent="0.25">
      <c r="B44" t="s">
        <v>137</v>
      </c>
      <c r="C44">
        <v>323</v>
      </c>
      <c r="D44">
        <v>298</v>
      </c>
      <c r="E44">
        <f t="shared" si="0"/>
        <v>-25</v>
      </c>
      <c r="F44">
        <f t="shared" si="1"/>
        <v>-7.7399380804953566E-2</v>
      </c>
    </row>
    <row r="45" spans="2:6" x14ac:dyDescent="0.25">
      <c r="B45" t="s">
        <v>31</v>
      </c>
      <c r="C45">
        <v>9</v>
      </c>
      <c r="D45">
        <v>5</v>
      </c>
      <c r="E45">
        <f t="shared" si="0"/>
        <v>-4</v>
      </c>
      <c r="F45">
        <f t="shared" si="1"/>
        <v>-0.44444444444444442</v>
      </c>
    </row>
    <row r="46" spans="2:6" ht="14.25" customHeight="1" x14ac:dyDescent="0.25">
      <c r="B46" t="s">
        <v>32</v>
      </c>
      <c r="C46">
        <v>47</v>
      </c>
      <c r="D46">
        <v>43</v>
      </c>
      <c r="E46">
        <f t="shared" si="0"/>
        <v>-4</v>
      </c>
      <c r="F46">
        <f t="shared" si="1"/>
        <v>-8.5106382978723402E-2</v>
      </c>
    </row>
    <row r="47" spans="2:6" ht="19.5" customHeight="1" x14ac:dyDescent="0.25">
      <c r="B47" t="s">
        <v>14</v>
      </c>
      <c r="C47">
        <v>54</v>
      </c>
      <c r="D47">
        <v>80</v>
      </c>
      <c r="E47">
        <f t="shared" si="0"/>
        <v>26</v>
      </c>
      <c r="F47">
        <f t="shared" si="1"/>
        <v>0.48148148148148145</v>
      </c>
    </row>
    <row r="48" spans="2:6" ht="21.75" customHeight="1" x14ac:dyDescent="0.25">
      <c r="B48" t="s">
        <v>15</v>
      </c>
      <c r="C48">
        <v>98</v>
      </c>
      <c r="D48">
        <v>119</v>
      </c>
      <c r="E48">
        <f t="shared" si="0"/>
        <v>21</v>
      </c>
      <c r="F48">
        <f t="shared" si="1"/>
        <v>0.21428571428571427</v>
      </c>
    </row>
    <row r="49" spans="2:6" ht="21" customHeight="1" x14ac:dyDescent="0.25">
      <c r="B49" t="s">
        <v>17</v>
      </c>
      <c r="C49">
        <f>SUM(C26:C48)</f>
        <v>1582</v>
      </c>
      <c r="D49">
        <f>SUM(D26:D48)</f>
        <v>1626</v>
      </c>
      <c r="E49">
        <f t="shared" si="0"/>
        <v>44</v>
      </c>
      <c r="F49">
        <f>E49/C49</f>
        <v>2.7812895069532238E-2</v>
      </c>
    </row>
    <row r="50" spans="2:6" x14ac:dyDescent="0.25">
      <c r="B50" t="s">
        <v>67</v>
      </c>
    </row>
  </sheetData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2:H127"/>
  <sheetViews>
    <sheetView view="pageBreakPreview" zoomScale="60" zoomScaleNormal="100" workbookViewId="0">
      <selection activeCell="A113" sqref="A113:XFD132"/>
    </sheetView>
  </sheetViews>
  <sheetFormatPr baseColWidth="10" defaultColWidth="10.85546875" defaultRowHeight="15" x14ac:dyDescent="0.25"/>
  <cols>
    <col min="2" max="2" width="37" customWidth="1"/>
    <col min="3" max="3" width="17.5703125" customWidth="1"/>
    <col min="4" max="4" width="17" customWidth="1"/>
    <col min="5" max="5" width="17.85546875" customWidth="1"/>
    <col min="6" max="6" width="16" customWidth="1"/>
    <col min="7" max="7" width="17" customWidth="1"/>
    <col min="8" max="8" width="24.28515625" customWidth="1"/>
  </cols>
  <sheetData>
    <row r="2" spans="2:8" x14ac:dyDescent="0.25">
      <c r="E2" t="s">
        <v>27</v>
      </c>
    </row>
    <row r="3" spans="2:8" x14ac:dyDescent="0.25">
      <c r="E3" t="s">
        <v>97</v>
      </c>
    </row>
    <row r="4" spans="2:8" x14ac:dyDescent="0.25">
      <c r="E4" t="s">
        <v>68</v>
      </c>
    </row>
    <row r="5" spans="2:8" x14ac:dyDescent="0.25">
      <c r="E5" t="s">
        <v>232</v>
      </c>
    </row>
    <row r="6" spans="2:8" x14ac:dyDescent="0.25">
      <c r="B6" t="s">
        <v>37</v>
      </c>
      <c r="C6" t="s">
        <v>6</v>
      </c>
      <c r="D6" t="s">
        <v>9</v>
      </c>
      <c r="E6" t="s">
        <v>12</v>
      </c>
      <c r="F6" t="s">
        <v>79</v>
      </c>
      <c r="G6" t="s">
        <v>15</v>
      </c>
      <c r="H6" t="s">
        <v>17</v>
      </c>
    </row>
    <row r="8" spans="2:8" x14ac:dyDescent="0.25">
      <c r="B8" t="s">
        <v>38</v>
      </c>
      <c r="C8">
        <v>109650.75</v>
      </c>
      <c r="D8">
        <v>174</v>
      </c>
      <c r="E8">
        <v>1375.5</v>
      </c>
      <c r="F8">
        <v>50999.75</v>
      </c>
      <c r="G8">
        <v>3070</v>
      </c>
      <c r="H8">
        <f>SUM(C8:G8)</f>
        <v>165270</v>
      </c>
    </row>
    <row r="9" spans="2:8" x14ac:dyDescent="0.25">
      <c r="B9" t="s">
        <v>191</v>
      </c>
      <c r="C9">
        <v>230</v>
      </c>
      <c r="D9">
        <v>711</v>
      </c>
      <c r="E9">
        <v>2770</v>
      </c>
      <c r="F9">
        <v>4157.25</v>
      </c>
      <c r="G9">
        <v>9621.25</v>
      </c>
      <c r="H9">
        <f>SUM(C9:G9)</f>
        <v>17489.5</v>
      </c>
    </row>
    <row r="10" spans="2:8" x14ac:dyDescent="0.25">
      <c r="B10" t="s">
        <v>215</v>
      </c>
      <c r="C10">
        <f>SUM(C8:C9)</f>
        <v>109880.75</v>
      </c>
      <c r="D10">
        <f>SUM(D8:D9)</f>
        <v>885</v>
      </c>
      <c r="E10">
        <f>SUM(E8:E9)</f>
        <v>4145.5</v>
      </c>
      <c r="F10">
        <f>SUM(F8:F9)</f>
        <v>55157</v>
      </c>
      <c r="G10">
        <f>SUM(G8:G9)</f>
        <v>12691.25</v>
      </c>
      <c r="H10">
        <f>SUM(C10:G10)</f>
        <v>182759.5</v>
      </c>
    </row>
    <row r="12" spans="2:8" x14ac:dyDescent="0.25">
      <c r="B12" t="s">
        <v>40</v>
      </c>
      <c r="C12" t="s">
        <v>6</v>
      </c>
      <c r="D12" t="s">
        <v>9</v>
      </c>
      <c r="E12" t="s">
        <v>12</v>
      </c>
      <c r="F12" t="s">
        <v>79</v>
      </c>
      <c r="G12" t="s">
        <v>15</v>
      </c>
      <c r="H12" t="s">
        <v>17</v>
      </c>
    </row>
    <row r="14" spans="2:8" x14ac:dyDescent="0.25">
      <c r="B14" t="s">
        <v>38</v>
      </c>
      <c r="C14">
        <v>28528.75</v>
      </c>
      <c r="D14">
        <v>1240</v>
      </c>
      <c r="E14">
        <v>2911.25</v>
      </c>
      <c r="F14">
        <v>21641.75</v>
      </c>
      <c r="G14">
        <v>10846.5</v>
      </c>
      <c r="H14">
        <f>SUM(C14:G14)</f>
        <v>65168.25</v>
      </c>
    </row>
    <row r="15" spans="2:8" x14ac:dyDescent="0.25">
      <c r="B15" t="s">
        <v>191</v>
      </c>
      <c r="C15">
        <v>82037.75</v>
      </c>
      <c r="D15">
        <v>74</v>
      </c>
      <c r="E15">
        <v>1916</v>
      </c>
      <c r="F15">
        <v>34064.25</v>
      </c>
      <c r="G15">
        <v>20</v>
      </c>
      <c r="H15">
        <f>SUM(C15:G15)</f>
        <v>118112</v>
      </c>
    </row>
    <row r="16" spans="2:8" x14ac:dyDescent="0.25">
      <c r="B16" t="s">
        <v>216</v>
      </c>
      <c r="C16">
        <f>SUM(C14:C15)</f>
        <v>110566.5</v>
      </c>
      <c r="D16">
        <f>SUM(D14:D15)</f>
        <v>1314</v>
      </c>
      <c r="E16">
        <f>SUM(E14:E15)</f>
        <v>4827.25</v>
      </c>
      <c r="F16">
        <f>SUM(F14:F15)</f>
        <v>55706</v>
      </c>
      <c r="G16">
        <f>SUM(G14:G15)</f>
        <v>10866.5</v>
      </c>
      <c r="H16">
        <f>SUM(C16:G16)</f>
        <v>183280.25</v>
      </c>
    </row>
    <row r="18" spans="2:8" x14ac:dyDescent="0.25">
      <c r="B18" t="s">
        <v>41</v>
      </c>
      <c r="C18" t="s">
        <v>6</v>
      </c>
      <c r="D18" t="s">
        <v>9</v>
      </c>
      <c r="E18" t="s">
        <v>12</v>
      </c>
      <c r="F18" t="s">
        <v>79</v>
      </c>
      <c r="G18" t="s">
        <v>15</v>
      </c>
      <c r="H18" t="s">
        <v>17</v>
      </c>
    </row>
    <row r="20" spans="2:8" x14ac:dyDescent="0.25">
      <c r="B20" t="s">
        <v>38</v>
      </c>
      <c r="C20">
        <v>67320</v>
      </c>
      <c r="D20">
        <v>0</v>
      </c>
      <c r="E20">
        <v>0</v>
      </c>
      <c r="F20">
        <v>7049.25</v>
      </c>
      <c r="G20">
        <v>0</v>
      </c>
      <c r="H20">
        <f>SUM(C20:G20)</f>
        <v>74369.25</v>
      </c>
    </row>
    <row r="21" spans="2:8" x14ac:dyDescent="0.25">
      <c r="B21" t="s">
        <v>191</v>
      </c>
      <c r="C21">
        <v>26163</v>
      </c>
      <c r="D21">
        <v>0</v>
      </c>
      <c r="E21">
        <v>0</v>
      </c>
      <c r="F21">
        <v>1048.5</v>
      </c>
      <c r="G21">
        <v>0</v>
      </c>
      <c r="H21">
        <f t="shared" ref="H21:H26" si="0">SUM(C21:G21)</f>
        <v>27211.5</v>
      </c>
    </row>
    <row r="22" spans="2:8" x14ac:dyDescent="0.25">
      <c r="B22" t="s">
        <v>217</v>
      </c>
      <c r="C22">
        <f>SUM(C20:C21)</f>
        <v>93483</v>
      </c>
      <c r="D22">
        <f>SUM(D20:D21)</f>
        <v>0</v>
      </c>
      <c r="E22">
        <f>SUM(E20:E21)</f>
        <v>0</v>
      </c>
      <c r="F22">
        <f>SUM(F20:F21)</f>
        <v>8097.75</v>
      </c>
      <c r="G22">
        <f>SUM(G20:G21)</f>
        <v>0</v>
      </c>
      <c r="H22">
        <f>SUM(C22:G22)</f>
        <v>101580.75</v>
      </c>
    </row>
    <row r="23" spans="2:8" x14ac:dyDescent="0.25">
      <c r="B23" t="s">
        <v>38</v>
      </c>
      <c r="C23">
        <v>72483</v>
      </c>
      <c r="D23">
        <v>0</v>
      </c>
      <c r="E23">
        <v>0</v>
      </c>
      <c r="F23">
        <v>6520</v>
      </c>
      <c r="G23">
        <v>0</v>
      </c>
      <c r="H23">
        <f t="shared" si="0"/>
        <v>79003</v>
      </c>
    </row>
    <row r="24" spans="2:8" x14ac:dyDescent="0.25">
      <c r="B24" t="s">
        <v>191</v>
      </c>
      <c r="C24">
        <v>27042.75</v>
      </c>
      <c r="D24">
        <v>0</v>
      </c>
      <c r="E24">
        <v>0</v>
      </c>
      <c r="F24">
        <v>951.5</v>
      </c>
      <c r="G24">
        <v>0</v>
      </c>
      <c r="H24">
        <f t="shared" si="0"/>
        <v>27994.25</v>
      </c>
    </row>
    <row r="25" spans="2:8" x14ac:dyDescent="0.25">
      <c r="B25" t="s">
        <v>218</v>
      </c>
      <c r="C25">
        <f>SUM(C23:C24)</f>
        <v>99525.75</v>
      </c>
      <c r="D25">
        <f>SUM(D23:D24)</f>
        <v>0</v>
      </c>
      <c r="E25">
        <f>SUM(E23:E24)</f>
        <v>0</v>
      </c>
      <c r="F25">
        <f>SUM(F23:F24)</f>
        <v>7471.5</v>
      </c>
      <c r="G25">
        <f>SUM(G23:G24)</f>
        <v>0</v>
      </c>
      <c r="H25">
        <f>SUM(C25:G25)</f>
        <v>106997.25</v>
      </c>
    </row>
    <row r="26" spans="2:8" x14ac:dyDescent="0.25">
      <c r="B26" t="s">
        <v>219</v>
      </c>
      <c r="C26">
        <f>C22+C25</f>
        <v>193008.75</v>
      </c>
      <c r="D26">
        <f>D22+D25</f>
        <v>0</v>
      </c>
      <c r="E26">
        <f>E22+E25</f>
        <v>0</v>
      </c>
      <c r="F26">
        <f>F22+F25</f>
        <v>15569.25</v>
      </c>
      <c r="G26">
        <f>G22+G25</f>
        <v>0</v>
      </c>
      <c r="H26">
        <f t="shared" si="0"/>
        <v>208578</v>
      </c>
    </row>
    <row r="28" spans="2:8" x14ac:dyDescent="0.25">
      <c r="B28" t="s">
        <v>188</v>
      </c>
      <c r="C28">
        <f t="shared" ref="C28:H28" si="1">C10+C16+C26</f>
        <v>413456</v>
      </c>
      <c r="D28">
        <f t="shared" si="1"/>
        <v>2199</v>
      </c>
      <c r="E28">
        <f t="shared" si="1"/>
        <v>8972.75</v>
      </c>
      <c r="F28">
        <f t="shared" si="1"/>
        <v>126432.25</v>
      </c>
      <c r="G28">
        <f t="shared" si="1"/>
        <v>23557.75</v>
      </c>
      <c r="H28">
        <f t="shared" si="1"/>
        <v>574617.75</v>
      </c>
    </row>
    <row r="29" spans="2:8" x14ac:dyDescent="0.25">
      <c r="B29" t="s">
        <v>78</v>
      </c>
    </row>
    <row r="30" spans="2:8" x14ac:dyDescent="0.25">
      <c r="B30" t="s">
        <v>67</v>
      </c>
    </row>
    <row r="39" spans="1:8" x14ac:dyDescent="0.25">
      <c r="A39" t="s">
        <v>245</v>
      </c>
    </row>
    <row r="41" spans="1:8" x14ac:dyDescent="0.25">
      <c r="B41" t="s">
        <v>96</v>
      </c>
      <c r="C41" t="s">
        <v>6</v>
      </c>
      <c r="D41" t="s">
        <v>9</v>
      </c>
      <c r="E41" t="s">
        <v>12</v>
      </c>
      <c r="F41" t="s">
        <v>79</v>
      </c>
      <c r="G41" t="s">
        <v>15</v>
      </c>
      <c r="H41" t="s">
        <v>16</v>
      </c>
    </row>
    <row r="42" spans="1:8" x14ac:dyDescent="0.25">
      <c r="B42" t="s">
        <v>56</v>
      </c>
      <c r="C42">
        <v>109880.75</v>
      </c>
      <c r="D42">
        <v>885</v>
      </c>
      <c r="E42">
        <v>4145.5</v>
      </c>
      <c r="F42">
        <v>55157</v>
      </c>
      <c r="G42">
        <v>12691.25</v>
      </c>
      <c r="H42">
        <f>SUM(C42:G42)</f>
        <v>182759.5</v>
      </c>
    </row>
    <row r="43" spans="1:8" x14ac:dyDescent="0.25">
      <c r="B43" t="s">
        <v>57</v>
      </c>
      <c r="C43">
        <v>110566.5</v>
      </c>
      <c r="D43">
        <v>1314</v>
      </c>
      <c r="E43">
        <v>4827.25</v>
      </c>
      <c r="F43">
        <v>55706</v>
      </c>
      <c r="G43">
        <v>10866.5</v>
      </c>
      <c r="H43">
        <f>SUM(C43:G43)</f>
        <v>183280.25</v>
      </c>
    </row>
    <row r="44" spans="1:8" x14ac:dyDescent="0.25">
      <c r="B44" t="s">
        <v>45</v>
      </c>
      <c r="C44">
        <v>193008.75</v>
      </c>
      <c r="D44">
        <v>0</v>
      </c>
      <c r="E44">
        <v>0</v>
      </c>
      <c r="F44">
        <v>15569.25</v>
      </c>
      <c r="G44">
        <v>0</v>
      </c>
      <c r="H44">
        <f>SUM(C44:G44)</f>
        <v>208578</v>
      </c>
    </row>
    <row r="45" spans="1:8" x14ac:dyDescent="0.25">
      <c r="B45" t="s">
        <v>220</v>
      </c>
      <c r="C45">
        <f>SUM(C42:C44)</f>
        <v>413456</v>
      </c>
      <c r="D45">
        <f>SUM(D42:D44)</f>
        <v>2199</v>
      </c>
      <c r="E45">
        <f>SUM(E42:E44)</f>
        <v>8972.75</v>
      </c>
      <c r="F45">
        <f>SUM(F42:F44)</f>
        <v>126432.25</v>
      </c>
      <c r="G45">
        <f>SUM(G42:G44)</f>
        <v>23557.75</v>
      </c>
      <c r="H45">
        <f>SUM(C45:G45)</f>
        <v>574617.75</v>
      </c>
    </row>
    <row r="46" spans="1:8" x14ac:dyDescent="0.25">
      <c r="B46" t="s">
        <v>67</v>
      </c>
    </row>
    <row r="54" spans="2:2" x14ac:dyDescent="0.25">
      <c r="B54" t="s">
        <v>54</v>
      </c>
    </row>
    <row r="77" spans="2:6" x14ac:dyDescent="0.25">
      <c r="B77" t="s">
        <v>210</v>
      </c>
    </row>
    <row r="78" spans="2:6" x14ac:dyDescent="0.25">
      <c r="B78" t="s">
        <v>242</v>
      </c>
    </row>
    <row r="79" spans="2:6" x14ac:dyDescent="0.25">
      <c r="B79" t="s">
        <v>37</v>
      </c>
      <c r="C79">
        <v>2024</v>
      </c>
      <c r="D79">
        <v>2025</v>
      </c>
      <c r="E79" t="s">
        <v>70</v>
      </c>
      <c r="F79" t="s">
        <v>69</v>
      </c>
    </row>
    <row r="80" spans="2:6" x14ac:dyDescent="0.25">
      <c r="B80" t="s">
        <v>38</v>
      </c>
      <c r="C80">
        <v>157857.25</v>
      </c>
      <c r="D80">
        <v>165270</v>
      </c>
      <c r="E80">
        <f>D80-C80</f>
        <v>7412.75</v>
      </c>
      <c r="F80">
        <f>E80/C80</f>
        <v>4.6958565412738407E-2</v>
      </c>
    </row>
    <row r="81" spans="2:6" x14ac:dyDescent="0.25">
      <c r="B81" t="s">
        <v>191</v>
      </c>
      <c r="C81">
        <v>15268.5</v>
      </c>
      <c r="D81">
        <v>17489.5</v>
      </c>
      <c r="E81">
        <f>D81-C81</f>
        <v>2221</v>
      </c>
      <c r="F81">
        <f>E81/C81</f>
        <v>0.145462881095065</v>
      </c>
    </row>
    <row r="82" spans="2:6" x14ac:dyDescent="0.25">
      <c r="B82" t="s">
        <v>221</v>
      </c>
      <c r="C82">
        <f>+C80+C81</f>
        <v>173125.75</v>
      </c>
      <c r="D82">
        <f>+D80+D81</f>
        <v>182759.5</v>
      </c>
      <c r="E82">
        <f>D82-C82</f>
        <v>9633.75</v>
      </c>
      <c r="F82">
        <f>E82/C82</f>
        <v>5.5645968320714854E-2</v>
      </c>
    </row>
    <row r="84" spans="2:6" x14ac:dyDescent="0.25">
      <c r="B84" t="s">
        <v>40</v>
      </c>
      <c r="C84">
        <v>2024</v>
      </c>
      <c r="D84">
        <v>2025</v>
      </c>
      <c r="E84" t="s">
        <v>70</v>
      </c>
      <c r="F84" t="s">
        <v>69</v>
      </c>
    </row>
    <row r="85" spans="2:6" x14ac:dyDescent="0.25">
      <c r="B85" t="s">
        <v>38</v>
      </c>
      <c r="C85">
        <v>64579.5</v>
      </c>
      <c r="D85">
        <v>65168.25</v>
      </c>
      <c r="E85">
        <f>D85-C85</f>
        <v>588.75</v>
      </c>
      <c r="F85">
        <f>E85/C85</f>
        <v>9.1166701507444312E-3</v>
      </c>
    </row>
    <row r="86" spans="2:6" x14ac:dyDescent="0.25">
      <c r="B86" t="s">
        <v>191</v>
      </c>
      <c r="C86">
        <v>114700.25</v>
      </c>
      <c r="D86">
        <v>118112</v>
      </c>
      <c r="E86">
        <f>D86-C86</f>
        <v>3411.75</v>
      </c>
      <c r="F86">
        <f>E86/C86</f>
        <v>2.9744922090405208E-2</v>
      </c>
    </row>
    <row r="87" spans="2:6" x14ac:dyDescent="0.25">
      <c r="B87" t="s">
        <v>222</v>
      </c>
      <c r="C87">
        <f>+C85+C86</f>
        <v>179279.75</v>
      </c>
      <c r="D87">
        <f>+D85+D86</f>
        <v>183280.25</v>
      </c>
      <c r="E87">
        <f>D87-C87</f>
        <v>4000.5</v>
      </c>
      <c r="F87">
        <f>E87/C87</f>
        <v>2.231428814464545E-2</v>
      </c>
    </row>
    <row r="89" spans="2:6" x14ac:dyDescent="0.25">
      <c r="B89" t="s">
        <v>41</v>
      </c>
      <c r="C89">
        <v>2024</v>
      </c>
      <c r="D89">
        <v>2025</v>
      </c>
      <c r="E89" t="s">
        <v>70</v>
      </c>
      <c r="F89" t="s">
        <v>69</v>
      </c>
    </row>
    <row r="90" spans="2:6" x14ac:dyDescent="0.25">
      <c r="B90" t="s">
        <v>38</v>
      </c>
      <c r="C90">
        <v>84052.75</v>
      </c>
      <c r="D90">
        <v>74369.25</v>
      </c>
      <c r="E90">
        <f>D90-C90</f>
        <v>-9683.5</v>
      </c>
      <c r="F90">
        <f>E90/C90</f>
        <v>-0.11520741439155768</v>
      </c>
    </row>
    <row r="91" spans="2:6" x14ac:dyDescent="0.25">
      <c r="B91" t="s">
        <v>39</v>
      </c>
      <c r="C91">
        <v>19541</v>
      </c>
      <c r="D91">
        <v>27211.5</v>
      </c>
      <c r="E91">
        <f t="shared" ref="E91:E96" si="2">D91-C91</f>
        <v>7670.5</v>
      </c>
      <c r="F91">
        <f t="shared" ref="F91:F96" si="3">E91/C91</f>
        <v>0.39253364720331613</v>
      </c>
    </row>
    <row r="92" spans="2:6" x14ac:dyDescent="0.25">
      <c r="B92" t="s">
        <v>42</v>
      </c>
      <c r="C92">
        <f>+C90+C91</f>
        <v>103593.75</v>
      </c>
      <c r="D92">
        <f>+D90+D91</f>
        <v>101580.75</v>
      </c>
      <c r="E92">
        <f t="shared" si="2"/>
        <v>-2013</v>
      </c>
      <c r="F92">
        <f t="shared" si="3"/>
        <v>-1.9431674208144796E-2</v>
      </c>
    </row>
    <row r="93" spans="2:6" x14ac:dyDescent="0.25">
      <c r="B93" t="s">
        <v>38</v>
      </c>
      <c r="C93">
        <v>79422.5</v>
      </c>
      <c r="D93">
        <v>79003</v>
      </c>
      <c r="E93">
        <f t="shared" si="2"/>
        <v>-419.5</v>
      </c>
      <c r="F93">
        <f t="shared" si="3"/>
        <v>-5.2818785608612171E-3</v>
      </c>
    </row>
    <row r="94" spans="2:6" x14ac:dyDescent="0.25">
      <c r="B94" t="s">
        <v>191</v>
      </c>
      <c r="C94">
        <v>22751</v>
      </c>
      <c r="D94">
        <v>27994.25</v>
      </c>
      <c r="E94">
        <f t="shared" si="2"/>
        <v>5243.25</v>
      </c>
      <c r="F94">
        <f t="shared" si="3"/>
        <v>0.23046239725726342</v>
      </c>
    </row>
    <row r="95" spans="2:6" x14ac:dyDescent="0.25">
      <c r="B95" t="s">
        <v>43</v>
      </c>
      <c r="C95">
        <f>+C93+C94</f>
        <v>102173.5</v>
      </c>
      <c r="D95">
        <f>+D93+D94</f>
        <v>106997.25</v>
      </c>
      <c r="E95">
        <f t="shared" si="2"/>
        <v>4823.75</v>
      </c>
      <c r="F95">
        <f t="shared" si="3"/>
        <v>4.7211361067204312E-2</v>
      </c>
    </row>
    <row r="96" spans="2:6" x14ac:dyDescent="0.25">
      <c r="B96" t="s">
        <v>41</v>
      </c>
      <c r="C96">
        <f>+C95+C92</f>
        <v>205767.25</v>
      </c>
      <c r="D96">
        <f>+D95+D92</f>
        <v>208578</v>
      </c>
      <c r="E96">
        <f t="shared" si="2"/>
        <v>2810.75</v>
      </c>
      <c r="F96">
        <f t="shared" si="3"/>
        <v>1.3659851118193006E-2</v>
      </c>
    </row>
    <row r="98" spans="2:6" x14ac:dyDescent="0.25">
      <c r="B98" t="s">
        <v>17</v>
      </c>
      <c r="C98">
        <f>C82+C87+C96</f>
        <v>558172.75</v>
      </c>
      <c r="D98">
        <f>D82+D87+D96</f>
        <v>574617.75</v>
      </c>
      <c r="E98">
        <f>E82+E87+E96</f>
        <v>16445</v>
      </c>
      <c r="F98">
        <f>E98/C98</f>
        <v>2.9462205025236363E-2</v>
      </c>
    </row>
    <row r="99" spans="2:6" x14ac:dyDescent="0.25">
      <c r="B99" t="s">
        <v>67</v>
      </c>
    </row>
    <row r="103" spans="2:6" x14ac:dyDescent="0.25">
      <c r="B103" t="s">
        <v>46</v>
      </c>
    </row>
    <row r="104" spans="2:6" ht="27.6" customHeight="1" x14ac:dyDescent="0.25">
      <c r="B104" t="s">
        <v>103</v>
      </c>
      <c r="C104" t="s">
        <v>246</v>
      </c>
      <c r="D104" t="s">
        <v>247</v>
      </c>
    </row>
    <row r="105" spans="2:6" x14ac:dyDescent="0.25">
      <c r="B105" t="s">
        <v>38</v>
      </c>
      <c r="C105">
        <v>84052.75</v>
      </c>
      <c r="D105">
        <v>74369.25</v>
      </c>
    </row>
    <row r="106" spans="2:6" x14ac:dyDescent="0.25">
      <c r="B106" t="s">
        <v>191</v>
      </c>
      <c r="C106">
        <v>19541</v>
      </c>
      <c r="D106">
        <v>27211.5</v>
      </c>
    </row>
    <row r="108" spans="2:6" x14ac:dyDescent="0.25">
      <c r="B108" t="s">
        <v>44</v>
      </c>
    </row>
    <row r="109" spans="2:6" x14ac:dyDescent="0.25">
      <c r="B109" t="s">
        <v>102</v>
      </c>
      <c r="C109" t="s">
        <v>246</v>
      </c>
      <c r="D109" t="s">
        <v>247</v>
      </c>
    </row>
    <row r="110" spans="2:6" x14ac:dyDescent="0.25">
      <c r="B110" t="s">
        <v>38</v>
      </c>
      <c r="C110">
        <v>79422.5</v>
      </c>
      <c r="D110">
        <v>79003</v>
      </c>
    </row>
    <row r="111" spans="2:6" x14ac:dyDescent="0.25">
      <c r="B111" t="s">
        <v>191</v>
      </c>
      <c r="C111">
        <v>22751</v>
      </c>
      <c r="D111">
        <v>27994.25</v>
      </c>
    </row>
    <row r="120" spans="2:6" x14ac:dyDescent="0.25">
      <c r="B120" t="s">
        <v>265</v>
      </c>
    </row>
    <row r="122" spans="2:6" x14ac:dyDescent="0.25">
      <c r="B122" t="s">
        <v>55</v>
      </c>
      <c r="C122">
        <v>2024</v>
      </c>
      <c r="D122">
        <v>2025</v>
      </c>
      <c r="E122" t="s">
        <v>83</v>
      </c>
      <c r="F122" t="s">
        <v>82</v>
      </c>
    </row>
    <row r="123" spans="2:6" x14ac:dyDescent="0.25">
      <c r="B123" t="s">
        <v>184</v>
      </c>
      <c r="C123">
        <v>173125.75</v>
      </c>
      <c r="D123">
        <v>182759.5</v>
      </c>
      <c r="E123">
        <f>D123-C123</f>
        <v>9633.75</v>
      </c>
      <c r="F123">
        <f>E123/C123</f>
        <v>5.5645968320714854E-2</v>
      </c>
    </row>
    <row r="124" spans="2:6" x14ac:dyDescent="0.25">
      <c r="B124" t="s">
        <v>185</v>
      </c>
      <c r="C124">
        <v>179279.75</v>
      </c>
      <c r="D124">
        <v>183280.25</v>
      </c>
      <c r="E124">
        <f>D124-C124</f>
        <v>4000.5</v>
      </c>
      <c r="F124">
        <f>E124/C124</f>
        <v>2.231428814464545E-2</v>
      </c>
    </row>
    <row r="125" spans="2:6" x14ac:dyDescent="0.25">
      <c r="B125" t="s">
        <v>186</v>
      </c>
      <c r="C125">
        <v>205767.25</v>
      </c>
      <c r="D125">
        <v>208578</v>
      </c>
      <c r="E125">
        <f>D125-C125</f>
        <v>2810.75</v>
      </c>
      <c r="F125">
        <f>E125/C125</f>
        <v>1.3659851118193006E-2</v>
      </c>
    </row>
    <row r="126" spans="2:6" x14ac:dyDescent="0.25">
      <c r="B126" t="s">
        <v>187</v>
      </c>
      <c r="C126">
        <f>SUM(C123:C125)</f>
        <v>558172.75</v>
      </c>
      <c r="D126">
        <f>SUM(D123:D125)</f>
        <v>574617.75</v>
      </c>
      <c r="E126">
        <f>D126-C126</f>
        <v>16445</v>
      </c>
      <c r="F126">
        <f>E126/C126</f>
        <v>2.9462205025236363E-2</v>
      </c>
    </row>
    <row r="127" spans="2:6" x14ac:dyDescent="0.25">
      <c r="B127" t="s">
        <v>67</v>
      </c>
    </row>
  </sheetData>
  <pageMargins left="0.7" right="0.7" top="0.75" bottom="0.75" header="0.3" footer="0.3"/>
  <pageSetup scale="57" orientation="landscape" r:id="rId1"/>
  <rowBreaks count="3" manualBreakCount="3">
    <brk id="31" max="11" man="1"/>
    <brk id="70" max="16383" man="1"/>
    <brk id="112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BBCF-A896-472D-B8DF-AB23ACEF150F}">
  <sheetPr>
    <tabColor theme="7"/>
    <pageSetUpPr fitToPage="1"/>
  </sheetPr>
  <dimension ref="A3:U96"/>
  <sheetViews>
    <sheetView view="pageBreakPreview" topLeftCell="A9" zoomScale="60" zoomScaleNormal="70"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17.85546875" customWidth="1"/>
    <col min="3" max="3" width="19.5703125" customWidth="1"/>
    <col min="4" max="4" width="28.7109375" customWidth="1"/>
    <col min="5" max="5" width="26.28515625" customWidth="1"/>
    <col min="6" max="6" width="29" customWidth="1"/>
    <col min="7" max="7" width="24.85546875" customWidth="1"/>
    <col min="8" max="8" width="27.28515625" customWidth="1"/>
    <col min="9" max="9" width="28.85546875" customWidth="1"/>
    <col min="10" max="10" width="21.5703125" customWidth="1"/>
    <col min="11" max="11" width="19.28515625" customWidth="1"/>
    <col min="12" max="12" width="28.140625" customWidth="1"/>
    <col min="13" max="13" width="26.28515625" customWidth="1"/>
    <col min="14" max="14" width="23.5703125" customWidth="1"/>
    <col min="15" max="15" width="21.140625" customWidth="1"/>
    <col min="16" max="16" width="25.28515625" customWidth="1"/>
    <col min="17" max="17" width="19" customWidth="1"/>
    <col min="18" max="18" width="23.28515625" customWidth="1"/>
    <col min="19" max="19" width="20.85546875" customWidth="1"/>
    <col min="20" max="20" width="39.5703125" customWidth="1"/>
    <col min="21" max="21" width="30.7109375" customWidth="1"/>
    <col min="22" max="22" width="23.140625" customWidth="1"/>
    <col min="23" max="24" width="11.5703125"/>
  </cols>
  <sheetData>
    <row r="3" spans="1:21" x14ac:dyDescent="0.25">
      <c r="K3" t="s">
        <v>27</v>
      </c>
    </row>
    <row r="4" spans="1:21" x14ac:dyDescent="0.25">
      <c r="A4" t="s">
        <v>91</v>
      </c>
    </row>
    <row r="5" spans="1:21" x14ac:dyDescent="0.25">
      <c r="A5" t="s">
        <v>174</v>
      </c>
    </row>
    <row r="6" spans="1:21" x14ac:dyDescent="0.25">
      <c r="A6" t="s">
        <v>244</v>
      </c>
    </row>
    <row r="7" spans="1:21" x14ac:dyDescent="0.25">
      <c r="A7" t="s">
        <v>56</v>
      </c>
    </row>
    <row r="9" spans="1:21" ht="32.450000000000003" customHeight="1" x14ac:dyDescent="0.25">
      <c r="A9" t="s">
        <v>249</v>
      </c>
      <c r="B9" t="s">
        <v>250</v>
      </c>
      <c r="C9" t="s">
        <v>124</v>
      </c>
      <c r="D9" t="s">
        <v>125</v>
      </c>
      <c r="E9" t="s">
        <v>126</v>
      </c>
      <c r="F9" t="s">
        <v>127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133</v>
      </c>
      <c r="M9" t="s">
        <v>134</v>
      </c>
      <c r="N9" t="s">
        <v>251</v>
      </c>
      <c r="O9" t="s">
        <v>252</v>
      </c>
      <c r="P9" t="s">
        <v>253</v>
      </c>
      <c r="Q9" t="s">
        <v>254</v>
      </c>
      <c r="R9" t="s">
        <v>255</v>
      </c>
      <c r="S9" t="s">
        <v>256</v>
      </c>
      <c r="T9" t="s">
        <v>135</v>
      </c>
      <c r="U9" t="s">
        <v>136</v>
      </c>
    </row>
    <row r="10" spans="1:21" x14ac:dyDescent="0.25">
      <c r="A10" t="s">
        <v>257</v>
      </c>
      <c r="B10">
        <v>2025</v>
      </c>
      <c r="C10" t="s">
        <v>137</v>
      </c>
      <c r="D10">
        <v>1490</v>
      </c>
      <c r="E10">
        <v>133</v>
      </c>
      <c r="F10">
        <v>172</v>
      </c>
      <c r="G10">
        <v>75</v>
      </c>
      <c r="H10">
        <v>5405</v>
      </c>
      <c r="I10">
        <v>507</v>
      </c>
      <c r="J10">
        <v>0</v>
      </c>
      <c r="K10">
        <v>0</v>
      </c>
      <c r="L10">
        <v>0</v>
      </c>
      <c r="M10">
        <v>0</v>
      </c>
      <c r="N10">
        <v>35</v>
      </c>
      <c r="O10">
        <v>7</v>
      </c>
      <c r="P10">
        <v>14</v>
      </c>
      <c r="Q10">
        <v>0</v>
      </c>
      <c r="R10">
        <v>858</v>
      </c>
      <c r="S10">
        <v>83</v>
      </c>
      <c r="T10">
        <v>15988.75</v>
      </c>
      <c r="U10">
        <v>1617.5</v>
      </c>
    </row>
    <row r="11" spans="1:21" x14ac:dyDescent="0.25">
      <c r="A11" t="s">
        <v>257</v>
      </c>
      <c r="B11">
        <v>2025</v>
      </c>
      <c r="C11" t="s">
        <v>6</v>
      </c>
      <c r="D11">
        <v>5599</v>
      </c>
      <c r="E11">
        <v>2</v>
      </c>
      <c r="F11">
        <v>12968</v>
      </c>
      <c r="G11">
        <v>22</v>
      </c>
      <c r="H11">
        <v>86</v>
      </c>
      <c r="I11">
        <v>0</v>
      </c>
      <c r="J11">
        <v>0</v>
      </c>
      <c r="K11">
        <v>0</v>
      </c>
      <c r="L11">
        <v>0</v>
      </c>
      <c r="M11">
        <v>0</v>
      </c>
      <c r="N11">
        <v>19</v>
      </c>
      <c r="O11">
        <v>0</v>
      </c>
      <c r="P11">
        <v>1951</v>
      </c>
      <c r="Q11">
        <v>8</v>
      </c>
      <c r="R11">
        <v>0</v>
      </c>
      <c r="S11">
        <v>0</v>
      </c>
      <c r="T11">
        <v>35649.5</v>
      </c>
      <c r="U11">
        <v>62</v>
      </c>
    </row>
    <row r="12" spans="1:21" x14ac:dyDescent="0.25">
      <c r="A12" t="s">
        <v>257</v>
      </c>
      <c r="B12">
        <v>2025</v>
      </c>
      <c r="C12" t="s">
        <v>12</v>
      </c>
      <c r="D12">
        <v>19</v>
      </c>
      <c r="E12">
        <v>10</v>
      </c>
      <c r="F12">
        <v>101</v>
      </c>
      <c r="G12">
        <v>297</v>
      </c>
      <c r="H12">
        <v>55</v>
      </c>
      <c r="I12">
        <v>6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344.75</v>
      </c>
      <c r="U12">
        <v>617.5</v>
      </c>
    </row>
    <row r="13" spans="1:21" x14ac:dyDescent="0.25">
      <c r="A13" t="s">
        <v>257</v>
      </c>
      <c r="B13">
        <v>2025</v>
      </c>
      <c r="C13" t="s">
        <v>15</v>
      </c>
      <c r="D13">
        <v>0</v>
      </c>
      <c r="E13">
        <v>0</v>
      </c>
      <c r="F13">
        <v>544</v>
      </c>
      <c r="G13">
        <v>1221</v>
      </c>
      <c r="H13">
        <v>0</v>
      </c>
      <c r="I13">
        <v>270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1088</v>
      </c>
      <c r="U13">
        <v>3049.5</v>
      </c>
    </row>
    <row r="14" spans="1:21" x14ac:dyDescent="0.25">
      <c r="A14" t="s">
        <v>257</v>
      </c>
      <c r="B14">
        <v>2025</v>
      </c>
      <c r="C14" t="s">
        <v>9</v>
      </c>
      <c r="D14">
        <v>0</v>
      </c>
      <c r="E14">
        <v>2</v>
      </c>
      <c r="F14">
        <v>0</v>
      </c>
      <c r="G14">
        <v>53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108</v>
      </c>
    </row>
    <row r="15" spans="1:21" x14ac:dyDescent="0.25">
      <c r="A15" t="s">
        <v>258</v>
      </c>
      <c r="B15">
        <v>2025</v>
      </c>
      <c r="C15" t="s">
        <v>137</v>
      </c>
      <c r="D15">
        <v>1378</v>
      </c>
      <c r="E15">
        <v>217</v>
      </c>
      <c r="F15">
        <v>157</v>
      </c>
      <c r="G15">
        <v>29</v>
      </c>
      <c r="H15">
        <v>5477</v>
      </c>
      <c r="I15">
        <v>410</v>
      </c>
      <c r="J15">
        <v>0</v>
      </c>
      <c r="K15">
        <v>0</v>
      </c>
      <c r="L15">
        <v>0</v>
      </c>
      <c r="M15">
        <v>0</v>
      </c>
      <c r="N15">
        <v>0</v>
      </c>
      <c r="O15">
        <v>23</v>
      </c>
      <c r="P15">
        <v>0</v>
      </c>
      <c r="Q15">
        <v>0</v>
      </c>
      <c r="R15">
        <v>0</v>
      </c>
      <c r="S15">
        <v>56</v>
      </c>
      <c r="T15">
        <v>14015.25</v>
      </c>
      <c r="U15">
        <v>1346.5</v>
      </c>
    </row>
    <row r="16" spans="1:21" x14ac:dyDescent="0.25">
      <c r="A16" t="s">
        <v>258</v>
      </c>
      <c r="B16">
        <v>2025</v>
      </c>
      <c r="C16" t="s">
        <v>6</v>
      </c>
      <c r="D16">
        <v>5446</v>
      </c>
      <c r="E16">
        <v>58</v>
      </c>
      <c r="F16">
        <v>13054</v>
      </c>
      <c r="G16">
        <v>6</v>
      </c>
      <c r="H16">
        <v>37</v>
      </c>
      <c r="I16">
        <v>0</v>
      </c>
      <c r="J16">
        <v>0</v>
      </c>
      <c r="K16">
        <v>0</v>
      </c>
      <c r="L16">
        <v>0</v>
      </c>
      <c r="M16">
        <v>0</v>
      </c>
      <c r="N16">
        <v>20</v>
      </c>
      <c r="O16">
        <v>0</v>
      </c>
      <c r="P16">
        <v>2280</v>
      </c>
      <c r="Q16">
        <v>2</v>
      </c>
      <c r="R16">
        <v>0</v>
      </c>
      <c r="S16">
        <v>0</v>
      </c>
      <c r="T16">
        <v>36217.25</v>
      </c>
      <c r="U16">
        <v>74</v>
      </c>
    </row>
    <row r="17" spans="1:21" x14ac:dyDescent="0.25">
      <c r="A17" t="s">
        <v>258</v>
      </c>
      <c r="B17">
        <v>2025</v>
      </c>
      <c r="C17" t="s">
        <v>12</v>
      </c>
      <c r="D17">
        <v>36</v>
      </c>
      <c r="E17">
        <v>5</v>
      </c>
      <c r="F17">
        <v>179</v>
      </c>
      <c r="G17">
        <v>583</v>
      </c>
      <c r="H17">
        <v>88</v>
      </c>
      <c r="I17">
        <v>40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592</v>
      </c>
      <c r="U17">
        <v>1261</v>
      </c>
    </row>
    <row r="18" spans="1:21" x14ac:dyDescent="0.25">
      <c r="A18" t="s">
        <v>258</v>
      </c>
      <c r="B18">
        <v>2025</v>
      </c>
      <c r="C18" t="s">
        <v>15</v>
      </c>
      <c r="D18">
        <v>0</v>
      </c>
      <c r="E18">
        <v>0</v>
      </c>
      <c r="F18">
        <v>396</v>
      </c>
      <c r="G18">
        <v>944</v>
      </c>
      <c r="H18">
        <v>0</v>
      </c>
      <c r="I18">
        <v>466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792</v>
      </c>
      <c r="U18">
        <v>2936.5</v>
      </c>
    </row>
    <row r="19" spans="1:21" x14ac:dyDescent="0.25">
      <c r="A19" t="s">
        <v>258</v>
      </c>
      <c r="B19">
        <v>2025</v>
      </c>
      <c r="C19" t="s">
        <v>9</v>
      </c>
      <c r="D19">
        <v>0</v>
      </c>
      <c r="E19">
        <v>2</v>
      </c>
      <c r="F19">
        <v>0</v>
      </c>
      <c r="G19">
        <v>53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108</v>
      </c>
    </row>
    <row r="20" spans="1:21" x14ac:dyDescent="0.25">
      <c r="A20" t="s">
        <v>259</v>
      </c>
      <c r="B20">
        <v>2025</v>
      </c>
      <c r="C20" t="s">
        <v>9</v>
      </c>
      <c r="D20">
        <v>0</v>
      </c>
      <c r="E20">
        <v>15</v>
      </c>
      <c r="F20">
        <v>87</v>
      </c>
      <c r="G20">
        <v>240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174</v>
      </c>
      <c r="U20">
        <v>495</v>
      </c>
    </row>
    <row r="21" spans="1:21" x14ac:dyDescent="0.25">
      <c r="A21" t="s">
        <v>259</v>
      </c>
      <c r="B21">
        <v>2025</v>
      </c>
      <c r="C21" t="s">
        <v>6</v>
      </c>
      <c r="D21">
        <v>5737</v>
      </c>
      <c r="E21">
        <v>56</v>
      </c>
      <c r="F21">
        <v>13585</v>
      </c>
      <c r="G21">
        <v>19</v>
      </c>
      <c r="H21">
        <v>72</v>
      </c>
      <c r="I21">
        <v>0</v>
      </c>
      <c r="J21">
        <v>0</v>
      </c>
      <c r="K21">
        <v>0</v>
      </c>
      <c r="L21">
        <v>0</v>
      </c>
      <c r="M21">
        <v>0</v>
      </c>
      <c r="N21">
        <v>29</v>
      </c>
      <c r="O21">
        <v>0</v>
      </c>
      <c r="P21">
        <v>2343</v>
      </c>
      <c r="Q21">
        <v>0</v>
      </c>
      <c r="R21">
        <v>0</v>
      </c>
      <c r="S21">
        <v>0</v>
      </c>
      <c r="T21">
        <v>37784</v>
      </c>
      <c r="U21">
        <v>94</v>
      </c>
    </row>
    <row r="22" spans="1:21" x14ac:dyDescent="0.25">
      <c r="A22" t="s">
        <v>259</v>
      </c>
      <c r="B22">
        <v>2025</v>
      </c>
      <c r="C22" t="s">
        <v>15</v>
      </c>
      <c r="D22">
        <v>0</v>
      </c>
      <c r="E22">
        <v>0</v>
      </c>
      <c r="F22">
        <v>595</v>
      </c>
      <c r="G22">
        <v>1380</v>
      </c>
      <c r="H22">
        <v>0</v>
      </c>
      <c r="I22">
        <v>389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1190</v>
      </c>
      <c r="U22">
        <v>3635.25</v>
      </c>
    </row>
    <row r="23" spans="1:21" x14ac:dyDescent="0.25">
      <c r="A23" t="s">
        <v>259</v>
      </c>
      <c r="B23">
        <v>2025</v>
      </c>
      <c r="C23" t="s">
        <v>137</v>
      </c>
      <c r="D23">
        <v>1756</v>
      </c>
      <c r="E23">
        <v>229</v>
      </c>
      <c r="F23">
        <v>195</v>
      </c>
      <c r="G23">
        <v>20</v>
      </c>
      <c r="H23">
        <v>7545</v>
      </c>
      <c r="I23">
        <v>340</v>
      </c>
      <c r="J23">
        <v>0</v>
      </c>
      <c r="K23">
        <v>0</v>
      </c>
      <c r="L23">
        <v>0</v>
      </c>
      <c r="M23">
        <v>0</v>
      </c>
      <c r="N23">
        <v>24</v>
      </c>
      <c r="O23">
        <v>13</v>
      </c>
      <c r="P23">
        <v>0</v>
      </c>
      <c r="Q23">
        <v>0</v>
      </c>
      <c r="R23">
        <v>822</v>
      </c>
      <c r="S23">
        <v>65</v>
      </c>
      <c r="T23">
        <v>20995.75</v>
      </c>
      <c r="U23">
        <v>1193.25</v>
      </c>
    </row>
    <row r="24" spans="1:21" x14ac:dyDescent="0.25">
      <c r="A24" t="s">
        <v>259</v>
      </c>
      <c r="B24">
        <v>2025</v>
      </c>
      <c r="C24" t="s">
        <v>12</v>
      </c>
      <c r="D24">
        <v>20</v>
      </c>
      <c r="E24">
        <v>3</v>
      </c>
      <c r="F24">
        <v>152</v>
      </c>
      <c r="G24">
        <v>406</v>
      </c>
      <c r="H24">
        <v>51</v>
      </c>
      <c r="I24">
        <v>34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438.75</v>
      </c>
      <c r="U24">
        <v>891.5</v>
      </c>
    </row>
    <row r="25" spans="1:21" x14ac:dyDescent="0.25">
      <c r="C25" t="s">
        <v>176</v>
      </c>
      <c r="D25">
        <f>SUM(D10:D24)</f>
        <v>21481</v>
      </c>
      <c r="E25">
        <f t="shared" ref="E25:U25" si="0">SUM(E10:E24)</f>
        <v>732</v>
      </c>
      <c r="F25">
        <f t="shared" si="0"/>
        <v>42185</v>
      </c>
      <c r="G25">
        <f t="shared" si="0"/>
        <v>5348</v>
      </c>
      <c r="H25">
        <f t="shared" si="0"/>
        <v>18816</v>
      </c>
      <c r="I25">
        <f t="shared" si="0"/>
        <v>2462</v>
      </c>
      <c r="J25">
        <f t="shared" si="0"/>
        <v>0</v>
      </c>
      <c r="K25">
        <f t="shared" si="0"/>
        <v>0</v>
      </c>
      <c r="L25">
        <f t="shared" si="0"/>
        <v>0</v>
      </c>
      <c r="M25">
        <f t="shared" si="0"/>
        <v>0</v>
      </c>
      <c r="N25">
        <f t="shared" si="0"/>
        <v>127</v>
      </c>
      <c r="O25">
        <f t="shared" si="0"/>
        <v>43</v>
      </c>
      <c r="P25">
        <f t="shared" si="0"/>
        <v>6588</v>
      </c>
      <c r="Q25">
        <f t="shared" si="0"/>
        <v>10</v>
      </c>
      <c r="R25">
        <f t="shared" si="0"/>
        <v>1680</v>
      </c>
      <c r="S25">
        <f t="shared" si="0"/>
        <v>204</v>
      </c>
      <c r="T25">
        <f t="shared" si="0"/>
        <v>165270</v>
      </c>
      <c r="U25">
        <f t="shared" si="0"/>
        <v>17489.5</v>
      </c>
    </row>
    <row r="26" spans="1:21" x14ac:dyDescent="0.25">
      <c r="A26" t="s">
        <v>67</v>
      </c>
      <c r="T26" t="s">
        <v>78</v>
      </c>
    </row>
    <row r="33" spans="1:21" x14ac:dyDescent="0.25">
      <c r="A33" t="s">
        <v>57</v>
      </c>
    </row>
    <row r="35" spans="1:21" ht="30.6" customHeight="1" x14ac:dyDescent="0.25">
      <c r="A35" t="s">
        <v>249</v>
      </c>
      <c r="B35" t="s">
        <v>250</v>
      </c>
      <c r="C35" t="s">
        <v>124</v>
      </c>
      <c r="D35" t="s">
        <v>138</v>
      </c>
      <c r="E35" t="s">
        <v>139</v>
      </c>
      <c r="F35" t="s">
        <v>140</v>
      </c>
      <c r="G35" t="s">
        <v>141</v>
      </c>
      <c r="H35" t="s">
        <v>142</v>
      </c>
      <c r="I35" t="s">
        <v>143</v>
      </c>
      <c r="J35" t="s">
        <v>144</v>
      </c>
      <c r="K35" t="s">
        <v>145</v>
      </c>
      <c r="L35" t="s">
        <v>146</v>
      </c>
      <c r="M35" t="s">
        <v>147</v>
      </c>
      <c r="N35" t="s">
        <v>251</v>
      </c>
      <c r="O35" t="s">
        <v>252</v>
      </c>
      <c r="P35" t="s">
        <v>253</v>
      </c>
      <c r="Q35" t="s">
        <v>254</v>
      </c>
      <c r="R35" t="s">
        <v>255</v>
      </c>
      <c r="S35" t="s">
        <v>256</v>
      </c>
      <c r="T35" t="s">
        <v>148</v>
      </c>
      <c r="U35" t="s">
        <v>149</v>
      </c>
    </row>
    <row r="36" spans="1:21" x14ac:dyDescent="0.25">
      <c r="A36" t="s">
        <v>257</v>
      </c>
      <c r="B36">
        <v>2025</v>
      </c>
      <c r="C36" t="s">
        <v>137</v>
      </c>
      <c r="D36">
        <v>379</v>
      </c>
      <c r="E36">
        <v>1087</v>
      </c>
      <c r="F36">
        <v>13</v>
      </c>
      <c r="G36">
        <v>199</v>
      </c>
      <c r="H36">
        <v>2092</v>
      </c>
      <c r="I36">
        <v>4308</v>
      </c>
      <c r="J36">
        <v>0</v>
      </c>
      <c r="K36">
        <v>0</v>
      </c>
      <c r="L36">
        <v>0</v>
      </c>
      <c r="M36">
        <v>0</v>
      </c>
      <c r="N36">
        <v>19</v>
      </c>
      <c r="O36">
        <v>32</v>
      </c>
      <c r="P36">
        <v>63</v>
      </c>
      <c r="Q36">
        <v>0</v>
      </c>
      <c r="R36">
        <v>398</v>
      </c>
      <c r="S36">
        <v>606</v>
      </c>
      <c r="T36">
        <v>6152.5</v>
      </c>
      <c r="U36">
        <v>12573.5</v>
      </c>
    </row>
    <row r="37" spans="1:21" x14ac:dyDescent="0.25">
      <c r="A37" t="s">
        <v>257</v>
      </c>
      <c r="B37">
        <v>2025</v>
      </c>
      <c r="C37" t="s">
        <v>6</v>
      </c>
      <c r="D37">
        <v>1052</v>
      </c>
      <c r="E37">
        <v>4447</v>
      </c>
      <c r="F37">
        <v>3295</v>
      </c>
      <c r="G37">
        <v>7607</v>
      </c>
      <c r="H37">
        <v>26</v>
      </c>
      <c r="I37">
        <v>87</v>
      </c>
      <c r="J37">
        <v>0</v>
      </c>
      <c r="K37">
        <v>0</v>
      </c>
      <c r="L37">
        <v>0</v>
      </c>
      <c r="M37">
        <v>0</v>
      </c>
      <c r="N37">
        <v>18</v>
      </c>
      <c r="O37">
        <v>11</v>
      </c>
      <c r="P37">
        <v>408</v>
      </c>
      <c r="Q37">
        <v>2020</v>
      </c>
      <c r="R37">
        <v>0</v>
      </c>
      <c r="S37">
        <v>0</v>
      </c>
      <c r="T37">
        <v>8534.5</v>
      </c>
      <c r="U37">
        <v>23907.75</v>
      </c>
    </row>
    <row r="38" spans="1:21" x14ac:dyDescent="0.25">
      <c r="A38" t="s">
        <v>257</v>
      </c>
      <c r="B38">
        <v>2025</v>
      </c>
      <c r="C38" t="s">
        <v>12</v>
      </c>
      <c r="D38">
        <v>23</v>
      </c>
      <c r="E38">
        <v>2</v>
      </c>
      <c r="F38">
        <v>451</v>
      </c>
      <c r="G38">
        <v>86</v>
      </c>
      <c r="H38">
        <v>38</v>
      </c>
      <c r="I38">
        <v>19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1010.5</v>
      </c>
      <c r="U38">
        <v>216.75</v>
      </c>
    </row>
    <row r="39" spans="1:21" x14ac:dyDescent="0.25">
      <c r="A39" t="s">
        <v>257</v>
      </c>
      <c r="B39">
        <v>2025</v>
      </c>
      <c r="C39" t="s">
        <v>15</v>
      </c>
      <c r="D39">
        <v>0</v>
      </c>
      <c r="E39">
        <v>0</v>
      </c>
      <c r="F39">
        <v>1170</v>
      </c>
      <c r="G39">
        <v>10</v>
      </c>
      <c r="H39">
        <v>436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3321</v>
      </c>
      <c r="U39">
        <v>20</v>
      </c>
    </row>
    <row r="40" spans="1:21" x14ac:dyDescent="0.25">
      <c r="A40" t="s">
        <v>257</v>
      </c>
      <c r="B40">
        <v>2025</v>
      </c>
      <c r="C40" t="s">
        <v>9</v>
      </c>
      <c r="D40">
        <v>3</v>
      </c>
      <c r="E40">
        <v>0</v>
      </c>
      <c r="F40">
        <v>152</v>
      </c>
      <c r="G40">
        <v>11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307</v>
      </c>
      <c r="U40">
        <v>22</v>
      </c>
    </row>
    <row r="41" spans="1:21" x14ac:dyDescent="0.25">
      <c r="A41" t="s">
        <v>258</v>
      </c>
      <c r="B41">
        <v>2025</v>
      </c>
      <c r="C41" t="s">
        <v>137</v>
      </c>
      <c r="D41">
        <v>500</v>
      </c>
      <c r="E41">
        <v>1193</v>
      </c>
      <c r="F41">
        <v>17</v>
      </c>
      <c r="G41">
        <v>147</v>
      </c>
      <c r="H41">
        <v>2449</v>
      </c>
      <c r="I41">
        <v>3484</v>
      </c>
      <c r="J41">
        <v>0</v>
      </c>
      <c r="K41">
        <v>0</v>
      </c>
      <c r="L41">
        <v>0</v>
      </c>
      <c r="M41">
        <v>0</v>
      </c>
      <c r="N41">
        <v>26</v>
      </c>
      <c r="O41">
        <v>0</v>
      </c>
      <c r="P41">
        <v>0</v>
      </c>
      <c r="Q41">
        <v>0</v>
      </c>
      <c r="R41">
        <v>330</v>
      </c>
      <c r="S41">
        <v>0</v>
      </c>
      <c r="T41">
        <v>6812.75</v>
      </c>
      <c r="U41">
        <v>9326</v>
      </c>
    </row>
    <row r="42" spans="1:21" x14ac:dyDescent="0.25">
      <c r="A42" t="s">
        <v>258</v>
      </c>
      <c r="B42">
        <v>2025</v>
      </c>
      <c r="C42" t="s">
        <v>6</v>
      </c>
      <c r="D42">
        <v>1022</v>
      </c>
      <c r="E42">
        <v>5138</v>
      </c>
      <c r="F42">
        <v>3483</v>
      </c>
      <c r="G42">
        <v>11022</v>
      </c>
      <c r="H42">
        <v>5</v>
      </c>
      <c r="I42">
        <v>38</v>
      </c>
      <c r="J42">
        <v>0</v>
      </c>
      <c r="K42">
        <v>0</v>
      </c>
      <c r="L42">
        <v>0</v>
      </c>
      <c r="M42">
        <v>0</v>
      </c>
      <c r="N42">
        <v>22</v>
      </c>
      <c r="O42">
        <v>26</v>
      </c>
      <c r="P42">
        <v>535</v>
      </c>
      <c r="Q42">
        <v>1751</v>
      </c>
      <c r="R42">
        <v>0</v>
      </c>
      <c r="S42">
        <v>0</v>
      </c>
      <c r="T42">
        <v>9091.25</v>
      </c>
      <c r="U42">
        <v>30795.5</v>
      </c>
    </row>
    <row r="43" spans="1:21" x14ac:dyDescent="0.25">
      <c r="A43" t="s">
        <v>258</v>
      </c>
      <c r="B43">
        <v>2025</v>
      </c>
      <c r="C43" t="s">
        <v>12</v>
      </c>
      <c r="D43">
        <v>24</v>
      </c>
      <c r="E43">
        <v>5</v>
      </c>
      <c r="F43">
        <v>668</v>
      </c>
      <c r="G43">
        <v>71</v>
      </c>
      <c r="H43">
        <v>112</v>
      </c>
      <c r="I43">
        <v>41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1612</v>
      </c>
      <c r="U43">
        <v>239.25</v>
      </c>
    </row>
    <row r="44" spans="1:21" x14ac:dyDescent="0.25">
      <c r="A44" t="s">
        <v>258</v>
      </c>
      <c r="B44">
        <v>2025</v>
      </c>
      <c r="C44" t="s">
        <v>15</v>
      </c>
      <c r="D44">
        <v>0</v>
      </c>
      <c r="E44">
        <v>0</v>
      </c>
      <c r="F44">
        <v>1101</v>
      </c>
      <c r="G44">
        <v>0</v>
      </c>
      <c r="H44">
        <v>526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3385.5</v>
      </c>
      <c r="U44">
        <v>0</v>
      </c>
    </row>
    <row r="45" spans="1:21" x14ac:dyDescent="0.25">
      <c r="A45" t="s">
        <v>258</v>
      </c>
      <c r="B45">
        <v>2025</v>
      </c>
      <c r="C45" t="s">
        <v>9</v>
      </c>
      <c r="D45">
        <v>3</v>
      </c>
      <c r="E45">
        <v>0</v>
      </c>
      <c r="F45">
        <v>152</v>
      </c>
      <c r="G45">
        <v>11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307</v>
      </c>
      <c r="U45">
        <v>22</v>
      </c>
    </row>
    <row r="46" spans="1:21" x14ac:dyDescent="0.25">
      <c r="A46" t="s">
        <v>259</v>
      </c>
      <c r="B46">
        <v>2025</v>
      </c>
      <c r="C46" t="s">
        <v>9</v>
      </c>
      <c r="D46">
        <v>0</v>
      </c>
      <c r="E46">
        <v>0</v>
      </c>
      <c r="F46">
        <v>313</v>
      </c>
      <c r="G46">
        <v>15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626</v>
      </c>
      <c r="U46">
        <v>30</v>
      </c>
    </row>
    <row r="47" spans="1:21" x14ac:dyDescent="0.25">
      <c r="A47" t="s">
        <v>259</v>
      </c>
      <c r="B47">
        <v>2025</v>
      </c>
      <c r="C47" t="s">
        <v>6</v>
      </c>
      <c r="D47">
        <v>1221</v>
      </c>
      <c r="E47">
        <v>6471</v>
      </c>
      <c r="F47">
        <v>4301</v>
      </c>
      <c r="G47">
        <v>7192</v>
      </c>
      <c r="H47">
        <v>20</v>
      </c>
      <c r="I47">
        <v>46</v>
      </c>
      <c r="J47">
        <v>0</v>
      </c>
      <c r="K47">
        <v>0</v>
      </c>
      <c r="L47">
        <v>0</v>
      </c>
      <c r="M47">
        <v>0</v>
      </c>
      <c r="N47">
        <v>19</v>
      </c>
      <c r="O47">
        <v>12</v>
      </c>
      <c r="P47">
        <v>508</v>
      </c>
      <c r="Q47">
        <v>3182</v>
      </c>
      <c r="R47">
        <v>0</v>
      </c>
      <c r="S47">
        <v>0</v>
      </c>
      <c r="T47">
        <v>10903</v>
      </c>
      <c r="U47">
        <v>27334.5</v>
      </c>
    </row>
    <row r="48" spans="1:21" x14ac:dyDescent="0.25">
      <c r="A48" t="s">
        <v>259</v>
      </c>
      <c r="B48">
        <v>2025</v>
      </c>
      <c r="C48" t="s">
        <v>15</v>
      </c>
      <c r="D48">
        <v>0</v>
      </c>
      <c r="E48">
        <v>0</v>
      </c>
      <c r="F48">
        <v>1467</v>
      </c>
      <c r="G48">
        <v>0</v>
      </c>
      <c r="H48">
        <v>536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4140</v>
      </c>
      <c r="U48">
        <v>0</v>
      </c>
    </row>
    <row r="49" spans="1:21" x14ac:dyDescent="0.25">
      <c r="A49" t="s">
        <v>259</v>
      </c>
      <c r="B49">
        <v>2025</v>
      </c>
      <c r="C49" t="s">
        <v>137</v>
      </c>
      <c r="D49">
        <v>497</v>
      </c>
      <c r="E49">
        <v>1131</v>
      </c>
      <c r="F49">
        <v>25</v>
      </c>
      <c r="G49">
        <v>168</v>
      </c>
      <c r="H49">
        <v>3222</v>
      </c>
      <c r="I49">
        <v>4313</v>
      </c>
      <c r="J49">
        <v>0</v>
      </c>
      <c r="K49">
        <v>0</v>
      </c>
      <c r="L49">
        <v>0</v>
      </c>
      <c r="M49">
        <v>0</v>
      </c>
      <c r="N49">
        <v>25</v>
      </c>
      <c r="O49">
        <v>17</v>
      </c>
      <c r="P49">
        <v>0</v>
      </c>
      <c r="Q49">
        <v>0</v>
      </c>
      <c r="R49">
        <v>380</v>
      </c>
      <c r="S49">
        <v>434</v>
      </c>
      <c r="T49">
        <v>8676.5</v>
      </c>
      <c r="U49">
        <v>12164.75</v>
      </c>
    </row>
    <row r="50" spans="1:21" x14ac:dyDescent="0.25">
      <c r="A50" t="s">
        <v>259</v>
      </c>
      <c r="B50">
        <v>2025</v>
      </c>
      <c r="C50" t="s">
        <v>12</v>
      </c>
      <c r="D50">
        <v>10</v>
      </c>
      <c r="E50">
        <v>14</v>
      </c>
      <c r="F50">
        <v>118</v>
      </c>
      <c r="G50">
        <v>615</v>
      </c>
      <c r="H50">
        <v>19</v>
      </c>
      <c r="I50">
        <v>96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288.75</v>
      </c>
      <c r="U50">
        <v>1460</v>
      </c>
    </row>
    <row r="51" spans="1:21" x14ac:dyDescent="0.25">
      <c r="C51" t="s">
        <v>176</v>
      </c>
      <c r="D51">
        <f>SUM(D36:D50)</f>
        <v>4734</v>
      </c>
      <c r="E51">
        <f t="shared" ref="E51:U51" si="1">SUM(E36:E50)</f>
        <v>19488</v>
      </c>
      <c r="F51">
        <f t="shared" si="1"/>
        <v>16726</v>
      </c>
      <c r="G51">
        <f t="shared" si="1"/>
        <v>27154</v>
      </c>
      <c r="H51">
        <f t="shared" si="1"/>
        <v>9481</v>
      </c>
      <c r="I51">
        <f t="shared" si="1"/>
        <v>12432</v>
      </c>
      <c r="J51">
        <f t="shared" si="1"/>
        <v>0</v>
      </c>
      <c r="K51">
        <f t="shared" si="1"/>
        <v>0</v>
      </c>
      <c r="L51">
        <f t="shared" si="1"/>
        <v>0</v>
      </c>
      <c r="M51">
        <f t="shared" si="1"/>
        <v>0</v>
      </c>
      <c r="N51">
        <f t="shared" si="1"/>
        <v>129</v>
      </c>
      <c r="O51">
        <f t="shared" si="1"/>
        <v>98</v>
      </c>
      <c r="P51">
        <f t="shared" si="1"/>
        <v>1514</v>
      </c>
      <c r="Q51">
        <f t="shared" si="1"/>
        <v>6953</v>
      </c>
      <c r="R51">
        <f t="shared" si="1"/>
        <v>1108</v>
      </c>
      <c r="S51">
        <f t="shared" si="1"/>
        <v>1040</v>
      </c>
      <c r="T51">
        <f t="shared" si="1"/>
        <v>65168.25</v>
      </c>
      <c r="U51">
        <f t="shared" si="1"/>
        <v>118112</v>
      </c>
    </row>
    <row r="52" spans="1:21" x14ac:dyDescent="0.25">
      <c r="A52" t="s">
        <v>67</v>
      </c>
      <c r="T52" t="s">
        <v>78</v>
      </c>
    </row>
    <row r="59" spans="1:21" x14ac:dyDescent="0.25">
      <c r="A59" t="s">
        <v>260</v>
      </c>
    </row>
    <row r="61" spans="1:21" x14ac:dyDescent="0.25">
      <c r="A61" t="s">
        <v>249</v>
      </c>
      <c r="B61" t="s">
        <v>250</v>
      </c>
      <c r="C61" t="s">
        <v>124</v>
      </c>
      <c r="D61" t="s">
        <v>150</v>
      </c>
      <c r="E61" t="s">
        <v>151</v>
      </c>
      <c r="F61" t="s">
        <v>152</v>
      </c>
      <c r="G61" t="s">
        <v>153</v>
      </c>
      <c r="H61" t="s">
        <v>154</v>
      </c>
      <c r="I61" t="s">
        <v>155</v>
      </c>
      <c r="J61" t="s">
        <v>156</v>
      </c>
      <c r="K61" t="s">
        <v>157</v>
      </c>
      <c r="L61" t="s">
        <v>158</v>
      </c>
      <c r="M61" t="s">
        <v>159</v>
      </c>
      <c r="N61" t="s">
        <v>251</v>
      </c>
      <c r="O61" t="s">
        <v>252</v>
      </c>
      <c r="P61" t="s">
        <v>253</v>
      </c>
      <c r="Q61" t="s">
        <v>254</v>
      </c>
      <c r="R61" t="s">
        <v>255</v>
      </c>
      <c r="S61" t="s">
        <v>256</v>
      </c>
      <c r="T61" t="s">
        <v>160</v>
      </c>
      <c r="U61" t="s">
        <v>161</v>
      </c>
    </row>
    <row r="62" spans="1:21" x14ac:dyDescent="0.25">
      <c r="A62" t="s">
        <v>257</v>
      </c>
      <c r="B62">
        <v>2025</v>
      </c>
      <c r="C62" t="s">
        <v>137</v>
      </c>
      <c r="D62">
        <v>118</v>
      </c>
      <c r="E62">
        <v>0</v>
      </c>
      <c r="F62">
        <v>22</v>
      </c>
      <c r="G62">
        <v>0</v>
      </c>
      <c r="H62">
        <v>530</v>
      </c>
      <c r="I62">
        <v>0</v>
      </c>
      <c r="J62">
        <v>0</v>
      </c>
      <c r="K62">
        <v>0</v>
      </c>
      <c r="L62">
        <v>0</v>
      </c>
      <c r="M62">
        <v>0</v>
      </c>
      <c r="N62">
        <v>1</v>
      </c>
      <c r="O62">
        <v>16</v>
      </c>
      <c r="P62">
        <v>0</v>
      </c>
      <c r="Q62">
        <v>0</v>
      </c>
      <c r="R62">
        <v>327</v>
      </c>
      <c r="S62">
        <v>0</v>
      </c>
      <c r="T62">
        <v>2091.25</v>
      </c>
      <c r="U62">
        <v>16</v>
      </c>
    </row>
    <row r="63" spans="1:21" x14ac:dyDescent="0.25">
      <c r="A63" t="s">
        <v>257</v>
      </c>
      <c r="B63">
        <v>2025</v>
      </c>
      <c r="C63" t="s">
        <v>6</v>
      </c>
      <c r="D63">
        <v>2866</v>
      </c>
      <c r="E63">
        <v>1724</v>
      </c>
      <c r="F63">
        <v>7125</v>
      </c>
      <c r="G63">
        <v>4554</v>
      </c>
      <c r="H63">
        <v>0</v>
      </c>
      <c r="I63">
        <v>29</v>
      </c>
      <c r="J63">
        <v>0</v>
      </c>
      <c r="K63">
        <v>0</v>
      </c>
      <c r="L63">
        <v>0</v>
      </c>
      <c r="M63">
        <v>0</v>
      </c>
      <c r="N63">
        <v>7</v>
      </c>
      <c r="O63">
        <v>23</v>
      </c>
      <c r="P63">
        <v>1662</v>
      </c>
      <c r="Q63">
        <v>430</v>
      </c>
      <c r="R63">
        <v>0</v>
      </c>
      <c r="S63">
        <v>0</v>
      </c>
      <c r="T63">
        <v>20447</v>
      </c>
      <c r="U63">
        <v>11780.25</v>
      </c>
    </row>
    <row r="64" spans="1:21" x14ac:dyDescent="0.25">
      <c r="A64" t="s">
        <v>258</v>
      </c>
      <c r="B64">
        <v>2025</v>
      </c>
      <c r="C64" t="s">
        <v>137</v>
      </c>
      <c r="D64">
        <v>212</v>
      </c>
      <c r="E64">
        <v>0</v>
      </c>
      <c r="F64">
        <v>7</v>
      </c>
      <c r="G64">
        <v>0</v>
      </c>
      <c r="H64">
        <v>580</v>
      </c>
      <c r="I64">
        <v>0</v>
      </c>
      <c r="J64">
        <v>0</v>
      </c>
      <c r="K64">
        <v>0</v>
      </c>
      <c r="L64">
        <v>0</v>
      </c>
      <c r="M64">
        <v>0</v>
      </c>
      <c r="N64">
        <v>2</v>
      </c>
      <c r="O64">
        <v>1</v>
      </c>
      <c r="P64">
        <v>0</v>
      </c>
      <c r="Q64">
        <v>1</v>
      </c>
      <c r="R64">
        <v>461</v>
      </c>
      <c r="S64">
        <v>437</v>
      </c>
      <c r="T64">
        <v>2570.25</v>
      </c>
      <c r="U64">
        <v>986.25</v>
      </c>
    </row>
    <row r="65" spans="1:21" x14ac:dyDescent="0.25">
      <c r="A65" t="s">
        <v>258</v>
      </c>
      <c r="B65">
        <v>2025</v>
      </c>
      <c r="C65" t="s">
        <v>6</v>
      </c>
      <c r="D65">
        <v>3411</v>
      </c>
      <c r="E65">
        <v>1349</v>
      </c>
      <c r="F65">
        <v>7296</v>
      </c>
      <c r="G65">
        <v>2435</v>
      </c>
      <c r="H65">
        <v>0</v>
      </c>
      <c r="I65">
        <v>76</v>
      </c>
      <c r="J65">
        <v>0</v>
      </c>
      <c r="K65">
        <v>0</v>
      </c>
      <c r="L65">
        <v>0</v>
      </c>
      <c r="M65">
        <v>0</v>
      </c>
      <c r="N65">
        <v>29</v>
      </c>
      <c r="O65">
        <v>30</v>
      </c>
      <c r="P65">
        <v>1539</v>
      </c>
      <c r="Q65">
        <v>325</v>
      </c>
      <c r="R65">
        <v>0</v>
      </c>
      <c r="S65">
        <v>0</v>
      </c>
      <c r="T65">
        <v>21110</v>
      </c>
      <c r="U65">
        <v>7070</v>
      </c>
    </row>
    <row r="66" spans="1:21" x14ac:dyDescent="0.25">
      <c r="A66" t="s">
        <v>259</v>
      </c>
      <c r="B66">
        <v>2025</v>
      </c>
      <c r="C66" t="s">
        <v>6</v>
      </c>
      <c r="D66">
        <v>3592</v>
      </c>
      <c r="E66">
        <v>1449</v>
      </c>
      <c r="F66">
        <v>9105</v>
      </c>
      <c r="G66">
        <v>2677</v>
      </c>
      <c r="H66">
        <v>0</v>
      </c>
      <c r="I66">
        <v>31</v>
      </c>
      <c r="J66">
        <v>0</v>
      </c>
      <c r="K66">
        <v>0</v>
      </c>
      <c r="L66">
        <v>0</v>
      </c>
      <c r="M66">
        <v>0</v>
      </c>
      <c r="N66">
        <v>27</v>
      </c>
      <c r="O66">
        <v>30</v>
      </c>
      <c r="P66">
        <v>1967</v>
      </c>
      <c r="Q66">
        <v>205</v>
      </c>
      <c r="R66">
        <v>0</v>
      </c>
      <c r="S66">
        <v>0</v>
      </c>
      <c r="T66">
        <v>25763</v>
      </c>
      <c r="U66">
        <v>7312.75</v>
      </c>
    </row>
    <row r="67" spans="1:21" x14ac:dyDescent="0.25">
      <c r="A67" t="s">
        <v>259</v>
      </c>
      <c r="B67">
        <v>2025</v>
      </c>
      <c r="C67" t="s">
        <v>137</v>
      </c>
      <c r="D67">
        <v>223</v>
      </c>
      <c r="E67">
        <v>0</v>
      </c>
      <c r="F67">
        <v>39</v>
      </c>
      <c r="G67">
        <v>0</v>
      </c>
      <c r="H67">
        <v>742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26</v>
      </c>
      <c r="P67">
        <v>0</v>
      </c>
      <c r="Q67">
        <v>0</v>
      </c>
      <c r="R67">
        <v>185</v>
      </c>
      <c r="S67">
        <v>9</v>
      </c>
      <c r="T67">
        <v>2387.75</v>
      </c>
      <c r="U67">
        <v>46.25</v>
      </c>
    </row>
    <row r="68" spans="1:21" x14ac:dyDescent="0.25">
      <c r="C68" t="s">
        <v>177</v>
      </c>
      <c r="D68">
        <f>SUM(D62:D67)</f>
        <v>10422</v>
      </c>
      <c r="E68">
        <f t="shared" ref="E68:U68" si="2">SUM(E62:E67)</f>
        <v>4522</v>
      </c>
      <c r="F68">
        <f t="shared" si="2"/>
        <v>23594</v>
      </c>
      <c r="G68">
        <f t="shared" si="2"/>
        <v>9666</v>
      </c>
      <c r="H68">
        <f t="shared" si="2"/>
        <v>1852</v>
      </c>
      <c r="I68">
        <f t="shared" si="2"/>
        <v>136</v>
      </c>
      <c r="J68">
        <f t="shared" si="2"/>
        <v>0</v>
      </c>
      <c r="K68">
        <f t="shared" si="2"/>
        <v>0</v>
      </c>
      <c r="L68">
        <f t="shared" si="2"/>
        <v>0</v>
      </c>
      <c r="M68">
        <f t="shared" si="2"/>
        <v>0</v>
      </c>
      <c r="N68">
        <f t="shared" si="2"/>
        <v>67</v>
      </c>
      <c r="O68">
        <f t="shared" si="2"/>
        <v>126</v>
      </c>
      <c r="P68">
        <f t="shared" si="2"/>
        <v>5168</v>
      </c>
      <c r="Q68">
        <f t="shared" si="2"/>
        <v>961</v>
      </c>
      <c r="R68">
        <f t="shared" si="2"/>
        <v>973</v>
      </c>
      <c r="S68">
        <f t="shared" si="2"/>
        <v>446</v>
      </c>
      <c r="T68">
        <f t="shared" si="2"/>
        <v>74369.25</v>
      </c>
      <c r="U68">
        <f t="shared" si="2"/>
        <v>27211.5</v>
      </c>
    </row>
    <row r="69" spans="1:21" x14ac:dyDescent="0.25">
      <c r="A69" t="s">
        <v>67</v>
      </c>
      <c r="T69" t="s">
        <v>78</v>
      </c>
    </row>
    <row r="76" spans="1:21" x14ac:dyDescent="0.25">
      <c r="A76" t="s">
        <v>261</v>
      </c>
    </row>
    <row r="78" spans="1:21" ht="30.6" customHeight="1" x14ac:dyDescent="0.25">
      <c r="A78" t="s">
        <v>249</v>
      </c>
      <c r="B78" t="s">
        <v>250</v>
      </c>
      <c r="C78" t="s">
        <v>124</v>
      </c>
      <c r="D78" t="s">
        <v>162</v>
      </c>
      <c r="E78" t="s">
        <v>163</v>
      </c>
      <c r="F78" t="s">
        <v>164</v>
      </c>
      <c r="G78" t="s">
        <v>165</v>
      </c>
      <c r="H78" t="s">
        <v>166</v>
      </c>
      <c r="I78" t="s">
        <v>167</v>
      </c>
      <c r="J78" t="s">
        <v>168</v>
      </c>
      <c r="K78" t="s">
        <v>169</v>
      </c>
      <c r="L78" t="s">
        <v>170</v>
      </c>
      <c r="M78" t="s">
        <v>171</v>
      </c>
      <c r="N78" t="s">
        <v>251</v>
      </c>
      <c r="O78" t="s">
        <v>252</v>
      </c>
      <c r="P78" t="s">
        <v>253</v>
      </c>
      <c r="Q78" t="s">
        <v>254</v>
      </c>
      <c r="R78" t="s">
        <v>255</v>
      </c>
      <c r="S78" t="s">
        <v>256</v>
      </c>
      <c r="T78" t="s">
        <v>172</v>
      </c>
      <c r="U78" t="s">
        <v>173</v>
      </c>
    </row>
    <row r="79" spans="1:21" x14ac:dyDescent="0.25">
      <c r="A79" t="s">
        <v>257</v>
      </c>
      <c r="B79">
        <v>2025</v>
      </c>
      <c r="C79" t="s">
        <v>137</v>
      </c>
      <c r="D79">
        <v>119</v>
      </c>
      <c r="E79">
        <v>0</v>
      </c>
      <c r="F79">
        <v>63</v>
      </c>
      <c r="G79">
        <v>0</v>
      </c>
      <c r="H79">
        <v>637</v>
      </c>
      <c r="I79">
        <v>0</v>
      </c>
      <c r="J79">
        <v>0</v>
      </c>
      <c r="K79">
        <v>0</v>
      </c>
      <c r="L79">
        <v>0</v>
      </c>
      <c r="M79">
        <v>0</v>
      </c>
      <c r="N79">
        <v>1</v>
      </c>
      <c r="O79">
        <v>12</v>
      </c>
      <c r="P79">
        <v>0</v>
      </c>
      <c r="Q79">
        <v>0</v>
      </c>
      <c r="R79">
        <v>185</v>
      </c>
      <c r="S79">
        <v>0</v>
      </c>
      <c r="T79">
        <v>2095.5</v>
      </c>
      <c r="U79">
        <v>12</v>
      </c>
    </row>
    <row r="80" spans="1:21" x14ac:dyDescent="0.25">
      <c r="A80" t="s">
        <v>257</v>
      </c>
      <c r="B80">
        <v>2025</v>
      </c>
      <c r="C80" t="s">
        <v>6</v>
      </c>
      <c r="D80">
        <v>4111</v>
      </c>
      <c r="E80">
        <v>1549</v>
      </c>
      <c r="F80">
        <v>8801</v>
      </c>
      <c r="G80">
        <v>4969</v>
      </c>
      <c r="H80">
        <v>0</v>
      </c>
      <c r="I80">
        <v>74</v>
      </c>
      <c r="J80">
        <v>0</v>
      </c>
      <c r="K80">
        <v>0</v>
      </c>
      <c r="L80">
        <v>0</v>
      </c>
      <c r="M80">
        <v>0</v>
      </c>
      <c r="N80">
        <v>11</v>
      </c>
      <c r="O80">
        <v>5</v>
      </c>
      <c r="P80">
        <v>1689</v>
      </c>
      <c r="Q80">
        <v>577</v>
      </c>
      <c r="R80">
        <v>0</v>
      </c>
      <c r="S80">
        <v>0</v>
      </c>
      <c r="T80">
        <v>25102</v>
      </c>
      <c r="U80">
        <v>12812.5</v>
      </c>
    </row>
    <row r="81" spans="1:21" x14ac:dyDescent="0.25">
      <c r="A81" t="s">
        <v>258</v>
      </c>
      <c r="B81">
        <v>2025</v>
      </c>
      <c r="C81" t="s">
        <v>137</v>
      </c>
      <c r="D81">
        <v>139</v>
      </c>
      <c r="E81">
        <v>0</v>
      </c>
      <c r="F81">
        <v>8</v>
      </c>
      <c r="G81">
        <v>0</v>
      </c>
      <c r="H81">
        <v>541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17</v>
      </c>
      <c r="P81">
        <v>0</v>
      </c>
      <c r="Q81">
        <v>10</v>
      </c>
      <c r="R81">
        <v>437</v>
      </c>
      <c r="S81">
        <v>0</v>
      </c>
      <c r="T81">
        <v>2356.5</v>
      </c>
      <c r="U81">
        <v>37</v>
      </c>
    </row>
    <row r="82" spans="1:21" x14ac:dyDescent="0.25">
      <c r="A82" t="s">
        <v>258</v>
      </c>
      <c r="B82">
        <v>2025</v>
      </c>
      <c r="C82" t="s">
        <v>6</v>
      </c>
      <c r="D82">
        <v>3359</v>
      </c>
      <c r="E82">
        <v>1568</v>
      </c>
      <c r="F82">
        <v>7365</v>
      </c>
      <c r="G82">
        <v>2566</v>
      </c>
      <c r="H82">
        <v>0</v>
      </c>
      <c r="I82">
        <v>65</v>
      </c>
      <c r="J82">
        <v>0</v>
      </c>
      <c r="K82">
        <v>0</v>
      </c>
      <c r="L82">
        <v>0</v>
      </c>
      <c r="M82">
        <v>0</v>
      </c>
      <c r="N82">
        <v>24</v>
      </c>
      <c r="O82">
        <v>16</v>
      </c>
      <c r="P82">
        <v>1678</v>
      </c>
      <c r="Q82">
        <v>374</v>
      </c>
      <c r="R82">
        <v>0</v>
      </c>
      <c r="S82">
        <v>0</v>
      </c>
      <c r="T82">
        <v>21469</v>
      </c>
      <c r="U82">
        <v>7610.25</v>
      </c>
    </row>
    <row r="83" spans="1:21" x14ac:dyDescent="0.25">
      <c r="A83" t="s">
        <v>259</v>
      </c>
      <c r="B83">
        <v>2025</v>
      </c>
      <c r="C83" t="s">
        <v>6</v>
      </c>
      <c r="D83">
        <v>3425</v>
      </c>
      <c r="E83">
        <v>1574</v>
      </c>
      <c r="F83">
        <v>9282</v>
      </c>
      <c r="G83">
        <v>2214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23</v>
      </c>
      <c r="O83">
        <v>0</v>
      </c>
      <c r="P83">
        <v>1950</v>
      </c>
      <c r="Q83">
        <v>309</v>
      </c>
      <c r="R83">
        <v>0</v>
      </c>
      <c r="S83">
        <v>0</v>
      </c>
      <c r="T83">
        <v>25912</v>
      </c>
      <c r="U83">
        <v>6620</v>
      </c>
    </row>
    <row r="84" spans="1:21" x14ac:dyDescent="0.25">
      <c r="A84" t="s">
        <v>259</v>
      </c>
      <c r="B84">
        <v>2025</v>
      </c>
      <c r="C84" t="s">
        <v>137</v>
      </c>
      <c r="D84">
        <v>251</v>
      </c>
      <c r="E84">
        <v>0</v>
      </c>
      <c r="F84">
        <v>35</v>
      </c>
      <c r="G84">
        <v>0</v>
      </c>
      <c r="H84">
        <v>634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34</v>
      </c>
      <c r="P84">
        <v>0</v>
      </c>
      <c r="Q84">
        <v>0</v>
      </c>
      <c r="R84">
        <v>142</v>
      </c>
      <c r="S84">
        <v>386</v>
      </c>
      <c r="T84">
        <v>2068</v>
      </c>
      <c r="U84">
        <v>902.5</v>
      </c>
    </row>
    <row r="85" spans="1:21" x14ac:dyDescent="0.25">
      <c r="C85" t="s">
        <v>178</v>
      </c>
      <c r="T85">
        <f>SUM(T79:T84)</f>
        <v>79003</v>
      </c>
      <c r="U85">
        <f>SUM(U79:U84)</f>
        <v>27994.25</v>
      </c>
    </row>
    <row r="86" spans="1:21" x14ac:dyDescent="0.25">
      <c r="A86" t="s">
        <v>67</v>
      </c>
      <c r="T86" t="s">
        <v>78</v>
      </c>
    </row>
    <row r="90" spans="1:21" x14ac:dyDescent="0.25">
      <c r="A90" t="s">
        <v>179</v>
      </c>
    </row>
    <row r="92" spans="1:21" ht="51.6" customHeight="1" x14ac:dyDescent="0.25">
      <c r="A92" t="s">
        <v>180</v>
      </c>
      <c r="B92">
        <v>182460</v>
      </c>
    </row>
    <row r="93" spans="1:21" ht="48.75" customHeight="1" x14ac:dyDescent="0.25">
      <c r="A93" t="s">
        <v>181</v>
      </c>
      <c r="B93">
        <v>183198.25</v>
      </c>
    </row>
    <row r="94" spans="1:21" ht="63" customHeight="1" x14ac:dyDescent="0.25">
      <c r="A94" t="s">
        <v>182</v>
      </c>
      <c r="B94">
        <v>101580.75</v>
      </c>
    </row>
    <row r="95" spans="1:21" ht="59.25" customHeight="1" x14ac:dyDescent="0.25">
      <c r="A95" t="s">
        <v>183</v>
      </c>
      <c r="B95">
        <v>106997.25</v>
      </c>
    </row>
    <row r="96" spans="1:21" x14ac:dyDescent="0.25">
      <c r="A96" t="s">
        <v>67</v>
      </c>
    </row>
  </sheetData>
  <pageMargins left="0.7" right="0.7" top="0.75" bottom="0.75" header="0.3" footer="0.3"/>
  <pageSetup paperSize="9" scale="24" fitToHeight="0" orientation="landscape" r:id="rId1"/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2:U98"/>
  <sheetViews>
    <sheetView tabSelected="1" view="pageBreakPreview" topLeftCell="A65" zoomScale="60" zoomScaleNormal="92" workbookViewId="0">
      <selection activeCell="J104" sqref="J104"/>
    </sheetView>
  </sheetViews>
  <sheetFormatPr baseColWidth="10" defaultColWidth="10.85546875" defaultRowHeight="15" x14ac:dyDescent="0.25"/>
  <cols>
    <col min="1" max="1" width="24.28515625" customWidth="1"/>
    <col min="2" max="2" width="14.85546875" customWidth="1"/>
    <col min="3" max="3" width="12.42578125" customWidth="1"/>
    <col min="4" max="4" width="16.85546875" customWidth="1"/>
    <col min="5" max="5" width="17.28515625" customWidth="1"/>
    <col min="6" max="6" width="12.85546875" customWidth="1"/>
    <col min="7" max="7" width="12.28515625" customWidth="1"/>
    <col min="8" max="8" width="10.7109375" customWidth="1"/>
    <col min="9" max="9" width="11.140625" customWidth="1"/>
    <col min="10" max="10" width="15" customWidth="1"/>
    <col min="11" max="11" width="15.7109375" customWidth="1"/>
    <col min="12" max="12" width="11" customWidth="1"/>
    <col min="13" max="13" width="10.7109375" customWidth="1"/>
    <col min="14" max="14" width="11.42578125" customWidth="1"/>
    <col min="15" max="15" width="14.5703125" customWidth="1"/>
    <col min="16" max="16" width="14.28515625" customWidth="1"/>
    <col min="17" max="17" width="14.5703125" customWidth="1"/>
    <col min="18" max="18" width="10.5703125" customWidth="1"/>
    <col min="19" max="19" width="9" customWidth="1"/>
    <col min="20" max="20" width="12.42578125" customWidth="1"/>
    <col min="21" max="21" width="10.28515625" customWidth="1"/>
  </cols>
  <sheetData>
    <row r="2" spans="1:21" x14ac:dyDescent="0.25">
      <c r="A2" t="s">
        <v>59</v>
      </c>
    </row>
    <row r="3" spans="1:21" x14ac:dyDescent="0.25">
      <c r="A3" t="s">
        <v>91</v>
      </c>
    </row>
    <row r="4" spans="1:21" x14ac:dyDescent="0.25">
      <c r="A4" t="s">
        <v>189</v>
      </c>
    </row>
    <row r="5" spans="1:21" x14ac:dyDescent="0.25">
      <c r="A5" t="s">
        <v>232</v>
      </c>
    </row>
    <row r="7" spans="1:21" x14ac:dyDescent="0.25">
      <c r="A7" t="s">
        <v>46</v>
      </c>
      <c r="B7" t="s">
        <v>2</v>
      </c>
      <c r="C7" t="s">
        <v>1</v>
      </c>
      <c r="D7" t="s">
        <v>3</v>
      </c>
      <c r="E7" t="s">
        <v>4</v>
      </c>
      <c r="F7" t="s">
        <v>223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47</v>
      </c>
      <c r="N7" t="s">
        <v>12</v>
      </c>
      <c r="O7" t="s">
        <v>13</v>
      </c>
      <c r="P7" t="s">
        <v>137</v>
      </c>
      <c r="Q7" t="s">
        <v>209</v>
      </c>
      <c r="R7" t="s">
        <v>32</v>
      </c>
      <c r="S7" t="s">
        <v>14</v>
      </c>
      <c r="T7" t="s">
        <v>15</v>
      </c>
      <c r="U7" t="s">
        <v>17</v>
      </c>
    </row>
    <row r="8" spans="1:21" x14ac:dyDescent="0.25">
      <c r="A8" t="s">
        <v>48</v>
      </c>
      <c r="B8">
        <v>0</v>
      </c>
      <c r="C8">
        <v>0</v>
      </c>
      <c r="D8">
        <v>0</v>
      </c>
      <c r="E8">
        <v>11618</v>
      </c>
      <c r="F8">
        <v>0</v>
      </c>
      <c r="G8">
        <v>42438</v>
      </c>
      <c r="H8">
        <v>0</v>
      </c>
      <c r="I8">
        <v>0</v>
      </c>
      <c r="J8">
        <v>307</v>
      </c>
      <c r="K8">
        <v>0</v>
      </c>
      <c r="L8">
        <v>62953</v>
      </c>
      <c r="M8">
        <v>0</v>
      </c>
      <c r="N8">
        <v>14238</v>
      </c>
      <c r="O8">
        <v>0</v>
      </c>
      <c r="P8">
        <v>223849</v>
      </c>
      <c r="Q8">
        <v>2413493</v>
      </c>
      <c r="R8">
        <v>4145</v>
      </c>
      <c r="S8">
        <v>1</v>
      </c>
      <c r="T8">
        <v>189898</v>
      </c>
      <c r="U8">
        <f>SUM(B8:T8)</f>
        <v>2962940</v>
      </c>
    </row>
    <row r="9" spans="1:21" x14ac:dyDescent="0.25">
      <c r="A9" t="s">
        <v>49</v>
      </c>
      <c r="B9">
        <v>0</v>
      </c>
      <c r="C9">
        <v>0</v>
      </c>
      <c r="D9">
        <v>0</v>
      </c>
      <c r="E9">
        <v>0</v>
      </c>
      <c r="F9">
        <v>0</v>
      </c>
      <c r="G9">
        <v>1160153</v>
      </c>
      <c r="H9">
        <v>0</v>
      </c>
      <c r="I9">
        <v>0</v>
      </c>
      <c r="J9">
        <v>334</v>
      </c>
      <c r="K9">
        <v>0</v>
      </c>
      <c r="L9">
        <v>0</v>
      </c>
      <c r="M9">
        <v>0</v>
      </c>
      <c r="N9">
        <v>10045</v>
      </c>
      <c r="O9">
        <v>0</v>
      </c>
      <c r="P9">
        <v>412015</v>
      </c>
      <c r="Q9">
        <v>0</v>
      </c>
      <c r="R9">
        <v>0</v>
      </c>
      <c r="S9">
        <v>0</v>
      </c>
      <c r="T9">
        <v>5278</v>
      </c>
      <c r="U9">
        <f>SUM(B9:T9)</f>
        <v>1587825</v>
      </c>
    </row>
    <row r="10" spans="1:21" x14ac:dyDescent="0.25">
      <c r="A10" t="s">
        <v>50</v>
      </c>
      <c r="B10">
        <v>0</v>
      </c>
      <c r="C10">
        <v>0</v>
      </c>
      <c r="D10">
        <v>65845</v>
      </c>
      <c r="E10">
        <v>0</v>
      </c>
      <c r="F10">
        <v>0</v>
      </c>
      <c r="G10">
        <v>0</v>
      </c>
      <c r="H10">
        <v>0</v>
      </c>
      <c r="I10">
        <v>0</v>
      </c>
      <c r="J10">
        <v>78329</v>
      </c>
      <c r="K10">
        <v>0</v>
      </c>
      <c r="L10">
        <v>0</v>
      </c>
      <c r="M10">
        <v>0</v>
      </c>
      <c r="N10">
        <v>268460</v>
      </c>
      <c r="O10">
        <v>365462</v>
      </c>
      <c r="P10">
        <v>397091</v>
      </c>
      <c r="Q10">
        <v>985137</v>
      </c>
      <c r="R10">
        <v>28929</v>
      </c>
      <c r="S10">
        <v>0</v>
      </c>
      <c r="T10">
        <v>0</v>
      </c>
      <c r="U10">
        <f>SUM(B10:T10)</f>
        <v>2189253</v>
      </c>
    </row>
    <row r="11" spans="1:21" x14ac:dyDescent="0.25">
      <c r="A11" t="s">
        <v>51</v>
      </c>
      <c r="B11">
        <v>23432</v>
      </c>
      <c r="C11">
        <v>0</v>
      </c>
      <c r="D11">
        <v>0</v>
      </c>
      <c r="E11">
        <v>425618</v>
      </c>
      <c r="F11">
        <v>0</v>
      </c>
      <c r="G11">
        <v>0</v>
      </c>
      <c r="H11">
        <v>502348</v>
      </c>
      <c r="I11">
        <v>29074</v>
      </c>
      <c r="J11">
        <v>0</v>
      </c>
      <c r="K11">
        <v>0</v>
      </c>
      <c r="L11">
        <v>0</v>
      </c>
      <c r="N11">
        <v>0</v>
      </c>
      <c r="O11">
        <v>0</v>
      </c>
      <c r="P11">
        <v>339764</v>
      </c>
      <c r="Q11">
        <v>578396</v>
      </c>
      <c r="R11">
        <v>175433</v>
      </c>
      <c r="S11">
        <v>0</v>
      </c>
      <c r="T11">
        <v>49177</v>
      </c>
      <c r="U11">
        <f>SUM(B11:T11)</f>
        <v>2123242</v>
      </c>
    </row>
    <row r="12" spans="1:21" x14ac:dyDescent="0.25">
      <c r="A12" t="s">
        <v>224</v>
      </c>
      <c r="B12">
        <f>SUM(B8:B11)</f>
        <v>23432</v>
      </c>
      <c r="C12">
        <f t="shared" ref="C12:U12" si="0">SUM(C8:C11)</f>
        <v>0</v>
      </c>
      <c r="D12">
        <f t="shared" si="0"/>
        <v>65845</v>
      </c>
      <c r="E12">
        <f t="shared" si="0"/>
        <v>437236</v>
      </c>
      <c r="F12">
        <f t="shared" si="0"/>
        <v>0</v>
      </c>
      <c r="G12">
        <f t="shared" si="0"/>
        <v>1202591</v>
      </c>
      <c r="H12">
        <f t="shared" si="0"/>
        <v>502348</v>
      </c>
      <c r="I12">
        <f t="shared" si="0"/>
        <v>29074</v>
      </c>
      <c r="J12">
        <f t="shared" si="0"/>
        <v>78970</v>
      </c>
      <c r="K12">
        <f t="shared" si="0"/>
        <v>0</v>
      </c>
      <c r="L12">
        <f t="shared" si="0"/>
        <v>62953</v>
      </c>
      <c r="M12">
        <f t="shared" si="0"/>
        <v>0</v>
      </c>
      <c r="N12">
        <f t="shared" si="0"/>
        <v>292743</v>
      </c>
      <c r="O12">
        <f t="shared" si="0"/>
        <v>365462</v>
      </c>
      <c r="P12">
        <f t="shared" si="0"/>
        <v>1372719</v>
      </c>
      <c r="Q12">
        <f t="shared" si="0"/>
        <v>3977026</v>
      </c>
      <c r="R12">
        <f t="shared" si="0"/>
        <v>208507</v>
      </c>
      <c r="S12">
        <f t="shared" si="0"/>
        <v>1</v>
      </c>
      <c r="T12">
        <f t="shared" si="0"/>
        <v>244353</v>
      </c>
      <c r="U12">
        <f t="shared" si="0"/>
        <v>8863260</v>
      </c>
    </row>
    <row r="14" spans="1:21" x14ac:dyDescent="0.25">
      <c r="A14" t="s">
        <v>44</v>
      </c>
      <c r="B14" t="s">
        <v>2</v>
      </c>
      <c r="C14" t="s">
        <v>1</v>
      </c>
      <c r="D14" t="s">
        <v>3</v>
      </c>
      <c r="E14" t="s">
        <v>4</v>
      </c>
      <c r="F14" t="s">
        <v>223</v>
      </c>
      <c r="G14" t="s">
        <v>6</v>
      </c>
      <c r="H14" t="s">
        <v>7</v>
      </c>
      <c r="I14" t="s">
        <v>8</v>
      </c>
      <c r="J14" t="s">
        <v>9</v>
      </c>
      <c r="K14" t="s">
        <v>10</v>
      </c>
      <c r="L14" t="s">
        <v>11</v>
      </c>
      <c r="M14" t="s">
        <v>47</v>
      </c>
      <c r="N14" t="s">
        <v>12</v>
      </c>
      <c r="O14" t="s">
        <v>13</v>
      </c>
      <c r="P14" t="s">
        <v>79</v>
      </c>
      <c r="Q14" t="s">
        <v>209</v>
      </c>
      <c r="R14" t="s">
        <v>32</v>
      </c>
      <c r="S14" t="s">
        <v>14</v>
      </c>
      <c r="T14" t="s">
        <v>15</v>
      </c>
      <c r="U14" t="s">
        <v>17</v>
      </c>
    </row>
    <row r="15" spans="1:21" x14ac:dyDescent="0.25">
      <c r="A15" t="s">
        <v>48</v>
      </c>
      <c r="B15">
        <v>0</v>
      </c>
      <c r="C15">
        <v>0</v>
      </c>
      <c r="D15">
        <v>5139</v>
      </c>
      <c r="E15">
        <v>13198</v>
      </c>
      <c r="F15">
        <v>0</v>
      </c>
      <c r="G15">
        <v>0</v>
      </c>
      <c r="H15">
        <v>0</v>
      </c>
      <c r="I15">
        <v>0</v>
      </c>
      <c r="J15">
        <v>26974</v>
      </c>
      <c r="K15">
        <v>0</v>
      </c>
      <c r="L15">
        <v>0</v>
      </c>
      <c r="M15">
        <v>0</v>
      </c>
      <c r="N15">
        <v>41298</v>
      </c>
      <c r="O15">
        <v>0</v>
      </c>
      <c r="P15">
        <v>49146</v>
      </c>
      <c r="Q15">
        <v>55913</v>
      </c>
      <c r="R15">
        <v>33083</v>
      </c>
      <c r="S15">
        <v>9</v>
      </c>
      <c r="T15">
        <v>8297</v>
      </c>
      <c r="U15">
        <f>SUM(B15:T15)</f>
        <v>233057</v>
      </c>
    </row>
    <row r="16" spans="1:21" x14ac:dyDescent="0.25">
      <c r="A16" t="s">
        <v>49</v>
      </c>
      <c r="B16">
        <v>0</v>
      </c>
      <c r="C16">
        <v>0</v>
      </c>
      <c r="D16">
        <v>0</v>
      </c>
      <c r="E16">
        <v>0</v>
      </c>
      <c r="F16">
        <v>0</v>
      </c>
      <c r="G16">
        <v>308815</v>
      </c>
      <c r="H16">
        <v>0</v>
      </c>
      <c r="I16">
        <v>0</v>
      </c>
      <c r="J16">
        <v>9317</v>
      </c>
      <c r="K16">
        <v>0</v>
      </c>
      <c r="L16">
        <v>0</v>
      </c>
      <c r="M16">
        <v>0</v>
      </c>
      <c r="N16">
        <v>25948</v>
      </c>
      <c r="O16">
        <v>0</v>
      </c>
      <c r="P16">
        <v>184973</v>
      </c>
      <c r="Q16">
        <v>0</v>
      </c>
      <c r="R16">
        <v>0</v>
      </c>
      <c r="S16">
        <v>0</v>
      </c>
      <c r="T16">
        <v>85926</v>
      </c>
      <c r="U16">
        <f>SUM(B16:T16)</f>
        <v>614979</v>
      </c>
    </row>
    <row r="17" spans="1:21" x14ac:dyDescent="0.25">
      <c r="A17" t="s">
        <v>50</v>
      </c>
      <c r="B17">
        <v>0</v>
      </c>
      <c r="C17">
        <v>0</v>
      </c>
      <c r="D17">
        <v>67630</v>
      </c>
      <c r="E17">
        <v>0</v>
      </c>
      <c r="F17">
        <v>0</v>
      </c>
      <c r="G17">
        <v>0</v>
      </c>
      <c r="H17">
        <v>0</v>
      </c>
      <c r="I17">
        <v>8220</v>
      </c>
      <c r="J17">
        <v>0</v>
      </c>
      <c r="K17">
        <v>0</v>
      </c>
      <c r="L17">
        <v>0</v>
      </c>
      <c r="M17">
        <v>0</v>
      </c>
      <c r="N17">
        <v>38959</v>
      </c>
      <c r="O17">
        <v>0</v>
      </c>
      <c r="P17">
        <v>35219</v>
      </c>
      <c r="Q17">
        <v>32181</v>
      </c>
      <c r="R17">
        <v>25000</v>
      </c>
      <c r="S17">
        <v>0</v>
      </c>
      <c r="T17">
        <v>0</v>
      </c>
      <c r="U17">
        <f>SUM(B17:T17)</f>
        <v>207209</v>
      </c>
    </row>
    <row r="18" spans="1:21" x14ac:dyDescent="0.25">
      <c r="A18" t="s">
        <v>51</v>
      </c>
      <c r="B18">
        <v>0</v>
      </c>
      <c r="C18">
        <v>0</v>
      </c>
      <c r="D18">
        <v>14221</v>
      </c>
      <c r="E18">
        <v>0</v>
      </c>
      <c r="F18">
        <v>0</v>
      </c>
      <c r="G18">
        <v>0</v>
      </c>
      <c r="H18">
        <v>338321</v>
      </c>
      <c r="I18">
        <v>43490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3052</v>
      </c>
      <c r="Q18">
        <v>22076</v>
      </c>
      <c r="R18">
        <v>20312</v>
      </c>
      <c r="S18">
        <v>0</v>
      </c>
      <c r="T18">
        <v>0</v>
      </c>
      <c r="U18">
        <f>SUM(B18:T18)</f>
        <v>441472</v>
      </c>
    </row>
    <row r="19" spans="1:21" x14ac:dyDescent="0.25">
      <c r="A19" t="s">
        <v>225</v>
      </c>
      <c r="B19">
        <f>SUM(B15:B18)</f>
        <v>0</v>
      </c>
      <c r="C19">
        <f t="shared" ref="C19:U19" si="1">SUM(C15:C18)</f>
        <v>0</v>
      </c>
      <c r="D19">
        <f t="shared" si="1"/>
        <v>86990</v>
      </c>
      <c r="E19">
        <f t="shared" si="1"/>
        <v>13198</v>
      </c>
      <c r="F19">
        <f t="shared" si="1"/>
        <v>0</v>
      </c>
      <c r="G19">
        <f t="shared" si="1"/>
        <v>308815</v>
      </c>
      <c r="H19">
        <f t="shared" si="1"/>
        <v>338321</v>
      </c>
      <c r="I19">
        <f t="shared" si="1"/>
        <v>51710</v>
      </c>
      <c r="J19">
        <f t="shared" si="1"/>
        <v>36291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106205</v>
      </c>
      <c r="O19">
        <f t="shared" si="1"/>
        <v>0</v>
      </c>
      <c r="P19">
        <f t="shared" si="1"/>
        <v>272390</v>
      </c>
      <c r="Q19">
        <f t="shared" si="1"/>
        <v>110170</v>
      </c>
      <c r="R19">
        <f t="shared" si="1"/>
        <v>78395</v>
      </c>
      <c r="S19">
        <f t="shared" si="1"/>
        <v>9</v>
      </c>
      <c r="T19">
        <f t="shared" si="1"/>
        <v>94223</v>
      </c>
      <c r="U19">
        <f t="shared" si="1"/>
        <v>1496717</v>
      </c>
    </row>
    <row r="21" spans="1:21" x14ac:dyDescent="0.25">
      <c r="A21" t="s">
        <v>45</v>
      </c>
      <c r="B21" t="s">
        <v>2</v>
      </c>
      <c r="C21" t="s">
        <v>1</v>
      </c>
      <c r="D21" t="s">
        <v>3</v>
      </c>
      <c r="E21" t="s">
        <v>4</v>
      </c>
      <c r="F21" t="s">
        <v>223</v>
      </c>
      <c r="G21" t="s">
        <v>6</v>
      </c>
      <c r="H21" t="s">
        <v>7</v>
      </c>
      <c r="I21" t="s">
        <v>8</v>
      </c>
      <c r="J21" t="s">
        <v>9</v>
      </c>
      <c r="K21" t="s">
        <v>10</v>
      </c>
      <c r="L21" t="s">
        <v>11</v>
      </c>
      <c r="M21" t="s">
        <v>47</v>
      </c>
      <c r="N21" t="s">
        <v>12</v>
      </c>
      <c r="O21" t="s">
        <v>13</v>
      </c>
      <c r="P21" t="s">
        <v>79</v>
      </c>
      <c r="Q21" t="s">
        <v>209</v>
      </c>
      <c r="R21" t="s">
        <v>32</v>
      </c>
      <c r="S21" t="s">
        <v>14</v>
      </c>
      <c r="T21" t="s">
        <v>15</v>
      </c>
      <c r="U21" t="s">
        <v>17</v>
      </c>
    </row>
    <row r="22" spans="1:21" x14ac:dyDescent="0.25">
      <c r="A22" t="s">
        <v>42</v>
      </c>
      <c r="B22">
        <v>0</v>
      </c>
      <c r="C22">
        <v>0</v>
      </c>
      <c r="D22">
        <v>0</v>
      </c>
      <c r="E22">
        <v>0</v>
      </c>
      <c r="F22">
        <v>0</v>
      </c>
      <c r="G22">
        <v>729349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160</v>
      </c>
      <c r="O22">
        <v>0</v>
      </c>
      <c r="P22">
        <v>72757</v>
      </c>
      <c r="Q22">
        <v>0</v>
      </c>
      <c r="R22">
        <v>0</v>
      </c>
      <c r="S22">
        <v>0</v>
      </c>
      <c r="T22">
        <v>2232</v>
      </c>
      <c r="U22">
        <f>SUM(B22:T22)</f>
        <v>804498</v>
      </c>
    </row>
    <row r="23" spans="1:21" x14ac:dyDescent="0.25">
      <c r="A23" t="s">
        <v>43</v>
      </c>
      <c r="B23">
        <v>0</v>
      </c>
      <c r="C23">
        <v>0</v>
      </c>
      <c r="D23">
        <v>0</v>
      </c>
      <c r="E23">
        <v>0</v>
      </c>
      <c r="F23">
        <v>0</v>
      </c>
      <c r="G23">
        <v>507737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3871</v>
      </c>
      <c r="O23">
        <v>0</v>
      </c>
      <c r="P23">
        <v>68044</v>
      </c>
      <c r="Q23">
        <v>0</v>
      </c>
      <c r="R23">
        <v>0</v>
      </c>
      <c r="S23">
        <v>0</v>
      </c>
      <c r="T23">
        <v>0</v>
      </c>
      <c r="U23">
        <f>SUM(B23:T23)</f>
        <v>579652</v>
      </c>
    </row>
    <row r="24" spans="1:21" x14ac:dyDescent="0.25">
      <c r="A24" t="s">
        <v>227</v>
      </c>
      <c r="B24">
        <f>SUM(B22:B23)</f>
        <v>0</v>
      </c>
      <c r="C24">
        <f t="shared" ref="C24:T24" si="2">SUM(C22:C23)</f>
        <v>0</v>
      </c>
      <c r="D24">
        <f t="shared" si="2"/>
        <v>0</v>
      </c>
      <c r="E24">
        <f t="shared" si="2"/>
        <v>0</v>
      </c>
      <c r="F24">
        <f t="shared" si="2"/>
        <v>0</v>
      </c>
      <c r="G24">
        <f t="shared" si="2"/>
        <v>1237086</v>
      </c>
      <c r="H24">
        <f t="shared" si="2"/>
        <v>0</v>
      </c>
      <c r="I24">
        <f t="shared" si="2"/>
        <v>0</v>
      </c>
      <c r="J24">
        <f t="shared" si="2"/>
        <v>0</v>
      </c>
      <c r="K24">
        <f t="shared" si="2"/>
        <v>0</v>
      </c>
      <c r="L24">
        <f t="shared" si="2"/>
        <v>0</v>
      </c>
      <c r="M24">
        <f t="shared" si="2"/>
        <v>0</v>
      </c>
      <c r="N24">
        <f t="shared" si="2"/>
        <v>4031</v>
      </c>
      <c r="O24">
        <v>0</v>
      </c>
      <c r="P24">
        <f t="shared" si="2"/>
        <v>140801</v>
      </c>
      <c r="Q24">
        <f t="shared" si="2"/>
        <v>0</v>
      </c>
      <c r="R24">
        <f t="shared" si="2"/>
        <v>0</v>
      </c>
      <c r="S24">
        <f t="shared" si="2"/>
        <v>0</v>
      </c>
      <c r="T24">
        <f t="shared" si="2"/>
        <v>2232</v>
      </c>
      <c r="U24">
        <f>SUM(U22:U23)</f>
        <v>1384150</v>
      </c>
    </row>
    <row r="26" spans="1:21" x14ac:dyDescent="0.25">
      <c r="A26" t="s">
        <v>226</v>
      </c>
      <c r="B26">
        <f>B12+B19+B24</f>
        <v>23432</v>
      </c>
      <c r="C26">
        <f t="shared" ref="C26:U26" si="3">C12+C19+C24</f>
        <v>0</v>
      </c>
      <c r="D26">
        <f t="shared" si="3"/>
        <v>152835</v>
      </c>
      <c r="E26">
        <f t="shared" si="3"/>
        <v>450434</v>
      </c>
      <c r="F26">
        <f t="shared" si="3"/>
        <v>0</v>
      </c>
      <c r="G26">
        <f t="shared" si="3"/>
        <v>2748492</v>
      </c>
      <c r="H26">
        <f t="shared" si="3"/>
        <v>840669</v>
      </c>
      <c r="I26">
        <f t="shared" si="3"/>
        <v>80784</v>
      </c>
      <c r="J26">
        <f t="shared" si="3"/>
        <v>115261</v>
      </c>
      <c r="K26">
        <f t="shared" si="3"/>
        <v>0</v>
      </c>
      <c r="L26">
        <f t="shared" si="3"/>
        <v>62953</v>
      </c>
      <c r="M26">
        <f t="shared" si="3"/>
        <v>0</v>
      </c>
      <c r="N26">
        <f t="shared" si="3"/>
        <v>402979</v>
      </c>
      <c r="O26">
        <f t="shared" si="3"/>
        <v>365462</v>
      </c>
      <c r="P26">
        <f t="shared" si="3"/>
        <v>1785910</v>
      </c>
      <c r="Q26">
        <f t="shared" si="3"/>
        <v>4087196</v>
      </c>
      <c r="R26">
        <f t="shared" si="3"/>
        <v>286902</v>
      </c>
      <c r="S26">
        <f t="shared" si="3"/>
        <v>10</v>
      </c>
      <c r="T26">
        <f t="shared" si="3"/>
        <v>340808</v>
      </c>
      <c r="U26">
        <f t="shared" si="3"/>
        <v>11744127</v>
      </c>
    </row>
    <row r="27" spans="1:21" x14ac:dyDescent="0.25">
      <c r="A27" t="s">
        <v>67</v>
      </c>
    </row>
    <row r="28" spans="1:21" x14ac:dyDescent="0.25">
      <c r="A28" t="s">
        <v>80</v>
      </c>
    </row>
    <row r="37" spans="1:5" ht="37.15" customHeight="1" x14ac:dyDescent="0.25">
      <c r="A37" t="s">
        <v>266</v>
      </c>
    </row>
    <row r="38" spans="1:5" x14ac:dyDescent="0.25">
      <c r="A38" t="s">
        <v>267</v>
      </c>
    </row>
    <row r="40" spans="1:5" ht="45" customHeight="1" x14ac:dyDescent="0.25">
      <c r="A40" t="s">
        <v>46</v>
      </c>
      <c r="B40">
        <v>2024</v>
      </c>
      <c r="C40">
        <v>2025</v>
      </c>
      <c r="D40" t="s">
        <v>63</v>
      </c>
      <c r="E40" t="s">
        <v>71</v>
      </c>
    </row>
    <row r="41" spans="1:5" x14ac:dyDescent="0.25">
      <c r="A41" t="s">
        <v>74</v>
      </c>
      <c r="B41">
        <v>586787</v>
      </c>
      <c r="C41">
        <v>2962940</v>
      </c>
      <c r="D41">
        <f>C41-B41</f>
        <v>2376153</v>
      </c>
      <c r="E41">
        <f>D41/B41</f>
        <v>4.0494302021005915</v>
      </c>
    </row>
    <row r="42" spans="1:5" x14ac:dyDescent="0.25">
      <c r="A42" t="s">
        <v>72</v>
      </c>
      <c r="B42">
        <v>1456666</v>
      </c>
      <c r="C42">
        <v>1587825</v>
      </c>
      <c r="D42">
        <f>C42-B42</f>
        <v>131159</v>
      </c>
      <c r="E42">
        <f>D42/B42</f>
        <v>9.0040544640981532E-2</v>
      </c>
    </row>
    <row r="43" spans="1:5" x14ac:dyDescent="0.25">
      <c r="A43" t="s">
        <v>50</v>
      </c>
      <c r="B43">
        <v>1600800</v>
      </c>
      <c r="C43">
        <v>2189253</v>
      </c>
      <c r="D43">
        <f>C43-B43</f>
        <v>588453</v>
      </c>
      <c r="E43">
        <f>D43/B43</f>
        <v>0.36759932533733136</v>
      </c>
    </row>
    <row r="44" spans="1:5" x14ac:dyDescent="0.25">
      <c r="A44" t="s">
        <v>51</v>
      </c>
      <c r="B44">
        <v>2143211</v>
      </c>
      <c r="C44">
        <v>2123242</v>
      </c>
      <c r="D44">
        <f>C44-B44</f>
        <v>-19969</v>
      </c>
      <c r="E44">
        <f>D44/B44</f>
        <v>-9.3173280652254966E-3</v>
      </c>
    </row>
    <row r="45" spans="1:5" x14ac:dyDescent="0.25">
      <c r="A45" t="s">
        <v>52</v>
      </c>
      <c r="B45">
        <f>SUM(B41:B44)</f>
        <v>5787464</v>
      </c>
      <c r="C45">
        <f>SUM(C41:C44)</f>
        <v>8863260</v>
      </c>
      <c r="D45">
        <f>SUM(D41:D44)</f>
        <v>3075796</v>
      </c>
      <c r="E45">
        <f>D45/B45</f>
        <v>0.53145833822897215</v>
      </c>
    </row>
    <row r="47" spans="1:5" ht="26.25" customHeight="1" x14ac:dyDescent="0.25">
      <c r="A47" t="s">
        <v>44</v>
      </c>
      <c r="B47">
        <v>2024</v>
      </c>
      <c r="C47">
        <v>2025</v>
      </c>
      <c r="D47" t="s">
        <v>63</v>
      </c>
      <c r="E47" t="s">
        <v>71</v>
      </c>
    </row>
    <row r="48" spans="1:5" x14ac:dyDescent="0.25">
      <c r="A48" t="s">
        <v>73</v>
      </c>
      <c r="B48">
        <v>245366</v>
      </c>
      <c r="C48">
        <v>233057</v>
      </c>
      <c r="D48">
        <f>C48-B48</f>
        <v>-12309</v>
      </c>
      <c r="E48">
        <f>D48/B48</f>
        <v>-5.0165874652559853E-2</v>
      </c>
    </row>
    <row r="49" spans="1:5" x14ac:dyDescent="0.25">
      <c r="A49" t="s">
        <v>72</v>
      </c>
      <c r="B49">
        <v>575331</v>
      </c>
      <c r="C49">
        <v>614979</v>
      </c>
      <c r="D49">
        <f>C49-B49</f>
        <v>39648</v>
      </c>
      <c r="E49">
        <f>D49/B49</f>
        <v>6.8913373345083087E-2</v>
      </c>
    </row>
    <row r="50" spans="1:5" x14ac:dyDescent="0.25">
      <c r="A50" t="s">
        <v>99</v>
      </c>
      <c r="B50">
        <v>136525</v>
      </c>
      <c r="C50">
        <v>207209</v>
      </c>
      <c r="D50">
        <f>C50-B50</f>
        <v>70684</v>
      </c>
      <c r="E50">
        <f>D50/B50</f>
        <v>0.51773667826405423</v>
      </c>
    </row>
    <row r="51" spans="1:5" x14ac:dyDescent="0.25">
      <c r="A51" t="s">
        <v>98</v>
      </c>
      <c r="B51">
        <v>400238</v>
      </c>
      <c r="C51">
        <v>441472</v>
      </c>
      <c r="D51">
        <f>C51-B51</f>
        <v>41234</v>
      </c>
      <c r="E51">
        <f>D51/B51</f>
        <v>0.10302370089796571</v>
      </c>
    </row>
    <row r="52" spans="1:5" x14ac:dyDescent="0.25">
      <c r="A52" t="s">
        <v>62</v>
      </c>
      <c r="B52">
        <f>SUM(B48:B51)</f>
        <v>1357460</v>
      </c>
      <c r="C52">
        <f>SUM(C48:C51)</f>
        <v>1496717</v>
      </c>
      <c r="D52">
        <f>SUM(D48:D51)</f>
        <v>139257</v>
      </c>
      <c r="E52">
        <f>D52/B52</f>
        <v>0.10258644821946872</v>
      </c>
    </row>
    <row r="54" spans="1:5" ht="24" customHeight="1" x14ac:dyDescent="0.25">
      <c r="A54" t="s">
        <v>45</v>
      </c>
      <c r="B54">
        <v>2024</v>
      </c>
      <c r="C54">
        <v>2025</v>
      </c>
      <c r="D54" t="s">
        <v>63</v>
      </c>
      <c r="E54" t="s">
        <v>71</v>
      </c>
    </row>
    <row r="55" spans="1:5" x14ac:dyDescent="0.25">
      <c r="A55" t="s">
        <v>42</v>
      </c>
      <c r="B55">
        <v>885437</v>
      </c>
      <c r="C55">
        <v>804498</v>
      </c>
      <c r="D55">
        <f>C55-B55</f>
        <v>-80939</v>
      </c>
      <c r="E55">
        <f>D55/B55</f>
        <v>-9.1411359588542157E-2</v>
      </c>
    </row>
    <row r="56" spans="1:5" x14ac:dyDescent="0.25">
      <c r="A56" t="s">
        <v>53</v>
      </c>
      <c r="B56">
        <v>674314</v>
      </c>
      <c r="C56">
        <v>579652</v>
      </c>
      <c r="D56">
        <f>C56-B56</f>
        <v>-94662</v>
      </c>
      <c r="E56">
        <f>D56/B56</f>
        <v>-0.1403826703879795</v>
      </c>
    </row>
    <row r="57" spans="1:5" x14ac:dyDescent="0.25">
      <c r="A57" t="s">
        <v>61</v>
      </c>
      <c r="B57">
        <f>SUM(B55:B56)</f>
        <v>1559751</v>
      </c>
      <c r="C57">
        <f>SUM(C55:C56)</f>
        <v>1384150</v>
      </c>
      <c r="D57">
        <f>SUM(D55:D56)</f>
        <v>-175601</v>
      </c>
      <c r="E57">
        <f>D57/B57</f>
        <v>-0.11258271352286359</v>
      </c>
    </row>
    <row r="59" spans="1:5" x14ac:dyDescent="0.25">
      <c r="A59" t="s">
        <v>190</v>
      </c>
      <c r="B59">
        <f>B45+B52+B57</f>
        <v>8704675</v>
      </c>
      <c r="C59">
        <f>C45+C52+C57</f>
        <v>11744127</v>
      </c>
      <c r="D59">
        <f>D45+D52+D57</f>
        <v>3039452</v>
      </c>
      <c r="E59">
        <f>D59/B59</f>
        <v>0.34917466763549471</v>
      </c>
    </row>
    <row r="60" spans="1:5" x14ac:dyDescent="0.25">
      <c r="A60" t="s">
        <v>67</v>
      </c>
    </row>
    <row r="68" spans="1:5" ht="15" customHeight="1" x14ac:dyDescent="0.25">
      <c r="A68" t="s">
        <v>100</v>
      </c>
    </row>
    <row r="69" spans="1:5" ht="15" customHeight="1" x14ac:dyDescent="0.25">
      <c r="A69" t="s">
        <v>248</v>
      </c>
    </row>
    <row r="70" spans="1:5" x14ac:dyDescent="0.25">
      <c r="B70">
        <v>2024</v>
      </c>
      <c r="C70">
        <v>2025</v>
      </c>
      <c r="D70" t="s">
        <v>83</v>
      </c>
      <c r="E70" t="s">
        <v>82</v>
      </c>
    </row>
    <row r="71" spans="1:5" x14ac:dyDescent="0.25">
      <c r="A71" t="s">
        <v>1</v>
      </c>
      <c r="B71">
        <v>0</v>
      </c>
      <c r="C71">
        <v>0</v>
      </c>
      <c r="D71">
        <f>C71-B71</f>
        <v>0</v>
      </c>
      <c r="E71">
        <v>0</v>
      </c>
    </row>
    <row r="72" spans="1:5" x14ac:dyDescent="0.25">
      <c r="A72" t="s">
        <v>2</v>
      </c>
      <c r="B72">
        <v>47787</v>
      </c>
      <c r="C72">
        <v>23432</v>
      </c>
      <c r="D72">
        <f>C72-B72</f>
        <v>-24355</v>
      </c>
      <c r="E72">
        <f t="shared" ref="E72:E87" si="4">D72/B72</f>
        <v>-0.5096574382154142</v>
      </c>
    </row>
    <row r="73" spans="1:5" x14ac:dyDescent="0.25">
      <c r="A73" t="s">
        <v>3</v>
      </c>
      <c r="B73">
        <v>82887</v>
      </c>
      <c r="C73">
        <v>152835</v>
      </c>
      <c r="D73">
        <f t="shared" ref="D73:D85" si="5">C73-B73</f>
        <v>69948</v>
      </c>
      <c r="E73">
        <f t="shared" si="4"/>
        <v>0.8438959064750805</v>
      </c>
    </row>
    <row r="74" spans="1:5" x14ac:dyDescent="0.25">
      <c r="A74" t="s">
        <v>4</v>
      </c>
      <c r="B74">
        <v>398580</v>
      </c>
      <c r="C74">
        <v>450434</v>
      </c>
      <c r="D74">
        <f t="shared" si="5"/>
        <v>51854</v>
      </c>
      <c r="E74">
        <f t="shared" si="4"/>
        <v>0.13009684379547393</v>
      </c>
    </row>
    <row r="75" spans="1:5" x14ac:dyDescent="0.25">
      <c r="A75" t="s">
        <v>6</v>
      </c>
      <c r="B75">
        <v>2912098</v>
      </c>
      <c r="C75">
        <v>2748492</v>
      </c>
      <c r="D75">
        <f t="shared" si="5"/>
        <v>-163606</v>
      </c>
      <c r="E75">
        <f t="shared" si="4"/>
        <v>-5.6181488397711893E-2</v>
      </c>
    </row>
    <row r="76" spans="1:5" x14ac:dyDescent="0.25">
      <c r="A76" t="s">
        <v>7</v>
      </c>
      <c r="B76">
        <v>827711</v>
      </c>
      <c r="C76">
        <v>840669</v>
      </c>
      <c r="D76">
        <f t="shared" si="5"/>
        <v>12958</v>
      </c>
      <c r="E76">
        <f t="shared" si="4"/>
        <v>1.5655222656216966E-2</v>
      </c>
    </row>
    <row r="77" spans="1:5" x14ac:dyDescent="0.25">
      <c r="A77" t="s">
        <v>8</v>
      </c>
      <c r="B77">
        <v>68804</v>
      </c>
      <c r="C77">
        <v>80784</v>
      </c>
      <c r="D77">
        <f t="shared" si="5"/>
        <v>11980</v>
      </c>
      <c r="E77">
        <f t="shared" si="4"/>
        <v>0.17411778384977616</v>
      </c>
    </row>
    <row r="78" spans="1:5" x14ac:dyDescent="0.25">
      <c r="A78" t="s">
        <v>9</v>
      </c>
      <c r="B78">
        <v>48166</v>
      </c>
      <c r="C78">
        <v>115261</v>
      </c>
      <c r="D78">
        <f t="shared" si="5"/>
        <v>67095</v>
      </c>
      <c r="E78">
        <f t="shared" si="4"/>
        <v>1.3929950587551385</v>
      </c>
    </row>
    <row r="79" spans="1:5" x14ac:dyDescent="0.25">
      <c r="A79" t="s">
        <v>11</v>
      </c>
      <c r="B79">
        <v>79966</v>
      </c>
      <c r="C79">
        <v>62953</v>
      </c>
      <c r="D79">
        <f t="shared" si="5"/>
        <v>-17013</v>
      </c>
      <c r="E79">
        <f t="shared" si="4"/>
        <v>-0.21275291999099619</v>
      </c>
    </row>
    <row r="80" spans="1:5" x14ac:dyDescent="0.25">
      <c r="A80" t="s">
        <v>12</v>
      </c>
      <c r="B80">
        <v>374118</v>
      </c>
      <c r="C80">
        <v>402979</v>
      </c>
      <c r="D80">
        <f t="shared" si="5"/>
        <v>28861</v>
      </c>
      <c r="E80">
        <f t="shared" si="4"/>
        <v>7.7144109612475212E-2</v>
      </c>
    </row>
    <row r="81" spans="1:5" x14ac:dyDescent="0.25">
      <c r="A81" t="s">
        <v>79</v>
      </c>
      <c r="B81">
        <v>2984771</v>
      </c>
      <c r="C81">
        <v>1785910</v>
      </c>
      <c r="D81">
        <f>C81-B81</f>
        <v>-1198861</v>
      </c>
      <c r="E81">
        <f t="shared" si="4"/>
        <v>-0.40165928977465942</v>
      </c>
    </row>
    <row r="82" spans="1:5" x14ac:dyDescent="0.25">
      <c r="A82" t="s">
        <v>209</v>
      </c>
      <c r="B82">
        <v>0</v>
      </c>
      <c r="C82">
        <v>4087196</v>
      </c>
      <c r="D82">
        <f>C82-B82</f>
        <v>4087196</v>
      </c>
      <c r="E82">
        <v>1</v>
      </c>
    </row>
    <row r="83" spans="1:5" x14ac:dyDescent="0.25">
      <c r="A83" t="s">
        <v>13</v>
      </c>
      <c r="B83">
        <v>428129</v>
      </c>
      <c r="C83">
        <v>365462</v>
      </c>
      <c r="D83">
        <f t="shared" si="5"/>
        <v>-62667</v>
      </c>
      <c r="E83">
        <f t="shared" si="4"/>
        <v>-0.14637410686965843</v>
      </c>
    </row>
    <row r="84" spans="1:5" x14ac:dyDescent="0.25">
      <c r="A84" t="s">
        <v>32</v>
      </c>
      <c r="B84">
        <v>252341</v>
      </c>
      <c r="C84">
        <v>286902</v>
      </c>
      <c r="D84">
        <f t="shared" si="5"/>
        <v>34561</v>
      </c>
      <c r="E84">
        <f t="shared" si="4"/>
        <v>0.13696149258344859</v>
      </c>
    </row>
    <row r="85" spans="1:5" x14ac:dyDescent="0.25">
      <c r="A85" t="s">
        <v>14</v>
      </c>
      <c r="B85">
        <v>0</v>
      </c>
      <c r="C85">
        <v>10</v>
      </c>
      <c r="D85">
        <f t="shared" si="5"/>
        <v>10</v>
      </c>
      <c r="E85">
        <v>0</v>
      </c>
    </row>
    <row r="86" spans="1:5" x14ac:dyDescent="0.25">
      <c r="A86" t="s">
        <v>15</v>
      </c>
      <c r="B86">
        <v>199317</v>
      </c>
      <c r="C86">
        <v>340808</v>
      </c>
      <c r="D86">
        <f>C86-B86</f>
        <v>141491</v>
      </c>
      <c r="E86">
        <f t="shared" si="4"/>
        <v>0.70987923759639171</v>
      </c>
    </row>
    <row r="87" spans="1:5" x14ac:dyDescent="0.25">
      <c r="A87" t="s">
        <v>226</v>
      </c>
      <c r="B87">
        <f>SUM(B71:B86)</f>
        <v>8704675</v>
      </c>
      <c r="C87">
        <f>SUM(C71:C86)</f>
        <v>11744127</v>
      </c>
      <c r="D87">
        <f>C87-B87</f>
        <v>3039452</v>
      </c>
      <c r="E87">
        <f t="shared" si="4"/>
        <v>0.34917466763549471</v>
      </c>
    </row>
    <row r="88" spans="1:5" x14ac:dyDescent="0.25">
      <c r="A88" t="s">
        <v>67</v>
      </c>
    </row>
    <row r="91" spans="1:5" ht="30" customHeight="1" x14ac:dyDescent="0.25">
      <c r="A91" t="s">
        <v>268</v>
      </c>
    </row>
    <row r="92" spans="1:5" ht="15" customHeight="1" x14ac:dyDescent="0.25"/>
    <row r="93" spans="1:5" x14ac:dyDescent="0.25">
      <c r="A93" t="s">
        <v>84</v>
      </c>
      <c r="B93">
        <v>2024</v>
      </c>
      <c r="C93">
        <v>2025</v>
      </c>
      <c r="D93" t="s">
        <v>175</v>
      </c>
      <c r="E93" t="s">
        <v>82</v>
      </c>
    </row>
    <row r="94" spans="1:5" x14ac:dyDescent="0.25">
      <c r="A94" t="s">
        <v>46</v>
      </c>
      <c r="B94">
        <v>5787464</v>
      </c>
      <c r="C94">
        <v>8863260</v>
      </c>
      <c r="D94">
        <f>C94-B94</f>
        <v>3075796</v>
      </c>
      <c r="E94">
        <f>D94/B94</f>
        <v>0.53145833822897215</v>
      </c>
    </row>
    <row r="95" spans="1:5" x14ac:dyDescent="0.25">
      <c r="A95" t="s">
        <v>57</v>
      </c>
      <c r="B95">
        <v>1357460</v>
      </c>
      <c r="C95">
        <v>1496717</v>
      </c>
      <c r="D95">
        <f>C95-B95</f>
        <v>139257</v>
      </c>
      <c r="E95">
        <f>D95/B95</f>
        <v>0.10258644821946872</v>
      </c>
    </row>
    <row r="96" spans="1:5" x14ac:dyDescent="0.25">
      <c r="A96" t="s">
        <v>45</v>
      </c>
      <c r="B96">
        <v>1559751</v>
      </c>
      <c r="C96">
        <v>1384150</v>
      </c>
      <c r="D96">
        <f>C96-B96</f>
        <v>-175601</v>
      </c>
      <c r="E96">
        <f>D96/B96</f>
        <v>-0.11258271352286359</v>
      </c>
    </row>
    <row r="97" spans="1:5" x14ac:dyDescent="0.25">
      <c r="A97" t="s">
        <v>16</v>
      </c>
      <c r="B97">
        <f>SUM(B94:B96)</f>
        <v>8704675</v>
      </c>
      <c r="C97">
        <f>SUM(C94:C96)</f>
        <v>11744127</v>
      </c>
      <c r="D97">
        <f>C97-B97</f>
        <v>3039452</v>
      </c>
      <c r="E97">
        <f>D97/B97</f>
        <v>0.34917466763549471</v>
      </c>
    </row>
    <row r="98" spans="1:5" x14ac:dyDescent="0.25">
      <c r="A98" t="s">
        <v>67</v>
      </c>
    </row>
  </sheetData>
  <pageMargins left="0.7" right="0.7" top="0.75" bottom="0.75" header="0.3" footer="0.3"/>
  <pageSetup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47F2-EE14-4D0D-BA9A-86283C0D1845}">
  <sheetPr>
    <tabColor rgb="FFFFFF00"/>
    <pageSetUpPr fitToPage="1"/>
  </sheetPr>
  <dimension ref="A8:K153"/>
  <sheetViews>
    <sheetView view="pageBreakPreview" topLeftCell="A18" zoomScale="60" zoomScaleNormal="100" workbookViewId="0">
      <selection activeCell="H87" sqref="H87:I87"/>
    </sheetView>
  </sheetViews>
  <sheetFormatPr baseColWidth="10" defaultRowHeight="15" x14ac:dyDescent="0.25"/>
  <cols>
    <col min="1" max="1" width="13.42578125" customWidth="1"/>
    <col min="2" max="2" width="25.28515625" customWidth="1"/>
    <col min="3" max="3" width="20.85546875" customWidth="1"/>
    <col min="4" max="4" width="20.140625" customWidth="1"/>
    <col min="5" max="5" width="18" customWidth="1"/>
    <col min="6" max="6" width="33.7109375" bestFit="1" customWidth="1"/>
    <col min="7" max="7" width="28.7109375" customWidth="1"/>
    <col min="8" max="8" width="21.85546875" bestFit="1" customWidth="1"/>
    <col min="9" max="9" width="15.85546875" bestFit="1" customWidth="1"/>
    <col min="10" max="10" width="15.7109375" customWidth="1"/>
    <col min="11" max="11" width="13.7109375" bestFit="1" customWidth="1"/>
    <col min="12" max="13" width="11.5703125"/>
  </cols>
  <sheetData>
    <row r="8" spans="2:7" x14ac:dyDescent="0.25">
      <c r="B8" t="s">
        <v>27</v>
      </c>
    </row>
    <row r="9" spans="2:7" x14ac:dyDescent="0.25">
      <c r="B9" t="s">
        <v>91</v>
      </c>
    </row>
    <row r="10" spans="2:7" x14ac:dyDescent="0.25">
      <c r="B10" t="s">
        <v>104</v>
      </c>
    </row>
    <row r="11" spans="2:7" x14ac:dyDescent="0.25">
      <c r="B11" t="s">
        <v>242</v>
      </c>
    </row>
    <row r="13" spans="2:7" x14ac:dyDescent="0.25">
      <c r="B13" t="s">
        <v>81</v>
      </c>
      <c r="C13" t="s">
        <v>105</v>
      </c>
      <c r="D13" t="s">
        <v>106</v>
      </c>
      <c r="E13" t="s">
        <v>107</v>
      </c>
      <c r="F13" t="s">
        <v>108</v>
      </c>
      <c r="G13" t="s">
        <v>109</v>
      </c>
    </row>
    <row r="14" spans="2:7" x14ac:dyDescent="0.25">
      <c r="B14" t="s">
        <v>36</v>
      </c>
      <c r="C14">
        <v>130</v>
      </c>
      <c r="D14">
        <v>335498</v>
      </c>
      <c r="E14">
        <f>SUM(C14:D14)</f>
        <v>335628</v>
      </c>
      <c r="F14">
        <v>108212</v>
      </c>
      <c r="G14">
        <v>129</v>
      </c>
    </row>
    <row r="15" spans="2:7" x14ac:dyDescent="0.25">
      <c r="B15" t="s">
        <v>87</v>
      </c>
      <c r="C15">
        <v>236</v>
      </c>
      <c r="D15">
        <v>413016</v>
      </c>
      <c r="E15">
        <f t="shared" ref="E15:E22" si="0">SUM(C15:D15)</f>
        <v>413252</v>
      </c>
      <c r="F15">
        <v>177481</v>
      </c>
      <c r="G15">
        <v>98</v>
      </c>
    </row>
    <row r="16" spans="2:7" x14ac:dyDescent="0.25">
      <c r="B16" t="s">
        <v>8</v>
      </c>
      <c r="C16">
        <v>79872</v>
      </c>
      <c r="D16">
        <v>94120</v>
      </c>
      <c r="E16">
        <f t="shared" si="0"/>
        <v>173992</v>
      </c>
      <c r="F16">
        <v>60260</v>
      </c>
      <c r="G16">
        <v>14531</v>
      </c>
    </row>
    <row r="17" spans="2:7" x14ac:dyDescent="0.25">
      <c r="B17" t="s">
        <v>14</v>
      </c>
      <c r="C17">
        <v>6</v>
      </c>
      <c r="D17">
        <v>32882</v>
      </c>
      <c r="E17">
        <f t="shared" si="0"/>
        <v>32888</v>
      </c>
      <c r="F17">
        <v>12997</v>
      </c>
      <c r="G17">
        <v>0</v>
      </c>
    </row>
    <row r="18" spans="2:7" x14ac:dyDescent="0.25">
      <c r="B18" t="s">
        <v>117</v>
      </c>
      <c r="C18">
        <v>2565</v>
      </c>
      <c r="D18">
        <v>9348</v>
      </c>
      <c r="E18">
        <f t="shared" si="0"/>
        <v>11913</v>
      </c>
      <c r="F18">
        <v>5480</v>
      </c>
      <c r="G18">
        <v>381</v>
      </c>
    </row>
    <row r="19" spans="2:7" x14ac:dyDescent="0.25">
      <c r="B19" t="s">
        <v>110</v>
      </c>
      <c r="C19">
        <v>6153</v>
      </c>
      <c r="D19">
        <v>0</v>
      </c>
      <c r="E19">
        <f t="shared" si="0"/>
        <v>6153</v>
      </c>
      <c r="F19">
        <v>4052</v>
      </c>
      <c r="G19">
        <v>10147</v>
      </c>
    </row>
    <row r="20" spans="2:7" x14ac:dyDescent="0.25">
      <c r="B20" t="s">
        <v>31</v>
      </c>
      <c r="C20">
        <v>0</v>
      </c>
      <c r="D20">
        <v>7474</v>
      </c>
      <c r="E20">
        <f t="shared" si="0"/>
        <v>7474</v>
      </c>
      <c r="F20">
        <v>3082</v>
      </c>
      <c r="G20">
        <v>1</v>
      </c>
    </row>
    <row r="21" spans="2:7" x14ac:dyDescent="0.25">
      <c r="B21" t="s">
        <v>111</v>
      </c>
      <c r="C21">
        <v>3</v>
      </c>
      <c r="D21">
        <v>22840</v>
      </c>
      <c r="E21">
        <f t="shared" si="0"/>
        <v>22843</v>
      </c>
      <c r="F21">
        <v>8146</v>
      </c>
      <c r="G21">
        <v>0</v>
      </c>
    </row>
    <row r="22" spans="2:7" x14ac:dyDescent="0.25">
      <c r="B22" t="s">
        <v>17</v>
      </c>
      <c r="C22">
        <f>SUM(C14:C21)</f>
        <v>88965</v>
      </c>
      <c r="D22">
        <f>SUM(D14:D21)</f>
        <v>915178</v>
      </c>
      <c r="E22">
        <f t="shared" si="0"/>
        <v>1004143</v>
      </c>
      <c r="F22">
        <f>SUM(F14:F21)</f>
        <v>379710</v>
      </c>
      <c r="G22">
        <f>SUM(G14:G21)</f>
        <v>25287</v>
      </c>
    </row>
    <row r="23" spans="2:7" x14ac:dyDescent="0.25">
      <c r="B23" t="s">
        <v>67</v>
      </c>
    </row>
    <row r="24" spans="2:7" x14ac:dyDescent="0.25">
      <c r="B24" t="s">
        <v>208</v>
      </c>
    </row>
    <row r="26" spans="2:7" ht="28.9" customHeight="1" x14ac:dyDescent="0.25">
      <c r="B26" t="s">
        <v>269</v>
      </c>
    </row>
    <row r="27" spans="2:7" x14ac:dyDescent="0.25">
      <c r="B27" t="s">
        <v>35</v>
      </c>
      <c r="C27">
        <v>2025</v>
      </c>
    </row>
    <row r="28" spans="2:7" ht="20.45" customHeight="1" x14ac:dyDescent="0.25">
      <c r="B28" t="s">
        <v>112</v>
      </c>
      <c r="C28">
        <v>81</v>
      </c>
    </row>
    <row r="29" spans="2:7" ht="22.15" customHeight="1" x14ac:dyDescent="0.25">
      <c r="B29" t="s">
        <v>87</v>
      </c>
      <c r="C29">
        <v>131</v>
      </c>
    </row>
    <row r="30" spans="2:7" ht="21.6" customHeight="1" x14ac:dyDescent="0.25">
      <c r="B30" t="s">
        <v>8</v>
      </c>
      <c r="C30">
        <v>64</v>
      </c>
    </row>
    <row r="31" spans="2:7" ht="36" customHeight="1" x14ac:dyDescent="0.25">
      <c r="B31" t="s">
        <v>122</v>
      </c>
      <c r="C31">
        <v>20</v>
      </c>
    </row>
    <row r="32" spans="2:7" ht="31.9" customHeight="1" x14ac:dyDescent="0.25">
      <c r="B32" t="s">
        <v>228</v>
      </c>
      <c r="C32">
        <v>11</v>
      </c>
    </row>
    <row r="33" spans="2:8" ht="36" customHeight="1" x14ac:dyDescent="0.25">
      <c r="B33" t="s">
        <v>114</v>
      </c>
      <c r="C33">
        <v>37</v>
      </c>
    </row>
    <row r="34" spans="2:8" x14ac:dyDescent="0.25">
      <c r="B34" t="s">
        <v>31</v>
      </c>
      <c r="C34">
        <v>6</v>
      </c>
    </row>
    <row r="35" spans="2:8" ht="35.450000000000003" customHeight="1" x14ac:dyDescent="0.25">
      <c r="B35" t="s">
        <v>115</v>
      </c>
      <c r="C35">
        <v>8</v>
      </c>
    </row>
    <row r="36" spans="2:8" x14ac:dyDescent="0.25">
      <c r="B36" t="s">
        <v>17</v>
      </c>
      <c r="C36">
        <f>SUM(C28:C35)</f>
        <v>358</v>
      </c>
    </row>
    <row r="37" spans="2:8" x14ac:dyDescent="0.25">
      <c r="B37" t="s">
        <v>67</v>
      </c>
    </row>
    <row r="41" spans="2:8" x14ac:dyDescent="0.25">
      <c r="C41" t="s">
        <v>27</v>
      </c>
    </row>
    <row r="42" spans="2:8" x14ac:dyDescent="0.25">
      <c r="D42" t="s">
        <v>91</v>
      </c>
    </row>
    <row r="43" spans="2:8" x14ac:dyDescent="0.25">
      <c r="E43" t="s">
        <v>104</v>
      </c>
    </row>
    <row r="44" spans="2:8" x14ac:dyDescent="0.25">
      <c r="D44" t="s">
        <v>229</v>
      </c>
    </row>
    <row r="45" spans="2:8" x14ac:dyDescent="0.25">
      <c r="D45" t="s">
        <v>238</v>
      </c>
    </row>
    <row r="46" spans="2:8" x14ac:dyDescent="0.25">
      <c r="D46" t="s">
        <v>230</v>
      </c>
      <c r="E46">
        <v>2024</v>
      </c>
      <c r="F46">
        <v>2025</v>
      </c>
      <c r="G46" t="s">
        <v>33</v>
      </c>
      <c r="H46" t="s">
        <v>34</v>
      </c>
    </row>
    <row r="47" spans="2:8" x14ac:dyDescent="0.25">
      <c r="D47" t="s">
        <v>36</v>
      </c>
      <c r="E47">
        <v>317694</v>
      </c>
      <c r="F47">
        <v>335628</v>
      </c>
      <c r="G47">
        <f>F47-E47</f>
        <v>17934</v>
      </c>
      <c r="H47">
        <f>G47/E47</f>
        <v>5.6450546752535462E-2</v>
      </c>
    </row>
    <row r="48" spans="2:8" x14ac:dyDescent="0.25">
      <c r="D48" t="s">
        <v>8</v>
      </c>
      <c r="E48">
        <v>332057</v>
      </c>
      <c r="F48">
        <v>413252</v>
      </c>
      <c r="G48">
        <f t="shared" ref="G48:G55" si="1">F48-E48</f>
        <v>81195</v>
      </c>
      <c r="H48">
        <f t="shared" ref="H48:H55" si="2">G48/E48</f>
        <v>0.24452127195029769</v>
      </c>
    </row>
    <row r="49" spans="2:8" x14ac:dyDescent="0.25">
      <c r="D49" t="s">
        <v>14</v>
      </c>
      <c r="E49">
        <v>158079</v>
      </c>
      <c r="F49">
        <v>173992</v>
      </c>
      <c r="G49">
        <f t="shared" si="1"/>
        <v>15913</v>
      </c>
      <c r="H49">
        <f t="shared" si="2"/>
        <v>0.10066485744469537</v>
      </c>
    </row>
    <row r="50" spans="2:8" x14ac:dyDescent="0.25">
      <c r="D50" t="s">
        <v>87</v>
      </c>
      <c r="E50">
        <v>32334</v>
      </c>
      <c r="F50">
        <v>32888</v>
      </c>
      <c r="G50">
        <f t="shared" si="1"/>
        <v>554</v>
      </c>
      <c r="H50">
        <f t="shared" si="2"/>
        <v>1.713366734706501E-2</v>
      </c>
    </row>
    <row r="51" spans="2:8" x14ac:dyDescent="0.25">
      <c r="D51" t="s">
        <v>116</v>
      </c>
      <c r="E51">
        <v>3997</v>
      </c>
      <c r="F51">
        <v>11913</v>
      </c>
      <c r="G51">
        <f t="shared" si="1"/>
        <v>7916</v>
      </c>
      <c r="H51">
        <v>1</v>
      </c>
    </row>
    <row r="52" spans="2:8" x14ac:dyDescent="0.25">
      <c r="D52" t="s">
        <v>117</v>
      </c>
      <c r="E52">
        <v>4725</v>
      </c>
      <c r="F52">
        <v>6153</v>
      </c>
      <c r="G52">
        <f t="shared" si="1"/>
        <v>1428</v>
      </c>
      <c r="H52">
        <f t="shared" si="2"/>
        <v>0.30222222222222223</v>
      </c>
    </row>
    <row r="53" spans="2:8" x14ac:dyDescent="0.25">
      <c r="D53" t="s">
        <v>114</v>
      </c>
      <c r="E53">
        <v>17943</v>
      </c>
      <c r="F53">
        <v>7474</v>
      </c>
      <c r="G53">
        <f t="shared" si="1"/>
        <v>-10469</v>
      </c>
      <c r="H53">
        <f t="shared" si="2"/>
        <v>-0.58345873042412078</v>
      </c>
    </row>
    <row r="54" spans="2:8" x14ac:dyDescent="0.25">
      <c r="D54" t="s">
        <v>115</v>
      </c>
      <c r="E54">
        <v>0</v>
      </c>
      <c r="F54">
        <v>22843</v>
      </c>
      <c r="G54">
        <f t="shared" si="1"/>
        <v>22843</v>
      </c>
      <c r="H54">
        <v>1</v>
      </c>
    </row>
    <row r="55" spans="2:8" x14ac:dyDescent="0.25">
      <c r="D55" t="s">
        <v>17</v>
      </c>
      <c r="E55">
        <f>SUM(E47:E54)</f>
        <v>866829</v>
      </c>
      <c r="F55">
        <f>SUM(F47:F54)</f>
        <v>1004143</v>
      </c>
      <c r="G55">
        <f t="shared" si="1"/>
        <v>137314</v>
      </c>
      <c r="H55">
        <f t="shared" si="2"/>
        <v>0.15840955944021254</v>
      </c>
    </row>
    <row r="56" spans="2:8" ht="39" customHeight="1" x14ac:dyDescent="0.25">
      <c r="D56" t="s">
        <v>67</v>
      </c>
    </row>
    <row r="63" spans="2:8" x14ac:dyDescent="0.25">
      <c r="B63" t="s">
        <v>27</v>
      </c>
    </row>
    <row r="64" spans="2:8" x14ac:dyDescent="0.25">
      <c r="B64" t="s">
        <v>91</v>
      </c>
    </row>
    <row r="65" spans="1:11" x14ac:dyDescent="0.25">
      <c r="B65" t="s">
        <v>118</v>
      </c>
    </row>
    <row r="66" spans="1:11" x14ac:dyDescent="0.25">
      <c r="B66" t="s">
        <v>232</v>
      </c>
    </row>
    <row r="67" spans="1:11" ht="48" customHeight="1" x14ac:dyDescent="0.25">
      <c r="A67" t="s">
        <v>119</v>
      </c>
      <c r="B67" t="s">
        <v>36</v>
      </c>
      <c r="C67" t="s">
        <v>5</v>
      </c>
      <c r="D67" t="s">
        <v>8</v>
      </c>
      <c r="E67" t="s">
        <v>90</v>
      </c>
      <c r="F67" t="s">
        <v>120</v>
      </c>
      <c r="G67" t="s">
        <v>110</v>
      </c>
      <c r="H67" t="s">
        <v>196</v>
      </c>
      <c r="I67" t="s">
        <v>87</v>
      </c>
      <c r="J67" t="s">
        <v>121</v>
      </c>
      <c r="K67" t="s">
        <v>16</v>
      </c>
    </row>
    <row r="68" spans="1:11" x14ac:dyDescent="0.25">
      <c r="A68" t="s">
        <v>239</v>
      </c>
      <c r="B68">
        <v>111532</v>
      </c>
      <c r="C68">
        <v>0</v>
      </c>
      <c r="D68">
        <v>65021</v>
      </c>
      <c r="E68">
        <v>9557</v>
      </c>
      <c r="F68">
        <v>6176</v>
      </c>
      <c r="G68">
        <v>2286</v>
      </c>
      <c r="H68">
        <v>8002</v>
      </c>
      <c r="I68">
        <v>169796</v>
      </c>
      <c r="J68">
        <v>3339</v>
      </c>
      <c r="K68">
        <f>SUM(B68:J68)</f>
        <v>375709</v>
      </c>
    </row>
    <row r="69" spans="1:11" x14ac:dyDescent="0.25">
      <c r="A69" t="s">
        <v>240</v>
      </c>
      <c r="B69">
        <v>103147</v>
      </c>
      <c r="C69">
        <v>0</v>
      </c>
      <c r="D69">
        <v>55844</v>
      </c>
      <c r="E69">
        <v>12661</v>
      </c>
      <c r="F69">
        <v>4336</v>
      </c>
      <c r="G69">
        <v>1971</v>
      </c>
      <c r="H69">
        <v>6198</v>
      </c>
      <c r="I69">
        <v>118993</v>
      </c>
      <c r="J69">
        <v>580</v>
      </c>
      <c r="K69">
        <f>SUM(B69:J69)</f>
        <v>303730</v>
      </c>
    </row>
    <row r="70" spans="1:11" x14ac:dyDescent="0.25">
      <c r="A70" t="s">
        <v>241</v>
      </c>
      <c r="B70">
        <v>120949</v>
      </c>
      <c r="C70">
        <v>0</v>
      </c>
      <c r="D70">
        <v>53127</v>
      </c>
      <c r="E70">
        <v>10670</v>
      </c>
      <c r="F70">
        <v>1401</v>
      </c>
      <c r="G70">
        <v>1896</v>
      </c>
      <c r="H70">
        <v>8643</v>
      </c>
      <c r="I70">
        <v>124463</v>
      </c>
      <c r="J70">
        <v>3555</v>
      </c>
      <c r="K70">
        <f>SUM(B70:J70)</f>
        <v>324704</v>
      </c>
    </row>
    <row r="71" spans="1:11" x14ac:dyDescent="0.25">
      <c r="A71" t="s">
        <v>16</v>
      </c>
      <c r="B71">
        <f>SUM(B68:B70)</f>
        <v>335628</v>
      </c>
      <c r="C71">
        <f t="shared" ref="C71:K71" si="3">SUM(C68:C70)</f>
        <v>0</v>
      </c>
      <c r="D71">
        <f t="shared" si="3"/>
        <v>173992</v>
      </c>
      <c r="E71">
        <f t="shared" si="3"/>
        <v>32888</v>
      </c>
      <c r="F71">
        <f t="shared" si="3"/>
        <v>11913</v>
      </c>
      <c r="G71">
        <f t="shared" si="3"/>
        <v>6153</v>
      </c>
      <c r="H71">
        <f t="shared" si="3"/>
        <v>22843</v>
      </c>
      <c r="I71">
        <f t="shared" si="3"/>
        <v>413252</v>
      </c>
      <c r="J71">
        <f t="shared" si="3"/>
        <v>7474</v>
      </c>
      <c r="K71">
        <f t="shared" si="3"/>
        <v>1004143</v>
      </c>
    </row>
    <row r="72" spans="1:11" x14ac:dyDescent="0.25">
      <c r="A72" t="s">
        <v>67</v>
      </c>
    </row>
    <row r="81" spans="2:6" x14ac:dyDescent="0.25">
      <c r="B81" t="s">
        <v>27</v>
      </c>
    </row>
    <row r="82" spans="2:6" x14ac:dyDescent="0.25">
      <c r="B82" t="s">
        <v>101</v>
      </c>
    </row>
    <row r="83" spans="2:6" x14ac:dyDescent="0.25">
      <c r="B83" t="s">
        <v>104</v>
      </c>
    </row>
    <row r="84" spans="2:6" x14ac:dyDescent="0.25">
      <c r="B84" t="s">
        <v>267</v>
      </c>
    </row>
    <row r="86" spans="2:6" x14ac:dyDescent="0.25">
      <c r="C86">
        <v>2024</v>
      </c>
      <c r="D86">
        <v>2025</v>
      </c>
      <c r="E86" t="s">
        <v>213</v>
      </c>
      <c r="F86" t="s">
        <v>214</v>
      </c>
    </row>
    <row r="87" spans="2:6" x14ac:dyDescent="0.25">
      <c r="B87" t="s">
        <v>112</v>
      </c>
      <c r="C87">
        <v>73</v>
      </c>
      <c r="D87">
        <v>81</v>
      </c>
      <c r="E87">
        <f>D87-C87</f>
        <v>8</v>
      </c>
      <c r="F87">
        <f>E87/C87</f>
        <v>0.1095890410958904</v>
      </c>
    </row>
    <row r="88" spans="2:6" x14ac:dyDescent="0.25">
      <c r="B88" t="s">
        <v>212</v>
      </c>
      <c r="C88">
        <v>101</v>
      </c>
      <c r="D88">
        <v>131</v>
      </c>
      <c r="E88">
        <f t="shared" ref="E88:E95" si="4">D88-C88</f>
        <v>30</v>
      </c>
      <c r="F88">
        <f t="shared" ref="F88:F95" si="5">E88/C88</f>
        <v>0.29702970297029702</v>
      </c>
    </row>
    <row r="89" spans="2:6" x14ac:dyDescent="0.25">
      <c r="B89" t="s">
        <v>8</v>
      </c>
      <c r="C89">
        <v>52</v>
      </c>
      <c r="D89">
        <v>64</v>
      </c>
      <c r="E89">
        <f t="shared" si="4"/>
        <v>12</v>
      </c>
      <c r="F89">
        <f t="shared" si="5"/>
        <v>0.23076923076923078</v>
      </c>
    </row>
    <row r="90" spans="2:6" x14ac:dyDescent="0.25">
      <c r="B90" t="s">
        <v>122</v>
      </c>
      <c r="C90">
        <v>18</v>
      </c>
      <c r="D90">
        <v>20</v>
      </c>
      <c r="E90">
        <f t="shared" si="4"/>
        <v>2</v>
      </c>
      <c r="F90">
        <f t="shared" si="5"/>
        <v>0.1111111111111111</v>
      </c>
    </row>
    <row r="91" spans="2:6" x14ac:dyDescent="0.25">
      <c r="B91" t="s">
        <v>113</v>
      </c>
      <c r="C91">
        <v>3</v>
      </c>
      <c r="D91">
        <v>11</v>
      </c>
      <c r="E91">
        <f t="shared" si="4"/>
        <v>8</v>
      </c>
      <c r="F91">
        <f t="shared" si="5"/>
        <v>2.6666666666666665</v>
      </c>
    </row>
    <row r="92" spans="2:6" x14ac:dyDescent="0.25">
      <c r="B92" t="s">
        <v>114</v>
      </c>
      <c r="C92">
        <v>18</v>
      </c>
      <c r="D92">
        <v>37</v>
      </c>
      <c r="E92">
        <f t="shared" si="4"/>
        <v>19</v>
      </c>
      <c r="F92">
        <f t="shared" si="5"/>
        <v>1.0555555555555556</v>
      </c>
    </row>
    <row r="93" spans="2:6" x14ac:dyDescent="0.25">
      <c r="B93" t="s">
        <v>31</v>
      </c>
      <c r="C93">
        <v>9</v>
      </c>
      <c r="D93">
        <v>6</v>
      </c>
      <c r="E93">
        <f t="shared" si="4"/>
        <v>-3</v>
      </c>
      <c r="F93">
        <v>1</v>
      </c>
    </row>
    <row r="94" spans="2:6" x14ac:dyDescent="0.25">
      <c r="B94" t="s">
        <v>123</v>
      </c>
      <c r="C94">
        <v>1</v>
      </c>
      <c r="D94">
        <v>8</v>
      </c>
      <c r="E94">
        <f t="shared" si="4"/>
        <v>7</v>
      </c>
      <c r="F94">
        <v>1</v>
      </c>
    </row>
    <row r="95" spans="2:6" x14ac:dyDescent="0.25">
      <c r="B95" t="s">
        <v>17</v>
      </c>
      <c r="C95">
        <f>SUM(C87:C94)</f>
        <v>275</v>
      </c>
      <c r="D95">
        <f>SUM(D87:D94)</f>
        <v>358</v>
      </c>
      <c r="E95">
        <f t="shared" si="4"/>
        <v>83</v>
      </c>
      <c r="F95">
        <f t="shared" si="5"/>
        <v>0.30181818181818182</v>
      </c>
    </row>
    <row r="96" spans="2:6" x14ac:dyDescent="0.25">
      <c r="B96" t="s">
        <v>67</v>
      </c>
    </row>
    <row r="153" spans="4:4" x14ac:dyDescent="0.25">
      <c r="D153" t="s">
        <v>58</v>
      </c>
    </row>
  </sheetData>
  <pageMargins left="0.7" right="0.7" top="0.75" bottom="0.75" header="0.3" footer="0.3"/>
  <pageSetup scale="53" fitToHeight="0" orientation="landscape" r:id="rId1"/>
  <rowBreaks count="4" manualBreakCount="4">
    <brk id="39" max="10" man="1"/>
    <brk id="58" max="10" man="1"/>
    <brk id="77" max="10" man="1"/>
    <brk id="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RESUMEN</vt:lpstr>
      <vt:lpstr>EMBARCACIONES </vt:lpstr>
      <vt:lpstr>Representacion porcentual buque</vt:lpstr>
      <vt:lpstr>COMPARATIVO EMB.</vt:lpstr>
      <vt:lpstr>CONTENEDORES TEUS</vt:lpstr>
      <vt:lpstr>Contenedores. por unidad Ref.</vt:lpstr>
      <vt:lpstr>CARGAS G.</vt:lpstr>
      <vt:lpstr>PASAJEROS</vt:lpstr>
      <vt:lpstr>'CARGAS G.'!Área_de_impresión</vt:lpstr>
      <vt:lpstr>'COMPARATIVO EMB.'!Área_de_impresión</vt:lpstr>
      <vt:lpstr>'CONTENEDORES TEUS'!Área_de_impresión</vt:lpstr>
      <vt:lpstr>'Contenedores. por unidad Ref.'!Área_de_impresión</vt:lpstr>
      <vt:lpstr>'EMBARCACIONES '!Área_de_impresión</vt:lpstr>
      <vt:lpstr>PASAJEROS!Área_de_impresión</vt:lpstr>
      <vt:lpstr>'Representacion porcentual buque'!Área_de_impresión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CELERKY BENITEZ MEDRANO</dc:creator>
  <cp:lastModifiedBy>MANUEL ANTONIO GUZMAN CUEVAS</cp:lastModifiedBy>
  <cp:lastPrinted>2025-04-23T13:37:18Z</cp:lastPrinted>
  <dcterms:created xsi:type="dcterms:W3CDTF">2023-01-12T15:54:36Z</dcterms:created>
  <dcterms:modified xsi:type="dcterms:W3CDTF">2025-04-23T16:35:58Z</dcterms:modified>
</cp:coreProperties>
</file>