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OAI\Contabiidad\Nueva carpeta\"/>
    </mc:Choice>
  </mc:AlternateContent>
  <xr:revisionPtr revIDLastSave="0" documentId="13_ncr:1_{0CBDF17C-60C6-4146-A8FB-5E447393F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MARZO 2025" sheetId="1" r:id="rId1"/>
    <sheet name="Ejecución PRESUPUESTO 2025" sheetId="3" r:id="rId2"/>
  </sheets>
  <definedNames>
    <definedName name="_xlnm._FilterDatabase" localSheetId="1" hidden="1">'Ejecución PRESUPUESTO 2025'!$A$2:$A$98</definedName>
    <definedName name="_xlnm.Print_Area" localSheetId="1">'Ejecución PRESUPUESTO 2025'!$A$2:$N$98</definedName>
    <definedName name="_xlnm.Print_Area" localSheetId="0">'INGRESOS Y EGRESOS MARZO 2025'!$A$1:$H$553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E10" i="3"/>
  <c r="F10" i="3"/>
  <c r="G10" i="3"/>
  <c r="H10" i="3"/>
  <c r="I10" i="3"/>
  <c r="J10" i="3"/>
  <c r="K10" i="3"/>
  <c r="L10" i="3"/>
  <c r="L74" i="3" s="1"/>
  <c r="L87" i="3" s="1"/>
  <c r="M10" i="3"/>
  <c r="N10" i="3"/>
  <c r="B11" i="3"/>
  <c r="B10" i="3" s="1"/>
  <c r="B12" i="3"/>
  <c r="B13" i="3"/>
  <c r="B14" i="3"/>
  <c r="B15" i="3"/>
  <c r="D16" i="3"/>
  <c r="E16" i="3"/>
  <c r="F16" i="3"/>
  <c r="G16" i="3"/>
  <c r="H16" i="3"/>
  <c r="I16" i="3"/>
  <c r="J16" i="3"/>
  <c r="K16" i="3"/>
  <c r="L16" i="3"/>
  <c r="M16" i="3"/>
  <c r="N16" i="3"/>
  <c r="B17" i="3"/>
  <c r="B18" i="3"/>
  <c r="B19" i="3"/>
  <c r="B20" i="3"/>
  <c r="B21" i="3"/>
  <c r="B22" i="3"/>
  <c r="B23" i="3"/>
  <c r="C24" i="3"/>
  <c r="C16" i="3" s="1"/>
  <c r="B25" i="3"/>
  <c r="C26" i="3"/>
  <c r="B26" i="3" s="1"/>
  <c r="D26" i="3"/>
  <c r="D74" i="3" s="1"/>
  <c r="D87" i="3" s="1"/>
  <c r="E26" i="3"/>
  <c r="F26" i="3"/>
  <c r="G26" i="3"/>
  <c r="G74" i="3" s="1"/>
  <c r="G87" i="3" s="1"/>
  <c r="H26" i="3"/>
  <c r="H74" i="3" s="1"/>
  <c r="H87" i="3" s="1"/>
  <c r="I26" i="3"/>
  <c r="J26" i="3"/>
  <c r="K26" i="3"/>
  <c r="L26" i="3"/>
  <c r="M26" i="3"/>
  <c r="N26" i="3"/>
  <c r="B27" i="3"/>
  <c r="B28" i="3"/>
  <c r="B29" i="3"/>
  <c r="B30" i="3"/>
  <c r="B31" i="3"/>
  <c r="B32" i="3"/>
  <c r="B33" i="3"/>
  <c r="B34" i="3"/>
  <c r="B35" i="3"/>
  <c r="D36" i="3"/>
  <c r="F36" i="3"/>
  <c r="G36" i="3"/>
  <c r="H36" i="3"/>
  <c r="I36" i="3"/>
  <c r="J36" i="3"/>
  <c r="K36" i="3"/>
  <c r="L36" i="3"/>
  <c r="M36" i="3"/>
  <c r="N36" i="3"/>
  <c r="B37" i="3"/>
  <c r="B38" i="3"/>
  <c r="B39" i="3"/>
  <c r="B40" i="3"/>
  <c r="B41" i="3"/>
  <c r="B42" i="3"/>
  <c r="B43" i="3"/>
  <c r="C44" i="3"/>
  <c r="C36" i="3" s="1"/>
  <c r="E45" i="3"/>
  <c r="E36" i="3" s="1"/>
  <c r="E74" i="3" s="1"/>
  <c r="E87" i="3" s="1"/>
  <c r="B46" i="3"/>
  <c r="B47" i="3"/>
  <c r="B48" i="3"/>
  <c r="B49" i="3"/>
  <c r="B50" i="3"/>
  <c r="B51" i="3"/>
  <c r="C52" i="3"/>
  <c r="B52" i="3" s="1"/>
  <c r="D52" i="3"/>
  <c r="E52" i="3"/>
  <c r="F52" i="3"/>
  <c r="G52" i="3"/>
  <c r="H52" i="3"/>
  <c r="I52" i="3"/>
  <c r="J52" i="3"/>
  <c r="K52" i="3"/>
  <c r="L52" i="3"/>
  <c r="M52" i="3"/>
  <c r="N52" i="3"/>
  <c r="B53" i="3"/>
  <c r="B54" i="3"/>
  <c r="B55" i="3"/>
  <c r="B56" i="3"/>
  <c r="B57" i="3"/>
  <c r="B58" i="3"/>
  <c r="B59" i="3"/>
  <c r="B60" i="3"/>
  <c r="B61" i="3"/>
  <c r="C62" i="3"/>
  <c r="B62" i="3" s="1"/>
  <c r="D62" i="3"/>
  <c r="E62" i="3"/>
  <c r="F62" i="3"/>
  <c r="G62" i="3"/>
  <c r="H62" i="3"/>
  <c r="I62" i="3"/>
  <c r="J62" i="3"/>
  <c r="K62" i="3"/>
  <c r="L62" i="3"/>
  <c r="M62" i="3"/>
  <c r="N62" i="3"/>
  <c r="B63" i="3"/>
  <c r="B64" i="3"/>
  <c r="B65" i="3"/>
  <c r="B66" i="3"/>
  <c r="C67" i="3"/>
  <c r="B67" i="3" s="1"/>
  <c r="D67" i="3"/>
  <c r="E67" i="3"/>
  <c r="F67" i="3"/>
  <c r="G67" i="3"/>
  <c r="H67" i="3"/>
  <c r="I67" i="3"/>
  <c r="J67" i="3"/>
  <c r="J74" i="3" s="1"/>
  <c r="J87" i="3" s="1"/>
  <c r="K67" i="3"/>
  <c r="L67" i="3"/>
  <c r="M67" i="3"/>
  <c r="M74" i="3" s="1"/>
  <c r="M87" i="3" s="1"/>
  <c r="N67" i="3"/>
  <c r="B68" i="3"/>
  <c r="B69" i="3"/>
  <c r="C70" i="3"/>
  <c r="B70" i="3" s="1"/>
  <c r="D70" i="3"/>
  <c r="E70" i="3"/>
  <c r="F70" i="3"/>
  <c r="G70" i="3"/>
  <c r="H70" i="3"/>
  <c r="I70" i="3"/>
  <c r="I74" i="3" s="1"/>
  <c r="I87" i="3" s="1"/>
  <c r="J70" i="3"/>
  <c r="K70" i="3"/>
  <c r="K74" i="3" s="1"/>
  <c r="K87" i="3" s="1"/>
  <c r="L70" i="3"/>
  <c r="M70" i="3"/>
  <c r="N70" i="3"/>
  <c r="N74" i="3" s="1"/>
  <c r="N87" i="3" s="1"/>
  <c r="B71" i="3"/>
  <c r="B72" i="3"/>
  <c r="B73" i="3"/>
  <c r="F74" i="3"/>
  <c r="N76" i="3"/>
  <c r="M76" i="3" s="1"/>
  <c r="L76" i="3" s="1"/>
  <c r="K76" i="3" s="1"/>
  <c r="J76" i="3" s="1"/>
  <c r="I76" i="3" s="1"/>
  <c r="H76" i="3" s="1"/>
  <c r="G76" i="3" s="1"/>
  <c r="F76" i="3" s="1"/>
  <c r="E76" i="3" s="1"/>
  <c r="D76" i="3" s="1"/>
  <c r="C76" i="3" s="1"/>
  <c r="B77" i="3"/>
  <c r="B78" i="3"/>
  <c r="B80" i="3"/>
  <c r="C80" i="3"/>
  <c r="B81" i="3"/>
  <c r="B82" i="3"/>
  <c r="N83" i="3"/>
  <c r="M83" i="3" s="1"/>
  <c r="L83" i="3" s="1"/>
  <c r="K83" i="3" s="1"/>
  <c r="J83" i="3" s="1"/>
  <c r="I83" i="3" s="1"/>
  <c r="H83" i="3" s="1"/>
  <c r="G83" i="3" s="1"/>
  <c r="F83" i="3" s="1"/>
  <c r="E83" i="3" s="1"/>
  <c r="D83" i="3" s="1"/>
  <c r="C83" i="3" s="1"/>
  <c r="B84" i="3"/>
  <c r="F87" i="3"/>
  <c r="B76" i="3" l="1"/>
  <c r="B36" i="3"/>
  <c r="B16" i="3"/>
  <c r="C74" i="3"/>
  <c r="C79" i="3"/>
  <c r="B79" i="3" s="1"/>
  <c r="B83" i="3"/>
  <c r="B24" i="3"/>
  <c r="B45" i="3"/>
  <c r="B44" i="3"/>
  <c r="E484" i="1"/>
  <c r="F474" i="1"/>
  <c r="E468" i="1"/>
  <c r="E460" i="1"/>
  <c r="E417" i="1"/>
  <c r="E408" i="1"/>
  <c r="B74" i="3" l="1"/>
  <c r="C85" i="3"/>
  <c r="B85" i="3" s="1"/>
  <c r="E488" i="1"/>
  <c r="C87" i="3" l="1"/>
  <c r="B87" i="3" s="1"/>
</calcChain>
</file>

<file path=xl/sharedStrings.xml><?xml version="1.0" encoding="utf-8"?>
<sst xmlns="http://schemas.openxmlformats.org/spreadsheetml/2006/main" count="973" uniqueCount="553">
  <si>
    <t>REFERENCIA</t>
  </si>
  <si>
    <t>VALOR RD$</t>
  </si>
  <si>
    <t>TOTAL RD$</t>
  </si>
  <si>
    <t>DEP. EN RD$</t>
  </si>
  <si>
    <t>TOTAL GENERAL</t>
  </si>
  <si>
    <t>VALOR US$</t>
  </si>
  <si>
    <t>FECHA</t>
  </si>
  <si>
    <t>PUERTO</t>
  </si>
  <si>
    <t>CONCEPTO</t>
  </si>
  <si>
    <t>DEPOSITOS BANCARIOS</t>
  </si>
  <si>
    <t>SUB-TOTAL</t>
  </si>
  <si>
    <t>ACH</t>
  </si>
  <si>
    <t>PUERTO LUPERON</t>
  </si>
  <si>
    <t>PUERTO LA ROMANA</t>
  </si>
  <si>
    <t>FECHA INGRESO</t>
  </si>
  <si>
    <t>DESCRIPCION</t>
  </si>
  <si>
    <t>VALOR</t>
  </si>
  <si>
    <t xml:space="preserve">TASA </t>
  </si>
  <si>
    <t>SANTA BARBARA</t>
  </si>
  <si>
    <t>LUPERON</t>
  </si>
  <si>
    <t>BARAHONA</t>
  </si>
  <si>
    <t>PRIMA POSITIVA</t>
  </si>
  <si>
    <t>CUENTA DÓLAR</t>
  </si>
  <si>
    <t>PUERTO PLATA</t>
  </si>
  <si>
    <t>LA ROMANA</t>
  </si>
  <si>
    <t>LA CANA</t>
  </si>
  <si>
    <t>AZUA</t>
  </si>
  <si>
    <t>CALDERA BANI</t>
  </si>
  <si>
    <t>Cta # 010-500126-0</t>
  </si>
  <si>
    <t>TOTAL</t>
  </si>
  <si>
    <t>CHEQUES REINTEGRADOS</t>
  </si>
  <si>
    <t>CONCILIACION DE CUENTA NOMINA</t>
  </si>
  <si>
    <t>DEPOSITOS EN TRANSITOS</t>
  </si>
  <si>
    <t xml:space="preserve"> TOTAL </t>
  </si>
  <si>
    <t>BOCA CHICA</t>
  </si>
  <si>
    <t>SUBTOTAL</t>
  </si>
  <si>
    <t>HAINA OCCIDENTAL</t>
  </si>
  <si>
    <t>MANZANILLO</t>
  </si>
  <si>
    <t>OFICINA CENTRAL</t>
  </si>
  <si>
    <t>PLAZA MARINA BARTOLOME COLON</t>
  </si>
  <si>
    <t>PRESTACIONES LABORALES</t>
  </si>
  <si>
    <t>REGITRO CONTABLE</t>
  </si>
  <si>
    <t xml:space="preserve">CUENTA </t>
  </si>
  <si>
    <t xml:space="preserve">DESCRIPCION </t>
  </si>
  <si>
    <t>DEBITO</t>
  </si>
  <si>
    <t>CREDITO</t>
  </si>
  <si>
    <t>DEP. EN USD</t>
  </si>
  <si>
    <t>Fecha</t>
  </si>
  <si>
    <t>Beneficiario</t>
  </si>
  <si>
    <t>Concepto</t>
  </si>
  <si>
    <t>Monto</t>
  </si>
  <si>
    <t>ANYARLENE BERGES PEÑA</t>
  </si>
  <si>
    <t>JOHANNY MARIA CARREÑO PIMENTEL</t>
  </si>
  <si>
    <t>INSTITUTO DE AUXILIOS Y VIVIENDA (INAVI)</t>
  </si>
  <si>
    <t>DIETA CONSEJO ADM.</t>
  </si>
  <si>
    <t>REPOSICION DE CAJA CHICA</t>
  </si>
  <si>
    <t>PAGO RETENCION A EMPLEADOS</t>
  </si>
  <si>
    <t>ASISTENCIA ECONOMICA</t>
  </si>
  <si>
    <t xml:space="preserve">SANTA BARBARA </t>
  </si>
  <si>
    <t xml:space="preserve">  PAGOS ACH</t>
  </si>
  <si>
    <t>DEPOSITOS EN TRANSITO</t>
  </si>
  <si>
    <t>PUERTOS</t>
  </si>
  <si>
    <t xml:space="preserve"> CREDITO CUENTA CORRIENTE</t>
  </si>
  <si>
    <t>RELACION DE TRANSFERENCIAS ACH. RECIBIDAS DE TERCEROS</t>
  </si>
  <si>
    <t>NO.CHEQUES</t>
  </si>
  <si>
    <t>BENEFICIARIOS</t>
  </si>
  <si>
    <t>SUBSIDIO MATERNIDAD</t>
  </si>
  <si>
    <t>AGOSTO DEL 2024</t>
  </si>
  <si>
    <t>CONCEPTOS</t>
  </si>
  <si>
    <t>VALOR RD $</t>
  </si>
  <si>
    <t xml:space="preserve">TOTAL GENERAL </t>
  </si>
  <si>
    <t>67486491-1</t>
  </si>
  <si>
    <t>68479515-1</t>
  </si>
  <si>
    <t>4.3.06.01.99.01</t>
  </si>
  <si>
    <t>1.1.01.02.01.02.01</t>
  </si>
  <si>
    <t>10020659-3</t>
  </si>
  <si>
    <t>10020666-3</t>
  </si>
  <si>
    <t>20040200-3</t>
  </si>
  <si>
    <t>20020224-3</t>
  </si>
  <si>
    <t>820020132-3</t>
  </si>
  <si>
    <t>820010120-3</t>
  </si>
  <si>
    <t>20020506-3</t>
  </si>
  <si>
    <t>20020509-3</t>
  </si>
  <si>
    <t>30080005-13</t>
  </si>
  <si>
    <t>20010166-3</t>
  </si>
  <si>
    <t>820020226-3</t>
  </si>
  <si>
    <t>20030110-3</t>
  </si>
  <si>
    <t>20020106-3</t>
  </si>
  <si>
    <t>20030530-3</t>
  </si>
  <si>
    <t>20030533-3</t>
  </si>
  <si>
    <t>30010015-13</t>
  </si>
  <si>
    <t>20030177-3</t>
  </si>
  <si>
    <t>67985972-1</t>
  </si>
  <si>
    <t>000036698-1</t>
  </si>
  <si>
    <t>20020181-3</t>
  </si>
  <si>
    <t>20020132-3</t>
  </si>
  <si>
    <t>682111182-13</t>
  </si>
  <si>
    <t>20020180-3</t>
  </si>
  <si>
    <t>68236895-13</t>
  </si>
  <si>
    <t>20020461-3</t>
  </si>
  <si>
    <t>20020464-3</t>
  </si>
  <si>
    <t>20010107-3</t>
  </si>
  <si>
    <t>20010196-3</t>
  </si>
  <si>
    <t>20010199-3</t>
  </si>
  <si>
    <t>33160109-13</t>
  </si>
  <si>
    <t>30020016-13</t>
  </si>
  <si>
    <t>30020019-13</t>
  </si>
  <si>
    <t>30020022-13</t>
  </si>
  <si>
    <t>21607446-13</t>
  </si>
  <si>
    <t>20030162-3</t>
  </si>
  <si>
    <t>810070175-3</t>
  </si>
  <si>
    <t>20010549-3</t>
  </si>
  <si>
    <t>CUENTA OPERACIONES</t>
  </si>
  <si>
    <t>Cta # 010-500107-4</t>
  </si>
  <si>
    <t>30020049-13</t>
  </si>
  <si>
    <t>DEPOSITO EN TRANSITO</t>
  </si>
  <si>
    <t>810060138-3</t>
  </si>
  <si>
    <t>810060134-3</t>
  </si>
  <si>
    <t>659808136-6</t>
  </si>
  <si>
    <t>70030546-17</t>
  </si>
  <si>
    <t>310060655-5</t>
  </si>
  <si>
    <t>400030436-9</t>
  </si>
  <si>
    <t>040639-1</t>
  </si>
  <si>
    <t>00050681-16</t>
  </si>
  <si>
    <t>040611-1</t>
  </si>
  <si>
    <t>040647-1</t>
  </si>
  <si>
    <t>040650-1</t>
  </si>
  <si>
    <t>100020578-26</t>
  </si>
  <si>
    <t>100020581-8</t>
  </si>
  <si>
    <t xml:space="preserve">SAN PEDRO </t>
  </si>
  <si>
    <t>510011087-20</t>
  </si>
  <si>
    <t>510011090-20</t>
  </si>
  <si>
    <t>310030156-5</t>
  </si>
  <si>
    <t>310030159-5</t>
  </si>
  <si>
    <t>660007662-6</t>
  </si>
  <si>
    <t>70050210-17</t>
  </si>
  <si>
    <t>040290-1</t>
  </si>
  <si>
    <t>040293-1</t>
  </si>
  <si>
    <t>89530847-6</t>
  </si>
  <si>
    <t>100020320-8</t>
  </si>
  <si>
    <t>100020323-26</t>
  </si>
  <si>
    <t>90575221-6</t>
  </si>
  <si>
    <t>1271277-6</t>
  </si>
  <si>
    <t>652104347-6</t>
  </si>
  <si>
    <t>652104348-6</t>
  </si>
  <si>
    <t>2810500013-6</t>
  </si>
  <si>
    <t>020044-1</t>
  </si>
  <si>
    <t>659810141-6</t>
  </si>
  <si>
    <t>310110123-5</t>
  </si>
  <si>
    <t>5429020-6</t>
  </si>
  <si>
    <t>300030147-12</t>
  </si>
  <si>
    <t>510010232-20</t>
  </si>
  <si>
    <t>020410-1</t>
  </si>
  <si>
    <t>020413-1</t>
  </si>
  <si>
    <t>10030028-6</t>
  </si>
  <si>
    <t>100080349-8</t>
  </si>
  <si>
    <t>510010658-20</t>
  </si>
  <si>
    <t>510010661-20</t>
  </si>
  <si>
    <t>659752506-6</t>
  </si>
  <si>
    <t>310030128-5</t>
  </si>
  <si>
    <t>310030131-5</t>
  </si>
  <si>
    <t>4637531-8</t>
  </si>
  <si>
    <t>310010136-5</t>
  </si>
  <si>
    <t>70050130-17</t>
  </si>
  <si>
    <t>020264-1</t>
  </si>
  <si>
    <t>020267-1</t>
  </si>
  <si>
    <t>020270-1</t>
  </si>
  <si>
    <t>10130016-1</t>
  </si>
  <si>
    <t>660006095-6</t>
  </si>
  <si>
    <t>310060106-5</t>
  </si>
  <si>
    <t>30050101-8</t>
  </si>
  <si>
    <t>300020081-12</t>
  </si>
  <si>
    <t>510030221-20</t>
  </si>
  <si>
    <t>030140-1</t>
  </si>
  <si>
    <t>030143-1</t>
  </si>
  <si>
    <t>6453026-8</t>
  </si>
  <si>
    <t>1130050446-8</t>
  </si>
  <si>
    <t>658806292-6</t>
  </si>
  <si>
    <t>020370-1</t>
  </si>
  <si>
    <t>656185552-6</t>
  </si>
  <si>
    <t>310030584-5</t>
  </si>
  <si>
    <t>70050419-17</t>
  </si>
  <si>
    <t>510060671-20</t>
  </si>
  <si>
    <t>130050571-8</t>
  </si>
  <si>
    <t>030385-1</t>
  </si>
  <si>
    <t>030388-1</t>
  </si>
  <si>
    <t>030391-1</t>
  </si>
  <si>
    <t>810110128-10</t>
  </si>
  <si>
    <t>400070454-9</t>
  </si>
  <si>
    <t>1100070010-8</t>
  </si>
  <si>
    <t>1100070013-26</t>
  </si>
  <si>
    <t>658804852-6</t>
  </si>
  <si>
    <t>70050227-17</t>
  </si>
  <si>
    <t>010346-1</t>
  </si>
  <si>
    <t>1100070241-8</t>
  </si>
  <si>
    <t>1100070244-26</t>
  </si>
  <si>
    <t>010349-1</t>
  </si>
  <si>
    <t>810110142-10</t>
  </si>
  <si>
    <t>656187599-6</t>
  </si>
  <si>
    <t>310010084-5</t>
  </si>
  <si>
    <t>70030094-17</t>
  </si>
  <si>
    <t>510040193-20</t>
  </si>
  <si>
    <t>010275-1</t>
  </si>
  <si>
    <t>010278-1</t>
  </si>
  <si>
    <t>510040370-20</t>
  </si>
  <si>
    <t>510040373-20</t>
  </si>
  <si>
    <t>810110123-10</t>
  </si>
  <si>
    <t>656187416-6</t>
  </si>
  <si>
    <t>30070055-8</t>
  </si>
  <si>
    <t>70050115-17</t>
  </si>
  <si>
    <t>030169-1</t>
  </si>
  <si>
    <t>030173-1</t>
  </si>
  <si>
    <t>010258-1</t>
  </si>
  <si>
    <t>57865057-6</t>
  </si>
  <si>
    <t>00020221-8</t>
  </si>
  <si>
    <t>656184834-6</t>
  </si>
  <si>
    <t>400070091-9</t>
  </si>
  <si>
    <t>310020059-5</t>
  </si>
  <si>
    <t>400070095-9</t>
  </si>
  <si>
    <t>310020063-5</t>
  </si>
  <si>
    <t>400070098-9</t>
  </si>
  <si>
    <t>400070101-9</t>
  </si>
  <si>
    <t>30020167-8</t>
  </si>
  <si>
    <t>700020118-1</t>
  </si>
  <si>
    <t>70030089-17</t>
  </si>
  <si>
    <t>57179527-10</t>
  </si>
  <si>
    <t>57190047-10</t>
  </si>
  <si>
    <t>030171-1</t>
  </si>
  <si>
    <t>030174-1</t>
  </si>
  <si>
    <t>67649944-6</t>
  </si>
  <si>
    <t>30040297-8</t>
  </si>
  <si>
    <t>30040300-26</t>
  </si>
  <si>
    <t>7803578-10</t>
  </si>
  <si>
    <t>656187763-6</t>
  </si>
  <si>
    <t>2366737-6</t>
  </si>
  <si>
    <t>020040-1</t>
  </si>
  <si>
    <t>656187938-6</t>
  </si>
  <si>
    <t>310030680-5</t>
  </si>
  <si>
    <t>400030520-9</t>
  </si>
  <si>
    <t>84956711-6</t>
  </si>
  <si>
    <t>030644-1</t>
  </si>
  <si>
    <t>030647-1</t>
  </si>
  <si>
    <t>030650-1</t>
  </si>
  <si>
    <t>510060842-20</t>
  </si>
  <si>
    <t>510060845-20</t>
  </si>
  <si>
    <t>510060848-20</t>
  </si>
  <si>
    <t>60010731-26</t>
  </si>
  <si>
    <t>60010734-8</t>
  </si>
  <si>
    <t>658832605-6</t>
  </si>
  <si>
    <t>60030122-10</t>
  </si>
  <si>
    <t>70050235-17</t>
  </si>
  <si>
    <t>030269-1</t>
  </si>
  <si>
    <t>030272-1</t>
  </si>
  <si>
    <t>30020523-9</t>
  </si>
  <si>
    <t>30020526-9</t>
  </si>
  <si>
    <t>30020529-9</t>
  </si>
  <si>
    <t>30020532-9</t>
  </si>
  <si>
    <t>30020539-9</t>
  </si>
  <si>
    <t>310110375-5</t>
  </si>
  <si>
    <t>310110378-5</t>
  </si>
  <si>
    <t>310110381-5</t>
  </si>
  <si>
    <t>100070429-8</t>
  </si>
  <si>
    <t>010049-1</t>
  </si>
  <si>
    <t>20541493-6</t>
  </si>
  <si>
    <t>658834196-6</t>
  </si>
  <si>
    <t>70050185-17</t>
  </si>
  <si>
    <t>80030186-21</t>
  </si>
  <si>
    <t>010289-1</t>
  </si>
  <si>
    <t>010293-1</t>
  </si>
  <si>
    <t>203460238-13</t>
  </si>
  <si>
    <t>10030566-5</t>
  </si>
  <si>
    <t>10030569-5</t>
  </si>
  <si>
    <t>100020337-8</t>
  </si>
  <si>
    <t>20541492-6</t>
  </si>
  <si>
    <t>658835105-6</t>
  </si>
  <si>
    <t>010248-1</t>
  </si>
  <si>
    <t>010251-1</t>
  </si>
  <si>
    <t>010254-1</t>
  </si>
  <si>
    <t>010257-1</t>
  </si>
  <si>
    <t>510060399-20</t>
  </si>
  <si>
    <t>510060402-20</t>
  </si>
  <si>
    <t>00020379-8</t>
  </si>
  <si>
    <t>658834929-6</t>
  </si>
  <si>
    <t>8531224-6</t>
  </si>
  <si>
    <t>810080059-10</t>
  </si>
  <si>
    <t>8101183-10</t>
  </si>
  <si>
    <t>310020057-5</t>
  </si>
  <si>
    <t>010316-1</t>
  </si>
  <si>
    <t>010319-1</t>
  </si>
  <si>
    <t>400030180-8</t>
  </si>
  <si>
    <t>30010345-8</t>
  </si>
  <si>
    <t>30010348-26</t>
  </si>
  <si>
    <t>010071-1</t>
  </si>
  <si>
    <t>20541490-6</t>
  </si>
  <si>
    <t>658834726-6</t>
  </si>
  <si>
    <t>658834727-6</t>
  </si>
  <si>
    <t>20541491-6</t>
  </si>
  <si>
    <t>310010484-5</t>
  </si>
  <si>
    <t>310010487-5</t>
  </si>
  <si>
    <t>510040721-20</t>
  </si>
  <si>
    <t>510040724-20</t>
  </si>
  <si>
    <t>70030741-17</t>
  </si>
  <si>
    <t>020678-1</t>
  </si>
  <si>
    <t>020681-1</t>
  </si>
  <si>
    <t>020684-1</t>
  </si>
  <si>
    <t>2059626-5</t>
  </si>
  <si>
    <t>510040978-20</t>
  </si>
  <si>
    <t>510040982-20</t>
  </si>
  <si>
    <t>510040985-20</t>
  </si>
  <si>
    <t>510040988-20</t>
  </si>
  <si>
    <t>000009-1</t>
  </si>
  <si>
    <t>30010399-8</t>
  </si>
  <si>
    <t>30010402-26</t>
  </si>
  <si>
    <t>609232758-6</t>
  </si>
  <si>
    <t>3070050174-17</t>
  </si>
  <si>
    <t>310020159-5</t>
  </si>
  <si>
    <t>30050157-8</t>
  </si>
  <si>
    <t>900020383-10</t>
  </si>
  <si>
    <t>900020386-10</t>
  </si>
  <si>
    <t>000020290-8</t>
  </si>
  <si>
    <t>900020389-10</t>
  </si>
  <si>
    <t>030250-1</t>
  </si>
  <si>
    <t>030253-1</t>
  </si>
  <si>
    <t>900020392-10</t>
  </si>
  <si>
    <t>670934020-6</t>
  </si>
  <si>
    <t>310110249-5</t>
  </si>
  <si>
    <t>010388-1</t>
  </si>
  <si>
    <t>010391-1</t>
  </si>
  <si>
    <t>670935001-6</t>
  </si>
  <si>
    <t>30040036-26</t>
  </si>
  <si>
    <t>30040039-8</t>
  </si>
  <si>
    <t>310110159-5</t>
  </si>
  <si>
    <t>70030292-17</t>
  </si>
  <si>
    <t>30316-1</t>
  </si>
  <si>
    <t>030319-1</t>
  </si>
  <si>
    <t>030322-1</t>
  </si>
  <si>
    <t>40851504-10</t>
  </si>
  <si>
    <t>60010341-21</t>
  </si>
  <si>
    <t>100070400-26</t>
  </si>
  <si>
    <t>100070403-8</t>
  </si>
  <si>
    <t>670934545-6</t>
  </si>
  <si>
    <t>310060113-5</t>
  </si>
  <si>
    <t>030500-1</t>
  </si>
  <si>
    <t>030503-1</t>
  </si>
  <si>
    <t>510040493-20</t>
  </si>
  <si>
    <t>30040483-8</t>
  </si>
  <si>
    <t>670934970-6</t>
  </si>
  <si>
    <t>670935569-6</t>
  </si>
  <si>
    <t>010410-1</t>
  </si>
  <si>
    <t>010413-1</t>
  </si>
  <si>
    <t>300030530-12</t>
  </si>
  <si>
    <t>400050468-9</t>
  </si>
  <si>
    <t>70050601-17</t>
  </si>
  <si>
    <t>010825-1</t>
  </si>
  <si>
    <t>010826-1</t>
  </si>
  <si>
    <t>010829-1</t>
  </si>
  <si>
    <t>310020672-5</t>
  </si>
  <si>
    <t>020816-1</t>
  </si>
  <si>
    <t>020819-1</t>
  </si>
  <si>
    <t>510040833-20</t>
  </si>
  <si>
    <t>100070551-26</t>
  </si>
  <si>
    <t>100070554-8</t>
  </si>
  <si>
    <t>PAGO ACH</t>
  </si>
  <si>
    <t>20541488-6</t>
  </si>
  <si>
    <t>671526292-6</t>
  </si>
  <si>
    <t>400020137-9</t>
  </si>
  <si>
    <t>ALBERTO DEL ORBE PAREDES</t>
  </si>
  <si>
    <t xml:space="preserve">Numero </t>
  </si>
  <si>
    <t xml:space="preserve">Cuenta </t>
  </si>
  <si>
    <t>266847</t>
  </si>
  <si>
    <t>266848</t>
  </si>
  <si>
    <t>266849</t>
  </si>
  <si>
    <t>266850</t>
  </si>
  <si>
    <t>266851</t>
  </si>
  <si>
    <t>266852</t>
  </si>
  <si>
    <t>266853</t>
  </si>
  <si>
    <t>266854</t>
  </si>
  <si>
    <t>266855</t>
  </si>
  <si>
    <t>266856</t>
  </si>
  <si>
    <t>266857</t>
  </si>
  <si>
    <t>266858</t>
  </si>
  <si>
    <t>266859</t>
  </si>
  <si>
    <t>266860</t>
  </si>
  <si>
    <t>266861</t>
  </si>
  <si>
    <t>266862</t>
  </si>
  <si>
    <t>266863</t>
  </si>
  <si>
    <t>266864</t>
  </si>
  <si>
    <t>266865</t>
  </si>
  <si>
    <t>266866</t>
  </si>
  <si>
    <t>266867</t>
  </si>
  <si>
    <t>266868</t>
  </si>
  <si>
    <t>266869</t>
  </si>
  <si>
    <t>266870</t>
  </si>
  <si>
    <t>266871</t>
  </si>
  <si>
    <t>266872</t>
  </si>
  <si>
    <t>266873</t>
  </si>
  <si>
    <t>266874</t>
  </si>
  <si>
    <t>266875</t>
  </si>
  <si>
    <t>266876</t>
  </si>
  <si>
    <t>266877</t>
  </si>
  <si>
    <t>266878</t>
  </si>
  <si>
    <t>266879</t>
  </si>
  <si>
    <t>266880</t>
  </si>
  <si>
    <t>266881</t>
  </si>
  <si>
    <t>3/7/2025</t>
  </si>
  <si>
    <t>3/10/2025</t>
  </si>
  <si>
    <t>3/11/2025</t>
  </si>
  <si>
    <t>3/14/2025</t>
  </si>
  <si>
    <t>3/17/2025</t>
  </si>
  <si>
    <t>3/21/2025</t>
  </si>
  <si>
    <t>3/25/2025</t>
  </si>
  <si>
    <t>DIONICIA VILLAFAÑA ALEJANDRO</t>
  </si>
  <si>
    <t>MARICELA CABRERA DE NADEAU</t>
  </si>
  <si>
    <t>SIND. NAC. TRABAJADORES Y EMPLEADOS APORDOM</t>
  </si>
  <si>
    <t>FREDDY MANUEL ROMAN BOBADILLA</t>
  </si>
  <si>
    <t>JAMLECH MICHAEL MIESES RAMIREZ</t>
  </si>
  <si>
    <t>CARLOS EDUARDO HENRIQUEZ RODRIGUEZ</t>
  </si>
  <si>
    <t>MARITZA CAMPUSANO ENCARNACION</t>
  </si>
  <si>
    <t>LIBIO BRITO</t>
  </si>
  <si>
    <t>YENFRI ERODY GARCIA MERCEDES</t>
  </si>
  <si>
    <t>PATRICIO JESUS LEON CRUZ</t>
  </si>
  <si>
    <t>LAURA CRISTINA CHAHIN GOICO</t>
  </si>
  <si>
    <t>LUCY STAYSI CHALAS MONANCI</t>
  </si>
  <si>
    <t>JAZMIN ESTEFHANY GALVEZ CEDEÑO</t>
  </si>
  <si>
    <t>SANDRY MONTILLA SARMIENTO</t>
  </si>
  <si>
    <t>ISMAEL SIERRA MELO</t>
  </si>
  <si>
    <t>FAUSTO FRICA AGUERO</t>
  </si>
  <si>
    <t>BRIAN ALVELIN ALCEQUIEZ VERAS</t>
  </si>
  <si>
    <t>ERICK YERKIN CASTRO LIRIANO</t>
  </si>
  <si>
    <t>CARLOS DAVID FELIZ ROSARIO</t>
  </si>
  <si>
    <t>FRANCISCO BESEWERD ROSARIO ABAD</t>
  </si>
  <si>
    <t>ISHAMAR AURORA MATOS MELIAN</t>
  </si>
  <si>
    <t>JOFREISSY DALILA PIMENTEL CASTRO</t>
  </si>
  <si>
    <t>YGNACIO ALEXANDER ZORRILLA DENNIS</t>
  </si>
  <si>
    <t>JUAN LUIS JIMENEZ</t>
  </si>
  <si>
    <t>TRINA MIRALBA ANGOMAS RODRIGUEZ</t>
  </si>
  <si>
    <t>PILAR LEDESMA DOLORES</t>
  </si>
  <si>
    <t>FAVIO CLETO SORIANO</t>
  </si>
  <si>
    <t>HILARY ELIANA NUÑEZ REYNOSO</t>
  </si>
  <si>
    <t>YOKASTY YAMILL PEÑA DIAZ</t>
  </si>
  <si>
    <t>HECTOR LUCIANO</t>
  </si>
  <si>
    <t>YUDERKA ARACELIS LUCIANO</t>
  </si>
  <si>
    <t>MARIA DE LOS ANGELES FRIAS</t>
  </si>
  <si>
    <t>HONORARIOS PROFESIONALES</t>
  </si>
  <si>
    <t>DONACIONES</t>
  </si>
  <si>
    <t>NOMINA</t>
  </si>
  <si>
    <t>TOTAL DE CHQUES: 35</t>
  </si>
  <si>
    <t xml:space="preserve">Autoridad Portuaria Dominicana </t>
  </si>
  <si>
    <t>Año 2025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</si>
  <si>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</si>
  <si>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</si>
  <si>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</si>
  <si>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</si>
  <si>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</si>
  <si>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</si>
  <si>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</si>
  <si>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</si>
  <si>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</si>
  <si>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</si>
  <si>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</si>
  <si>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</si>
  <si>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</si>
  <si>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</si>
  <si>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</si>
  <si>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</si>
  <si>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</si>
  <si>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</si>
  <si>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</si>
  <si>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</si>
  <si>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</si>
  <si>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</si>
  <si>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</si>
  <si>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</si>
  <si>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</si>
  <si>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</si>
  <si>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</si>
  <si>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</si>
  <si>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</si>
  <si>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</si>
  <si>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</si>
  <si>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</si>
  <si>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</si>
  <si>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</si>
  <si>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</si>
  <si>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</si>
  <si>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</si>
  <si>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</si>
  <si>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</si>
  <si>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</si>
  <si>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</si>
  <si>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</si>
  <si>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</si>
  <si>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</si>
  <si>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</si>
  <si>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</si>
  <si>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</si>
  <si>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</si>
  <si>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</si>
  <si>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</si>
  <si>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</si>
  <si>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</si>
  <si>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</si>
  <si>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</si>
  <si>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</si>
  <si>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</si>
  <si>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</si>
  <si>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</si>
  <si>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</si>
  <si>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</si>
  <si>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</si>
  <si>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</si>
  <si>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</si>
  <si>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</si>
  <si>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</si>
  <si>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</si>
  <si>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</si>
  <si>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</si>
  <si>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</si>
  <si>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</si>
  <si>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</si>
  <si>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</si>
  <si>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</si>
  <si>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</si>
  <si>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</si>
  <si>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</si>
  <si>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</si>
  <si>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</si>
  <si>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</si>
  <si>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</si>
  <si>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</si>
  <si>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</si>
  <si>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</si>
  <si>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</si>
  <si>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</si>
  <si>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</si>
  <si>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</si>
  <si>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</si>
  <si>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</si>
  <si>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</si>
  <si>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</si>
  <si>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</si>
  <si>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</si>
  <si>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</si>
  <si>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</si>
  <si>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Gestión Financiera (SIGEF)</t>
  </si>
  <si>
    <t>Fecha de registro: hasta el [día] de [mes] del [año]</t>
  </si>
  <si>
    <t>Fecha de imputación: hasta el 31 de marzo del 2025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</si>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</sst>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/mm\/yyyy"/>
    <numFmt numFmtId="165" formatCode="dd/mm/yyyy;@"/>
    <numFmt numFmtId="166" formatCode="0_);\(0\)"/>
    <numFmt numFmtId="167" formatCode="&quot;$&quot;#,##0.00"/>
    <numFmt numFmtId="168" formatCode="_(* #,##0_);_(* \(#,##0\);_(* &quot;-&quot;??_);_(@_)"/>
    <numFmt numFmtId="169" formatCode="_(&quot;RD$&quot;* #,##0.00_);_(&quot;RD$&quot;* \(#,##0.00\);_(&quot;RD$&quot;* &quot;-&quot;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rgb="FF000000"/>
      <name val="Arial"/>
      <family val="2"/>
    </font>
    <font>
      <b/>
      <sz val="12"/>
      <color indexed="63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rgb="FF363636"/>
      <name val="Segoe U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7" fillId="6" borderId="0">
      <alignment horizontal="left" vertical="top"/>
    </xf>
    <xf numFmtId="0" fontId="38" fillId="6" borderId="0">
      <alignment horizontal="left" vertical="top"/>
    </xf>
    <xf numFmtId="0" fontId="47" fillId="6" borderId="0">
      <alignment horizontal="right" vertical="top"/>
    </xf>
    <xf numFmtId="0" fontId="48" fillId="6" borderId="0">
      <alignment horizontal="right" vertical="top"/>
    </xf>
    <xf numFmtId="169" fontId="1" fillId="0" borderId="0" applyFont="0" applyFill="0" applyBorder="0" applyAlignment="0" applyProtection="0"/>
  </cellStyleXfs>
  <cellXfs count="326">
    <xf numFmtId="0" fontId="0" fillId="0" borderId="0" xfId="0"/>
    <xf numFmtId="0" fontId="0" fillId="2" borderId="0" xfId="0" applyFill="1"/>
    <xf numFmtId="0" fontId="7" fillId="2" borderId="0" xfId="0" applyFont="1" applyFill="1"/>
    <xf numFmtId="0" fontId="15" fillId="0" borderId="0" xfId="0" applyFont="1" applyAlignment="1">
      <alignment horizontal="center"/>
    </xf>
    <xf numFmtId="43" fontId="15" fillId="0" borderId="0" xfId="1" applyFont="1" applyFill="1" applyBorder="1" applyAlignment="1">
      <alignment horizontal="center"/>
    </xf>
    <xf numFmtId="43" fontId="16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0" fontId="21" fillId="2" borderId="0" xfId="0" applyFont="1" applyFill="1"/>
    <xf numFmtId="0" fontId="2" fillId="2" borderId="0" xfId="0" applyFont="1" applyFill="1"/>
    <xf numFmtId="43" fontId="10" fillId="2" borderId="0" xfId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14" fontId="12" fillId="2" borderId="3" xfId="0" applyNumberFormat="1" applyFont="1" applyFill="1" applyBorder="1" applyAlignment="1">
      <alignment horizontal="center" wrapText="1"/>
    </xf>
    <xf numFmtId="43" fontId="12" fillId="0" borderId="3" xfId="3" applyFont="1" applyFill="1" applyBorder="1" applyAlignment="1">
      <alignment horizontal="right"/>
    </xf>
    <xf numFmtId="43" fontId="25" fillId="0" borderId="3" xfId="3" applyFont="1" applyFill="1" applyBorder="1" applyAlignment="1">
      <alignment horizontal="right"/>
    </xf>
    <xf numFmtId="14" fontId="12" fillId="2" borderId="3" xfId="0" applyNumberFormat="1" applyFont="1" applyFill="1" applyBorder="1" applyAlignment="1">
      <alignment horizontal="center"/>
    </xf>
    <xf numFmtId="164" fontId="27" fillId="0" borderId="3" xfId="0" applyNumberFormat="1" applyFont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43" fontId="28" fillId="4" borderId="14" xfId="3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 wrapText="1"/>
    </xf>
    <xf numFmtId="4" fontId="24" fillId="2" borderId="3" xfId="0" applyNumberFormat="1" applyFont="1" applyFill="1" applyBorder="1" applyAlignment="1">
      <alignment horizontal="right"/>
    </xf>
    <xf numFmtId="0" fontId="29" fillId="2" borderId="3" xfId="0" applyFont="1" applyFill="1" applyBorder="1" applyAlignment="1">
      <alignment horizontal="center"/>
    </xf>
    <xf numFmtId="14" fontId="29" fillId="2" borderId="3" xfId="0" applyNumberFormat="1" applyFont="1" applyFill="1" applyBorder="1" applyAlignment="1">
      <alignment horizontal="center"/>
    </xf>
    <xf numFmtId="0" fontId="29" fillId="2" borderId="3" xfId="0" applyFont="1" applyFill="1" applyBorder="1" applyAlignment="1">
      <alignment horizontal="left"/>
    </xf>
    <xf numFmtId="43" fontId="21" fillId="0" borderId="3" xfId="3" applyFont="1" applyBorder="1"/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0" fillId="0" borderId="0" xfId="0" applyFont="1"/>
    <xf numFmtId="0" fontId="31" fillId="0" borderId="19" xfId="0" applyFont="1" applyBorder="1" applyAlignment="1">
      <alignment horizontal="center"/>
    </xf>
    <xf numFmtId="0" fontId="31" fillId="0" borderId="20" xfId="0" applyFont="1" applyBorder="1" applyAlignment="1">
      <alignment horizontal="left"/>
    </xf>
    <xf numFmtId="0" fontId="31" fillId="0" borderId="21" xfId="0" applyFont="1" applyBorder="1" applyAlignment="1">
      <alignment horizontal="center"/>
    </xf>
    <xf numFmtId="0" fontId="31" fillId="0" borderId="2" xfId="0" applyFont="1" applyBorder="1" applyAlignment="1">
      <alignment horizontal="left"/>
    </xf>
    <xf numFmtId="0" fontId="17" fillId="0" borderId="0" xfId="0" applyFont="1" applyAlignment="1">
      <alignment horizontal="center"/>
    </xf>
    <xf numFmtId="43" fontId="11" fillId="0" borderId="0" xfId="1" applyFont="1" applyBorder="1" applyAlignment="1">
      <alignment horizontal="center"/>
    </xf>
    <xf numFmtId="43" fontId="16" fillId="0" borderId="0" xfId="0" applyNumberFormat="1" applyFont="1"/>
    <xf numFmtId="43" fontId="0" fillId="0" borderId="0" xfId="0" applyNumberFormat="1"/>
    <xf numFmtId="0" fontId="34" fillId="4" borderId="0" xfId="0" applyFont="1" applyFill="1"/>
    <xf numFmtId="0" fontId="11" fillId="4" borderId="0" xfId="0" applyFont="1" applyFill="1"/>
    <xf numFmtId="0" fontId="0" fillId="0" borderId="3" xfId="0" applyBorder="1"/>
    <xf numFmtId="0" fontId="34" fillId="0" borderId="0" xfId="0" applyFont="1"/>
    <xf numFmtId="0" fontId="3" fillId="4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37" fillId="0" borderId="0" xfId="0" applyFont="1"/>
    <xf numFmtId="0" fontId="31" fillId="0" borderId="3" xfId="0" applyFont="1" applyBorder="1" applyAlignment="1">
      <alignment horizontal="center"/>
    </xf>
    <xf numFmtId="14" fontId="31" fillId="0" borderId="3" xfId="0" applyNumberFormat="1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4" fontId="31" fillId="4" borderId="3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right"/>
    </xf>
    <xf numFmtId="0" fontId="3" fillId="4" borderId="28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/>
    </xf>
    <xf numFmtId="14" fontId="31" fillId="0" borderId="2" xfId="0" applyNumberFormat="1" applyFont="1" applyBorder="1" applyAlignment="1">
      <alignment horizontal="center"/>
    </xf>
    <xf numFmtId="4" fontId="31" fillId="0" borderId="11" xfId="0" applyNumberFormat="1" applyFont="1" applyBorder="1" applyAlignment="1">
      <alignment horizontal="center"/>
    </xf>
    <xf numFmtId="4" fontId="31" fillId="0" borderId="3" xfId="0" applyNumberFormat="1" applyFont="1" applyBorder="1"/>
    <xf numFmtId="0" fontId="31" fillId="0" borderId="3" xfId="0" applyFont="1" applyBorder="1" applyAlignment="1">
      <alignment horizontal="right"/>
    </xf>
    <xf numFmtId="4" fontId="31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18" xfId="0" applyFont="1" applyBorder="1" applyAlignment="1">
      <alignment horizontal="center" vertical="center"/>
    </xf>
    <xf numFmtId="0" fontId="19" fillId="0" borderId="0" xfId="0" applyFont="1"/>
    <xf numFmtId="0" fontId="35" fillId="4" borderId="0" xfId="0" applyFont="1" applyFill="1"/>
    <xf numFmtId="0" fontId="8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right"/>
    </xf>
    <xf numFmtId="4" fontId="3" fillId="4" borderId="2" xfId="0" applyNumberFormat="1" applyFont="1" applyFill="1" applyBorder="1"/>
    <xf numFmtId="0" fontId="3" fillId="4" borderId="0" xfId="0" applyFont="1" applyFill="1"/>
    <xf numFmtId="0" fontId="23" fillId="4" borderId="1" xfId="0" applyFont="1" applyFill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 wrapText="1"/>
    </xf>
    <xf numFmtId="0" fontId="12" fillId="4" borderId="3" xfId="0" applyFont="1" applyFill="1" applyBorder="1"/>
    <xf numFmtId="14" fontId="12" fillId="4" borderId="3" xfId="0" applyNumberFormat="1" applyFont="1" applyFill="1" applyBorder="1" applyAlignment="1">
      <alignment horizontal="center"/>
    </xf>
    <xf numFmtId="4" fontId="12" fillId="4" borderId="3" xfId="0" applyNumberFormat="1" applyFont="1" applyFill="1" applyBorder="1"/>
    <xf numFmtId="4" fontId="13" fillId="0" borderId="29" xfId="0" applyNumberFormat="1" applyFont="1" applyBorder="1" applyAlignment="1">
      <alignment horizontal="center" wrapText="1"/>
    </xf>
    <xf numFmtId="0" fontId="11" fillId="0" borderId="0" xfId="0" applyFont="1"/>
    <xf numFmtId="0" fontId="11" fillId="4" borderId="0" xfId="0" applyFont="1" applyFill="1" applyAlignment="1">
      <alignment horizontal="center" wrapText="1"/>
    </xf>
    <xf numFmtId="0" fontId="38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26" fillId="4" borderId="0" xfId="0" applyFont="1" applyFill="1" applyAlignment="1">
      <alignment horizontal="center" wrapText="1"/>
    </xf>
    <xf numFmtId="0" fontId="40" fillId="4" borderId="0" xfId="0" applyFont="1" applyFill="1" applyAlignment="1">
      <alignment horizontal="center" wrapText="1"/>
    </xf>
    <xf numFmtId="4" fontId="13" fillId="4" borderId="29" xfId="0" applyNumberFormat="1" applyFont="1" applyFill="1" applyBorder="1" applyAlignment="1">
      <alignment horizontal="center" wrapText="1"/>
    </xf>
    <xf numFmtId="0" fontId="38" fillId="4" borderId="0" xfId="0" applyFont="1" applyFill="1" applyAlignment="1">
      <alignment horizont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4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4" fontId="13" fillId="4" borderId="29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vertical="center"/>
    </xf>
    <xf numFmtId="0" fontId="21" fillId="4" borderId="0" xfId="0" applyFont="1" applyFill="1" applyAlignment="1">
      <alignment vertical="center" wrapText="1"/>
    </xf>
    <xf numFmtId="0" fontId="41" fillId="4" borderId="0" xfId="0" applyFont="1" applyFill="1" applyAlignment="1">
      <alignment horizontal="right" wrapText="1"/>
    </xf>
    <xf numFmtId="0" fontId="41" fillId="4" borderId="0" xfId="0" applyFont="1" applyFill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0" fontId="19" fillId="4" borderId="0" xfId="0" applyFont="1" applyFill="1" applyAlignment="1">
      <alignment horizontal="center"/>
    </xf>
    <xf numFmtId="0" fontId="20" fillId="4" borderId="0" xfId="0" applyFont="1" applyFill="1" applyAlignment="1">
      <alignment vertical="top"/>
    </xf>
    <xf numFmtId="4" fontId="36" fillId="5" borderId="7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16" fillId="0" borderId="0" xfId="0" applyFont="1"/>
    <xf numFmtId="0" fontId="0" fillId="2" borderId="0" xfId="0" applyFill="1" applyAlignment="1">
      <alignment horizontal="center"/>
    </xf>
    <xf numFmtId="0" fontId="42" fillId="4" borderId="0" xfId="0" applyFont="1" applyFill="1"/>
    <xf numFmtId="0" fontId="18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4" fillId="4" borderId="0" xfId="0" applyFont="1" applyFill="1"/>
    <xf numFmtId="0" fontId="20" fillId="4" borderId="0" xfId="0" applyFont="1" applyFill="1" applyAlignment="1">
      <alignment horizontal="center"/>
    </xf>
    <xf numFmtId="0" fontId="45" fillId="4" borderId="0" xfId="0" applyFont="1" applyFill="1" applyAlignment="1">
      <alignment horizontal="center" wrapText="1"/>
    </xf>
    <xf numFmtId="49" fontId="23" fillId="2" borderId="26" xfId="0" applyNumberFormat="1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43" fontId="23" fillId="2" borderId="27" xfId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wrapText="1"/>
    </xf>
    <xf numFmtId="43" fontId="12" fillId="0" borderId="3" xfId="3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43" fontId="12" fillId="0" borderId="2" xfId="3" applyFont="1" applyFill="1" applyBorder="1" applyAlignment="1">
      <alignment horizontal="right"/>
    </xf>
    <xf numFmtId="0" fontId="29" fillId="0" borderId="0" xfId="0" applyFont="1"/>
    <xf numFmtId="43" fontId="23" fillId="2" borderId="0" xfId="1" applyFont="1" applyFill="1" applyBorder="1" applyAlignment="1">
      <alignment horizontal="right" vertical="center" wrapText="1"/>
    </xf>
    <xf numFmtId="43" fontId="22" fillId="0" borderId="29" xfId="0" applyNumberFormat="1" applyFont="1" applyBorder="1"/>
    <xf numFmtId="0" fontId="22" fillId="2" borderId="1" xfId="0" applyFont="1" applyFill="1" applyBorder="1" applyAlignment="1">
      <alignment horizontal="center" vertical="center" wrapText="1"/>
    </xf>
    <xf numFmtId="43" fontId="23" fillId="2" borderId="26" xfId="1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wrapText="1"/>
    </xf>
    <xf numFmtId="43" fontId="12" fillId="2" borderId="3" xfId="2" applyFont="1" applyFill="1" applyBorder="1" applyAlignment="1">
      <alignment horizontal="center" wrapText="1"/>
    </xf>
    <xf numFmtId="43" fontId="12" fillId="2" borderId="3" xfId="3" applyFont="1" applyFill="1" applyBorder="1" applyAlignment="1"/>
    <xf numFmtId="1" fontId="12" fillId="2" borderId="3" xfId="0" applyNumberFormat="1" applyFont="1" applyFill="1" applyBorder="1" applyAlignment="1">
      <alignment horizontal="center"/>
    </xf>
    <xf numFmtId="43" fontId="23" fillId="2" borderId="1" xfId="1" applyFont="1" applyFill="1" applyBorder="1" applyAlignment="1">
      <alignment horizontal="center" vertical="center" wrapText="1"/>
    </xf>
    <xf numFmtId="165" fontId="24" fillId="2" borderId="3" xfId="0" applyNumberFormat="1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43" fontId="24" fillId="0" borderId="3" xfId="3" applyFont="1" applyFill="1" applyBorder="1" applyAlignment="1">
      <alignment horizontal="center"/>
    </xf>
    <xf numFmtId="1" fontId="12" fillId="2" borderId="3" xfId="3" applyNumberFormat="1" applyFont="1" applyFill="1" applyBorder="1" applyAlignment="1">
      <alignment horizontal="center" wrapText="1"/>
    </xf>
    <xf numFmtId="165" fontId="12" fillId="2" borderId="3" xfId="3" applyNumberFormat="1" applyFont="1" applyFill="1" applyBorder="1" applyAlignment="1">
      <alignment horizontal="center" wrapText="1"/>
    </xf>
    <xf numFmtId="12" fontId="12" fillId="2" borderId="3" xfId="3" applyNumberFormat="1" applyFont="1" applyFill="1" applyBorder="1" applyAlignment="1">
      <alignment horizontal="center" wrapText="1"/>
    </xf>
    <xf numFmtId="4" fontId="22" fillId="0" borderId="29" xfId="0" applyNumberFormat="1" applyFont="1" applyBorder="1"/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43" fontId="21" fillId="2" borderId="0" xfId="1" applyFont="1" applyFill="1"/>
    <xf numFmtId="43" fontId="23" fillId="2" borderId="29" xfId="1" applyFont="1" applyFill="1" applyBorder="1"/>
    <xf numFmtId="43" fontId="23" fillId="2" borderId="0" xfId="1" applyFont="1" applyFill="1" applyBorder="1" applyAlignment="1">
      <alignment horizontal="right"/>
    </xf>
    <xf numFmtId="43" fontId="23" fillId="2" borderId="0" xfId="1" applyFont="1" applyFill="1" applyBorder="1"/>
    <xf numFmtId="0" fontId="23" fillId="2" borderId="1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/>
    </xf>
    <xf numFmtId="4" fontId="23" fillId="4" borderId="29" xfId="0" applyNumberFormat="1" applyFont="1" applyFill="1" applyBorder="1"/>
    <xf numFmtId="49" fontId="17" fillId="2" borderId="0" xfId="0" applyNumberFormat="1" applyFont="1" applyFill="1" applyAlignment="1">
      <alignment horizontal="center"/>
    </xf>
    <xf numFmtId="0" fontId="17" fillId="0" borderId="3" xfId="0" applyFont="1" applyBorder="1" applyAlignment="1">
      <alignment horizontal="center"/>
    </xf>
    <xf numFmtId="164" fontId="12" fillId="0" borderId="3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center"/>
    </xf>
    <xf numFmtId="43" fontId="13" fillId="0" borderId="3" xfId="3" applyFont="1" applyBorder="1" applyAlignment="1">
      <alignment horizontal="right"/>
    </xf>
    <xf numFmtId="0" fontId="30" fillId="0" borderId="3" xfId="0" applyFont="1" applyBorder="1"/>
    <xf numFmtId="0" fontId="14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" fontId="14" fillId="4" borderId="2" xfId="0" applyNumberFormat="1" applyFont="1" applyFill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" fontId="18" fillId="0" borderId="22" xfId="0" applyNumberFormat="1" applyFont="1" applyBorder="1" applyAlignment="1">
      <alignment horizontal="center"/>
    </xf>
    <xf numFmtId="4" fontId="18" fillId="0" borderId="23" xfId="0" applyNumberFormat="1" applyFont="1" applyBorder="1" applyAlignment="1">
      <alignment horizontal="center"/>
    </xf>
    <xf numFmtId="0" fontId="34" fillId="0" borderId="0" xfId="0" applyFont="1" applyAlignment="1">
      <alignment vertical="center"/>
    </xf>
    <xf numFmtId="0" fontId="39" fillId="4" borderId="0" xfId="0" applyFont="1" applyFill="1" applyAlignment="1">
      <alignment vertical="center"/>
    </xf>
    <xf numFmtId="14" fontId="11" fillId="4" borderId="3" xfId="0" applyNumberFormat="1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 wrapText="1"/>
    </xf>
    <xf numFmtId="4" fontId="11" fillId="4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0" fillId="4" borderId="0" xfId="0" applyFont="1" applyFill="1" applyAlignment="1">
      <alignment horizontal="left" vertical="top"/>
    </xf>
    <xf numFmtId="0" fontId="19" fillId="4" borderId="0" xfId="0" applyFont="1" applyFill="1" applyAlignment="1">
      <alignment horizontal="center" vertical="center" wrapText="1"/>
    </xf>
    <xf numFmtId="0" fontId="20" fillId="4" borderId="0" xfId="0" applyFont="1" applyFill="1"/>
    <xf numFmtId="0" fontId="23" fillId="4" borderId="0" xfId="0" applyFont="1" applyFill="1"/>
    <xf numFmtId="0" fontId="42" fillId="4" borderId="0" xfId="0" applyFont="1" applyFill="1" applyAlignment="1">
      <alignment horizontal="center" vertical="center"/>
    </xf>
    <xf numFmtId="0" fontId="18" fillId="0" borderId="0" xfId="0" applyFont="1"/>
    <xf numFmtId="164" fontId="24" fillId="2" borderId="3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49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43" fontId="12" fillId="0" borderId="3" xfId="3" applyFont="1" applyFill="1" applyBorder="1" applyAlignment="1"/>
    <xf numFmtId="165" fontId="12" fillId="0" borderId="3" xfId="3" applyNumberFormat="1" applyFont="1" applyFill="1" applyBorder="1" applyAlignment="1">
      <alignment horizontal="center" wrapText="1"/>
    </xf>
    <xf numFmtId="12" fontId="12" fillId="0" borderId="3" xfId="3" applyNumberFormat="1" applyFont="1" applyFill="1" applyBorder="1" applyAlignment="1">
      <alignment horizontal="center" wrapText="1"/>
    </xf>
    <xf numFmtId="166" fontId="12" fillId="2" borderId="3" xfId="3" applyNumberFormat="1" applyFont="1" applyFill="1" applyBorder="1" applyAlignment="1">
      <alignment horizontal="center" wrapText="1"/>
    </xf>
    <xf numFmtId="14" fontId="12" fillId="0" borderId="6" xfId="0" applyNumberFormat="1" applyFont="1" applyBorder="1" applyAlignment="1">
      <alignment horizontal="center" wrapText="1"/>
    </xf>
    <xf numFmtId="49" fontId="12" fillId="0" borderId="10" xfId="0" applyNumberFormat="1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33" fillId="2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0" fillId="2" borderId="3" xfId="0" applyFill="1" applyBorder="1"/>
    <xf numFmtId="14" fontId="13" fillId="0" borderId="6" xfId="0" applyNumberFormat="1" applyFont="1" applyBorder="1" applyAlignment="1">
      <alignment horizontal="right"/>
    </xf>
    <xf numFmtId="14" fontId="13" fillId="0" borderId="10" xfId="0" applyNumberFormat="1" applyFont="1" applyBorder="1" applyAlignment="1">
      <alignment horizontal="right"/>
    </xf>
    <xf numFmtId="14" fontId="13" fillId="0" borderId="5" xfId="0" applyNumberFormat="1" applyFont="1" applyBorder="1" applyAlignment="1">
      <alignment horizontal="right"/>
    </xf>
    <xf numFmtId="0" fontId="50" fillId="2" borderId="3" xfId="0" applyFont="1" applyFill="1" applyBorder="1" applyAlignment="1">
      <alignment horizontal="center" wrapText="1"/>
    </xf>
    <xf numFmtId="167" fontId="50" fillId="2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right"/>
    </xf>
    <xf numFmtId="0" fontId="39" fillId="4" borderId="15" xfId="0" applyFont="1" applyFill="1" applyBorder="1" applyAlignment="1">
      <alignment horizontal="center" vertical="center"/>
    </xf>
    <xf numFmtId="0" fontId="38" fillId="4" borderId="12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right"/>
    </xf>
    <xf numFmtId="0" fontId="18" fillId="0" borderId="25" xfId="0" applyFont="1" applyBorder="1" applyAlignment="1">
      <alignment horizontal="right"/>
    </xf>
    <xf numFmtId="0" fontId="9" fillId="5" borderId="9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1" fillId="0" borderId="11" xfId="0" applyNumberFormat="1" applyFont="1" applyBorder="1" applyAlignment="1">
      <alignment horizontal="right"/>
    </xf>
    <xf numFmtId="4" fontId="31" fillId="0" borderId="2" xfId="0" applyNumberFormat="1" applyFont="1" applyBorder="1" applyAlignment="1">
      <alignment horizontal="right"/>
    </xf>
    <xf numFmtId="4" fontId="31" fillId="0" borderId="30" xfId="0" applyNumberFormat="1" applyFont="1" applyBorder="1" applyAlignment="1">
      <alignment horizontal="right" vertical="top"/>
    </xf>
    <xf numFmtId="4" fontId="31" fillId="0" borderId="31" xfId="0" applyNumberFormat="1" applyFont="1" applyBorder="1" applyAlignment="1">
      <alignment horizontal="right" vertical="top"/>
    </xf>
    <xf numFmtId="0" fontId="20" fillId="4" borderId="0" xfId="0" applyFont="1" applyFill="1" applyAlignment="1">
      <alignment horizontal="center" vertical="top"/>
    </xf>
    <xf numFmtId="17" fontId="20" fillId="4" borderId="0" xfId="0" applyNumberFormat="1" applyFont="1" applyFill="1" applyAlignment="1">
      <alignment horizontal="center" vertical="top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43" fontId="22" fillId="3" borderId="8" xfId="0" applyNumberFormat="1" applyFont="1" applyFill="1" applyBorder="1" applyAlignment="1">
      <alignment horizontal="left"/>
    </xf>
    <xf numFmtId="43" fontId="22" fillId="3" borderId="7" xfId="0" applyNumberFormat="1" applyFont="1" applyFill="1" applyBorder="1" applyAlignment="1">
      <alignment horizontal="left"/>
    </xf>
    <xf numFmtId="0" fontId="36" fillId="5" borderId="9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3" fontId="22" fillId="2" borderId="15" xfId="1" applyFont="1" applyFill="1" applyBorder="1" applyAlignment="1">
      <alignment horizontal="center"/>
    </xf>
    <xf numFmtId="0" fontId="46" fillId="2" borderId="13" xfId="0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43" fontId="23" fillId="2" borderId="13" xfId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/>
    <xf numFmtId="0" fontId="51" fillId="0" borderId="2" xfId="0" applyFont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/>
    </xf>
    <xf numFmtId="43" fontId="33" fillId="7" borderId="11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43" fontId="5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168" fontId="2" fillId="0" borderId="0" xfId="1" applyNumberFormat="1" applyFont="1" applyBorder="1" applyAlignment="1">
      <alignment horizontal="left" vertical="center" wrapText="1"/>
    </xf>
    <xf numFmtId="43" fontId="52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8" fontId="2" fillId="0" borderId="0" xfId="1" applyNumberFormat="1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168" fontId="30" fillId="0" borderId="0" xfId="1" applyNumberFormat="1" applyFont="1" applyBorder="1" applyAlignment="1">
      <alignment horizontal="left" vertical="center"/>
    </xf>
    <xf numFmtId="168" fontId="30" fillId="0" borderId="0" xfId="1" applyNumberFormat="1" applyFont="1" applyFill="1" applyBorder="1" applyAlignment="1">
      <alignment horizontal="left" vertical="center" wrapText="1"/>
    </xf>
    <xf numFmtId="168" fontId="30" fillId="0" borderId="0" xfId="1" applyNumberFormat="1" applyFont="1" applyBorder="1"/>
    <xf numFmtId="43" fontId="30" fillId="0" borderId="0" xfId="1" applyFont="1" applyBorder="1" applyAlignment="1">
      <alignment horizontal="left" vertical="center"/>
    </xf>
    <xf numFmtId="168" fontId="30" fillId="0" borderId="0" xfId="0" applyNumberFormat="1" applyFont="1" applyAlignment="1">
      <alignment horizontal="center" readingOrder="1"/>
    </xf>
    <xf numFmtId="168" fontId="30" fillId="0" borderId="0" xfId="0" applyNumberFormat="1" applyFont="1"/>
    <xf numFmtId="168" fontId="2" fillId="0" borderId="0" xfId="1" applyNumberFormat="1" applyFont="1" applyBorder="1"/>
    <xf numFmtId="168" fontId="2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3" fontId="2" fillId="0" borderId="0" xfId="1" applyFont="1" applyBorder="1" applyAlignment="1">
      <alignment horizontal="left" vertical="center"/>
    </xf>
    <xf numFmtId="168" fontId="2" fillId="0" borderId="0" xfId="0" applyNumberFormat="1" applyFont="1" applyAlignment="1">
      <alignment horizontal="center" readingOrder="1"/>
    </xf>
    <xf numFmtId="0" fontId="2" fillId="8" borderId="0" xfId="0" applyFont="1" applyFill="1" applyAlignment="1">
      <alignment horizontal="left" vertical="center" wrapText="1"/>
    </xf>
    <xf numFmtId="168" fontId="2" fillId="9" borderId="0" xfId="1" applyNumberFormat="1" applyFont="1" applyFill="1" applyBorder="1" applyAlignment="1">
      <alignment horizontal="left" vertical="center"/>
    </xf>
    <xf numFmtId="168" fontId="2" fillId="8" borderId="0" xfId="1" applyNumberFormat="1" applyFont="1" applyFill="1" applyBorder="1" applyAlignment="1">
      <alignment horizontal="left" vertical="center" wrapText="1"/>
    </xf>
    <xf numFmtId="168" fontId="2" fillId="0" borderId="0" xfId="1" applyNumberFormat="1" applyFont="1" applyBorder="1" applyAlignment="1">
      <alignment horizontal="center" readingOrder="1"/>
    </xf>
    <xf numFmtId="168" fontId="2" fillId="0" borderId="0" xfId="1" applyNumberFormat="1" applyFont="1"/>
    <xf numFmtId="168" fontId="30" fillId="0" borderId="0" xfId="1" applyNumberFormat="1" applyFont="1" applyFill="1" applyBorder="1" applyAlignment="1">
      <alignment horizontal="left" vertical="center"/>
    </xf>
    <xf numFmtId="168" fontId="2" fillId="8" borderId="0" xfId="0" applyNumberFormat="1" applyFont="1" applyFill="1" applyAlignment="1">
      <alignment horizontal="left" vertical="center"/>
    </xf>
    <xf numFmtId="168" fontId="2" fillId="8" borderId="0" xfId="0" applyNumberFormat="1" applyFont="1" applyFill="1" applyAlignment="1">
      <alignment horizontal="left" vertical="center" wrapText="1"/>
    </xf>
    <xf numFmtId="0" fontId="30" fillId="0" borderId="0" xfId="0" applyFont="1" applyAlignment="1">
      <alignment wrapText="1"/>
    </xf>
    <xf numFmtId="168" fontId="30" fillId="0" borderId="0" xfId="0" applyNumberFormat="1" applyFont="1" applyAlignment="1">
      <alignment horizontal="center" vertical="top"/>
    </xf>
    <xf numFmtId="168" fontId="30" fillId="0" borderId="0" xfId="1" applyNumberFormat="1" applyFont="1" applyFill="1" applyBorder="1" applyAlignment="1">
      <alignment horizontal="center" vertical="top" wrapText="1"/>
    </xf>
    <xf numFmtId="168" fontId="30" fillId="0" borderId="0" xfId="1" applyNumberFormat="1" applyFont="1" applyFill="1" applyBorder="1" applyAlignment="1">
      <alignment horizontal="center" vertical="top"/>
    </xf>
    <xf numFmtId="168" fontId="30" fillId="0" borderId="0" xfId="0" applyNumberFormat="1" applyFont="1" applyAlignment="1">
      <alignment horizontal="right" vertical="center"/>
    </xf>
    <xf numFmtId="168" fontId="30" fillId="0" borderId="0" xfId="1" applyNumberFormat="1" applyFont="1" applyBorder="1" applyAlignment="1">
      <alignment horizontal="center" vertical="center"/>
    </xf>
    <xf numFmtId="168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43" fontId="30" fillId="0" borderId="0" xfId="1" applyFont="1" applyBorder="1" applyAlignment="1">
      <alignment horizontal="center"/>
    </xf>
    <xf numFmtId="0" fontId="2" fillId="7" borderId="14" xfId="0" applyFont="1" applyFill="1" applyBorder="1" applyAlignment="1">
      <alignment horizontal="left" vertical="center" wrapText="1"/>
    </xf>
    <xf numFmtId="168" fontId="2" fillId="3" borderId="0" xfId="1" applyNumberFormat="1" applyFont="1" applyFill="1" applyBorder="1" applyAlignment="1">
      <alignment horizontal="left" vertical="center"/>
    </xf>
    <xf numFmtId="0" fontId="53" fillId="0" borderId="0" xfId="0" applyFont="1"/>
    <xf numFmtId="168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168" fontId="54" fillId="0" borderId="0" xfId="0" applyNumberFormat="1" applyFont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43" fontId="54" fillId="0" borderId="0" xfId="1" applyFont="1" applyBorder="1" applyAlignment="1">
      <alignment horizontal="center"/>
    </xf>
    <xf numFmtId="0" fontId="54" fillId="0" borderId="0" xfId="0" applyFont="1"/>
    <xf numFmtId="43" fontId="54" fillId="0" borderId="0" xfId="1" applyFont="1" applyFill="1" applyBorder="1" applyAlignment="1">
      <alignment horizontal="center" vertical="center"/>
    </xf>
    <xf numFmtId="43" fontId="54" fillId="0" borderId="0" xfId="1" applyFont="1" applyBorder="1" applyAlignment="1">
      <alignment horizontal="center" vertical="center"/>
    </xf>
    <xf numFmtId="43" fontId="54" fillId="0" borderId="0" xfId="1" applyFont="1" applyBorder="1" applyAlignment="1">
      <alignment horizontal="right" vertical="center"/>
    </xf>
    <xf numFmtId="168" fontId="54" fillId="0" borderId="0" xfId="0" applyNumberFormat="1" applyFont="1" applyAlignment="1">
      <alignment horizontal="center"/>
    </xf>
    <xf numFmtId="43" fontId="54" fillId="0" borderId="0" xfId="0" applyNumberFormat="1" applyFont="1" applyAlignment="1">
      <alignment horizontal="center" vertical="center"/>
    </xf>
    <xf numFmtId="43" fontId="54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43" fontId="55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top" wrapText="1"/>
    </xf>
    <xf numFmtId="0" fontId="55" fillId="0" borderId="0" xfId="0" applyFont="1" applyAlignment="1">
      <alignment horizontal="left"/>
    </xf>
    <xf numFmtId="0" fontId="56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56" fillId="0" borderId="0" xfId="0" applyFont="1"/>
    <xf numFmtId="0" fontId="30" fillId="0" borderId="0" xfId="0" applyFont="1" applyAlignment="1">
      <alignment horizontal="center" vertical="center"/>
    </xf>
    <xf numFmtId="43" fontId="30" fillId="0" borderId="0" xfId="0" applyNumberFormat="1" applyFont="1" applyAlignment="1">
      <alignment horizontal="center" vertical="center"/>
    </xf>
    <xf numFmtId="43" fontId="30" fillId="0" borderId="0" xfId="0" applyNumberFormat="1" applyFont="1" applyAlignment="1">
      <alignment horizontal="right" vertical="center"/>
    </xf>
    <xf numFmtId="168" fontId="54" fillId="0" borderId="0" xfId="8" applyNumberFormat="1" applyFont="1" applyBorder="1" applyAlignment="1">
      <alignment horizontal="center" vertical="center"/>
    </xf>
    <xf numFmtId="168" fontId="2" fillId="7" borderId="0" xfId="8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 xr:uid="{00000000-0005-0000-0000-000001000000}"/>
    <cellStyle name="Millares 3" xfId="3" xr:uid="{00000000-0005-0000-0000-000002000000}"/>
    <cellStyle name="Moneda 2" xfId="8" xr:uid="{0591A5EA-43AA-4DE4-B33F-3EB70E665350}"/>
    <cellStyle name="Normal" xfId="0" builtinId="0"/>
    <cellStyle name="S0" xfId="5" xr:uid="{00000000-0005-0000-0000-000004000000}"/>
    <cellStyle name="S11" xfId="4" xr:uid="{00000000-0005-0000-0000-000005000000}"/>
    <cellStyle name="S12" xfId="6" xr:uid="{00000000-0005-0000-0000-000006000000}"/>
    <cellStyle name="S1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1027341</xdr:colOff>
      <xdr:row>0</xdr:row>
      <xdr:rowOff>103415</xdr:rowOff>
    </xdr:from>
    <xdr:to>
      <xdr:col>6</xdr:col>
      <xdr:colOff>481694</xdr:colOff>
      <xdr:row>9</xdr:row>
      <xdr:rowOff>179615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35805" y="103415"/>
          <a:ext cx="7414532" cy="1790700"/>
        </a:xfrm>
        <a:prstGeom prst="roundRect">
          <a:avLst/>
        </a:prstGeom>
        <a:solidFill>
          <a:schemeClr val="accent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DO" sz="1600" b="1" i="1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684437</xdr:colOff>
      <xdr:row>2</xdr:row>
      <xdr:rowOff>159203</xdr:rowOff>
    </xdr:from>
    <xdr:to>
      <xdr:col>3</xdr:col>
      <xdr:colOff>1649637</xdr:colOff>
      <xdr:row>6</xdr:row>
      <xdr:rowOff>35378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5616" y="540203"/>
          <a:ext cx="965200" cy="638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40820</xdr:rowOff>
    </xdr:from>
    <xdr:to>
      <xdr:col>5</xdr:col>
      <xdr:colOff>1035844</xdr:colOff>
      <xdr:row>497</xdr:row>
      <xdr:rowOff>15874</xdr:rowOff>
    </xdr:to>
    <xdr:sp macro="" textlink="">
      <xdr:nvSpPr>
        <xdr:cNvPr id="11" name="1 Rectángulo redondead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98121106"/>
          <a:ext cx="10220665" cy="1267732"/>
        </a:xfrm>
        <a:prstGeom prst="roundRect">
          <a:avLst/>
        </a:prstGeom>
        <a:solidFill>
          <a:schemeClr val="accent1">
            <a:lumMod val="75000"/>
          </a:schemeClr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/>
            <a:t>Autoridad</a:t>
          </a:r>
          <a:r>
            <a:rPr lang="es-DO" sz="1600" b="1" i="1" baseline="0"/>
            <a:t> Portuaria Dominicana </a:t>
          </a:r>
        </a:p>
        <a:p>
          <a:pPr algn="ctr"/>
          <a:r>
            <a:rPr lang="es-MX" sz="16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Relacion de Egresos 31</a:t>
          </a:r>
          <a:r>
            <a:rPr lang="es-MX" sz="16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6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16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Marzo </a:t>
          </a:r>
          <a:r>
            <a:rPr lang="es-MX" sz="16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s-MX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</a:t>
          </a:r>
          <a:endParaRPr lang="es-DO" sz="1600" b="1" i="1" baseline="0"/>
        </a:p>
      </xdr:txBody>
    </xdr:sp>
    <xdr:clientData/>
  </xdr:twoCellAnchor>
  <xdr:twoCellAnchor editAs="oneCell">
    <xdr:from>
      <xdr:col>1</xdr:col>
      <xdr:colOff>723448</xdr:colOff>
      <xdr:row>491</xdr:row>
      <xdr:rowOff>147412</xdr:rowOff>
    </xdr:from>
    <xdr:to>
      <xdr:col>2</xdr:col>
      <xdr:colOff>735923</xdr:colOff>
      <xdr:row>495</xdr:row>
      <xdr:rowOff>124733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2019" y="98227698"/>
          <a:ext cx="1427618" cy="888999"/>
        </a:xfrm>
        <a:prstGeom prst="rect">
          <a:avLst/>
        </a:prstGeom>
      </xdr:spPr>
    </xdr:pic>
    <xdr:clientData/>
  </xdr:twoCellAnchor>
  <xdr:twoCellAnchor>
    <xdr:from>
      <xdr:col>3</xdr:col>
      <xdr:colOff>1380988</xdr:colOff>
      <xdr:row>539</xdr:row>
      <xdr:rowOff>149678</xdr:rowOff>
    </xdr:from>
    <xdr:to>
      <xdr:col>5</xdr:col>
      <xdr:colOff>40821</xdr:colOff>
      <xdr:row>551</xdr:row>
      <xdr:rowOff>87617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5912167" y="108027107"/>
          <a:ext cx="3313475" cy="2223939"/>
          <a:chOff x="0" y="0"/>
          <a:chExt cx="3032125" cy="1390650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8" name="Imagen 17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81642</xdr:colOff>
      <xdr:row>74</xdr:row>
      <xdr:rowOff>217714</xdr:rowOff>
    </xdr:from>
    <xdr:to>
      <xdr:col>5</xdr:col>
      <xdr:colOff>733424</xdr:colOff>
      <xdr:row>81</xdr:row>
      <xdr:rowOff>239485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70213" y="16206107"/>
          <a:ext cx="8748032" cy="1736271"/>
        </a:xfrm>
        <a:prstGeom prst="roundRect">
          <a:avLst/>
        </a:prstGeom>
        <a:solidFill>
          <a:schemeClr val="accent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Autoridad Portuaria Dominicana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de Operaciones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Marzo 2025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 $</a:t>
          </a:r>
        </a:p>
      </xdr:txBody>
    </xdr:sp>
    <xdr:clientData/>
  </xdr:twoCellAnchor>
  <xdr:twoCellAnchor editAs="oneCell">
    <xdr:from>
      <xdr:col>2</xdr:col>
      <xdr:colOff>40822</xdr:colOff>
      <xdr:row>76</xdr:row>
      <xdr:rowOff>163285</xdr:rowOff>
    </xdr:from>
    <xdr:to>
      <xdr:col>2</xdr:col>
      <xdr:colOff>1333500</xdr:colOff>
      <xdr:row>79</xdr:row>
      <xdr:rowOff>122464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4536" y="16641535"/>
          <a:ext cx="1292678" cy="6939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95249</xdr:rowOff>
    </xdr:from>
    <xdr:to>
      <xdr:col>4</xdr:col>
      <xdr:colOff>993321</xdr:colOff>
      <xdr:row>157</xdr:row>
      <xdr:rowOff>40823</xdr:rowOff>
    </xdr:to>
    <xdr:sp macro="" textlink="">
      <xdr:nvSpPr>
        <xdr:cNvPr id="21" name="1 Rectángulo redondead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31582178"/>
          <a:ext cx="8205107" cy="1796145"/>
        </a:xfrm>
        <a:prstGeom prst="roundRect">
          <a:avLst/>
        </a:prstGeom>
        <a:solidFill>
          <a:schemeClr val="accent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DO" sz="1600" b="1" i="1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503465</xdr:colOff>
      <xdr:row>151</xdr:row>
      <xdr:rowOff>108857</xdr:rowOff>
    </xdr:from>
    <xdr:to>
      <xdr:col>1</xdr:col>
      <xdr:colOff>380094</xdr:colOff>
      <xdr:row>154</xdr:row>
      <xdr:rowOff>53067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465" y="32058428"/>
          <a:ext cx="965200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1707698</xdr:colOff>
      <xdr:row>0</xdr:row>
      <xdr:rowOff>130629</xdr:rowOff>
    </xdr:from>
    <xdr:to>
      <xdr:col>5</xdr:col>
      <xdr:colOff>96224</xdr:colOff>
      <xdr:row>9</xdr:row>
      <xdr:rowOff>80481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38877" y="130629"/>
          <a:ext cx="3042168" cy="1664352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789215</xdr:colOff>
      <xdr:row>149</xdr:row>
      <xdr:rowOff>190499</xdr:rowOff>
    </xdr:from>
    <xdr:to>
      <xdr:col>3</xdr:col>
      <xdr:colOff>400968</xdr:colOff>
      <xdr:row>157</xdr:row>
      <xdr:rowOff>4280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7786" y="31677428"/>
          <a:ext cx="3054361" cy="1664352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538</xdr:row>
      <xdr:rowOff>176892</xdr:rowOff>
    </xdr:from>
    <xdr:to>
      <xdr:col>3</xdr:col>
      <xdr:colOff>312964</xdr:colOff>
      <xdr:row>551</xdr:row>
      <xdr:rowOff>34722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35036" y="107863821"/>
          <a:ext cx="2109107" cy="2334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766764</xdr:colOff>
      <xdr:row>2</xdr:row>
      <xdr:rowOff>8021</xdr:rowOff>
    </xdr:from>
    <xdr:ext cx="2709861" cy="1301666"/>
    <xdr:pic>
      <xdr:nvPicPr>
        <xdr:cNvPr id="2" name="3 Imagen">
          <a:extLst>
            <a:ext uri="{FF2B5EF4-FFF2-40B4-BE49-F238E27FC236}">
              <a16:creationId xmlns:a16="http://schemas.microsoft.com/office/drawing/2014/main" id="{C8281CF7-680F-4832-BBD3-50C5899676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9" y="389021"/>
          <a:ext cx="2709861" cy="130166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809625</xdr:colOff>
      <xdr:row>2</xdr:row>
      <xdr:rowOff>172740</xdr:rowOff>
    </xdr:from>
    <xdr:ext cx="1489218" cy="1089322"/>
    <xdr:pic>
      <xdr:nvPicPr>
        <xdr:cNvPr id="3" name="4 Imagen">
          <a:extLst>
            <a:ext uri="{FF2B5EF4-FFF2-40B4-BE49-F238E27FC236}">
              <a16:creationId xmlns:a16="http://schemas.microsoft.com/office/drawing/2014/main" id="{F6DC91C1-F892-4C02-8A3A-440550A2210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7315200" y="553740"/>
          <a:ext cx="1489218" cy="108932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142875</xdr:colOff>
      <xdr:row>91</xdr:row>
      <xdr:rowOff>266700</xdr:rowOff>
    </xdr:from>
    <xdr:to>
      <xdr:col>10</xdr:col>
      <xdr:colOff>942975</xdr:colOff>
      <xdr:row>97</xdr:row>
      <xdr:rowOff>148318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C8D8DDB-182B-4483-9732-20AD71726C98}"/>
            </a:ext>
          </a:extLst>
        </xdr:cNvPr>
        <xdr:cNvGrpSpPr/>
      </xdr:nvGrpSpPr>
      <xdr:grpSpPr>
        <a:xfrm>
          <a:off x="7867650" y="18192750"/>
          <a:ext cx="6915150" cy="2177143"/>
          <a:chOff x="0" y="0"/>
          <a:chExt cx="5762625" cy="202819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E245DD81-F93C-2ECE-1EE9-88C3E96F804D}"/>
              </a:ext>
            </a:extLst>
          </xdr:cNvPr>
          <xdr:cNvGrpSpPr/>
        </xdr:nvGrpSpPr>
        <xdr:grpSpPr>
          <a:xfrm>
            <a:off x="2476500" y="361950"/>
            <a:ext cx="3286125" cy="1581150"/>
            <a:chOff x="0" y="0"/>
            <a:chExt cx="3032125" cy="1390650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3402AEAE-4751-3F8B-12DD-8BD3A1F793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2105025" cy="1247775"/>
            </a:xfrm>
            <a:prstGeom prst="rect">
              <a:avLst/>
            </a:prstGeom>
          </xdr:spPr>
        </xdr:pic>
        <xdr:pic>
          <xdr:nvPicPr>
            <xdr:cNvPr id="8" name="Imagen 7" descr="Imagen que contiene Círculo&#10;&#10;Descripción generada automáticamente">
              <a:extLst>
                <a:ext uri="{FF2B5EF4-FFF2-40B4-BE49-F238E27FC236}">
                  <a16:creationId xmlns:a16="http://schemas.microsoft.com/office/drawing/2014/main" id="{53F24361-CBEF-CFE3-6200-B376BEA253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47850" y="171450"/>
              <a:ext cx="1184275" cy="1219200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6" name="Imagen 5" descr="Texto&#10;&#10;Descripción generada automáticamente con confianza media">
            <a:extLst>
              <a:ext uri="{FF2B5EF4-FFF2-40B4-BE49-F238E27FC236}">
                <a16:creationId xmlns:a16="http://schemas.microsoft.com/office/drawing/2014/main" id="{0AEA32A1-BD0F-1E6B-4264-47C04463B8C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317" r="27616"/>
          <a:stretch/>
        </xdr:blipFill>
        <xdr:spPr bwMode="auto">
          <a:xfrm>
            <a:off x="0" y="0"/>
            <a:ext cx="2514600" cy="202819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J538"/>
  <sheetViews>
    <sheetView showGridLines="0" tabSelected="1" view="pageBreakPreview" zoomScale="70" zoomScaleNormal="100" zoomScaleSheetLayoutView="70" workbookViewId="0">
      <selection activeCell="B547" sqref="B547"/>
    </sheetView>
  </sheetViews>
  <sheetFormatPr baseColWidth="10" defaultColWidth="11.42578125" defaultRowHeight="15" x14ac:dyDescent="0.25"/>
  <cols>
    <col min="1" max="1" width="16.28515625" style="1" customWidth="1"/>
    <col min="2" max="2" width="21.28515625" style="1" customWidth="1"/>
    <col min="3" max="3" width="30.42578125" style="1" customWidth="1"/>
    <col min="4" max="4" width="40.140625" style="1" bestFit="1" customWidth="1"/>
    <col min="5" max="5" width="29.5703125" style="1" customWidth="1"/>
    <col min="6" max="6" width="27.28515625" style="1" customWidth="1"/>
    <col min="7" max="7" width="22.42578125" style="1" customWidth="1"/>
    <col min="8" max="8" width="26.140625" style="1" bestFit="1" customWidth="1"/>
    <col min="9" max="9" width="15.140625" style="1" bestFit="1" customWidth="1"/>
    <col min="10" max="16384" width="11.42578125" style="1"/>
  </cols>
  <sheetData>
    <row r="11" spans="1:8" ht="18.75" x14ac:dyDescent="0.3">
      <c r="B11" s="48"/>
      <c r="C11" s="49"/>
      <c r="D11" s="49"/>
      <c r="E11" s="49"/>
      <c r="F11" s="49"/>
      <c r="G11" s="49"/>
      <c r="H11" s="48"/>
    </row>
    <row r="12" spans="1:8" ht="19.5" thickBot="1" x14ac:dyDescent="0.35">
      <c r="B12" s="48"/>
      <c r="C12" s="212" t="s">
        <v>13</v>
      </c>
      <c r="D12" s="212"/>
      <c r="E12" s="212"/>
      <c r="F12" s="212"/>
      <c r="G12" s="212"/>
      <c r="H12" s="48"/>
    </row>
    <row r="13" spans="1:8" ht="19.5" thickBot="1" x14ac:dyDescent="0.35">
      <c r="A13" s="48"/>
      <c r="B13" s="212" t="s">
        <v>13</v>
      </c>
      <c r="C13" s="212"/>
      <c r="D13" s="212"/>
      <c r="E13" s="212"/>
      <c r="F13" s="212"/>
      <c r="G13" s="48"/>
      <c r="H13" s="48"/>
    </row>
    <row r="14" spans="1:8" ht="16.5" thickBot="1" x14ac:dyDescent="0.3">
      <c r="A14" s="48"/>
      <c r="B14" s="50" t="s">
        <v>0</v>
      </c>
      <c r="C14" s="51" t="s">
        <v>6</v>
      </c>
      <c r="D14" s="51" t="s">
        <v>5</v>
      </c>
      <c r="E14" s="51" t="s">
        <v>17</v>
      </c>
      <c r="F14" s="52" t="s">
        <v>2</v>
      </c>
      <c r="G14" s="48"/>
      <c r="H14" s="53"/>
    </row>
    <row r="15" spans="1:8" s="33" customFormat="1" ht="32.25" customHeight="1" x14ac:dyDescent="0.25">
      <c r="A15" s="53"/>
      <c r="B15" s="54">
        <v>9300030144</v>
      </c>
      <c r="C15" s="55">
        <v>45721</v>
      </c>
      <c r="D15" s="54">
        <v>140</v>
      </c>
      <c r="E15" s="56">
        <v>62.28</v>
      </c>
      <c r="F15" s="57">
        <v>8719.2000000000007</v>
      </c>
      <c r="G15" s="53"/>
      <c r="H15" s="53"/>
    </row>
    <row r="16" spans="1:8" ht="15.75" x14ac:dyDescent="0.25">
      <c r="A16" s="53"/>
      <c r="B16" s="54">
        <v>9300020077</v>
      </c>
      <c r="C16" s="55">
        <v>45723</v>
      </c>
      <c r="D16" s="54">
        <v>80</v>
      </c>
      <c r="E16" s="56">
        <v>62.41</v>
      </c>
      <c r="F16" s="57">
        <v>4992.8</v>
      </c>
      <c r="G16" s="53"/>
      <c r="H16" s="53"/>
    </row>
    <row r="17" spans="1:8" ht="15.75" x14ac:dyDescent="0.25">
      <c r="A17" s="53"/>
      <c r="B17" s="54">
        <v>9300040109</v>
      </c>
      <c r="C17" s="55">
        <v>45744</v>
      </c>
      <c r="D17" s="54">
        <v>140</v>
      </c>
      <c r="E17" s="56">
        <v>63.09</v>
      </c>
      <c r="F17" s="57">
        <v>8832.6</v>
      </c>
      <c r="G17" s="53"/>
      <c r="H17" s="53"/>
    </row>
    <row r="18" spans="1:8" ht="15.75" x14ac:dyDescent="0.25">
      <c r="A18" s="53"/>
      <c r="B18" s="54">
        <v>9300030525</v>
      </c>
      <c r="C18" s="55">
        <v>45747</v>
      </c>
      <c r="D18" s="54">
        <v>140</v>
      </c>
      <c r="E18" s="54">
        <v>63.09</v>
      </c>
      <c r="F18" s="57">
        <v>8832.6</v>
      </c>
      <c r="G18" s="53"/>
      <c r="H18" s="48"/>
    </row>
    <row r="19" spans="1:8" ht="19.5" thickBot="1" x14ac:dyDescent="0.35">
      <c r="A19" s="48"/>
      <c r="B19" s="224" t="s">
        <v>35</v>
      </c>
      <c r="C19" s="224"/>
      <c r="D19" s="59">
        <v>500</v>
      </c>
      <c r="E19" s="59"/>
      <c r="F19" s="60">
        <v>31377.200000000001</v>
      </c>
      <c r="G19" s="48"/>
      <c r="H19" s="48"/>
    </row>
    <row r="20" spans="1:8" ht="15.75" thickTop="1" x14ac:dyDescent="0.25">
      <c r="A20" s="48"/>
      <c r="B20" s="61"/>
      <c r="C20" s="61"/>
      <c r="D20" s="61"/>
      <c r="E20" s="62"/>
      <c r="F20" s="45"/>
      <c r="G20" s="48"/>
      <c r="H20" s="48"/>
    </row>
    <row r="21" spans="1:8" x14ac:dyDescent="0.25">
      <c r="A21" s="48"/>
      <c r="B21" s="61"/>
      <c r="C21" s="61"/>
      <c r="D21" s="61"/>
      <c r="E21" s="62"/>
      <c r="F21" s="45"/>
      <c r="G21" s="48"/>
      <c r="H21" s="48"/>
    </row>
    <row r="22" spans="1:8" ht="19.5" thickBot="1" x14ac:dyDescent="0.35">
      <c r="A22" s="48"/>
      <c r="B22" s="212" t="s">
        <v>12</v>
      </c>
      <c r="C22" s="212"/>
      <c r="D22" s="212"/>
      <c r="E22" s="212"/>
      <c r="F22" s="212"/>
      <c r="G22" s="48"/>
      <c r="H22" s="48"/>
    </row>
    <row r="23" spans="1:8" ht="16.5" thickBot="1" x14ac:dyDescent="0.3">
      <c r="A23" s="48"/>
      <c r="B23" s="50" t="s">
        <v>0</v>
      </c>
      <c r="C23" s="51" t="s">
        <v>6</v>
      </c>
      <c r="D23" s="51" t="s">
        <v>5</v>
      </c>
      <c r="E23" s="51" t="s">
        <v>17</v>
      </c>
      <c r="F23" s="52" t="s">
        <v>2</v>
      </c>
      <c r="G23" s="48"/>
      <c r="H23" s="53"/>
    </row>
    <row r="24" spans="1:8" ht="15.75" x14ac:dyDescent="0.25">
      <c r="A24" s="53"/>
      <c r="B24" s="54">
        <v>3070030553</v>
      </c>
      <c r="C24" s="55">
        <v>45719</v>
      </c>
      <c r="D24" s="54">
        <v>75</v>
      </c>
      <c r="E24" s="56">
        <v>62.15</v>
      </c>
      <c r="F24" s="57">
        <v>4661.25</v>
      </c>
      <c r="G24" s="53"/>
      <c r="H24" s="53"/>
    </row>
    <row r="25" spans="1:8" ht="15.75" x14ac:dyDescent="0.25">
      <c r="A25" s="53"/>
      <c r="B25" s="54">
        <v>3070050217</v>
      </c>
      <c r="C25" s="55">
        <v>45720</v>
      </c>
      <c r="D25" s="54">
        <v>225</v>
      </c>
      <c r="E25" s="56">
        <v>62.28</v>
      </c>
      <c r="F25" s="57">
        <v>14013</v>
      </c>
      <c r="G25" s="53"/>
      <c r="H25" s="53"/>
    </row>
    <row r="26" spans="1:8" ht="15.75" x14ac:dyDescent="0.25">
      <c r="A26" s="53"/>
      <c r="B26" s="54">
        <v>3070050133</v>
      </c>
      <c r="C26" s="55">
        <v>45722</v>
      </c>
      <c r="D26" s="54">
        <v>30</v>
      </c>
      <c r="E26" s="56">
        <v>62.41</v>
      </c>
      <c r="F26" s="57">
        <v>1872.3</v>
      </c>
      <c r="G26" s="53"/>
      <c r="H26" s="53"/>
    </row>
    <row r="27" spans="1:8" ht="15.75" x14ac:dyDescent="0.25">
      <c r="A27" s="53"/>
      <c r="B27" s="54">
        <v>3070030195</v>
      </c>
      <c r="C27" s="55">
        <v>45723</v>
      </c>
      <c r="D27" s="54">
        <v>160</v>
      </c>
      <c r="E27" s="56">
        <v>62.44</v>
      </c>
      <c r="F27" s="57">
        <v>9990.4</v>
      </c>
      <c r="G27" s="53"/>
      <c r="H27" s="53"/>
    </row>
    <row r="28" spans="1:8" ht="15.75" x14ac:dyDescent="0.25">
      <c r="A28" s="53"/>
      <c r="B28" s="54">
        <v>3070050422</v>
      </c>
      <c r="C28" s="55">
        <v>45726</v>
      </c>
      <c r="D28" s="54">
        <v>180</v>
      </c>
      <c r="E28" s="56">
        <v>62.44</v>
      </c>
      <c r="F28" s="57">
        <v>11239.2</v>
      </c>
      <c r="G28" s="53"/>
      <c r="H28" s="53"/>
    </row>
    <row r="29" spans="1:8" ht="15.75" x14ac:dyDescent="0.25">
      <c r="A29" s="53"/>
      <c r="B29" s="54">
        <v>3070050230</v>
      </c>
      <c r="C29" s="55">
        <v>45727</v>
      </c>
      <c r="D29" s="54">
        <v>85</v>
      </c>
      <c r="E29" s="56">
        <v>62.53</v>
      </c>
      <c r="F29" s="57">
        <v>5315.05</v>
      </c>
      <c r="G29" s="53"/>
      <c r="H29" s="53"/>
    </row>
    <row r="30" spans="1:8" ht="15.75" x14ac:dyDescent="0.25">
      <c r="A30" s="53"/>
      <c r="B30" s="54">
        <v>3070030098</v>
      </c>
      <c r="C30" s="55">
        <v>45728</v>
      </c>
      <c r="D30" s="54">
        <v>30</v>
      </c>
      <c r="E30" s="56">
        <v>62.47</v>
      </c>
      <c r="F30" s="57">
        <v>1874.1</v>
      </c>
      <c r="G30" s="53"/>
      <c r="H30" s="53"/>
    </row>
    <row r="31" spans="1:8" ht="15.75" x14ac:dyDescent="0.25">
      <c r="A31" s="53"/>
      <c r="B31" s="54">
        <v>3070050118</v>
      </c>
      <c r="C31" s="55">
        <v>45729</v>
      </c>
      <c r="D31" s="54">
        <v>90</v>
      </c>
      <c r="E31" s="56">
        <v>62.55</v>
      </c>
      <c r="F31" s="57">
        <v>5629.5</v>
      </c>
      <c r="G31" s="53"/>
      <c r="H31" s="53"/>
    </row>
    <row r="32" spans="1:8" ht="15.75" x14ac:dyDescent="0.25">
      <c r="A32" s="53"/>
      <c r="B32" s="54">
        <v>3070030092</v>
      </c>
      <c r="C32" s="55">
        <v>45730</v>
      </c>
      <c r="D32" s="54">
        <v>60</v>
      </c>
      <c r="E32" s="56">
        <v>62.69</v>
      </c>
      <c r="F32" s="57">
        <v>3761.4</v>
      </c>
      <c r="G32" s="53"/>
      <c r="H32" s="53"/>
    </row>
    <row r="33" spans="1:8" ht="15.75" x14ac:dyDescent="0.25">
      <c r="A33" s="53"/>
      <c r="B33" s="54">
        <v>3070030641</v>
      </c>
      <c r="C33" s="55">
        <v>45733</v>
      </c>
      <c r="D33" s="54">
        <v>60</v>
      </c>
      <c r="E33" s="56">
        <v>62.63</v>
      </c>
      <c r="F33" s="57">
        <v>3757.8</v>
      </c>
      <c r="G33" s="53"/>
      <c r="H33" s="48"/>
    </row>
    <row r="34" spans="1:8" ht="15.75" x14ac:dyDescent="0.25">
      <c r="A34" s="53"/>
      <c r="B34" s="54">
        <v>3070050182</v>
      </c>
      <c r="C34" s="55">
        <v>45735</v>
      </c>
      <c r="D34" s="54">
        <v>25</v>
      </c>
      <c r="E34" s="56">
        <v>62.95</v>
      </c>
      <c r="F34" s="57">
        <v>1573.75</v>
      </c>
      <c r="G34" s="53"/>
      <c r="H34" s="48"/>
    </row>
    <row r="35" spans="1:8" ht="15.75" x14ac:dyDescent="0.25">
      <c r="A35" s="53"/>
      <c r="B35" s="54">
        <v>3070030744</v>
      </c>
      <c r="C35" s="55">
        <v>45740</v>
      </c>
      <c r="D35" s="54">
        <v>150</v>
      </c>
      <c r="E35" s="56">
        <v>63</v>
      </c>
      <c r="F35" s="57">
        <v>9450</v>
      </c>
      <c r="G35" s="53"/>
      <c r="H35" s="48"/>
    </row>
    <row r="36" spans="1:8" ht="15.75" x14ac:dyDescent="0.25">
      <c r="A36" s="53"/>
      <c r="B36" s="54">
        <v>3070050177</v>
      </c>
      <c r="C36" s="55">
        <v>45741</v>
      </c>
      <c r="D36" s="54">
        <v>115</v>
      </c>
      <c r="E36" s="56">
        <v>63.02</v>
      </c>
      <c r="F36" s="57">
        <v>7247.3</v>
      </c>
      <c r="G36" s="53"/>
      <c r="H36" s="117"/>
    </row>
    <row r="37" spans="1:8" ht="15.75" x14ac:dyDescent="0.25">
      <c r="A37" s="53"/>
      <c r="B37" s="54">
        <v>3070030289</v>
      </c>
      <c r="C37" s="55">
        <v>45743</v>
      </c>
      <c r="D37" s="54">
        <v>30</v>
      </c>
      <c r="E37" s="56">
        <v>62.93</v>
      </c>
      <c r="F37" s="57">
        <v>1887.9</v>
      </c>
      <c r="G37" s="53"/>
      <c r="H37" s="118"/>
    </row>
    <row r="38" spans="1:8" ht="15.75" x14ac:dyDescent="0.25">
      <c r="A38" s="53"/>
      <c r="B38" s="54">
        <v>3070030076</v>
      </c>
      <c r="C38" s="55">
        <v>45744</v>
      </c>
      <c r="D38" s="54">
        <v>30</v>
      </c>
      <c r="E38" s="56">
        <v>63.09</v>
      </c>
      <c r="F38" s="57">
        <v>1892.7</v>
      </c>
      <c r="G38" s="53"/>
      <c r="H38" s="118"/>
    </row>
    <row r="39" spans="1:8" ht="15.75" x14ac:dyDescent="0.25">
      <c r="A39" s="53"/>
      <c r="B39" s="54">
        <v>3070050604</v>
      </c>
      <c r="C39" s="55">
        <v>45747</v>
      </c>
      <c r="D39" s="54">
        <v>120</v>
      </c>
      <c r="E39" s="54">
        <v>63.09</v>
      </c>
      <c r="F39" s="57">
        <v>7570.8</v>
      </c>
      <c r="G39" s="53"/>
      <c r="H39" s="118"/>
    </row>
    <row r="40" spans="1:8" ht="19.5" thickBot="1" x14ac:dyDescent="0.35">
      <c r="A40" s="48"/>
      <c r="B40" s="224" t="s">
        <v>35</v>
      </c>
      <c r="C40" s="224"/>
      <c r="D40" s="60">
        <v>1465</v>
      </c>
      <c r="E40" s="59"/>
      <c r="F40" s="60">
        <v>91736.45</v>
      </c>
      <c r="G40" s="48"/>
      <c r="H40" s="118"/>
    </row>
    <row r="41" spans="1:8" ht="19.5" thickTop="1" x14ac:dyDescent="0.3">
      <c r="A41" s="48"/>
      <c r="B41" s="63"/>
      <c r="C41" s="63"/>
      <c r="D41" s="64"/>
      <c r="E41" s="64"/>
      <c r="F41" s="45"/>
      <c r="G41" s="48"/>
      <c r="H41" s="119"/>
    </row>
    <row r="42" spans="1:8" ht="18.75" x14ac:dyDescent="0.3">
      <c r="A42" s="48"/>
      <c r="B42" s="63"/>
      <c r="C42" s="63"/>
      <c r="D42" s="64"/>
      <c r="E42" s="64"/>
      <c r="F42" s="45"/>
      <c r="G42" s="48"/>
      <c r="H42" s="119"/>
    </row>
    <row r="43" spans="1:8" ht="19.5" thickBot="1" x14ac:dyDescent="0.35">
      <c r="A43" s="48"/>
      <c r="B43" s="212" t="s">
        <v>58</v>
      </c>
      <c r="C43" s="212"/>
      <c r="D43" s="212"/>
      <c r="E43" s="212"/>
      <c r="F43" s="212"/>
      <c r="G43" s="117"/>
      <c r="H43" s="48"/>
    </row>
    <row r="44" spans="1:8" ht="16.5" thickBot="1" x14ac:dyDescent="0.3">
      <c r="A44" s="65"/>
      <c r="B44" s="50" t="s">
        <v>0</v>
      </c>
      <c r="C44" s="51" t="s">
        <v>6</v>
      </c>
      <c r="D44" s="51" t="s">
        <v>5</v>
      </c>
      <c r="E44" s="51" t="s">
        <v>17</v>
      </c>
      <c r="F44" s="52" t="s">
        <v>2</v>
      </c>
      <c r="G44" s="118"/>
      <c r="H44" s="48"/>
    </row>
    <row r="45" spans="1:8" ht="15.75" x14ac:dyDescent="0.25">
      <c r="A45" s="65"/>
      <c r="B45" s="172">
        <v>510010362</v>
      </c>
      <c r="C45" s="173">
        <v>45723</v>
      </c>
      <c r="D45" s="174">
        <v>38</v>
      </c>
      <c r="E45" s="174">
        <v>62.41</v>
      </c>
      <c r="F45" s="175">
        <v>2371.58</v>
      </c>
      <c r="G45" s="118"/>
      <c r="H45" s="48"/>
    </row>
    <row r="46" spans="1:8" ht="15.75" x14ac:dyDescent="0.25">
      <c r="A46" s="65"/>
      <c r="B46" s="172">
        <v>510060674</v>
      </c>
      <c r="C46" s="173">
        <v>45726</v>
      </c>
      <c r="D46" s="174">
        <v>30</v>
      </c>
      <c r="E46" s="174">
        <v>62.44</v>
      </c>
      <c r="F46" s="176">
        <v>1873.2</v>
      </c>
      <c r="G46" s="118"/>
      <c r="H46" s="48"/>
    </row>
    <row r="47" spans="1:8" ht="15.75" x14ac:dyDescent="0.25">
      <c r="A47" s="65"/>
      <c r="B47" s="172">
        <v>510040189</v>
      </c>
      <c r="C47" s="173">
        <v>45728</v>
      </c>
      <c r="D47" s="174">
        <v>34</v>
      </c>
      <c r="E47" s="174">
        <v>62.47</v>
      </c>
      <c r="F47" s="176">
        <v>2123.98</v>
      </c>
      <c r="G47" s="118"/>
      <c r="H47" s="48"/>
    </row>
    <row r="48" spans="1:8" ht="15.75" x14ac:dyDescent="0.25">
      <c r="A48" s="65"/>
      <c r="B48" s="172">
        <v>510060214</v>
      </c>
      <c r="C48" s="173">
        <v>45730</v>
      </c>
      <c r="D48" s="174">
        <v>30</v>
      </c>
      <c r="E48" s="174">
        <v>62.69</v>
      </c>
      <c r="F48" s="176">
        <v>1880.7</v>
      </c>
      <c r="G48" s="118"/>
      <c r="H48" s="53"/>
    </row>
    <row r="49" spans="1:8" ht="15.75" x14ac:dyDescent="0.25">
      <c r="A49" s="65"/>
      <c r="B49" s="172">
        <v>510060217</v>
      </c>
      <c r="C49" s="173">
        <v>45730</v>
      </c>
      <c r="D49" s="174">
        <v>24</v>
      </c>
      <c r="E49" s="174">
        <v>62.69</v>
      </c>
      <c r="F49" s="176">
        <v>1504.56</v>
      </c>
      <c r="G49" s="118"/>
      <c r="H49" s="53"/>
    </row>
    <row r="50" spans="1:8" ht="15.75" x14ac:dyDescent="0.25">
      <c r="A50" s="65"/>
      <c r="B50" s="172">
        <v>510060700</v>
      </c>
      <c r="C50" s="173">
        <v>45740</v>
      </c>
      <c r="D50" s="174">
        <v>30</v>
      </c>
      <c r="E50" s="174">
        <v>62.97</v>
      </c>
      <c r="F50" s="176">
        <v>1889.1</v>
      </c>
      <c r="G50" s="118"/>
      <c r="H50" s="48"/>
    </row>
    <row r="51" spans="1:8" ht="15.75" x14ac:dyDescent="0.25">
      <c r="A51" s="65"/>
      <c r="B51" s="172">
        <v>510040991</v>
      </c>
      <c r="C51" s="173">
        <v>45740</v>
      </c>
      <c r="D51" s="174">
        <v>34</v>
      </c>
      <c r="E51" s="174">
        <v>63</v>
      </c>
      <c r="F51" s="176">
        <v>2142</v>
      </c>
      <c r="G51" s="118"/>
      <c r="H51" s="48"/>
    </row>
    <row r="52" spans="1:8" ht="15.75" x14ac:dyDescent="0.25">
      <c r="A52" s="53"/>
      <c r="B52" s="172">
        <v>510040825</v>
      </c>
      <c r="C52" s="173">
        <v>45747</v>
      </c>
      <c r="D52" s="174">
        <v>60</v>
      </c>
      <c r="E52" s="174">
        <v>62.96</v>
      </c>
      <c r="F52" s="176">
        <v>3777.6</v>
      </c>
      <c r="G52" s="119"/>
      <c r="H52" s="48"/>
    </row>
    <row r="53" spans="1:8" ht="15.75" x14ac:dyDescent="0.25">
      <c r="A53" s="53"/>
      <c r="B53" s="172">
        <v>510040829</v>
      </c>
      <c r="C53" s="173">
        <v>45747</v>
      </c>
      <c r="D53" s="177">
        <v>31</v>
      </c>
      <c r="E53" s="177">
        <v>62.96</v>
      </c>
      <c r="F53" s="176">
        <v>1951.76</v>
      </c>
      <c r="G53" s="119"/>
      <c r="H53" s="48"/>
    </row>
    <row r="54" spans="1:8" ht="19.5" thickBot="1" x14ac:dyDescent="0.35">
      <c r="A54" s="48"/>
      <c r="B54" s="224" t="s">
        <v>35</v>
      </c>
      <c r="C54" s="224"/>
      <c r="D54" s="59">
        <v>311</v>
      </c>
      <c r="E54" s="59">
        <v>564.59</v>
      </c>
      <c r="F54" s="60">
        <v>19514.48</v>
      </c>
      <c r="G54" s="48"/>
      <c r="H54" s="48"/>
    </row>
    <row r="55" spans="1:8" ht="15.75" thickTop="1" x14ac:dyDescent="0.25">
      <c r="A55" s="48"/>
      <c r="B55" s="61"/>
      <c r="C55" s="61"/>
      <c r="D55" s="61"/>
      <c r="E55" s="61"/>
      <c r="F55" s="62"/>
      <c r="G55" s="48"/>
      <c r="H55" s="48"/>
    </row>
    <row r="56" spans="1:8" x14ac:dyDescent="0.25">
      <c r="A56" s="48"/>
      <c r="B56" s="61"/>
      <c r="C56" s="61"/>
      <c r="D56" s="61"/>
      <c r="E56" s="61"/>
      <c r="F56" s="62"/>
      <c r="G56" s="48"/>
      <c r="H56" s="48"/>
    </row>
    <row r="57" spans="1:8" ht="19.5" thickBot="1" x14ac:dyDescent="0.35">
      <c r="A57" s="48"/>
      <c r="B57" s="212" t="s">
        <v>38</v>
      </c>
      <c r="C57" s="212"/>
      <c r="D57" s="212"/>
      <c r="E57" s="212"/>
      <c r="F57" s="212"/>
      <c r="G57" s="48"/>
      <c r="H57" s="48"/>
    </row>
    <row r="58" spans="1:8" ht="16.5" thickBot="1" x14ac:dyDescent="0.3">
      <c r="A58" s="48"/>
      <c r="B58" s="50" t="s">
        <v>0</v>
      </c>
      <c r="C58" s="51" t="s">
        <v>6</v>
      </c>
      <c r="D58" s="51" t="s">
        <v>5</v>
      </c>
      <c r="E58" s="51" t="s">
        <v>17</v>
      </c>
      <c r="F58" s="52" t="s">
        <v>2</v>
      </c>
      <c r="G58" s="48"/>
      <c r="H58" s="48"/>
    </row>
    <row r="59" spans="1:8" ht="15.75" x14ac:dyDescent="0.25">
      <c r="A59" s="53"/>
      <c r="B59" s="66" t="s">
        <v>71</v>
      </c>
      <c r="C59" s="67">
        <v>45728</v>
      </c>
      <c r="D59" s="68">
        <v>56123</v>
      </c>
      <c r="E59" s="56">
        <v>62.02</v>
      </c>
      <c r="F59" s="57">
        <v>3480476</v>
      </c>
      <c r="G59" s="53"/>
      <c r="H59" s="53"/>
    </row>
    <row r="60" spans="1:8" ht="15.75" x14ac:dyDescent="0.25">
      <c r="A60" s="53"/>
      <c r="B60" s="66" t="s">
        <v>72</v>
      </c>
      <c r="C60" s="67">
        <v>45741</v>
      </c>
      <c r="D60" s="69">
        <v>50432</v>
      </c>
      <c r="E60" s="70">
        <v>62.24</v>
      </c>
      <c r="F60" s="71">
        <v>3139055</v>
      </c>
      <c r="G60" s="53"/>
      <c r="H60" s="53"/>
    </row>
    <row r="61" spans="1:8" ht="24.75" customHeight="1" thickBot="1" x14ac:dyDescent="0.35">
      <c r="A61" s="48"/>
      <c r="B61" s="224" t="s">
        <v>10</v>
      </c>
      <c r="C61" s="224"/>
      <c r="D61" s="60">
        <v>106555</v>
      </c>
      <c r="E61" s="59"/>
      <c r="F61" s="60">
        <v>6619531</v>
      </c>
      <c r="G61" s="48"/>
      <c r="H61" s="48"/>
    </row>
    <row r="62" spans="1:8" ht="24.75" customHeight="1" thickTop="1" x14ac:dyDescent="0.3">
      <c r="A62" s="48"/>
      <c r="B62" s="58"/>
      <c r="C62" s="58"/>
      <c r="D62" s="64"/>
      <c r="E62" s="64"/>
      <c r="F62" s="64"/>
      <c r="G62" s="48"/>
      <c r="H62" s="7"/>
    </row>
    <row r="63" spans="1:8" ht="15.75" x14ac:dyDescent="0.25">
      <c r="A63" s="225"/>
      <c r="B63" s="225"/>
      <c r="C63" s="225"/>
      <c r="D63" s="225"/>
      <c r="E63" s="225"/>
      <c r="F63" s="225"/>
      <c r="G63" s="48"/>
      <c r="H63" s="41"/>
    </row>
    <row r="64" spans="1:8" ht="19.5" thickBot="1" x14ac:dyDescent="0.35">
      <c r="A64" s="72"/>
      <c r="B64" s="226" t="s">
        <v>41</v>
      </c>
      <c r="C64" s="226"/>
      <c r="D64" s="226"/>
      <c r="E64" s="226"/>
      <c r="F64" s="226"/>
      <c r="G64" s="48"/>
      <c r="H64" s="120"/>
    </row>
    <row r="65" spans="1:9" ht="15.75" x14ac:dyDescent="0.25">
      <c r="A65" s="48"/>
      <c r="B65" s="34" t="s">
        <v>42</v>
      </c>
      <c r="C65" s="35" t="s">
        <v>43</v>
      </c>
      <c r="D65" s="35" t="s">
        <v>44</v>
      </c>
      <c r="E65" s="73" t="s">
        <v>45</v>
      </c>
      <c r="F65" s="48"/>
      <c r="G65" s="48"/>
      <c r="H65" s="48"/>
    </row>
    <row r="66" spans="1:9" ht="15.75" x14ac:dyDescent="0.25">
      <c r="A66" s="53"/>
      <c r="B66" s="37" t="s">
        <v>73</v>
      </c>
      <c r="C66" s="38" t="s">
        <v>21</v>
      </c>
      <c r="D66" s="227">
        <v>507993.35</v>
      </c>
      <c r="E66" s="229">
        <v>507993.35</v>
      </c>
      <c r="F66" s="53"/>
      <c r="G66" s="53"/>
      <c r="H66" s="48"/>
    </row>
    <row r="67" spans="1:9" ht="15.75" x14ac:dyDescent="0.25">
      <c r="A67" s="53"/>
      <c r="B67" s="39" t="s">
        <v>74</v>
      </c>
      <c r="C67" s="40" t="s">
        <v>22</v>
      </c>
      <c r="D67" s="228"/>
      <c r="E67" s="230"/>
      <c r="F67" s="53"/>
      <c r="G67" s="53"/>
      <c r="H67" s="48"/>
    </row>
    <row r="68" spans="1:9" ht="15.75" thickBot="1" x14ac:dyDescent="0.3">
      <c r="A68" s="7"/>
      <c r="B68" s="220" t="s">
        <v>35</v>
      </c>
      <c r="C68" s="221"/>
      <c r="D68" s="178">
        <v>507993.35</v>
      </c>
      <c r="E68" s="179">
        <v>507993.35</v>
      </c>
      <c r="F68" s="48"/>
      <c r="G68" s="48"/>
      <c r="H68" s="48"/>
    </row>
    <row r="69" spans="1:9" ht="18.75" x14ac:dyDescent="0.3">
      <c r="A69" s="48"/>
      <c r="B69" s="63"/>
      <c r="C69" s="63"/>
      <c r="D69" s="64"/>
      <c r="E69" s="64"/>
      <c r="F69" s="75"/>
      <c r="G69" s="7"/>
    </row>
    <row r="70" spans="1:9" ht="15.75" thickBot="1" x14ac:dyDescent="0.3">
      <c r="A70" s="48"/>
      <c r="B70" s="61"/>
      <c r="C70" s="61"/>
      <c r="D70" s="76"/>
      <c r="E70" s="61"/>
      <c r="F70" s="61"/>
      <c r="G70" s="41"/>
    </row>
    <row r="71" spans="1:9" ht="14.25" customHeight="1" thickBot="1" x14ac:dyDescent="0.35">
      <c r="A71" s="48"/>
      <c r="B71" s="61"/>
      <c r="C71" s="222" t="s">
        <v>4</v>
      </c>
      <c r="D71" s="223"/>
      <c r="E71" s="48"/>
      <c r="F71" s="61"/>
      <c r="G71" s="120"/>
    </row>
    <row r="72" spans="1:9" ht="18.75" x14ac:dyDescent="0.3">
      <c r="A72" s="48"/>
      <c r="B72" s="61"/>
      <c r="C72" s="77" t="s">
        <v>46</v>
      </c>
      <c r="D72" s="77" t="s">
        <v>3</v>
      </c>
      <c r="E72" s="48"/>
      <c r="F72" s="61"/>
      <c r="G72" s="48"/>
      <c r="I72" s="121"/>
    </row>
    <row r="73" spans="1:9" ht="18.75" x14ac:dyDescent="0.3">
      <c r="A73" s="48"/>
      <c r="B73" s="61"/>
      <c r="C73" s="78">
        <v>108831</v>
      </c>
      <c r="D73" s="78">
        <v>7270152.4800000004</v>
      </c>
      <c r="E73" s="48"/>
      <c r="F73" s="61"/>
      <c r="G73" s="48"/>
    </row>
    <row r="74" spans="1:9" ht="18.75" x14ac:dyDescent="0.3">
      <c r="A74" s="48"/>
      <c r="B74" s="61"/>
      <c r="C74" s="61"/>
      <c r="D74" s="79"/>
      <c r="E74" s="79"/>
      <c r="F74" s="61"/>
      <c r="G74" s="48"/>
    </row>
    <row r="75" spans="1:9" ht="18.75" x14ac:dyDescent="0.3">
      <c r="A75" s="48"/>
      <c r="B75" s="61"/>
      <c r="C75" s="61"/>
      <c r="D75" s="79"/>
      <c r="E75" s="79"/>
      <c r="F75" s="61"/>
      <c r="G75" s="48"/>
    </row>
    <row r="76" spans="1:9" ht="18.75" x14ac:dyDescent="0.3">
      <c r="A76" s="48"/>
      <c r="B76" s="61"/>
      <c r="C76" s="61"/>
      <c r="D76" s="79"/>
      <c r="E76" s="79"/>
      <c r="F76" s="61"/>
      <c r="G76" s="48"/>
    </row>
    <row r="77" spans="1:9" ht="18.75" x14ac:dyDescent="0.3">
      <c r="A77" s="48"/>
      <c r="B77" s="61"/>
      <c r="C77" s="61"/>
      <c r="D77" s="79"/>
      <c r="E77" s="79"/>
      <c r="F77" s="61"/>
      <c r="G77" s="48"/>
    </row>
    <row r="78" spans="1:9" ht="18.75" x14ac:dyDescent="0.3">
      <c r="A78" s="48"/>
      <c r="B78" s="61"/>
      <c r="C78" s="61"/>
      <c r="D78" s="79"/>
      <c r="E78" s="79"/>
      <c r="F78" s="61"/>
      <c r="G78" s="48"/>
    </row>
    <row r="79" spans="1:9" ht="18.75" x14ac:dyDescent="0.3">
      <c r="A79" s="48"/>
      <c r="B79" s="61"/>
      <c r="C79" s="61"/>
      <c r="D79" s="79"/>
      <c r="E79" s="79"/>
      <c r="F79" s="61"/>
      <c r="G79" s="48"/>
    </row>
    <row r="80" spans="1:9" ht="18.75" x14ac:dyDescent="0.3">
      <c r="A80" s="48"/>
      <c r="B80" s="61"/>
      <c r="C80" s="61"/>
      <c r="D80" s="79"/>
      <c r="E80" s="79"/>
      <c r="F80" s="61"/>
      <c r="G80" s="48"/>
    </row>
    <row r="81" spans="1:8" ht="18.75" x14ac:dyDescent="0.3">
      <c r="A81" s="48"/>
      <c r="B81" s="61"/>
      <c r="C81" s="61"/>
      <c r="D81" s="79"/>
      <c r="E81" s="79"/>
      <c r="F81" s="61"/>
      <c r="G81" s="48"/>
    </row>
    <row r="82" spans="1:8" ht="18.75" x14ac:dyDescent="0.3">
      <c r="A82" s="48"/>
      <c r="B82" s="61"/>
      <c r="C82" s="61"/>
      <c r="D82" s="79"/>
      <c r="E82" s="79"/>
      <c r="F82" s="61"/>
      <c r="G82" s="48"/>
    </row>
    <row r="83" spans="1:8" ht="18.75" x14ac:dyDescent="0.3">
      <c r="A83" s="48"/>
      <c r="B83" s="61"/>
      <c r="C83" s="61"/>
      <c r="D83" s="79"/>
      <c r="E83" s="79"/>
      <c r="F83" s="61"/>
      <c r="G83" s="48"/>
    </row>
    <row r="84" spans="1:8" ht="18.75" x14ac:dyDescent="0.3">
      <c r="A84" s="48"/>
      <c r="B84" s="61"/>
      <c r="C84" s="61"/>
      <c r="D84" s="79"/>
      <c r="E84" s="79"/>
      <c r="F84" s="61"/>
      <c r="G84" s="48"/>
    </row>
    <row r="85" spans="1:8" ht="19.5" thickBot="1" x14ac:dyDescent="0.35">
      <c r="A85" s="45"/>
      <c r="B85" s="212" t="s">
        <v>9</v>
      </c>
      <c r="C85" s="212"/>
      <c r="D85" s="212"/>
      <c r="E85" s="212"/>
      <c r="F85" s="45"/>
      <c r="G85" s="48"/>
    </row>
    <row r="86" spans="1:8" ht="16.5" thickBot="1" x14ac:dyDescent="0.3">
      <c r="A86" s="45"/>
      <c r="B86" s="80" t="s">
        <v>14</v>
      </c>
      <c r="C86" s="80" t="s">
        <v>0</v>
      </c>
      <c r="D86" s="80" t="s">
        <v>15</v>
      </c>
      <c r="E86" s="32" t="s">
        <v>1</v>
      </c>
      <c r="F86" s="45"/>
      <c r="G86" s="48"/>
    </row>
    <row r="87" spans="1:8" x14ac:dyDescent="0.25">
      <c r="A87" s="45"/>
      <c r="B87" s="81">
        <v>45719</v>
      </c>
      <c r="C87" s="82" t="s">
        <v>75</v>
      </c>
      <c r="D87" s="83" t="s">
        <v>36</v>
      </c>
      <c r="E87" s="84">
        <v>75</v>
      </c>
      <c r="F87" s="45"/>
      <c r="G87" s="48"/>
    </row>
    <row r="88" spans="1:8" ht="12.75" customHeight="1" x14ac:dyDescent="0.25">
      <c r="A88" s="45"/>
      <c r="B88" s="85">
        <v>45719</v>
      </c>
      <c r="C88" s="82" t="s">
        <v>76</v>
      </c>
      <c r="D88" s="83" t="s">
        <v>36</v>
      </c>
      <c r="E88" s="86">
        <v>1250</v>
      </c>
      <c r="F88" s="45"/>
    </row>
    <row r="89" spans="1:8" x14ac:dyDescent="0.25">
      <c r="A89" s="45"/>
      <c r="B89" s="85">
        <v>45720</v>
      </c>
      <c r="C89" s="82" t="s">
        <v>77</v>
      </c>
      <c r="D89" s="83" t="s">
        <v>36</v>
      </c>
      <c r="E89" s="84">
        <v>415</v>
      </c>
      <c r="F89" s="45"/>
      <c r="G89" s="2"/>
      <c r="H89" s="2"/>
    </row>
    <row r="90" spans="1:8" x14ac:dyDescent="0.25">
      <c r="A90" s="45"/>
      <c r="B90" s="85">
        <v>45721</v>
      </c>
      <c r="C90" s="82" t="s">
        <v>78</v>
      </c>
      <c r="D90" s="83" t="s">
        <v>36</v>
      </c>
      <c r="E90" s="84">
        <v>645</v>
      </c>
      <c r="F90" s="45"/>
      <c r="G90" s="2"/>
      <c r="H90" s="2"/>
    </row>
    <row r="91" spans="1:8" x14ac:dyDescent="0.25">
      <c r="A91" s="45"/>
      <c r="B91" s="85">
        <v>45722</v>
      </c>
      <c r="C91" s="82" t="s">
        <v>79</v>
      </c>
      <c r="D91" s="83" t="s">
        <v>36</v>
      </c>
      <c r="E91" s="84">
        <v>340</v>
      </c>
      <c r="F91" s="45"/>
      <c r="G91" s="2"/>
      <c r="H91" s="2"/>
    </row>
    <row r="92" spans="1:8" x14ac:dyDescent="0.25">
      <c r="A92" s="45"/>
      <c r="B92" s="85">
        <v>45723</v>
      </c>
      <c r="C92" s="82" t="s">
        <v>80</v>
      </c>
      <c r="D92" s="83" t="s">
        <v>36</v>
      </c>
      <c r="E92" s="84">
        <v>370</v>
      </c>
      <c r="F92" s="45"/>
      <c r="G92" s="2"/>
      <c r="H92" s="2"/>
    </row>
    <row r="93" spans="1:8" ht="16.5" customHeight="1" x14ac:dyDescent="0.25">
      <c r="A93" s="45"/>
      <c r="B93" s="81">
        <v>45726</v>
      </c>
      <c r="C93" s="82" t="s">
        <v>81</v>
      </c>
      <c r="D93" s="83" t="s">
        <v>36</v>
      </c>
      <c r="E93" s="84">
        <v>520</v>
      </c>
      <c r="F93" s="45"/>
    </row>
    <row r="94" spans="1:8" x14ac:dyDescent="0.25">
      <c r="A94" s="45"/>
      <c r="B94" s="81">
        <v>45726</v>
      </c>
      <c r="C94" s="82" t="s">
        <v>82</v>
      </c>
      <c r="D94" s="83" t="s">
        <v>36</v>
      </c>
      <c r="E94" s="84">
        <v>225</v>
      </c>
      <c r="F94" s="45"/>
      <c r="G94" s="23"/>
    </row>
    <row r="95" spans="1:8" x14ac:dyDescent="0.25">
      <c r="A95" s="45"/>
      <c r="B95" s="81">
        <v>45727</v>
      </c>
      <c r="C95" s="82" t="s">
        <v>83</v>
      </c>
      <c r="D95" s="83" t="s">
        <v>36</v>
      </c>
      <c r="E95" s="86">
        <v>20374.36</v>
      </c>
      <c r="F95" s="45"/>
      <c r="G95" s="23"/>
    </row>
    <row r="96" spans="1:8" x14ac:dyDescent="0.25">
      <c r="A96" s="45"/>
      <c r="B96" s="81">
        <v>45727</v>
      </c>
      <c r="C96" s="82" t="s">
        <v>84</v>
      </c>
      <c r="D96" s="83" t="s">
        <v>36</v>
      </c>
      <c r="E96" s="84">
        <v>275</v>
      </c>
      <c r="F96" s="45"/>
      <c r="G96" s="23"/>
    </row>
    <row r="97" spans="1:7" x14ac:dyDescent="0.25">
      <c r="A97" s="45"/>
      <c r="B97" s="81">
        <v>45728</v>
      </c>
      <c r="C97" s="82" t="s">
        <v>85</v>
      </c>
      <c r="D97" s="83" t="s">
        <v>36</v>
      </c>
      <c r="E97" s="84">
        <v>345</v>
      </c>
      <c r="F97" s="45"/>
      <c r="G97" s="23"/>
    </row>
    <row r="98" spans="1:7" x14ac:dyDescent="0.25">
      <c r="A98" s="45"/>
      <c r="B98" s="81">
        <v>45729</v>
      </c>
      <c r="C98" s="82" t="s">
        <v>86</v>
      </c>
      <c r="D98" s="83" t="s">
        <v>36</v>
      </c>
      <c r="E98" s="84">
        <v>420</v>
      </c>
      <c r="F98" s="45"/>
      <c r="G98" s="23"/>
    </row>
    <row r="99" spans="1:7" x14ac:dyDescent="0.25">
      <c r="A99" s="45"/>
      <c r="B99" s="81">
        <v>45730</v>
      </c>
      <c r="C99" s="82" t="s">
        <v>87</v>
      </c>
      <c r="D99" s="83" t="s">
        <v>36</v>
      </c>
      <c r="E99" s="84">
        <v>590</v>
      </c>
      <c r="F99" s="45"/>
    </row>
    <row r="100" spans="1:7" x14ac:dyDescent="0.25">
      <c r="A100" s="45"/>
      <c r="B100" s="81">
        <v>45733</v>
      </c>
      <c r="C100" s="82" t="s">
        <v>88</v>
      </c>
      <c r="D100" s="83" t="s">
        <v>36</v>
      </c>
      <c r="E100" s="84">
        <v>560</v>
      </c>
      <c r="F100" s="45"/>
    </row>
    <row r="101" spans="1:7" x14ac:dyDescent="0.25">
      <c r="A101" s="45"/>
      <c r="B101" s="81">
        <v>45733</v>
      </c>
      <c r="C101" s="82" t="s">
        <v>89</v>
      </c>
      <c r="D101" s="83" t="s">
        <v>36</v>
      </c>
      <c r="E101" s="84">
        <v>60</v>
      </c>
      <c r="F101" s="45"/>
    </row>
    <row r="102" spans="1:7" ht="16.5" customHeight="1" x14ac:dyDescent="0.25">
      <c r="A102" s="45"/>
      <c r="B102" s="81">
        <v>45734</v>
      </c>
      <c r="C102" s="82" t="s">
        <v>90</v>
      </c>
      <c r="D102" s="83" t="s">
        <v>37</v>
      </c>
      <c r="E102" s="86">
        <v>24677.94</v>
      </c>
      <c r="F102" s="45"/>
    </row>
    <row r="103" spans="1:7" ht="15" customHeight="1" x14ac:dyDescent="0.25">
      <c r="A103" s="45"/>
      <c r="B103" s="81">
        <v>45734</v>
      </c>
      <c r="C103" s="82" t="s">
        <v>91</v>
      </c>
      <c r="D103" s="83" t="s">
        <v>36</v>
      </c>
      <c r="E103" s="84">
        <v>355</v>
      </c>
      <c r="F103" s="45"/>
    </row>
    <row r="104" spans="1:7" ht="15.75" customHeight="1" x14ac:dyDescent="0.25">
      <c r="A104" s="45"/>
      <c r="B104" s="81">
        <v>45734</v>
      </c>
      <c r="C104" s="82" t="s">
        <v>92</v>
      </c>
      <c r="D104" s="83" t="s">
        <v>38</v>
      </c>
      <c r="E104" s="86">
        <v>118000</v>
      </c>
      <c r="F104" s="45"/>
    </row>
    <row r="105" spans="1:7" x14ac:dyDescent="0.25">
      <c r="A105" s="45"/>
      <c r="B105" s="81">
        <v>45735</v>
      </c>
      <c r="C105" s="82" t="s">
        <v>93</v>
      </c>
      <c r="D105" s="83" t="s">
        <v>38</v>
      </c>
      <c r="E105" s="86">
        <v>27364</v>
      </c>
      <c r="F105" s="45"/>
    </row>
    <row r="106" spans="1:7" x14ac:dyDescent="0.25">
      <c r="A106" s="45"/>
      <c r="B106" s="81">
        <v>45735</v>
      </c>
      <c r="C106" s="82" t="s">
        <v>94</v>
      </c>
      <c r="D106" s="83" t="s">
        <v>36</v>
      </c>
      <c r="E106" s="84">
        <v>355</v>
      </c>
      <c r="F106" s="45"/>
    </row>
    <row r="107" spans="1:7" x14ac:dyDescent="0.25">
      <c r="A107" s="45"/>
      <c r="B107" s="81">
        <v>45736</v>
      </c>
      <c r="C107" s="82" t="s">
        <v>95</v>
      </c>
      <c r="D107" s="83" t="s">
        <v>36</v>
      </c>
      <c r="E107" s="84">
        <v>670</v>
      </c>
      <c r="F107" s="45"/>
    </row>
    <row r="108" spans="1:7" x14ac:dyDescent="0.25">
      <c r="A108" s="45"/>
      <c r="B108" s="81">
        <v>45737</v>
      </c>
      <c r="C108" s="82" t="s">
        <v>96</v>
      </c>
      <c r="D108" s="83" t="s">
        <v>37</v>
      </c>
      <c r="E108" s="86">
        <v>33253</v>
      </c>
      <c r="F108" s="45"/>
    </row>
    <row r="109" spans="1:7" x14ac:dyDescent="0.25">
      <c r="A109" s="45"/>
      <c r="B109" s="81">
        <v>45737</v>
      </c>
      <c r="C109" s="82" t="s">
        <v>97</v>
      </c>
      <c r="D109" s="83" t="s">
        <v>36</v>
      </c>
      <c r="E109" s="84">
        <v>650</v>
      </c>
      <c r="F109" s="45"/>
    </row>
    <row r="110" spans="1:7" ht="15" customHeight="1" x14ac:dyDescent="0.25">
      <c r="A110" s="45"/>
      <c r="B110" s="81">
        <v>45737</v>
      </c>
      <c r="C110" s="82" t="s">
        <v>98</v>
      </c>
      <c r="D110" s="83" t="s">
        <v>37</v>
      </c>
      <c r="E110" s="86">
        <v>12209.3</v>
      </c>
      <c r="F110" s="45"/>
    </row>
    <row r="111" spans="1:7" ht="15.75" customHeight="1" x14ac:dyDescent="0.25">
      <c r="A111" s="45"/>
      <c r="B111" s="81">
        <v>45740</v>
      </c>
      <c r="C111" s="82" t="s">
        <v>99</v>
      </c>
      <c r="D111" s="83" t="s">
        <v>36</v>
      </c>
      <c r="E111" s="84">
        <v>985</v>
      </c>
      <c r="F111" s="45"/>
    </row>
    <row r="112" spans="1:7" x14ac:dyDescent="0.25">
      <c r="A112" s="45"/>
      <c r="B112" s="81">
        <v>45740</v>
      </c>
      <c r="C112" s="82" t="s">
        <v>100</v>
      </c>
      <c r="D112" s="83" t="s">
        <v>36</v>
      </c>
      <c r="E112" s="84">
        <v>255</v>
      </c>
      <c r="F112" s="45"/>
    </row>
    <row r="113" spans="1:8" x14ac:dyDescent="0.25">
      <c r="A113" s="45"/>
      <c r="B113" s="81">
        <v>45741</v>
      </c>
      <c r="C113" s="82" t="s">
        <v>101</v>
      </c>
      <c r="D113" s="83" t="s">
        <v>36</v>
      </c>
      <c r="E113" s="84">
        <v>370</v>
      </c>
      <c r="F113" s="45"/>
    </row>
    <row r="114" spans="1:8" x14ac:dyDescent="0.25">
      <c r="A114" s="45"/>
      <c r="B114" s="81">
        <v>45742</v>
      </c>
      <c r="C114" s="82" t="s">
        <v>102</v>
      </c>
      <c r="D114" s="83" t="s">
        <v>36</v>
      </c>
      <c r="E114" s="86">
        <v>13000</v>
      </c>
      <c r="F114" s="45"/>
    </row>
    <row r="115" spans="1:8" ht="14.25" customHeight="1" x14ac:dyDescent="0.25">
      <c r="A115" s="45"/>
      <c r="B115" s="81">
        <v>45742</v>
      </c>
      <c r="C115" s="82" t="s">
        <v>103</v>
      </c>
      <c r="D115" s="83" t="s">
        <v>36</v>
      </c>
      <c r="E115" s="84">
        <v>475</v>
      </c>
      <c r="F115" s="45"/>
    </row>
    <row r="116" spans="1:8" ht="19.5" customHeight="1" x14ac:dyDescent="0.25">
      <c r="A116" s="45"/>
      <c r="B116" s="81">
        <v>45742</v>
      </c>
      <c r="C116" s="82" t="s">
        <v>104</v>
      </c>
      <c r="D116" s="83" t="s">
        <v>37</v>
      </c>
      <c r="E116" s="86">
        <v>2973</v>
      </c>
      <c r="F116" s="45"/>
      <c r="G116" s="6"/>
    </row>
    <row r="117" spans="1:8" x14ac:dyDescent="0.25">
      <c r="A117" s="45"/>
      <c r="B117" s="81">
        <v>45742</v>
      </c>
      <c r="C117" s="82" t="s">
        <v>105</v>
      </c>
      <c r="D117" s="83" t="s">
        <v>37</v>
      </c>
      <c r="E117" s="86">
        <v>14112.98</v>
      </c>
      <c r="F117" s="45"/>
      <c r="G117" s="6"/>
    </row>
    <row r="118" spans="1:8" x14ac:dyDescent="0.25">
      <c r="A118" s="45"/>
      <c r="B118" s="81">
        <v>45743</v>
      </c>
      <c r="C118" s="82" t="s">
        <v>106</v>
      </c>
      <c r="D118" s="83" t="s">
        <v>37</v>
      </c>
      <c r="E118" s="86">
        <v>3596.86</v>
      </c>
      <c r="F118" s="45"/>
      <c r="G118" s="6"/>
    </row>
    <row r="119" spans="1:8" x14ac:dyDescent="0.25">
      <c r="A119" s="45"/>
      <c r="B119" s="81">
        <v>45743</v>
      </c>
      <c r="C119" s="82" t="s">
        <v>107</v>
      </c>
      <c r="D119" s="83" t="s">
        <v>37</v>
      </c>
      <c r="E119" s="86">
        <v>3495</v>
      </c>
      <c r="F119" s="45"/>
      <c r="G119" s="3"/>
      <c r="H119" s="4"/>
    </row>
    <row r="120" spans="1:8" x14ac:dyDescent="0.25">
      <c r="A120" s="45"/>
      <c r="B120" s="81">
        <v>45743</v>
      </c>
      <c r="C120" s="82" t="s">
        <v>108</v>
      </c>
      <c r="D120" s="83" t="s">
        <v>37</v>
      </c>
      <c r="E120" s="86">
        <v>966425</v>
      </c>
      <c r="F120" s="45"/>
      <c r="G120" s="5"/>
      <c r="H120" s="4"/>
    </row>
    <row r="121" spans="1:8" x14ac:dyDescent="0.25">
      <c r="A121" s="45"/>
      <c r="B121" s="81">
        <v>45743</v>
      </c>
      <c r="C121" s="82" t="s">
        <v>109</v>
      </c>
      <c r="D121" s="83" t="s">
        <v>36</v>
      </c>
      <c r="E121" s="84">
        <v>215</v>
      </c>
      <c r="F121" s="45"/>
    </row>
    <row r="122" spans="1:8" ht="15" customHeight="1" x14ac:dyDescent="0.25">
      <c r="A122" s="45"/>
      <c r="B122" s="81">
        <v>45744</v>
      </c>
      <c r="C122" s="82" t="s">
        <v>110</v>
      </c>
      <c r="D122" s="83" t="s">
        <v>36</v>
      </c>
      <c r="E122" s="84">
        <v>240</v>
      </c>
      <c r="F122" s="45"/>
    </row>
    <row r="123" spans="1:8" ht="15.75" customHeight="1" x14ac:dyDescent="0.25">
      <c r="A123" s="45"/>
      <c r="B123" s="81">
        <v>45747</v>
      </c>
      <c r="C123" s="82" t="s">
        <v>111</v>
      </c>
      <c r="D123" s="83" t="s">
        <v>36</v>
      </c>
      <c r="E123" s="84">
        <v>320</v>
      </c>
      <c r="F123" s="45"/>
    </row>
    <row r="124" spans="1:8" ht="15.75" thickBot="1" x14ac:dyDescent="0.3">
      <c r="A124" s="48"/>
      <c r="B124" s="213" t="s">
        <v>2</v>
      </c>
      <c r="C124" s="213"/>
      <c r="D124" s="213"/>
      <c r="E124" s="87">
        <v>1250461.44</v>
      </c>
      <c r="F124" s="48"/>
    </row>
    <row r="125" spans="1:8" ht="15.75" thickTop="1" x14ac:dyDescent="0.25">
      <c r="A125" s="48"/>
      <c r="B125" s="89"/>
      <c r="C125" s="90"/>
      <c r="D125" s="90"/>
      <c r="E125" s="91"/>
      <c r="F125" s="180"/>
    </row>
    <row r="126" spans="1:8" ht="17.25" thickBot="1" x14ac:dyDescent="0.3">
      <c r="A126" s="48"/>
      <c r="B126" s="214" t="s">
        <v>59</v>
      </c>
      <c r="C126" s="214"/>
      <c r="D126" s="214"/>
      <c r="E126" s="214"/>
      <c r="F126" s="181"/>
    </row>
    <row r="127" spans="1:8" ht="16.5" thickBot="1" x14ac:dyDescent="0.3">
      <c r="A127" s="48"/>
      <c r="B127" s="80" t="s">
        <v>6</v>
      </c>
      <c r="C127" s="92" t="s">
        <v>0</v>
      </c>
      <c r="D127" s="92" t="s">
        <v>8</v>
      </c>
      <c r="E127" s="93" t="s">
        <v>16</v>
      </c>
      <c r="F127" s="48"/>
    </row>
    <row r="128" spans="1:8" x14ac:dyDescent="0.25">
      <c r="A128" s="48"/>
      <c r="B128" s="182">
        <v>45729</v>
      </c>
      <c r="C128" s="183">
        <v>4524000032138</v>
      </c>
      <c r="D128" s="215" t="s">
        <v>11</v>
      </c>
      <c r="E128" s="184">
        <v>1061474.5</v>
      </c>
      <c r="F128" s="48"/>
    </row>
    <row r="129" spans="1:8" x14ac:dyDescent="0.25">
      <c r="A129" s="48"/>
      <c r="B129" s="182">
        <v>45747</v>
      </c>
      <c r="C129" s="183">
        <v>4524000032770</v>
      </c>
      <c r="D129" s="216"/>
      <c r="E129" s="184">
        <v>386363</v>
      </c>
      <c r="F129" s="48"/>
    </row>
    <row r="130" spans="1:8" customFormat="1" ht="15.75" thickBot="1" x14ac:dyDescent="0.3">
      <c r="A130" s="48"/>
      <c r="B130" s="94"/>
      <c r="C130" s="95"/>
      <c r="D130" s="96" t="s">
        <v>2</v>
      </c>
      <c r="E130" s="97">
        <v>1447837.5</v>
      </c>
      <c r="F130" s="48"/>
    </row>
    <row r="131" spans="1:8" customFormat="1" ht="15.75" thickTop="1" x14ac:dyDescent="0.25">
      <c r="A131" s="48"/>
      <c r="B131" s="89"/>
      <c r="C131" s="98"/>
      <c r="D131" s="98"/>
      <c r="E131" s="89"/>
      <c r="F131" s="48"/>
    </row>
    <row r="132" spans="1:8" s="36" customFormat="1" ht="18.75" x14ac:dyDescent="0.3">
      <c r="A132" s="122"/>
      <c r="B132" s="49"/>
      <c r="C132" s="116"/>
      <c r="D132" s="116"/>
      <c r="E132" s="116"/>
      <c r="F132" s="185"/>
    </row>
    <row r="133" spans="1:8" s="36" customFormat="1" ht="16.5" x14ac:dyDescent="0.25">
      <c r="A133" s="122"/>
      <c r="B133" s="231" t="s">
        <v>112</v>
      </c>
      <c r="C133" s="231"/>
      <c r="D133" s="231"/>
      <c r="E133" s="231"/>
      <c r="F133" s="186"/>
    </row>
    <row r="134" spans="1:8" customFormat="1" ht="16.5" x14ac:dyDescent="0.25">
      <c r="A134" s="122"/>
      <c r="B134" s="231" t="s">
        <v>113</v>
      </c>
      <c r="C134" s="231"/>
      <c r="D134" s="231"/>
      <c r="E134" s="231"/>
      <c r="F134" s="186"/>
    </row>
    <row r="135" spans="1:8" customFormat="1" ht="16.5" x14ac:dyDescent="0.25">
      <c r="A135" s="122"/>
      <c r="B135" s="232">
        <v>45717</v>
      </c>
      <c r="C135" s="232"/>
      <c r="D135" s="232"/>
      <c r="E135" s="232"/>
      <c r="F135" s="186"/>
      <c r="G135" s="8"/>
      <c r="H135" s="9"/>
    </row>
    <row r="136" spans="1:8" customFormat="1" ht="16.5" x14ac:dyDescent="0.25">
      <c r="A136" s="122"/>
      <c r="B136" s="231" t="s">
        <v>60</v>
      </c>
      <c r="C136" s="231"/>
      <c r="D136" s="231"/>
      <c r="E136" s="231"/>
      <c r="F136" s="186"/>
      <c r="G136" s="41"/>
      <c r="H136" s="42"/>
    </row>
    <row r="137" spans="1:8" customFormat="1" ht="16.5" x14ac:dyDescent="0.25">
      <c r="A137" s="122"/>
      <c r="B137" s="105"/>
      <c r="C137" s="105"/>
      <c r="D137" s="187"/>
      <c r="E137" s="187"/>
      <c r="F137" s="188"/>
      <c r="G137" s="43"/>
      <c r="H137" s="43"/>
    </row>
    <row r="138" spans="1:8" customFormat="1" ht="16.5" x14ac:dyDescent="0.25">
      <c r="A138" s="122"/>
      <c r="B138" s="99" t="s">
        <v>6</v>
      </c>
      <c r="C138" s="99" t="s">
        <v>0</v>
      </c>
      <c r="D138" s="100" t="s">
        <v>8</v>
      </c>
      <c r="E138" s="101" t="s">
        <v>16</v>
      </c>
      <c r="F138" s="188"/>
      <c r="G138" s="44"/>
      <c r="H138" s="44"/>
    </row>
    <row r="139" spans="1:8" customFormat="1" ht="16.5" x14ac:dyDescent="0.25">
      <c r="A139" s="122"/>
      <c r="B139" s="102">
        <v>45747</v>
      </c>
      <c r="C139" s="103" t="s">
        <v>114</v>
      </c>
      <c r="D139" s="233" t="s">
        <v>115</v>
      </c>
      <c r="E139" s="104">
        <v>41513.360000000001</v>
      </c>
      <c r="F139" s="188"/>
    </row>
    <row r="140" spans="1:8" ht="16.5" x14ac:dyDescent="0.25">
      <c r="A140" s="122"/>
      <c r="B140" s="102">
        <v>45747</v>
      </c>
      <c r="C140" s="103" t="s">
        <v>116</v>
      </c>
      <c r="D140" s="234"/>
      <c r="E140" s="104">
        <v>1145</v>
      </c>
      <c r="F140" s="188"/>
    </row>
    <row r="141" spans="1:8" ht="16.5" x14ac:dyDescent="0.25">
      <c r="A141" s="122"/>
      <c r="B141" s="102">
        <v>45747</v>
      </c>
      <c r="C141" s="103" t="s">
        <v>117</v>
      </c>
      <c r="D141" s="235"/>
      <c r="E141" s="104">
        <v>13000</v>
      </c>
      <c r="F141" s="188"/>
    </row>
    <row r="142" spans="1:8" ht="17.25" thickBot="1" x14ac:dyDescent="0.3">
      <c r="A142" s="122"/>
      <c r="B142" s="105"/>
      <c r="C142" s="105"/>
      <c r="D142" s="106" t="s">
        <v>2</v>
      </c>
      <c r="E142" s="107">
        <v>55658.36</v>
      </c>
      <c r="F142" s="188"/>
    </row>
    <row r="143" spans="1:8" ht="17.25" thickTop="1" x14ac:dyDescent="0.25">
      <c r="A143" s="122"/>
      <c r="B143" s="105"/>
      <c r="C143" s="108"/>
      <c r="D143" s="109"/>
      <c r="E143" s="109"/>
      <c r="F143" s="189"/>
    </row>
    <row r="144" spans="1:8" ht="16.5" x14ac:dyDescent="0.25">
      <c r="A144" s="46"/>
      <c r="B144" s="110"/>
      <c r="C144" s="110"/>
      <c r="D144" s="110"/>
      <c r="E144" s="111"/>
      <c r="F144" s="190"/>
    </row>
    <row r="145" spans="1:7" ht="17.25" thickBot="1" x14ac:dyDescent="0.3">
      <c r="A145" s="46"/>
      <c r="B145" s="112"/>
      <c r="C145" s="113"/>
      <c r="D145" s="114"/>
      <c r="E145" s="114"/>
      <c r="F145" s="114"/>
    </row>
    <row r="146" spans="1:7" ht="24" thickBot="1" x14ac:dyDescent="0.3">
      <c r="A146" s="46"/>
      <c r="B146" s="240" t="s">
        <v>4</v>
      </c>
      <c r="C146" s="241"/>
      <c r="D146" s="241"/>
      <c r="E146" s="115">
        <v>2753957.3</v>
      </c>
      <c r="F146" s="48"/>
    </row>
    <row r="147" spans="1:7" x14ac:dyDescent="0.25">
      <c r="A147" s="46"/>
      <c r="B147" s="116"/>
      <c r="C147" s="116"/>
      <c r="D147" s="116"/>
      <c r="E147" s="88"/>
      <c r="F147" s="46"/>
    </row>
    <row r="148" spans="1:7" x14ac:dyDescent="0.25">
      <c r="A148" s="45"/>
      <c r="B148" s="45"/>
      <c r="C148" s="45"/>
      <c r="D148" s="123"/>
      <c r="E148" s="124"/>
      <c r="F148" s="46"/>
    </row>
    <row r="149" spans="1:7" ht="18" x14ac:dyDescent="0.25">
      <c r="A149" s="125"/>
      <c r="B149" s="126"/>
      <c r="C149" s="126"/>
      <c r="D149" s="127"/>
      <c r="E149" s="74"/>
      <c r="F149" s="74"/>
    </row>
    <row r="150" spans="1:7" ht="18" x14ac:dyDescent="0.25">
      <c r="A150" s="125"/>
      <c r="B150" s="126"/>
      <c r="C150" s="126"/>
      <c r="D150" s="127"/>
      <c r="E150" s="74"/>
      <c r="F150" s="74"/>
    </row>
    <row r="151" spans="1:7" ht="18" x14ac:dyDescent="0.25">
      <c r="A151" s="125"/>
      <c r="B151" s="126"/>
      <c r="C151" s="126"/>
      <c r="D151" s="127"/>
      <c r="E151" s="74"/>
      <c r="F151" s="74"/>
    </row>
    <row r="152" spans="1:7" ht="18" x14ac:dyDescent="0.25">
      <c r="A152" s="125"/>
      <c r="B152" s="126"/>
      <c r="C152" s="126"/>
      <c r="D152" s="127"/>
      <c r="E152" s="74"/>
      <c r="F152" s="74"/>
    </row>
    <row r="153" spans="1:7" ht="18" x14ac:dyDescent="0.25">
      <c r="A153" s="125"/>
      <c r="B153" s="126"/>
      <c r="C153" s="126"/>
      <c r="D153" s="127"/>
      <c r="E153" s="74"/>
      <c r="F153" s="74"/>
    </row>
    <row r="154" spans="1:7" ht="18" x14ac:dyDescent="0.25">
      <c r="A154" s="125"/>
      <c r="B154" s="126"/>
      <c r="C154" s="126"/>
      <c r="D154" s="127"/>
      <c r="E154" s="74"/>
      <c r="F154" s="74"/>
    </row>
    <row r="155" spans="1:7" ht="18" x14ac:dyDescent="0.25">
      <c r="A155" s="125"/>
      <c r="B155" s="126"/>
      <c r="C155" s="126"/>
      <c r="D155" s="127"/>
      <c r="E155" s="74"/>
      <c r="F155" s="74"/>
    </row>
    <row r="156" spans="1:7" ht="18" x14ac:dyDescent="0.25">
      <c r="A156" s="125"/>
      <c r="B156" s="126"/>
      <c r="C156" s="126"/>
      <c r="D156" s="127"/>
      <c r="E156" s="74"/>
      <c r="F156" s="74"/>
    </row>
    <row r="157" spans="1:7" ht="18" x14ac:dyDescent="0.25">
      <c r="A157" s="125"/>
      <c r="B157" s="126"/>
      <c r="C157" s="126"/>
      <c r="D157" s="127"/>
      <c r="E157" s="191"/>
      <c r="F157" s="46"/>
    </row>
    <row r="158" spans="1:7" ht="18" x14ac:dyDescent="0.25">
      <c r="A158" s="125"/>
      <c r="B158" s="126"/>
      <c r="C158" s="126"/>
      <c r="D158" s="116"/>
      <c r="E158" s="185"/>
      <c r="F158" s="46"/>
    </row>
    <row r="159" spans="1:7" x14ac:dyDescent="0.25">
      <c r="A159"/>
      <c r="B159"/>
      <c r="C159"/>
      <c r="D159"/>
      <c r="E159"/>
      <c r="F159"/>
    </row>
    <row r="160" spans="1:7" ht="18.75" thickBot="1" x14ac:dyDescent="0.3">
      <c r="A160"/>
      <c r="B160" s="242" t="s">
        <v>9</v>
      </c>
      <c r="C160" s="242"/>
      <c r="D160" s="242"/>
      <c r="E160" s="242"/>
      <c r="F160"/>
      <c r="G160"/>
    </row>
    <row r="161" spans="1:7" ht="16.5" thickBot="1" x14ac:dyDescent="0.3">
      <c r="A161"/>
      <c r="B161" s="31" t="s">
        <v>6</v>
      </c>
      <c r="C161" s="128" t="s">
        <v>0</v>
      </c>
      <c r="D161" s="129" t="s">
        <v>61</v>
      </c>
      <c r="E161" s="130" t="s">
        <v>16</v>
      </c>
      <c r="F161"/>
      <c r="G161"/>
    </row>
    <row r="162" spans="1:7" ht="32.25" customHeight="1" x14ac:dyDescent="0.25">
      <c r="A162"/>
      <c r="B162" s="20">
        <v>45719</v>
      </c>
      <c r="C162" s="13" t="s">
        <v>118</v>
      </c>
      <c r="D162" s="131" t="s">
        <v>23</v>
      </c>
      <c r="E162" s="132">
        <v>31645</v>
      </c>
      <c r="F162"/>
      <c r="G162"/>
    </row>
    <row r="163" spans="1:7" x14ac:dyDescent="0.25">
      <c r="A163"/>
      <c r="B163" s="192">
        <v>45719</v>
      </c>
      <c r="C163" s="13" t="s">
        <v>119</v>
      </c>
      <c r="D163" s="19" t="s">
        <v>19</v>
      </c>
      <c r="E163" s="16">
        <v>1868</v>
      </c>
      <c r="F163"/>
      <c r="G163"/>
    </row>
    <row r="164" spans="1:7" x14ac:dyDescent="0.25">
      <c r="A164"/>
      <c r="B164" s="192">
        <v>45719</v>
      </c>
      <c r="C164" s="13" t="s">
        <v>120</v>
      </c>
      <c r="D164" s="19" t="s">
        <v>34</v>
      </c>
      <c r="E164" s="16">
        <v>3125</v>
      </c>
      <c r="F164"/>
      <c r="G164"/>
    </row>
    <row r="165" spans="1:7" x14ac:dyDescent="0.25">
      <c r="A165"/>
      <c r="B165" s="192">
        <v>45719</v>
      </c>
      <c r="C165" s="13" t="s">
        <v>121</v>
      </c>
      <c r="D165" s="19" t="s">
        <v>20</v>
      </c>
      <c r="E165" s="16">
        <v>9450</v>
      </c>
      <c r="F165"/>
      <c r="G165"/>
    </row>
    <row r="166" spans="1:7" ht="16.5" customHeight="1" x14ac:dyDescent="0.25">
      <c r="A166"/>
      <c r="B166" s="192">
        <v>45719</v>
      </c>
      <c r="C166" s="13" t="s">
        <v>122</v>
      </c>
      <c r="D166" s="19" t="s">
        <v>38</v>
      </c>
      <c r="E166" s="16">
        <v>6366584.9100000001</v>
      </c>
      <c r="F166"/>
      <c r="G166"/>
    </row>
    <row r="167" spans="1:7" x14ac:dyDescent="0.25">
      <c r="A167"/>
      <c r="B167" s="20">
        <v>45719</v>
      </c>
      <c r="C167" s="13" t="s">
        <v>123</v>
      </c>
      <c r="D167" s="19" t="s">
        <v>39</v>
      </c>
      <c r="E167" s="16">
        <v>6100</v>
      </c>
      <c r="F167"/>
      <c r="G167"/>
    </row>
    <row r="168" spans="1:7" x14ac:dyDescent="0.25">
      <c r="A168"/>
      <c r="B168" s="192">
        <v>45719</v>
      </c>
      <c r="C168" s="13" t="s">
        <v>124</v>
      </c>
      <c r="D168" s="19" t="s">
        <v>38</v>
      </c>
      <c r="E168" s="16">
        <v>11113</v>
      </c>
      <c r="F168"/>
      <c r="G168"/>
    </row>
    <row r="169" spans="1:7" x14ac:dyDescent="0.25">
      <c r="A169"/>
      <c r="B169" s="192">
        <v>45719</v>
      </c>
      <c r="C169" s="13" t="s">
        <v>125</v>
      </c>
      <c r="D169" s="19" t="s">
        <v>38</v>
      </c>
      <c r="E169" s="16">
        <v>11165</v>
      </c>
      <c r="F169"/>
      <c r="G169"/>
    </row>
    <row r="170" spans="1:7" x14ac:dyDescent="0.25">
      <c r="A170"/>
      <c r="B170" s="192">
        <v>45719</v>
      </c>
      <c r="C170" s="13" t="s">
        <v>126</v>
      </c>
      <c r="D170" s="19" t="s">
        <v>38</v>
      </c>
      <c r="E170" s="16">
        <v>9555</v>
      </c>
      <c r="F170"/>
      <c r="G170"/>
    </row>
    <row r="171" spans="1:7" x14ac:dyDescent="0.25">
      <c r="A171"/>
      <c r="B171" s="192">
        <v>45719</v>
      </c>
      <c r="C171" s="13" t="s">
        <v>127</v>
      </c>
      <c r="D171" s="19" t="s">
        <v>25</v>
      </c>
      <c r="E171" s="16">
        <v>8915</v>
      </c>
      <c r="F171"/>
      <c r="G171"/>
    </row>
    <row r="172" spans="1:7" x14ac:dyDescent="0.25">
      <c r="A172"/>
      <c r="B172" s="192">
        <v>45719</v>
      </c>
      <c r="C172" s="13" t="s">
        <v>128</v>
      </c>
      <c r="D172" s="14" t="s">
        <v>129</v>
      </c>
      <c r="E172" s="16">
        <v>14235</v>
      </c>
      <c r="F172"/>
      <c r="G172"/>
    </row>
    <row r="173" spans="1:7" x14ac:dyDescent="0.25">
      <c r="A173"/>
      <c r="B173" s="192">
        <v>45719</v>
      </c>
      <c r="C173" s="13" t="s">
        <v>130</v>
      </c>
      <c r="D173" s="14" t="s">
        <v>18</v>
      </c>
      <c r="E173" s="16">
        <v>1785</v>
      </c>
      <c r="F173"/>
      <c r="G173"/>
    </row>
    <row r="174" spans="1:7" x14ac:dyDescent="0.25">
      <c r="A174"/>
      <c r="B174" s="192">
        <v>45719</v>
      </c>
      <c r="C174" s="13" t="s">
        <v>131</v>
      </c>
      <c r="D174" s="19" t="s">
        <v>18</v>
      </c>
      <c r="E174" s="16">
        <v>2525</v>
      </c>
      <c r="F174"/>
      <c r="G174"/>
    </row>
    <row r="175" spans="1:7" x14ac:dyDescent="0.25">
      <c r="A175"/>
      <c r="B175" s="192">
        <v>45720</v>
      </c>
      <c r="C175" s="13" t="s">
        <v>132</v>
      </c>
      <c r="D175" s="19" t="s">
        <v>34</v>
      </c>
      <c r="E175" s="16">
        <v>1525</v>
      </c>
      <c r="F175"/>
      <c r="G175"/>
    </row>
    <row r="176" spans="1:7" x14ac:dyDescent="0.25">
      <c r="A176"/>
      <c r="B176" s="192">
        <v>45720</v>
      </c>
      <c r="C176" s="13" t="s">
        <v>133</v>
      </c>
      <c r="D176" s="19" t="s">
        <v>34</v>
      </c>
      <c r="E176" s="16">
        <v>24500</v>
      </c>
      <c r="F176"/>
      <c r="G176"/>
    </row>
    <row r="177" spans="1:7" x14ac:dyDescent="0.25">
      <c r="A177"/>
      <c r="B177" s="20">
        <v>45720</v>
      </c>
      <c r="C177" s="13" t="s">
        <v>134</v>
      </c>
      <c r="D177" s="19" t="s">
        <v>23</v>
      </c>
      <c r="E177" s="16">
        <v>88455</v>
      </c>
      <c r="F177"/>
      <c r="G177"/>
    </row>
    <row r="178" spans="1:7" x14ac:dyDescent="0.25">
      <c r="A178"/>
      <c r="B178" s="192">
        <v>45720</v>
      </c>
      <c r="C178" s="13" t="s">
        <v>135</v>
      </c>
      <c r="D178" s="19" t="s">
        <v>19</v>
      </c>
      <c r="E178" s="16">
        <v>6522</v>
      </c>
      <c r="F178"/>
      <c r="G178"/>
    </row>
    <row r="179" spans="1:7" x14ac:dyDescent="0.25">
      <c r="A179"/>
      <c r="B179" s="192">
        <v>45720</v>
      </c>
      <c r="C179" s="13" t="s">
        <v>136</v>
      </c>
      <c r="D179" s="19" t="s">
        <v>38</v>
      </c>
      <c r="E179" s="16">
        <v>12795</v>
      </c>
      <c r="F179"/>
      <c r="G179"/>
    </row>
    <row r="180" spans="1:7" x14ac:dyDescent="0.25">
      <c r="A180"/>
      <c r="B180" s="192">
        <v>45720</v>
      </c>
      <c r="C180" s="13" t="s">
        <v>137</v>
      </c>
      <c r="D180" s="19" t="s">
        <v>38</v>
      </c>
      <c r="E180" s="16">
        <v>8008</v>
      </c>
      <c r="F180"/>
      <c r="G180"/>
    </row>
    <row r="181" spans="1:7" x14ac:dyDescent="0.25">
      <c r="A181"/>
      <c r="B181" s="192">
        <v>45720</v>
      </c>
      <c r="C181" s="19" t="s">
        <v>138</v>
      </c>
      <c r="D181" s="19" t="s">
        <v>23</v>
      </c>
      <c r="E181" s="16">
        <v>48105</v>
      </c>
      <c r="F181"/>
      <c r="G181"/>
    </row>
    <row r="182" spans="1:7" x14ac:dyDescent="0.25">
      <c r="A182"/>
      <c r="B182" s="192">
        <v>45720</v>
      </c>
      <c r="C182" s="19" t="s">
        <v>139</v>
      </c>
      <c r="D182" s="19" t="s">
        <v>129</v>
      </c>
      <c r="E182" s="16">
        <v>5125</v>
      </c>
      <c r="F182"/>
      <c r="G182"/>
    </row>
    <row r="183" spans="1:7" x14ac:dyDescent="0.25">
      <c r="A183"/>
      <c r="B183" s="192">
        <v>45720</v>
      </c>
      <c r="C183" s="13" t="s">
        <v>140</v>
      </c>
      <c r="D183" s="19" t="s">
        <v>25</v>
      </c>
      <c r="E183" s="16">
        <v>7200</v>
      </c>
      <c r="F183"/>
      <c r="G183"/>
    </row>
    <row r="184" spans="1:7" x14ac:dyDescent="0.25">
      <c r="A184"/>
      <c r="B184" s="192">
        <v>45720</v>
      </c>
      <c r="C184" s="13" t="s">
        <v>141</v>
      </c>
      <c r="D184" s="19" t="s">
        <v>23</v>
      </c>
      <c r="E184" s="16">
        <v>52915.5</v>
      </c>
      <c r="F184"/>
      <c r="G184"/>
    </row>
    <row r="185" spans="1:7" x14ac:dyDescent="0.25">
      <c r="A185"/>
      <c r="B185" s="192">
        <v>45720</v>
      </c>
      <c r="C185" s="13" t="s">
        <v>142</v>
      </c>
      <c r="D185" s="19" t="s">
        <v>23</v>
      </c>
      <c r="E185" s="16">
        <v>157622.13</v>
      </c>
      <c r="F185"/>
      <c r="G185"/>
    </row>
    <row r="186" spans="1:7" x14ac:dyDescent="0.25">
      <c r="A186"/>
      <c r="B186" s="20">
        <v>45721</v>
      </c>
      <c r="C186" s="13" t="s">
        <v>143</v>
      </c>
      <c r="D186" s="19" t="s">
        <v>23</v>
      </c>
      <c r="E186" s="16">
        <v>36559.800000000003</v>
      </c>
      <c r="F186"/>
      <c r="G186"/>
    </row>
    <row r="187" spans="1:7" x14ac:dyDescent="0.25">
      <c r="A187"/>
      <c r="B187" s="20">
        <v>45721</v>
      </c>
      <c r="C187" s="13" t="s">
        <v>144</v>
      </c>
      <c r="D187" s="19" t="s">
        <v>23</v>
      </c>
      <c r="E187" s="16">
        <v>12507.3</v>
      </c>
      <c r="F187"/>
      <c r="G187"/>
    </row>
    <row r="188" spans="1:7" x14ac:dyDescent="0.25">
      <c r="A188"/>
      <c r="B188" s="192">
        <v>45721</v>
      </c>
      <c r="C188" s="13" t="s">
        <v>145</v>
      </c>
      <c r="D188" s="19" t="s">
        <v>23</v>
      </c>
      <c r="E188" s="16">
        <v>137580.29999999999</v>
      </c>
      <c r="F188"/>
      <c r="G188"/>
    </row>
    <row r="189" spans="1:7" x14ac:dyDescent="0.25">
      <c r="A189"/>
      <c r="B189" s="192">
        <v>45721</v>
      </c>
      <c r="C189" s="13" t="s">
        <v>146</v>
      </c>
      <c r="D189" s="19" t="s">
        <v>38</v>
      </c>
      <c r="E189" s="16">
        <v>1533027.09</v>
      </c>
      <c r="F189"/>
      <c r="G189"/>
    </row>
    <row r="190" spans="1:7" x14ac:dyDescent="0.25">
      <c r="A190"/>
      <c r="B190" s="20">
        <v>45721</v>
      </c>
      <c r="C190" s="13" t="s">
        <v>147</v>
      </c>
      <c r="D190" s="20" t="s">
        <v>23</v>
      </c>
      <c r="E190" s="16">
        <v>413070</v>
      </c>
      <c r="F190"/>
      <c r="G190"/>
    </row>
    <row r="191" spans="1:7" x14ac:dyDescent="0.25">
      <c r="A191"/>
      <c r="B191" s="192">
        <v>45721</v>
      </c>
      <c r="C191" s="13" t="s">
        <v>148</v>
      </c>
      <c r="D191" s="20" t="s">
        <v>34</v>
      </c>
      <c r="E191" s="16">
        <v>71022</v>
      </c>
      <c r="F191"/>
      <c r="G191"/>
    </row>
    <row r="192" spans="1:7" x14ac:dyDescent="0.25">
      <c r="A192"/>
      <c r="B192" s="192">
        <v>45721</v>
      </c>
      <c r="C192" s="13" t="s">
        <v>149</v>
      </c>
      <c r="D192" s="20" t="s">
        <v>23</v>
      </c>
      <c r="E192" s="16">
        <v>3849</v>
      </c>
      <c r="F192"/>
      <c r="G192"/>
    </row>
    <row r="193" spans="1:7" x14ac:dyDescent="0.25">
      <c r="A193"/>
      <c r="B193" s="192">
        <v>45721</v>
      </c>
      <c r="C193" s="13" t="s">
        <v>150</v>
      </c>
      <c r="D193" s="20" t="s">
        <v>24</v>
      </c>
      <c r="E193" s="16">
        <v>1245.5999999999999</v>
      </c>
      <c r="F193"/>
      <c r="G193"/>
    </row>
    <row r="194" spans="1:7" x14ac:dyDescent="0.25">
      <c r="A194"/>
      <c r="B194" s="192">
        <v>45721</v>
      </c>
      <c r="C194" s="13" t="s">
        <v>151</v>
      </c>
      <c r="D194" s="20" t="s">
        <v>18</v>
      </c>
      <c r="E194" s="16">
        <v>2525</v>
      </c>
      <c r="F194"/>
      <c r="G194"/>
    </row>
    <row r="195" spans="1:7" x14ac:dyDescent="0.25">
      <c r="A195"/>
      <c r="B195" s="192">
        <v>45721</v>
      </c>
      <c r="C195" s="13" t="s">
        <v>152</v>
      </c>
      <c r="D195" s="20" t="s">
        <v>38</v>
      </c>
      <c r="E195" s="16">
        <v>8150</v>
      </c>
      <c r="F195"/>
      <c r="G195"/>
    </row>
    <row r="196" spans="1:7" x14ac:dyDescent="0.25">
      <c r="A196"/>
      <c r="B196" s="192">
        <v>45721</v>
      </c>
      <c r="C196" s="13" t="s">
        <v>153</v>
      </c>
      <c r="D196" s="20" t="s">
        <v>38</v>
      </c>
      <c r="E196" s="16">
        <v>11470</v>
      </c>
      <c r="F196"/>
      <c r="G196"/>
    </row>
    <row r="197" spans="1:7" x14ac:dyDescent="0.25">
      <c r="A197"/>
      <c r="B197" s="192">
        <v>45721</v>
      </c>
      <c r="C197" s="13" t="s">
        <v>154</v>
      </c>
      <c r="D197" s="20" t="s">
        <v>23</v>
      </c>
      <c r="E197" s="16">
        <v>54839.7</v>
      </c>
      <c r="F197"/>
      <c r="G197"/>
    </row>
    <row r="198" spans="1:7" x14ac:dyDescent="0.25">
      <c r="A198"/>
      <c r="B198" s="192">
        <v>45721</v>
      </c>
      <c r="C198" s="13" t="s">
        <v>155</v>
      </c>
      <c r="D198" s="20" t="s">
        <v>129</v>
      </c>
      <c r="E198" s="16">
        <v>2940</v>
      </c>
      <c r="F198"/>
      <c r="G198"/>
    </row>
    <row r="199" spans="1:7" x14ac:dyDescent="0.25">
      <c r="A199"/>
      <c r="B199" s="192">
        <v>45721</v>
      </c>
      <c r="C199" s="24" t="s">
        <v>156</v>
      </c>
      <c r="D199" s="21" t="s">
        <v>18</v>
      </c>
      <c r="E199" s="17">
        <v>2005</v>
      </c>
      <c r="F199"/>
      <c r="G199"/>
    </row>
    <row r="200" spans="1:7" x14ac:dyDescent="0.25">
      <c r="A200"/>
      <c r="B200" s="192">
        <v>45721</v>
      </c>
      <c r="C200" s="13" t="s">
        <v>157</v>
      </c>
      <c r="D200" s="20" t="s">
        <v>18</v>
      </c>
      <c r="E200" s="16">
        <v>2705</v>
      </c>
      <c r="F200"/>
      <c r="G200"/>
    </row>
    <row r="201" spans="1:7" x14ac:dyDescent="0.25">
      <c r="A201"/>
      <c r="B201" s="20">
        <v>45722</v>
      </c>
      <c r="C201" s="13" t="s">
        <v>158</v>
      </c>
      <c r="D201" s="20" t="s">
        <v>23</v>
      </c>
      <c r="E201" s="16">
        <v>232855</v>
      </c>
      <c r="F201"/>
      <c r="G201"/>
    </row>
    <row r="202" spans="1:7" x14ac:dyDescent="0.25">
      <c r="A202"/>
      <c r="B202" s="192">
        <v>45722</v>
      </c>
      <c r="C202" s="13" t="s">
        <v>159</v>
      </c>
      <c r="D202" s="20" t="s">
        <v>34</v>
      </c>
      <c r="E202" s="16">
        <v>175</v>
      </c>
      <c r="F202"/>
      <c r="G202"/>
    </row>
    <row r="203" spans="1:7" x14ac:dyDescent="0.25">
      <c r="A203"/>
      <c r="B203" s="192">
        <v>45722</v>
      </c>
      <c r="C203" s="13" t="s">
        <v>160</v>
      </c>
      <c r="D203" s="20" t="s">
        <v>34</v>
      </c>
      <c r="E203" s="16">
        <v>40600</v>
      </c>
      <c r="F203"/>
      <c r="G203"/>
    </row>
    <row r="204" spans="1:7" x14ac:dyDescent="0.25">
      <c r="A204"/>
      <c r="B204" s="192">
        <v>45722</v>
      </c>
      <c r="C204" s="13" t="s">
        <v>161</v>
      </c>
      <c r="D204" s="20" t="s">
        <v>129</v>
      </c>
      <c r="E204" s="16">
        <v>18587</v>
      </c>
      <c r="F204"/>
      <c r="G204"/>
    </row>
    <row r="205" spans="1:7" x14ac:dyDescent="0.25">
      <c r="A205"/>
      <c r="B205" s="192">
        <v>45722</v>
      </c>
      <c r="C205" s="13" t="s">
        <v>162</v>
      </c>
      <c r="D205" s="20" t="s">
        <v>34</v>
      </c>
      <c r="E205" s="16">
        <v>415</v>
      </c>
      <c r="F205"/>
      <c r="G205"/>
    </row>
    <row r="206" spans="1:7" x14ac:dyDescent="0.25">
      <c r="A206"/>
      <c r="B206" s="192">
        <v>45722</v>
      </c>
      <c r="C206" s="13" t="s">
        <v>163</v>
      </c>
      <c r="D206" s="14" t="s">
        <v>19</v>
      </c>
      <c r="E206" s="16">
        <v>10292</v>
      </c>
      <c r="F206"/>
      <c r="G206"/>
    </row>
    <row r="207" spans="1:7" x14ac:dyDescent="0.25">
      <c r="A207"/>
      <c r="B207" s="192">
        <v>45722</v>
      </c>
      <c r="C207" s="13" t="s">
        <v>164</v>
      </c>
      <c r="D207" s="14" t="s">
        <v>38</v>
      </c>
      <c r="E207" s="16">
        <v>8637</v>
      </c>
      <c r="F207"/>
      <c r="G207"/>
    </row>
    <row r="208" spans="1:7" x14ac:dyDescent="0.25">
      <c r="A208"/>
      <c r="B208" s="192">
        <v>45722</v>
      </c>
      <c r="C208" s="13" t="s">
        <v>165</v>
      </c>
      <c r="D208" s="14" t="s">
        <v>38</v>
      </c>
      <c r="E208" s="16">
        <v>14581</v>
      </c>
      <c r="F208"/>
      <c r="G208"/>
    </row>
    <row r="209" spans="1:7" x14ac:dyDescent="0.25">
      <c r="A209"/>
      <c r="B209" s="192">
        <v>45722</v>
      </c>
      <c r="C209" s="13" t="s">
        <v>166</v>
      </c>
      <c r="D209" s="14" t="s">
        <v>38</v>
      </c>
      <c r="E209" s="16">
        <v>1000</v>
      </c>
      <c r="F209"/>
      <c r="G209"/>
    </row>
    <row r="210" spans="1:7" x14ac:dyDescent="0.25">
      <c r="A210"/>
      <c r="B210" s="193">
        <v>45723</v>
      </c>
      <c r="C210" s="13" t="s">
        <v>167</v>
      </c>
      <c r="D210" s="14" t="s">
        <v>38</v>
      </c>
      <c r="E210" s="16">
        <v>38169491.509999998</v>
      </c>
      <c r="F210"/>
      <c r="G210"/>
    </row>
    <row r="211" spans="1:7" x14ac:dyDescent="0.25">
      <c r="A211"/>
      <c r="B211" s="193">
        <v>45723</v>
      </c>
      <c r="C211" s="13" t="s">
        <v>168</v>
      </c>
      <c r="D211" s="22" t="s">
        <v>23</v>
      </c>
      <c r="E211" s="16">
        <v>102955</v>
      </c>
      <c r="F211"/>
      <c r="G211"/>
    </row>
    <row r="212" spans="1:7" x14ac:dyDescent="0.25">
      <c r="A212"/>
      <c r="B212" s="193">
        <v>45723</v>
      </c>
      <c r="C212" s="13" t="s">
        <v>169</v>
      </c>
      <c r="D212" s="22" t="s">
        <v>34</v>
      </c>
      <c r="E212" s="16">
        <v>100</v>
      </c>
      <c r="F212"/>
      <c r="G212"/>
    </row>
    <row r="213" spans="1:7" x14ac:dyDescent="0.25">
      <c r="A213"/>
      <c r="B213" s="193">
        <v>45723</v>
      </c>
      <c r="C213" s="13" t="s">
        <v>170</v>
      </c>
      <c r="D213" s="14" t="s">
        <v>129</v>
      </c>
      <c r="E213" s="16">
        <v>27125</v>
      </c>
      <c r="F213"/>
      <c r="G213"/>
    </row>
    <row r="214" spans="1:7" x14ac:dyDescent="0.25">
      <c r="A214"/>
      <c r="B214" s="193">
        <v>45723</v>
      </c>
      <c r="C214" s="13" t="s">
        <v>171</v>
      </c>
      <c r="D214" s="14" t="s">
        <v>24</v>
      </c>
      <c r="E214" s="16">
        <v>10166.290000000001</v>
      </c>
      <c r="F214"/>
      <c r="G214"/>
    </row>
    <row r="215" spans="1:7" x14ac:dyDescent="0.25">
      <c r="A215"/>
      <c r="B215" s="193">
        <v>45723</v>
      </c>
      <c r="C215" s="13" t="s">
        <v>172</v>
      </c>
      <c r="D215" s="14" t="s">
        <v>18</v>
      </c>
      <c r="E215" s="16">
        <v>2010</v>
      </c>
      <c r="F215"/>
      <c r="G215"/>
    </row>
    <row r="216" spans="1:7" x14ac:dyDescent="0.25">
      <c r="A216"/>
      <c r="B216" s="193">
        <v>45723</v>
      </c>
      <c r="C216" s="13" t="s">
        <v>173</v>
      </c>
      <c r="D216" s="14" t="s">
        <v>38</v>
      </c>
      <c r="E216" s="16">
        <v>8616</v>
      </c>
      <c r="F216"/>
      <c r="G216"/>
    </row>
    <row r="217" spans="1:7" x14ac:dyDescent="0.25">
      <c r="A217"/>
      <c r="B217" s="193">
        <v>45723</v>
      </c>
      <c r="C217" s="13" t="s">
        <v>174</v>
      </c>
      <c r="D217" s="14" t="s">
        <v>38</v>
      </c>
      <c r="E217" s="16">
        <v>14349</v>
      </c>
      <c r="F217"/>
      <c r="G217"/>
    </row>
    <row r="218" spans="1:7" x14ac:dyDescent="0.25">
      <c r="A218"/>
      <c r="B218" s="193">
        <v>45723</v>
      </c>
      <c r="C218" s="13" t="s">
        <v>175</v>
      </c>
      <c r="D218" s="14" t="s">
        <v>129</v>
      </c>
      <c r="E218" s="16">
        <v>48449</v>
      </c>
      <c r="F218"/>
      <c r="G218"/>
    </row>
    <row r="219" spans="1:7" x14ac:dyDescent="0.25">
      <c r="A219"/>
      <c r="B219" s="193">
        <v>45723</v>
      </c>
      <c r="C219" s="13" t="s">
        <v>176</v>
      </c>
      <c r="D219" s="14" t="s">
        <v>129</v>
      </c>
      <c r="E219" s="16">
        <v>2100</v>
      </c>
      <c r="F219"/>
      <c r="G219"/>
    </row>
    <row r="220" spans="1:7" x14ac:dyDescent="0.25">
      <c r="A220"/>
      <c r="B220" s="193">
        <v>45726</v>
      </c>
      <c r="C220" s="13" t="s">
        <v>177</v>
      </c>
      <c r="D220" s="14" t="s">
        <v>23</v>
      </c>
      <c r="E220" s="16">
        <v>60545</v>
      </c>
      <c r="F220"/>
      <c r="G220"/>
    </row>
    <row r="221" spans="1:7" x14ac:dyDescent="0.25">
      <c r="A221"/>
      <c r="B221" s="193">
        <v>45726</v>
      </c>
      <c r="C221" s="13" t="s">
        <v>178</v>
      </c>
      <c r="D221" s="14" t="s">
        <v>38</v>
      </c>
      <c r="E221" s="16">
        <v>10785840.5</v>
      </c>
      <c r="F221"/>
      <c r="G221"/>
    </row>
    <row r="222" spans="1:7" x14ac:dyDescent="0.25">
      <c r="A222"/>
      <c r="B222" s="193">
        <v>45726</v>
      </c>
      <c r="C222" s="13" t="s">
        <v>179</v>
      </c>
      <c r="D222" s="14" t="s">
        <v>23</v>
      </c>
      <c r="E222" s="16">
        <v>39575</v>
      </c>
      <c r="F222"/>
      <c r="G222"/>
    </row>
    <row r="223" spans="1:7" x14ac:dyDescent="0.25">
      <c r="A223"/>
      <c r="B223" s="193">
        <v>45726</v>
      </c>
      <c r="C223" s="13" t="s">
        <v>180</v>
      </c>
      <c r="D223" s="14" t="s">
        <v>34</v>
      </c>
      <c r="E223" s="16">
        <v>525</v>
      </c>
      <c r="F223"/>
      <c r="G223"/>
    </row>
    <row r="224" spans="1:7" x14ac:dyDescent="0.25">
      <c r="A224"/>
      <c r="B224" s="193">
        <v>45726</v>
      </c>
      <c r="C224" s="13" t="s">
        <v>181</v>
      </c>
      <c r="D224" s="14" t="s">
        <v>19</v>
      </c>
      <c r="E224" s="16">
        <v>1873</v>
      </c>
      <c r="F224"/>
      <c r="G224"/>
    </row>
    <row r="225" spans="1:7" x14ac:dyDescent="0.25">
      <c r="A225"/>
      <c r="B225" s="193">
        <v>45726</v>
      </c>
      <c r="C225" s="13" t="s">
        <v>182</v>
      </c>
      <c r="D225" s="14" t="s">
        <v>18</v>
      </c>
      <c r="E225" s="16">
        <v>22160</v>
      </c>
      <c r="F225"/>
      <c r="G225"/>
    </row>
    <row r="226" spans="1:7" x14ac:dyDescent="0.25">
      <c r="A226"/>
      <c r="B226" s="193">
        <v>45726</v>
      </c>
      <c r="C226" s="13" t="s">
        <v>183</v>
      </c>
      <c r="D226" s="14" t="s">
        <v>23</v>
      </c>
      <c r="E226" s="16">
        <v>2100</v>
      </c>
      <c r="F226"/>
      <c r="G226"/>
    </row>
    <row r="227" spans="1:7" x14ac:dyDescent="0.25">
      <c r="A227"/>
      <c r="B227" s="193">
        <v>45726</v>
      </c>
      <c r="C227" s="13" t="s">
        <v>184</v>
      </c>
      <c r="D227" s="14" t="s">
        <v>38</v>
      </c>
      <c r="E227" s="16">
        <v>8680</v>
      </c>
      <c r="F227"/>
      <c r="G227"/>
    </row>
    <row r="228" spans="1:7" x14ac:dyDescent="0.25">
      <c r="A228"/>
      <c r="B228" s="193">
        <v>45726</v>
      </c>
      <c r="C228" s="13" t="s">
        <v>185</v>
      </c>
      <c r="D228" s="14" t="s">
        <v>38</v>
      </c>
      <c r="E228" s="16">
        <v>12790</v>
      </c>
      <c r="F228"/>
      <c r="G228"/>
    </row>
    <row r="229" spans="1:7" x14ac:dyDescent="0.25">
      <c r="A229"/>
      <c r="B229" s="193">
        <v>45726</v>
      </c>
      <c r="C229" s="13" t="s">
        <v>186</v>
      </c>
      <c r="D229" s="14" t="s">
        <v>38</v>
      </c>
      <c r="E229" s="16">
        <v>12310</v>
      </c>
      <c r="F229"/>
      <c r="G229"/>
    </row>
    <row r="230" spans="1:7" x14ac:dyDescent="0.25">
      <c r="A230"/>
      <c r="B230" s="193">
        <v>45726</v>
      </c>
      <c r="C230" s="13" t="s">
        <v>187</v>
      </c>
      <c r="D230" s="14" t="s">
        <v>26</v>
      </c>
      <c r="E230" s="16">
        <v>110800</v>
      </c>
      <c r="F230"/>
      <c r="G230"/>
    </row>
    <row r="231" spans="1:7" x14ac:dyDescent="0.25">
      <c r="A231"/>
      <c r="B231" s="193">
        <v>45727</v>
      </c>
      <c r="C231" s="13" t="s">
        <v>188</v>
      </c>
      <c r="D231" s="14" t="s">
        <v>20</v>
      </c>
      <c r="E231" s="16">
        <v>24105</v>
      </c>
      <c r="F231"/>
      <c r="G231"/>
    </row>
    <row r="232" spans="1:7" x14ac:dyDescent="0.25">
      <c r="A232"/>
      <c r="B232" s="193">
        <v>45727</v>
      </c>
      <c r="C232" s="13" t="s">
        <v>189</v>
      </c>
      <c r="D232" s="14" t="s">
        <v>129</v>
      </c>
      <c r="E232" s="16">
        <v>10050</v>
      </c>
      <c r="F232"/>
      <c r="G232"/>
    </row>
    <row r="233" spans="1:7" x14ac:dyDescent="0.25">
      <c r="A233"/>
      <c r="B233" s="193">
        <v>45727</v>
      </c>
      <c r="C233" s="13" t="s">
        <v>190</v>
      </c>
      <c r="D233" s="14" t="s">
        <v>25</v>
      </c>
      <c r="E233" s="16">
        <v>200</v>
      </c>
      <c r="F233"/>
      <c r="G233"/>
    </row>
    <row r="234" spans="1:7" x14ac:dyDescent="0.25">
      <c r="A234"/>
      <c r="B234" s="193">
        <v>45727</v>
      </c>
      <c r="C234" s="13" t="s">
        <v>191</v>
      </c>
      <c r="D234" s="14" t="s">
        <v>23</v>
      </c>
      <c r="E234" s="16">
        <v>143015</v>
      </c>
      <c r="F234"/>
      <c r="G234"/>
    </row>
    <row r="235" spans="1:7" x14ac:dyDescent="0.25">
      <c r="A235"/>
      <c r="B235" s="193">
        <v>45727</v>
      </c>
      <c r="C235" s="133" t="s">
        <v>192</v>
      </c>
      <c r="D235" s="134" t="s">
        <v>19</v>
      </c>
      <c r="E235" s="135">
        <v>62753</v>
      </c>
      <c r="F235"/>
      <c r="G235"/>
    </row>
    <row r="236" spans="1:7" x14ac:dyDescent="0.25">
      <c r="A236"/>
      <c r="B236" s="193">
        <v>45727</v>
      </c>
      <c r="C236" s="13" t="s">
        <v>193</v>
      </c>
      <c r="D236" s="14" t="s">
        <v>38</v>
      </c>
      <c r="E236" s="16">
        <v>9220</v>
      </c>
      <c r="F236"/>
      <c r="G236"/>
    </row>
    <row r="237" spans="1:7" x14ac:dyDescent="0.25">
      <c r="A237"/>
      <c r="B237" s="193">
        <v>45727</v>
      </c>
      <c r="C237" s="13" t="s">
        <v>194</v>
      </c>
      <c r="D237" s="14" t="s">
        <v>129</v>
      </c>
      <c r="E237" s="16">
        <v>4058</v>
      </c>
      <c r="F237"/>
      <c r="G237"/>
    </row>
    <row r="238" spans="1:7" x14ac:dyDescent="0.25">
      <c r="A238"/>
      <c r="B238" s="193">
        <v>45727</v>
      </c>
      <c r="C238" s="13" t="s">
        <v>195</v>
      </c>
      <c r="D238" s="14" t="s">
        <v>25</v>
      </c>
      <c r="E238" s="16">
        <v>942</v>
      </c>
      <c r="F238"/>
      <c r="G238"/>
    </row>
    <row r="239" spans="1:7" x14ac:dyDescent="0.25">
      <c r="A239"/>
      <c r="B239" s="193">
        <v>45727</v>
      </c>
      <c r="C239" s="13" t="s">
        <v>196</v>
      </c>
      <c r="D239" s="14" t="s">
        <v>38</v>
      </c>
      <c r="E239" s="16">
        <v>13697</v>
      </c>
      <c r="F239"/>
      <c r="G239"/>
    </row>
    <row r="240" spans="1:7" x14ac:dyDescent="0.25">
      <c r="A240"/>
      <c r="B240" s="193">
        <v>45727</v>
      </c>
      <c r="C240" s="13" t="s">
        <v>197</v>
      </c>
      <c r="D240" s="14" t="s">
        <v>26</v>
      </c>
      <c r="E240" s="16">
        <v>531840</v>
      </c>
      <c r="F240"/>
      <c r="G240"/>
    </row>
    <row r="241" spans="1:7" x14ac:dyDescent="0.25">
      <c r="A241"/>
      <c r="B241" s="193">
        <v>45728</v>
      </c>
      <c r="C241" s="13" t="s">
        <v>198</v>
      </c>
      <c r="D241" s="14" t="s">
        <v>23</v>
      </c>
      <c r="E241" s="16">
        <v>251855</v>
      </c>
      <c r="F241"/>
      <c r="G241"/>
    </row>
    <row r="242" spans="1:7" x14ac:dyDescent="0.25">
      <c r="A242"/>
      <c r="B242" s="193">
        <v>45728</v>
      </c>
      <c r="C242" s="13" t="s">
        <v>199</v>
      </c>
      <c r="D242" s="14" t="s">
        <v>34</v>
      </c>
      <c r="E242" s="16">
        <v>25</v>
      </c>
      <c r="F242"/>
      <c r="G242"/>
    </row>
    <row r="243" spans="1:7" x14ac:dyDescent="0.25">
      <c r="A243"/>
      <c r="B243" s="193">
        <v>45728</v>
      </c>
      <c r="C243" s="13" t="s">
        <v>200</v>
      </c>
      <c r="D243" s="14" t="s">
        <v>19</v>
      </c>
      <c r="E243" s="16">
        <v>6836</v>
      </c>
      <c r="F243"/>
      <c r="G243"/>
    </row>
    <row r="244" spans="1:7" x14ac:dyDescent="0.25">
      <c r="A244"/>
      <c r="B244" s="193">
        <v>45728</v>
      </c>
      <c r="C244" s="13" t="s">
        <v>201</v>
      </c>
      <c r="D244" s="14" t="s">
        <v>18</v>
      </c>
      <c r="E244" s="16">
        <v>1930</v>
      </c>
      <c r="F244"/>
      <c r="G244"/>
    </row>
    <row r="245" spans="1:7" x14ac:dyDescent="0.25">
      <c r="A245"/>
      <c r="B245" s="193">
        <v>45728</v>
      </c>
      <c r="C245" s="13" t="s">
        <v>202</v>
      </c>
      <c r="D245" s="14" t="s">
        <v>38</v>
      </c>
      <c r="E245" s="16">
        <v>9830</v>
      </c>
      <c r="F245"/>
      <c r="G245"/>
    </row>
    <row r="246" spans="1:7" x14ac:dyDescent="0.25">
      <c r="A246"/>
      <c r="B246" s="193">
        <v>45728</v>
      </c>
      <c r="C246" s="13" t="s">
        <v>203</v>
      </c>
      <c r="D246" s="14" t="s">
        <v>38</v>
      </c>
      <c r="E246" s="16">
        <v>15532</v>
      </c>
      <c r="F246"/>
      <c r="G246"/>
    </row>
    <row r="247" spans="1:7" x14ac:dyDescent="0.25">
      <c r="A247"/>
      <c r="B247" s="193">
        <v>45728</v>
      </c>
      <c r="C247" s="13" t="s">
        <v>204</v>
      </c>
      <c r="D247" s="14" t="s">
        <v>18</v>
      </c>
      <c r="E247" s="16">
        <v>1705</v>
      </c>
      <c r="F247"/>
      <c r="G247"/>
    </row>
    <row r="248" spans="1:7" x14ac:dyDescent="0.25">
      <c r="A248"/>
      <c r="B248" s="193">
        <v>45728</v>
      </c>
      <c r="C248" s="13" t="s">
        <v>205</v>
      </c>
      <c r="D248" s="14" t="s">
        <v>18</v>
      </c>
      <c r="E248" s="16">
        <v>2015</v>
      </c>
      <c r="F248"/>
      <c r="G248"/>
    </row>
    <row r="249" spans="1:7" x14ac:dyDescent="0.25">
      <c r="A249"/>
      <c r="B249" s="193">
        <v>45728</v>
      </c>
      <c r="C249" s="13" t="s">
        <v>206</v>
      </c>
      <c r="D249" s="14" t="s">
        <v>26</v>
      </c>
      <c r="E249" s="16">
        <v>531840</v>
      </c>
      <c r="F249"/>
      <c r="G249"/>
    </row>
    <row r="250" spans="1:7" x14ac:dyDescent="0.25">
      <c r="A250"/>
      <c r="B250" s="193">
        <v>45728</v>
      </c>
      <c r="C250" s="13" t="s">
        <v>207</v>
      </c>
      <c r="D250" s="14" t="s">
        <v>23</v>
      </c>
      <c r="E250" s="16">
        <v>56560</v>
      </c>
      <c r="F250"/>
      <c r="G250"/>
    </row>
    <row r="251" spans="1:7" x14ac:dyDescent="0.25">
      <c r="A251"/>
      <c r="B251" s="193">
        <v>45728</v>
      </c>
      <c r="C251" s="13" t="s">
        <v>208</v>
      </c>
      <c r="D251" s="14" t="s">
        <v>129</v>
      </c>
      <c r="E251" s="16">
        <v>10150</v>
      </c>
      <c r="F251"/>
      <c r="G251"/>
    </row>
    <row r="252" spans="1:7" x14ac:dyDescent="0.25">
      <c r="A252"/>
      <c r="B252" s="193">
        <v>45728</v>
      </c>
      <c r="C252" s="13" t="s">
        <v>209</v>
      </c>
      <c r="D252" s="14" t="s">
        <v>19</v>
      </c>
      <c r="E252" s="16">
        <v>1875</v>
      </c>
      <c r="F252"/>
      <c r="G252"/>
    </row>
    <row r="253" spans="1:7" x14ac:dyDescent="0.25">
      <c r="A253"/>
      <c r="B253" s="193">
        <v>45728</v>
      </c>
      <c r="C253" s="13" t="s">
        <v>210</v>
      </c>
      <c r="D253" s="14" t="s">
        <v>38</v>
      </c>
      <c r="E253" s="16">
        <v>9885</v>
      </c>
      <c r="F253"/>
      <c r="G253"/>
    </row>
    <row r="254" spans="1:7" x14ac:dyDescent="0.25">
      <c r="A254"/>
      <c r="B254" s="193">
        <v>45728</v>
      </c>
      <c r="C254" s="13" t="s">
        <v>211</v>
      </c>
      <c r="D254" s="14" t="s">
        <v>38</v>
      </c>
      <c r="E254" s="16">
        <v>16424</v>
      </c>
      <c r="F254"/>
      <c r="G254"/>
    </row>
    <row r="255" spans="1:7" x14ac:dyDescent="0.25">
      <c r="A255"/>
      <c r="B255" s="193">
        <v>45729</v>
      </c>
      <c r="C255" s="13" t="s">
        <v>212</v>
      </c>
      <c r="D255" s="14" t="s">
        <v>38</v>
      </c>
      <c r="E255" s="16">
        <v>1000</v>
      </c>
      <c r="F255"/>
      <c r="G255"/>
    </row>
    <row r="256" spans="1:7" x14ac:dyDescent="0.25">
      <c r="A256"/>
      <c r="B256" s="193">
        <v>45729</v>
      </c>
      <c r="C256" s="13" t="s">
        <v>213</v>
      </c>
      <c r="D256" s="14" t="s">
        <v>23</v>
      </c>
      <c r="E256" s="16">
        <v>191280</v>
      </c>
      <c r="F256"/>
      <c r="G256"/>
    </row>
    <row r="257" spans="1:7" x14ac:dyDescent="0.25">
      <c r="A257"/>
      <c r="B257" s="193">
        <v>45729</v>
      </c>
      <c r="C257" s="13" t="s">
        <v>214</v>
      </c>
      <c r="D257" s="14" t="s">
        <v>129</v>
      </c>
      <c r="E257" s="16">
        <v>7950</v>
      </c>
      <c r="F257"/>
      <c r="G257"/>
    </row>
    <row r="258" spans="1:7" x14ac:dyDescent="0.25">
      <c r="A258"/>
      <c r="B258" s="193">
        <v>45730</v>
      </c>
      <c r="C258" s="13" t="s">
        <v>215</v>
      </c>
      <c r="D258" s="14" t="s">
        <v>23</v>
      </c>
      <c r="E258" s="16">
        <v>56251</v>
      </c>
      <c r="F258"/>
      <c r="G258"/>
    </row>
    <row r="259" spans="1:7" x14ac:dyDescent="0.25">
      <c r="A259"/>
      <c r="B259" s="193">
        <v>45730</v>
      </c>
      <c r="C259" s="13" t="s">
        <v>216</v>
      </c>
      <c r="D259" s="14" t="s">
        <v>20</v>
      </c>
      <c r="E259" s="16">
        <v>10690</v>
      </c>
      <c r="F259"/>
      <c r="G259"/>
    </row>
    <row r="260" spans="1:7" x14ac:dyDescent="0.25">
      <c r="A260"/>
      <c r="B260" s="193">
        <v>45730</v>
      </c>
      <c r="C260" s="13" t="s">
        <v>217</v>
      </c>
      <c r="D260" s="14" t="s">
        <v>34</v>
      </c>
      <c r="E260" s="16">
        <v>250</v>
      </c>
      <c r="F260"/>
      <c r="G260"/>
    </row>
    <row r="261" spans="1:7" x14ac:dyDescent="0.25">
      <c r="A261"/>
      <c r="B261" s="193">
        <v>45730</v>
      </c>
      <c r="C261" s="13" t="s">
        <v>218</v>
      </c>
      <c r="D261" s="14" t="s">
        <v>20</v>
      </c>
      <c r="E261" s="16">
        <v>2016</v>
      </c>
      <c r="F261"/>
      <c r="G261"/>
    </row>
    <row r="262" spans="1:7" x14ac:dyDescent="0.25">
      <c r="A262"/>
      <c r="B262" s="193">
        <v>45730</v>
      </c>
      <c r="C262" s="13" t="s">
        <v>219</v>
      </c>
      <c r="D262" s="14" t="s">
        <v>34</v>
      </c>
      <c r="E262" s="16">
        <v>25</v>
      </c>
      <c r="F262"/>
      <c r="G262"/>
    </row>
    <row r="263" spans="1:7" x14ac:dyDescent="0.25">
      <c r="A263"/>
      <c r="B263" s="193">
        <v>45730</v>
      </c>
      <c r="C263" s="13" t="s">
        <v>220</v>
      </c>
      <c r="D263" s="14" t="s">
        <v>20</v>
      </c>
      <c r="E263" s="16">
        <v>1584</v>
      </c>
      <c r="F263"/>
      <c r="G263"/>
    </row>
    <row r="264" spans="1:7" x14ac:dyDescent="0.25">
      <c r="A264"/>
      <c r="B264" s="193">
        <v>45730</v>
      </c>
      <c r="C264" s="13" t="s">
        <v>221</v>
      </c>
      <c r="D264" s="14" t="s">
        <v>20</v>
      </c>
      <c r="E264" s="16">
        <v>1824</v>
      </c>
      <c r="F264"/>
      <c r="G264"/>
    </row>
    <row r="265" spans="1:7" x14ac:dyDescent="0.25">
      <c r="A265"/>
      <c r="B265" s="193">
        <v>45730</v>
      </c>
      <c r="C265" s="13" t="s">
        <v>222</v>
      </c>
      <c r="D265" s="14" t="s">
        <v>129</v>
      </c>
      <c r="E265" s="16">
        <v>2100</v>
      </c>
      <c r="F265"/>
      <c r="G265"/>
    </row>
    <row r="266" spans="1:7" x14ac:dyDescent="0.25">
      <c r="A266"/>
      <c r="B266" s="193">
        <v>45730</v>
      </c>
      <c r="C266" s="24" t="s">
        <v>223</v>
      </c>
      <c r="D266" s="25" t="s">
        <v>38</v>
      </c>
      <c r="E266" s="17">
        <v>661273.06000000006</v>
      </c>
      <c r="F266"/>
      <c r="G266"/>
    </row>
    <row r="267" spans="1:7" x14ac:dyDescent="0.25">
      <c r="A267"/>
      <c r="B267" s="193">
        <v>45730</v>
      </c>
      <c r="C267" s="13" t="s">
        <v>224</v>
      </c>
      <c r="D267" s="14" t="s">
        <v>19</v>
      </c>
      <c r="E267" s="16">
        <v>13455</v>
      </c>
      <c r="F267"/>
      <c r="G267"/>
    </row>
    <row r="268" spans="1:7" ht="17.25" x14ac:dyDescent="0.3">
      <c r="A268"/>
      <c r="B268" s="193">
        <v>45730</v>
      </c>
      <c r="C268" s="194" t="s">
        <v>225</v>
      </c>
      <c r="D268" s="14" t="s">
        <v>26</v>
      </c>
      <c r="E268" s="16">
        <v>5982</v>
      </c>
      <c r="F268"/>
      <c r="G268"/>
    </row>
    <row r="269" spans="1:7" x14ac:dyDescent="0.25">
      <c r="A269"/>
      <c r="B269" s="193">
        <v>45730</v>
      </c>
      <c r="C269" s="13" t="s">
        <v>226</v>
      </c>
      <c r="D269" s="14" t="s">
        <v>26</v>
      </c>
      <c r="E269" s="16">
        <v>6479</v>
      </c>
      <c r="F269"/>
      <c r="G269"/>
    </row>
    <row r="270" spans="1:7" x14ac:dyDescent="0.25">
      <c r="A270"/>
      <c r="B270" s="193">
        <v>45730</v>
      </c>
      <c r="C270" s="13" t="s">
        <v>227</v>
      </c>
      <c r="D270" s="14" t="s">
        <v>38</v>
      </c>
      <c r="E270" s="16">
        <v>15565</v>
      </c>
      <c r="F270"/>
      <c r="G270"/>
    </row>
    <row r="271" spans="1:7" x14ac:dyDescent="0.25">
      <c r="A271"/>
      <c r="B271" s="193">
        <v>45730</v>
      </c>
      <c r="C271" s="13" t="s">
        <v>228</v>
      </c>
      <c r="D271" s="14" t="s">
        <v>38</v>
      </c>
      <c r="E271" s="16">
        <v>8340</v>
      </c>
      <c r="F271"/>
      <c r="G271"/>
    </row>
    <row r="272" spans="1:7" x14ac:dyDescent="0.25">
      <c r="A272"/>
      <c r="B272" s="193">
        <v>45730</v>
      </c>
      <c r="C272" s="13" t="s">
        <v>229</v>
      </c>
      <c r="D272" s="14" t="s">
        <v>23</v>
      </c>
      <c r="E272" s="16">
        <v>1015</v>
      </c>
      <c r="F272"/>
      <c r="G272"/>
    </row>
    <row r="273" spans="1:7" x14ac:dyDescent="0.25">
      <c r="A273"/>
      <c r="B273" s="193">
        <v>45730</v>
      </c>
      <c r="C273" s="13" t="s">
        <v>230</v>
      </c>
      <c r="D273" s="14" t="s">
        <v>129</v>
      </c>
      <c r="E273" s="16">
        <v>6412</v>
      </c>
      <c r="F273"/>
      <c r="G273"/>
    </row>
    <row r="274" spans="1:7" x14ac:dyDescent="0.25">
      <c r="A274"/>
      <c r="B274" s="193">
        <v>45730</v>
      </c>
      <c r="C274" s="13" t="s">
        <v>231</v>
      </c>
      <c r="D274" s="14" t="s">
        <v>25</v>
      </c>
      <c r="E274" s="16">
        <v>5073</v>
      </c>
      <c r="F274"/>
      <c r="G274"/>
    </row>
    <row r="275" spans="1:7" x14ac:dyDescent="0.25">
      <c r="A275"/>
      <c r="B275" s="193">
        <v>45730</v>
      </c>
      <c r="C275" s="13" t="s">
        <v>232</v>
      </c>
      <c r="D275" s="14" t="s">
        <v>26</v>
      </c>
      <c r="E275" s="16">
        <v>8864</v>
      </c>
      <c r="F275"/>
      <c r="G275"/>
    </row>
    <row r="276" spans="1:7" x14ac:dyDescent="0.25">
      <c r="A276"/>
      <c r="B276" s="193">
        <v>45733</v>
      </c>
      <c r="C276" s="13" t="s">
        <v>233</v>
      </c>
      <c r="D276" s="14" t="s">
        <v>23</v>
      </c>
      <c r="E276" s="16">
        <v>112471</v>
      </c>
      <c r="F276"/>
      <c r="G276"/>
    </row>
    <row r="277" spans="1:7" x14ac:dyDescent="0.25">
      <c r="A277"/>
      <c r="B277" s="193">
        <v>45733</v>
      </c>
      <c r="C277" s="13" t="s">
        <v>234</v>
      </c>
      <c r="D277" s="14" t="s">
        <v>23</v>
      </c>
      <c r="E277" s="16">
        <v>11737.62</v>
      </c>
      <c r="F277"/>
      <c r="G277"/>
    </row>
    <row r="278" spans="1:7" x14ac:dyDescent="0.25">
      <c r="A278"/>
      <c r="B278" s="193">
        <v>45733</v>
      </c>
      <c r="C278" s="13" t="s">
        <v>235</v>
      </c>
      <c r="D278" s="14" t="s">
        <v>38</v>
      </c>
      <c r="E278" s="16">
        <v>264734.18</v>
      </c>
      <c r="F278"/>
      <c r="G278"/>
    </row>
    <row r="279" spans="1:7" x14ac:dyDescent="0.25">
      <c r="A279"/>
      <c r="B279" s="193">
        <v>45733</v>
      </c>
      <c r="C279" s="13" t="s">
        <v>146</v>
      </c>
      <c r="D279" s="14" t="s">
        <v>38</v>
      </c>
      <c r="E279" s="16">
        <v>10507680.300000001</v>
      </c>
      <c r="F279"/>
      <c r="G279"/>
    </row>
    <row r="280" spans="1:7" x14ac:dyDescent="0.25">
      <c r="A280"/>
      <c r="B280" s="193">
        <v>45733</v>
      </c>
      <c r="C280" s="13" t="s">
        <v>236</v>
      </c>
      <c r="D280" s="14" t="s">
        <v>23</v>
      </c>
      <c r="E280" s="16">
        <v>24075</v>
      </c>
      <c r="F280"/>
      <c r="G280"/>
    </row>
    <row r="281" spans="1:7" x14ac:dyDescent="0.25">
      <c r="A281"/>
      <c r="B281" s="193">
        <v>45733</v>
      </c>
      <c r="C281" s="13">
        <v>820020155</v>
      </c>
      <c r="D281" s="14" t="s">
        <v>38</v>
      </c>
      <c r="E281" s="16">
        <v>7586</v>
      </c>
      <c r="F281"/>
      <c r="G281"/>
    </row>
    <row r="282" spans="1:7" x14ac:dyDescent="0.25">
      <c r="A282"/>
      <c r="B282" s="193">
        <v>45733</v>
      </c>
      <c r="C282" s="13" t="s">
        <v>237</v>
      </c>
      <c r="D282" s="14" t="s">
        <v>34</v>
      </c>
      <c r="E282" s="16">
        <v>150</v>
      </c>
      <c r="F282"/>
      <c r="G282"/>
    </row>
    <row r="283" spans="1:7" x14ac:dyDescent="0.25">
      <c r="A283"/>
      <c r="B283" s="193">
        <v>45733</v>
      </c>
      <c r="C283" s="13" t="s">
        <v>238</v>
      </c>
      <c r="D283" s="14" t="s">
        <v>20</v>
      </c>
      <c r="E283" s="16">
        <v>1584</v>
      </c>
      <c r="F283"/>
      <c r="G283"/>
    </row>
    <row r="284" spans="1:7" x14ac:dyDescent="0.25">
      <c r="A284"/>
      <c r="B284" s="193">
        <v>45733</v>
      </c>
      <c r="C284" s="13" t="s">
        <v>239</v>
      </c>
      <c r="D284" s="14" t="s">
        <v>23</v>
      </c>
      <c r="E284" s="16">
        <v>42760</v>
      </c>
      <c r="F284"/>
      <c r="G284"/>
    </row>
    <row r="285" spans="1:7" x14ac:dyDescent="0.25">
      <c r="A285"/>
      <c r="B285" s="193">
        <v>45733</v>
      </c>
      <c r="C285" s="13" t="s">
        <v>240</v>
      </c>
      <c r="D285" s="14" t="s">
        <v>38</v>
      </c>
      <c r="E285" s="16">
        <v>12375</v>
      </c>
      <c r="F285"/>
      <c r="G285"/>
    </row>
    <row r="286" spans="1:7" x14ac:dyDescent="0.25">
      <c r="A286"/>
      <c r="B286" s="193">
        <v>45733</v>
      </c>
      <c r="C286" s="13" t="s">
        <v>241</v>
      </c>
      <c r="D286" s="14" t="s">
        <v>38</v>
      </c>
      <c r="E286" s="16">
        <v>12378</v>
      </c>
      <c r="F286"/>
      <c r="G286"/>
    </row>
    <row r="287" spans="1:7" x14ac:dyDescent="0.25">
      <c r="A287"/>
      <c r="B287" s="193">
        <v>45733</v>
      </c>
      <c r="C287" s="13" t="s">
        <v>242</v>
      </c>
      <c r="D287" s="14" t="s">
        <v>38</v>
      </c>
      <c r="E287" s="16">
        <v>8470</v>
      </c>
      <c r="F287"/>
      <c r="G287"/>
    </row>
    <row r="288" spans="1:7" x14ac:dyDescent="0.25">
      <c r="A288"/>
      <c r="B288" s="193">
        <v>45733</v>
      </c>
      <c r="C288" s="13" t="s">
        <v>243</v>
      </c>
      <c r="D288" s="14" t="s">
        <v>18</v>
      </c>
      <c r="E288" s="16">
        <v>2150</v>
      </c>
      <c r="F288"/>
      <c r="G288"/>
    </row>
    <row r="289" spans="1:7" x14ac:dyDescent="0.25">
      <c r="A289"/>
      <c r="B289" s="193">
        <v>45733</v>
      </c>
      <c r="C289" s="13" t="s">
        <v>244</v>
      </c>
      <c r="D289" s="14" t="s">
        <v>18</v>
      </c>
      <c r="E289" s="16">
        <v>1495</v>
      </c>
      <c r="F289"/>
      <c r="G289"/>
    </row>
    <row r="290" spans="1:7" x14ac:dyDescent="0.25">
      <c r="A290"/>
      <c r="B290" s="193">
        <v>45733</v>
      </c>
      <c r="C290" s="13" t="s">
        <v>245</v>
      </c>
      <c r="D290" s="14" t="s">
        <v>18</v>
      </c>
      <c r="E290" s="16">
        <v>1975</v>
      </c>
      <c r="F290"/>
      <c r="G290"/>
    </row>
    <row r="291" spans="1:7" x14ac:dyDescent="0.25">
      <c r="A291"/>
      <c r="B291" s="193">
        <v>45733</v>
      </c>
      <c r="C291" s="13" t="s">
        <v>246</v>
      </c>
      <c r="D291" s="14" t="s">
        <v>25</v>
      </c>
      <c r="E291" s="16">
        <v>20027</v>
      </c>
      <c r="F291"/>
      <c r="G291"/>
    </row>
    <row r="292" spans="1:7" x14ac:dyDescent="0.25">
      <c r="A292"/>
      <c r="B292" s="193">
        <v>45733</v>
      </c>
      <c r="C292" s="13" t="s">
        <v>247</v>
      </c>
      <c r="D292" s="14" t="s">
        <v>129</v>
      </c>
      <c r="E292" s="16">
        <v>14908</v>
      </c>
      <c r="F292"/>
      <c r="G292"/>
    </row>
    <row r="293" spans="1:7" x14ac:dyDescent="0.25">
      <c r="A293"/>
      <c r="B293" s="193">
        <v>45734</v>
      </c>
      <c r="C293" s="13" t="s">
        <v>248</v>
      </c>
      <c r="D293" s="14" t="s">
        <v>23</v>
      </c>
      <c r="E293" s="16">
        <v>124760</v>
      </c>
      <c r="F293"/>
      <c r="G293"/>
    </row>
    <row r="294" spans="1:7" x14ac:dyDescent="0.25">
      <c r="A294"/>
      <c r="B294" s="193">
        <v>45734</v>
      </c>
      <c r="C294" s="13" t="s">
        <v>249</v>
      </c>
      <c r="D294" s="14" t="s">
        <v>26</v>
      </c>
      <c r="E294" s="16">
        <v>400</v>
      </c>
      <c r="F294"/>
      <c r="G294"/>
    </row>
    <row r="295" spans="1:7" x14ac:dyDescent="0.25">
      <c r="A295"/>
      <c r="B295" s="193">
        <v>45734</v>
      </c>
      <c r="C295" s="13" t="s">
        <v>250</v>
      </c>
      <c r="D295" s="14" t="s">
        <v>19</v>
      </c>
      <c r="E295" s="16">
        <v>7516</v>
      </c>
      <c r="F295"/>
      <c r="G295"/>
    </row>
    <row r="296" spans="1:7" x14ac:dyDescent="0.25">
      <c r="A296"/>
      <c r="B296" s="193">
        <v>45734</v>
      </c>
      <c r="C296" s="13">
        <v>50238</v>
      </c>
      <c r="D296" s="14" t="s">
        <v>38</v>
      </c>
      <c r="E296" s="16">
        <v>2</v>
      </c>
      <c r="F296"/>
      <c r="G296"/>
    </row>
    <row r="297" spans="1:7" x14ac:dyDescent="0.25">
      <c r="A297"/>
      <c r="B297" s="193">
        <v>45734</v>
      </c>
      <c r="C297" s="13" t="s">
        <v>251</v>
      </c>
      <c r="D297" s="14" t="s">
        <v>38</v>
      </c>
      <c r="E297" s="16">
        <v>13514</v>
      </c>
      <c r="F297"/>
      <c r="G297"/>
    </row>
    <row r="298" spans="1:7" x14ac:dyDescent="0.25">
      <c r="A298"/>
      <c r="B298" s="193">
        <v>45734</v>
      </c>
      <c r="C298" s="13" t="s">
        <v>252</v>
      </c>
      <c r="D298" s="14" t="s">
        <v>38</v>
      </c>
      <c r="E298" s="16">
        <v>10211</v>
      </c>
      <c r="F298"/>
      <c r="G298"/>
    </row>
    <row r="299" spans="1:7" x14ac:dyDescent="0.25">
      <c r="A299"/>
      <c r="B299" s="193">
        <v>45734</v>
      </c>
      <c r="C299" s="13" t="s">
        <v>253</v>
      </c>
      <c r="D299" s="14" t="s">
        <v>20</v>
      </c>
      <c r="E299" s="16">
        <v>336</v>
      </c>
      <c r="F299"/>
      <c r="G299"/>
    </row>
    <row r="300" spans="1:7" x14ac:dyDescent="0.25">
      <c r="A300"/>
      <c r="B300" s="193">
        <v>45734</v>
      </c>
      <c r="C300" s="13" t="s">
        <v>254</v>
      </c>
      <c r="D300" s="14" t="s">
        <v>20</v>
      </c>
      <c r="E300" s="16">
        <v>2510</v>
      </c>
      <c r="F300"/>
      <c r="G300"/>
    </row>
    <row r="301" spans="1:7" x14ac:dyDescent="0.25">
      <c r="A301"/>
      <c r="B301" s="193">
        <v>45734</v>
      </c>
      <c r="C301" s="13" t="s">
        <v>255</v>
      </c>
      <c r="D301" s="14" t="s">
        <v>20</v>
      </c>
      <c r="E301" s="16">
        <v>5525</v>
      </c>
      <c r="F301"/>
      <c r="G301"/>
    </row>
    <row r="302" spans="1:7" x14ac:dyDescent="0.25">
      <c r="A302"/>
      <c r="B302" s="193">
        <v>45734</v>
      </c>
      <c r="C302" s="13" t="s">
        <v>256</v>
      </c>
      <c r="D302" s="14" t="s">
        <v>20</v>
      </c>
      <c r="E302" s="16">
        <v>6275</v>
      </c>
      <c r="F302"/>
      <c r="G302"/>
    </row>
    <row r="303" spans="1:7" x14ac:dyDescent="0.25">
      <c r="A303"/>
      <c r="B303" s="193">
        <v>45734</v>
      </c>
      <c r="C303" s="13" t="s">
        <v>257</v>
      </c>
      <c r="D303" s="14" t="s">
        <v>20</v>
      </c>
      <c r="E303" s="16">
        <v>6275</v>
      </c>
      <c r="F303"/>
      <c r="G303"/>
    </row>
    <row r="304" spans="1:7" x14ac:dyDescent="0.25">
      <c r="A304"/>
      <c r="B304" s="193">
        <v>45734</v>
      </c>
      <c r="C304" s="13" t="s">
        <v>258</v>
      </c>
      <c r="D304" s="14" t="s">
        <v>34</v>
      </c>
      <c r="E304" s="16">
        <v>125</v>
      </c>
      <c r="F304"/>
      <c r="G304"/>
    </row>
    <row r="305" spans="1:7" x14ac:dyDescent="0.25">
      <c r="A305"/>
      <c r="B305" s="193">
        <v>45734</v>
      </c>
      <c r="C305" s="13" t="s">
        <v>259</v>
      </c>
      <c r="D305" s="14" t="s">
        <v>34</v>
      </c>
      <c r="E305" s="16">
        <v>450</v>
      </c>
      <c r="F305"/>
      <c r="G305"/>
    </row>
    <row r="306" spans="1:7" x14ac:dyDescent="0.25">
      <c r="A306"/>
      <c r="B306" s="193">
        <v>45734</v>
      </c>
      <c r="C306" s="13" t="s">
        <v>260</v>
      </c>
      <c r="D306" s="14" t="s">
        <v>34</v>
      </c>
      <c r="E306" s="16">
        <v>100268.6</v>
      </c>
      <c r="F306"/>
      <c r="G306"/>
    </row>
    <row r="307" spans="1:7" x14ac:dyDescent="0.25">
      <c r="A307"/>
      <c r="B307" s="193">
        <v>45734</v>
      </c>
      <c r="C307" s="13" t="s">
        <v>261</v>
      </c>
      <c r="D307" s="14" t="s">
        <v>129</v>
      </c>
      <c r="E307" s="16">
        <v>150</v>
      </c>
      <c r="F307"/>
      <c r="G307"/>
    </row>
    <row r="308" spans="1:7" x14ac:dyDescent="0.25">
      <c r="A308"/>
      <c r="B308" s="193">
        <v>45735</v>
      </c>
      <c r="C308" s="13" t="s">
        <v>262</v>
      </c>
      <c r="D308" s="14" t="s">
        <v>38</v>
      </c>
      <c r="E308" s="16">
        <v>2964506.37</v>
      </c>
      <c r="F308"/>
      <c r="G308"/>
    </row>
    <row r="309" spans="1:7" x14ac:dyDescent="0.25">
      <c r="A309"/>
      <c r="B309" s="193">
        <v>45735</v>
      </c>
      <c r="C309" s="13" t="s">
        <v>263</v>
      </c>
      <c r="D309" s="14" t="s">
        <v>23</v>
      </c>
      <c r="E309" s="16">
        <v>193176.94</v>
      </c>
      <c r="F309"/>
      <c r="G309"/>
    </row>
    <row r="310" spans="1:7" x14ac:dyDescent="0.25">
      <c r="A310"/>
      <c r="B310" s="193">
        <v>45735</v>
      </c>
      <c r="C310" s="13" t="s">
        <v>264</v>
      </c>
      <c r="D310" s="14" t="s">
        <v>23</v>
      </c>
      <c r="E310" s="16">
        <v>125530</v>
      </c>
      <c r="F310"/>
      <c r="G310"/>
    </row>
    <row r="311" spans="1:7" x14ac:dyDescent="0.25">
      <c r="A311"/>
      <c r="B311" s="193">
        <v>45735</v>
      </c>
      <c r="C311" s="13" t="s">
        <v>265</v>
      </c>
      <c r="D311" s="14" t="s">
        <v>19</v>
      </c>
      <c r="E311" s="16">
        <v>490</v>
      </c>
      <c r="F311"/>
      <c r="G311"/>
    </row>
    <row r="312" spans="1:7" x14ac:dyDescent="0.25">
      <c r="A312"/>
      <c r="B312" s="193">
        <v>45735</v>
      </c>
      <c r="C312" s="13" t="s">
        <v>266</v>
      </c>
      <c r="D312" s="14" t="s">
        <v>27</v>
      </c>
      <c r="E312" s="16">
        <v>4300</v>
      </c>
      <c r="F312"/>
      <c r="G312"/>
    </row>
    <row r="313" spans="1:7" x14ac:dyDescent="0.25">
      <c r="A313"/>
      <c r="B313" s="193">
        <v>45735</v>
      </c>
      <c r="C313" s="13" t="s">
        <v>267</v>
      </c>
      <c r="D313" s="14" t="s">
        <v>38</v>
      </c>
      <c r="E313" s="16">
        <v>13634</v>
      </c>
      <c r="F313"/>
      <c r="G313"/>
    </row>
    <row r="314" spans="1:7" x14ac:dyDescent="0.25">
      <c r="A314"/>
      <c r="B314" s="193">
        <v>45735</v>
      </c>
      <c r="C314" s="13" t="s">
        <v>268</v>
      </c>
      <c r="D314" s="14" t="s">
        <v>38</v>
      </c>
      <c r="E314" s="16">
        <v>9255</v>
      </c>
      <c r="F314"/>
      <c r="G314"/>
    </row>
    <row r="315" spans="1:7" x14ac:dyDescent="0.25">
      <c r="A315"/>
      <c r="B315" s="193">
        <v>45735</v>
      </c>
      <c r="C315" s="13" t="s">
        <v>269</v>
      </c>
      <c r="D315" s="14" t="s">
        <v>37</v>
      </c>
      <c r="E315" s="16">
        <v>77560</v>
      </c>
      <c r="F315"/>
      <c r="G315"/>
    </row>
    <row r="316" spans="1:7" x14ac:dyDescent="0.25">
      <c r="A316"/>
      <c r="B316" s="193">
        <v>45735</v>
      </c>
      <c r="C316" s="13" t="s">
        <v>270</v>
      </c>
      <c r="D316" s="14" t="s">
        <v>34</v>
      </c>
      <c r="E316" s="16">
        <v>1525</v>
      </c>
      <c r="F316"/>
      <c r="G316"/>
    </row>
    <row r="317" spans="1:7" x14ac:dyDescent="0.25">
      <c r="A317"/>
      <c r="B317" s="193">
        <v>45735</v>
      </c>
      <c r="C317" s="13" t="s">
        <v>271</v>
      </c>
      <c r="D317" s="14" t="s">
        <v>34</v>
      </c>
      <c r="E317" s="16">
        <v>1059.77</v>
      </c>
      <c r="F317"/>
      <c r="G317"/>
    </row>
    <row r="318" spans="1:7" x14ac:dyDescent="0.25">
      <c r="A318"/>
      <c r="B318" s="193">
        <v>45735</v>
      </c>
      <c r="C318" s="13" t="s">
        <v>272</v>
      </c>
      <c r="D318" s="14" t="s">
        <v>129</v>
      </c>
      <c r="E318" s="16">
        <v>850</v>
      </c>
      <c r="F318"/>
      <c r="G318"/>
    </row>
    <row r="319" spans="1:7" x14ac:dyDescent="0.25">
      <c r="A319"/>
      <c r="B319" s="193">
        <v>45736</v>
      </c>
      <c r="C319" s="13" t="s">
        <v>273</v>
      </c>
      <c r="D319" s="14" t="s">
        <v>23</v>
      </c>
      <c r="E319" s="16">
        <v>17460</v>
      </c>
      <c r="F319"/>
      <c r="G319"/>
    </row>
    <row r="320" spans="1:7" x14ac:dyDescent="0.25">
      <c r="A320"/>
      <c r="B320" s="193">
        <v>45736</v>
      </c>
      <c r="C320" s="13" t="s">
        <v>274</v>
      </c>
      <c r="D320" s="14" t="s">
        <v>23</v>
      </c>
      <c r="E320" s="16">
        <v>188765</v>
      </c>
      <c r="F320"/>
      <c r="G320"/>
    </row>
    <row r="321" spans="1:7" x14ac:dyDescent="0.25">
      <c r="A321"/>
      <c r="B321" s="193">
        <v>45736</v>
      </c>
      <c r="C321" s="13" t="s">
        <v>275</v>
      </c>
      <c r="D321" s="14" t="s">
        <v>38</v>
      </c>
      <c r="E321" s="16">
        <v>14177</v>
      </c>
      <c r="F321"/>
      <c r="G321"/>
    </row>
    <row r="322" spans="1:7" x14ac:dyDescent="0.25">
      <c r="A322"/>
      <c r="B322" s="193">
        <v>45736</v>
      </c>
      <c r="C322" s="13" t="s">
        <v>276</v>
      </c>
      <c r="D322" s="14" t="s">
        <v>38</v>
      </c>
      <c r="E322" s="16">
        <v>3000</v>
      </c>
      <c r="F322"/>
      <c r="G322"/>
    </row>
    <row r="323" spans="1:7" x14ac:dyDescent="0.25">
      <c r="A323"/>
      <c r="B323" s="193">
        <v>45736</v>
      </c>
      <c r="C323" s="13" t="s">
        <v>277</v>
      </c>
      <c r="D323" s="14" t="s">
        <v>38</v>
      </c>
      <c r="E323" s="16">
        <v>1000</v>
      </c>
      <c r="F323"/>
      <c r="G323"/>
    </row>
    <row r="324" spans="1:7" x14ac:dyDescent="0.25">
      <c r="A324"/>
      <c r="B324" s="193">
        <v>45736</v>
      </c>
      <c r="C324" s="13" t="s">
        <v>278</v>
      </c>
      <c r="D324" s="14" t="s">
        <v>38</v>
      </c>
      <c r="E324" s="16">
        <v>8741</v>
      </c>
      <c r="F324"/>
      <c r="G324"/>
    </row>
    <row r="325" spans="1:7" x14ac:dyDescent="0.25">
      <c r="A325"/>
      <c r="B325" s="193">
        <v>45736</v>
      </c>
      <c r="C325" s="13" t="s">
        <v>279</v>
      </c>
      <c r="D325" s="14" t="s">
        <v>18</v>
      </c>
      <c r="E325" s="16">
        <v>1980</v>
      </c>
      <c r="F325"/>
      <c r="G325"/>
    </row>
    <row r="326" spans="1:7" x14ac:dyDescent="0.25">
      <c r="A326"/>
      <c r="B326" s="193">
        <v>45736</v>
      </c>
      <c r="C326" s="13" t="s">
        <v>280</v>
      </c>
      <c r="D326" s="14" t="s">
        <v>18</v>
      </c>
      <c r="E326" s="16">
        <v>3068</v>
      </c>
      <c r="F326"/>
      <c r="G326"/>
    </row>
    <row r="327" spans="1:7" x14ac:dyDescent="0.25">
      <c r="A327"/>
      <c r="B327" s="193">
        <v>45736</v>
      </c>
      <c r="C327" s="13" t="s">
        <v>281</v>
      </c>
      <c r="D327" s="14" t="s">
        <v>129</v>
      </c>
      <c r="E327" s="16">
        <v>150</v>
      </c>
      <c r="F327"/>
      <c r="G327"/>
    </row>
    <row r="328" spans="1:7" x14ac:dyDescent="0.25">
      <c r="A328"/>
      <c r="B328" s="193">
        <v>45737</v>
      </c>
      <c r="C328" s="13" t="s">
        <v>282</v>
      </c>
      <c r="D328" s="14" t="s">
        <v>23</v>
      </c>
      <c r="E328" s="16">
        <v>89605</v>
      </c>
      <c r="F328"/>
      <c r="G328"/>
    </row>
    <row r="329" spans="1:7" x14ac:dyDescent="0.25">
      <c r="A329"/>
      <c r="B329" s="193">
        <v>45737</v>
      </c>
      <c r="C329" s="13" t="s">
        <v>283</v>
      </c>
      <c r="D329" s="14" t="s">
        <v>23</v>
      </c>
      <c r="E329" s="16">
        <v>199440</v>
      </c>
      <c r="F329"/>
      <c r="G329"/>
    </row>
    <row r="330" spans="1:7" x14ac:dyDescent="0.25">
      <c r="A330"/>
      <c r="B330" s="193">
        <v>45737</v>
      </c>
      <c r="C330" s="13" t="s">
        <v>284</v>
      </c>
      <c r="D330" s="14" t="s">
        <v>26</v>
      </c>
      <c r="E330" s="16">
        <v>69822</v>
      </c>
      <c r="F330"/>
      <c r="G330"/>
    </row>
    <row r="331" spans="1:7" x14ac:dyDescent="0.25">
      <c r="A331"/>
      <c r="B331" s="193">
        <v>45737</v>
      </c>
      <c r="C331" s="13" t="s">
        <v>285</v>
      </c>
      <c r="D331" s="14" t="s">
        <v>26</v>
      </c>
      <c r="E331" s="16">
        <v>465360</v>
      </c>
      <c r="F331"/>
      <c r="G331"/>
    </row>
    <row r="332" spans="1:7" x14ac:dyDescent="0.25">
      <c r="A332"/>
      <c r="B332" s="193">
        <v>45737</v>
      </c>
      <c r="C332" s="13" t="s">
        <v>286</v>
      </c>
      <c r="D332" s="14" t="s">
        <v>34</v>
      </c>
      <c r="E332" s="16">
        <v>8818</v>
      </c>
      <c r="F332"/>
      <c r="G332"/>
    </row>
    <row r="333" spans="1:7" x14ac:dyDescent="0.25">
      <c r="A333"/>
      <c r="B333" s="193">
        <v>45737</v>
      </c>
      <c r="C333" s="13" t="s">
        <v>287</v>
      </c>
      <c r="D333" s="14" t="s">
        <v>38</v>
      </c>
      <c r="E333" s="16">
        <v>7701</v>
      </c>
      <c r="F333"/>
      <c r="G333"/>
    </row>
    <row r="334" spans="1:7" x14ac:dyDescent="0.25">
      <c r="A334"/>
      <c r="B334" s="193">
        <v>45737</v>
      </c>
      <c r="C334" s="13" t="s">
        <v>288</v>
      </c>
      <c r="D334" s="14" t="s">
        <v>38</v>
      </c>
      <c r="E334" s="16">
        <v>13098</v>
      </c>
      <c r="F334"/>
      <c r="G334"/>
    </row>
    <row r="335" spans="1:7" x14ac:dyDescent="0.25">
      <c r="A335"/>
      <c r="B335" s="193">
        <v>45737</v>
      </c>
      <c r="C335" s="13" t="s">
        <v>289</v>
      </c>
      <c r="D335" s="14" t="s">
        <v>129</v>
      </c>
      <c r="E335" s="16">
        <v>888</v>
      </c>
      <c r="F335"/>
      <c r="G335"/>
    </row>
    <row r="336" spans="1:7" x14ac:dyDescent="0.25">
      <c r="A336"/>
      <c r="B336" s="193">
        <v>45737</v>
      </c>
      <c r="C336" s="13" t="s">
        <v>290</v>
      </c>
      <c r="D336" s="14" t="s">
        <v>129</v>
      </c>
      <c r="E336" s="16">
        <v>101</v>
      </c>
      <c r="F336"/>
      <c r="G336"/>
    </row>
    <row r="337" spans="1:7" x14ac:dyDescent="0.25">
      <c r="A337"/>
      <c r="B337" s="193">
        <v>45737</v>
      </c>
      <c r="C337" s="13" t="s">
        <v>291</v>
      </c>
      <c r="D337" s="14" t="s">
        <v>25</v>
      </c>
      <c r="E337" s="16">
        <v>4021</v>
      </c>
      <c r="F337"/>
      <c r="G337"/>
    </row>
    <row r="338" spans="1:7" x14ac:dyDescent="0.25">
      <c r="A338"/>
      <c r="B338" s="193">
        <v>45740</v>
      </c>
      <c r="C338" s="13" t="s">
        <v>292</v>
      </c>
      <c r="D338" s="14" t="s">
        <v>38</v>
      </c>
      <c r="E338" s="16">
        <v>8007133.7199999997</v>
      </c>
      <c r="F338"/>
      <c r="G338"/>
    </row>
    <row r="339" spans="1:7" x14ac:dyDescent="0.25">
      <c r="A339"/>
      <c r="B339" s="193">
        <v>45740</v>
      </c>
      <c r="C339" s="13" t="s">
        <v>293</v>
      </c>
      <c r="D339" s="14" t="s">
        <v>23</v>
      </c>
      <c r="E339" s="16">
        <v>156474.49</v>
      </c>
      <c r="F339"/>
      <c r="G339"/>
    </row>
    <row r="340" spans="1:7" x14ac:dyDescent="0.25">
      <c r="A340"/>
      <c r="B340" s="193">
        <v>45740</v>
      </c>
      <c r="C340" s="13" t="s">
        <v>294</v>
      </c>
      <c r="D340" s="14" t="s">
        <v>23</v>
      </c>
      <c r="E340" s="16">
        <v>4085</v>
      </c>
      <c r="F340"/>
      <c r="G340"/>
    </row>
    <row r="341" spans="1:7" x14ac:dyDescent="0.25">
      <c r="A341"/>
      <c r="B341" s="193">
        <v>45740</v>
      </c>
      <c r="C341" s="13" t="s">
        <v>295</v>
      </c>
      <c r="D341" s="14" t="s">
        <v>23</v>
      </c>
      <c r="E341" s="16">
        <v>132321</v>
      </c>
      <c r="F341"/>
      <c r="G341"/>
    </row>
    <row r="342" spans="1:7" x14ac:dyDescent="0.25">
      <c r="A342"/>
      <c r="B342" s="193">
        <v>45740</v>
      </c>
      <c r="C342" s="13" t="s">
        <v>296</v>
      </c>
      <c r="D342" s="14" t="s">
        <v>23</v>
      </c>
      <c r="E342" s="16">
        <v>49918</v>
      </c>
      <c r="F342"/>
      <c r="G342"/>
    </row>
    <row r="343" spans="1:7" x14ac:dyDescent="0.25">
      <c r="A343"/>
      <c r="B343" s="193">
        <v>45740</v>
      </c>
      <c r="C343" s="13" t="s">
        <v>297</v>
      </c>
      <c r="D343" s="14" t="s">
        <v>34</v>
      </c>
      <c r="E343" s="16">
        <v>900</v>
      </c>
      <c r="F343"/>
      <c r="G343"/>
    </row>
    <row r="344" spans="1:7" x14ac:dyDescent="0.25">
      <c r="A344"/>
      <c r="B344" s="193">
        <v>45740</v>
      </c>
      <c r="C344" s="13" t="s">
        <v>298</v>
      </c>
      <c r="D344" s="14" t="s">
        <v>34</v>
      </c>
      <c r="E344" s="16">
        <v>800</v>
      </c>
      <c r="F344"/>
      <c r="G344"/>
    </row>
    <row r="345" spans="1:7" x14ac:dyDescent="0.25">
      <c r="A345"/>
      <c r="B345" s="193">
        <v>45740</v>
      </c>
      <c r="C345" s="13" t="s">
        <v>299</v>
      </c>
      <c r="D345" s="14" t="s">
        <v>18</v>
      </c>
      <c r="E345" s="16">
        <v>2115</v>
      </c>
      <c r="F345"/>
      <c r="G345"/>
    </row>
    <row r="346" spans="1:7" ht="24" customHeight="1" x14ac:dyDescent="0.25">
      <c r="A346"/>
      <c r="B346" s="193">
        <v>45740</v>
      </c>
      <c r="C346" s="13" t="s">
        <v>300</v>
      </c>
      <c r="D346" s="14" t="s">
        <v>18</v>
      </c>
      <c r="E346" s="16">
        <v>1720</v>
      </c>
      <c r="F346"/>
      <c r="G346"/>
    </row>
    <row r="347" spans="1:7" x14ac:dyDescent="0.25">
      <c r="A347"/>
      <c r="B347" s="193">
        <v>45740</v>
      </c>
      <c r="C347" s="13" t="s">
        <v>301</v>
      </c>
      <c r="D347" s="14" t="s">
        <v>19</v>
      </c>
      <c r="E347" s="16">
        <v>25422</v>
      </c>
      <c r="F347"/>
      <c r="G347"/>
    </row>
    <row r="348" spans="1:7" x14ac:dyDescent="0.25">
      <c r="A348"/>
      <c r="B348" s="193">
        <v>45740</v>
      </c>
      <c r="C348" s="13" t="s">
        <v>302</v>
      </c>
      <c r="D348" s="14" t="s">
        <v>38</v>
      </c>
      <c r="E348" s="16">
        <v>10191</v>
      </c>
      <c r="F348"/>
      <c r="G348"/>
    </row>
    <row r="349" spans="1:7" x14ac:dyDescent="0.25">
      <c r="A349"/>
      <c r="B349" s="193">
        <v>45740</v>
      </c>
      <c r="C349" s="13" t="s">
        <v>303</v>
      </c>
      <c r="D349" s="14" t="s">
        <v>38</v>
      </c>
      <c r="E349" s="16">
        <v>9370</v>
      </c>
      <c r="F349"/>
      <c r="G349"/>
    </row>
    <row r="350" spans="1:7" x14ac:dyDescent="0.25">
      <c r="A350"/>
      <c r="B350" s="193">
        <v>45740</v>
      </c>
      <c r="C350" s="13" t="s">
        <v>304</v>
      </c>
      <c r="D350" s="14" t="s">
        <v>38</v>
      </c>
      <c r="E350" s="16">
        <v>8527</v>
      </c>
      <c r="F350"/>
      <c r="G350"/>
    </row>
    <row r="351" spans="1:7" x14ac:dyDescent="0.25">
      <c r="A351"/>
      <c r="B351" s="193">
        <v>45740</v>
      </c>
      <c r="C351" s="13" t="s">
        <v>305</v>
      </c>
      <c r="D351" s="14" t="s">
        <v>34</v>
      </c>
      <c r="E351" s="16">
        <v>77560</v>
      </c>
      <c r="F351"/>
      <c r="G351"/>
    </row>
    <row r="352" spans="1:7" x14ac:dyDescent="0.25">
      <c r="A352"/>
      <c r="B352" s="193">
        <v>45740</v>
      </c>
      <c r="C352" s="13" t="s">
        <v>306</v>
      </c>
      <c r="D352" s="14" t="s">
        <v>18</v>
      </c>
      <c r="E352" s="16">
        <v>2205</v>
      </c>
      <c r="F352"/>
      <c r="G352"/>
    </row>
    <row r="353" spans="1:7" x14ac:dyDescent="0.25">
      <c r="A353"/>
      <c r="B353" s="193">
        <v>45740</v>
      </c>
      <c r="C353" s="13" t="s">
        <v>307</v>
      </c>
      <c r="D353" s="14" t="s">
        <v>18</v>
      </c>
      <c r="E353" s="16">
        <v>2075</v>
      </c>
      <c r="F353"/>
      <c r="G353"/>
    </row>
    <row r="354" spans="1:7" x14ac:dyDescent="0.25">
      <c r="A354"/>
      <c r="B354" s="193">
        <v>45740</v>
      </c>
      <c r="C354" s="13" t="s">
        <v>308</v>
      </c>
      <c r="D354" s="14" t="s">
        <v>18</v>
      </c>
      <c r="E354" s="16">
        <v>2070</v>
      </c>
      <c r="F354"/>
      <c r="G354"/>
    </row>
    <row r="355" spans="1:7" x14ac:dyDescent="0.25">
      <c r="A355"/>
      <c r="B355" s="193">
        <v>45740</v>
      </c>
      <c r="C355" s="13" t="s">
        <v>309</v>
      </c>
      <c r="D355" s="14" t="s">
        <v>18</v>
      </c>
      <c r="E355" s="16">
        <v>1325</v>
      </c>
      <c r="F355"/>
      <c r="G355"/>
    </row>
    <row r="356" spans="1:7" x14ac:dyDescent="0.25">
      <c r="A356"/>
      <c r="B356" s="193">
        <v>45740</v>
      </c>
      <c r="C356" s="13" t="s">
        <v>310</v>
      </c>
      <c r="D356" s="14" t="s">
        <v>38</v>
      </c>
      <c r="E356" s="16">
        <v>18793</v>
      </c>
      <c r="F356"/>
      <c r="G356"/>
    </row>
    <row r="357" spans="1:7" x14ac:dyDescent="0.25">
      <c r="A357"/>
      <c r="B357" s="193">
        <v>45740</v>
      </c>
      <c r="C357" s="13" t="s">
        <v>311</v>
      </c>
      <c r="D357" s="14" t="s">
        <v>129</v>
      </c>
      <c r="E357" s="16">
        <v>6034</v>
      </c>
      <c r="F357"/>
      <c r="G357"/>
    </row>
    <row r="358" spans="1:7" x14ac:dyDescent="0.25">
      <c r="A358"/>
      <c r="B358" s="193">
        <v>45740</v>
      </c>
      <c r="C358" s="13" t="s">
        <v>312</v>
      </c>
      <c r="D358" s="14" t="s">
        <v>25</v>
      </c>
      <c r="E358" s="16">
        <v>3325</v>
      </c>
      <c r="F358"/>
      <c r="G358"/>
    </row>
    <row r="359" spans="1:7" x14ac:dyDescent="0.25">
      <c r="A359"/>
      <c r="B359" s="193">
        <v>45741</v>
      </c>
      <c r="C359" s="13" t="s">
        <v>313</v>
      </c>
      <c r="D359" s="14" t="s">
        <v>23</v>
      </c>
      <c r="E359" s="16">
        <v>34565</v>
      </c>
      <c r="F359"/>
      <c r="G359"/>
    </row>
    <row r="360" spans="1:7" x14ac:dyDescent="0.25">
      <c r="A360"/>
      <c r="B360" s="193">
        <v>45741</v>
      </c>
      <c r="C360" s="13" t="s">
        <v>314</v>
      </c>
      <c r="D360" s="14" t="s">
        <v>19</v>
      </c>
      <c r="E360" s="16">
        <v>2594</v>
      </c>
      <c r="F360"/>
      <c r="G360"/>
    </row>
    <row r="361" spans="1:7" ht="15.75" customHeight="1" x14ac:dyDescent="0.25">
      <c r="A361"/>
      <c r="B361" s="193">
        <v>45741</v>
      </c>
      <c r="C361" s="13" t="s">
        <v>315</v>
      </c>
      <c r="D361" s="14" t="s">
        <v>23</v>
      </c>
      <c r="E361" s="16">
        <v>625</v>
      </c>
      <c r="F361"/>
      <c r="G361"/>
    </row>
    <row r="362" spans="1:7" x14ac:dyDescent="0.25">
      <c r="A362"/>
      <c r="B362" s="193">
        <v>45741</v>
      </c>
      <c r="C362" s="13" t="s">
        <v>316</v>
      </c>
      <c r="D362" s="14" t="s">
        <v>129</v>
      </c>
      <c r="E362" s="16">
        <v>2100</v>
      </c>
      <c r="F362"/>
      <c r="G362"/>
    </row>
    <row r="363" spans="1:7" x14ac:dyDescent="0.25">
      <c r="A363"/>
      <c r="B363" s="193">
        <v>45741</v>
      </c>
      <c r="C363" s="13" t="s">
        <v>317</v>
      </c>
      <c r="D363" s="14" t="s">
        <v>26</v>
      </c>
      <c r="E363" s="16">
        <v>2250</v>
      </c>
      <c r="F363"/>
      <c r="G363"/>
    </row>
    <row r="364" spans="1:7" x14ac:dyDescent="0.25">
      <c r="A364"/>
      <c r="B364" s="193">
        <v>45741</v>
      </c>
      <c r="C364" s="13" t="s">
        <v>318</v>
      </c>
      <c r="D364" s="14" t="s">
        <v>26</v>
      </c>
      <c r="E364" s="16">
        <v>1950</v>
      </c>
      <c r="F364"/>
      <c r="G364"/>
    </row>
    <row r="365" spans="1:7" x14ac:dyDescent="0.25">
      <c r="A365"/>
      <c r="B365" s="193">
        <v>45741</v>
      </c>
      <c r="C365" s="13" t="s">
        <v>319</v>
      </c>
      <c r="D365" s="14" t="s">
        <v>129</v>
      </c>
      <c r="E365" s="16">
        <v>300</v>
      </c>
      <c r="F365"/>
      <c r="G365"/>
    </row>
    <row r="366" spans="1:7" x14ac:dyDescent="0.25">
      <c r="A366"/>
      <c r="B366" s="193">
        <v>45741</v>
      </c>
      <c r="C366" s="13" t="s">
        <v>320</v>
      </c>
      <c r="D366" s="14" t="s">
        <v>26</v>
      </c>
      <c r="E366" s="16">
        <v>300</v>
      </c>
      <c r="F366"/>
      <c r="G366"/>
    </row>
    <row r="367" spans="1:7" x14ac:dyDescent="0.25">
      <c r="A367"/>
      <c r="B367" s="193">
        <v>45741</v>
      </c>
      <c r="C367" s="13" t="s">
        <v>321</v>
      </c>
      <c r="D367" s="14" t="s">
        <v>38</v>
      </c>
      <c r="E367" s="16">
        <v>12839</v>
      </c>
      <c r="F367"/>
      <c r="G367"/>
    </row>
    <row r="368" spans="1:7" x14ac:dyDescent="0.25">
      <c r="A368"/>
      <c r="B368" s="193">
        <v>45741</v>
      </c>
      <c r="C368" s="13" t="s">
        <v>322</v>
      </c>
      <c r="D368" s="14" t="s">
        <v>38</v>
      </c>
      <c r="E368" s="16">
        <v>8141</v>
      </c>
      <c r="F368"/>
      <c r="G368"/>
    </row>
    <row r="369" spans="1:7" x14ac:dyDescent="0.25">
      <c r="A369"/>
      <c r="B369" s="193">
        <v>45741</v>
      </c>
      <c r="C369" s="13" t="s">
        <v>323</v>
      </c>
      <c r="D369" s="14" t="s">
        <v>26</v>
      </c>
      <c r="E369" s="16">
        <v>300</v>
      </c>
      <c r="F369"/>
      <c r="G369"/>
    </row>
    <row r="370" spans="1:7" x14ac:dyDescent="0.25">
      <c r="A370"/>
      <c r="B370" s="193">
        <v>45742</v>
      </c>
      <c r="C370" s="13" t="s">
        <v>324</v>
      </c>
      <c r="D370" s="14" t="s">
        <v>23</v>
      </c>
      <c r="E370" s="16">
        <v>207390</v>
      </c>
      <c r="F370"/>
      <c r="G370"/>
    </row>
    <row r="371" spans="1:7" ht="18" customHeight="1" x14ac:dyDescent="0.25">
      <c r="A371"/>
      <c r="B371" s="193">
        <v>45742</v>
      </c>
      <c r="C371" s="13" t="s">
        <v>325</v>
      </c>
      <c r="D371" s="14" t="s">
        <v>34</v>
      </c>
      <c r="E371" s="16">
        <v>17965</v>
      </c>
      <c r="F371"/>
      <c r="G371"/>
    </row>
    <row r="372" spans="1:7" ht="15" customHeight="1" x14ac:dyDescent="0.25">
      <c r="A372"/>
      <c r="B372" s="193">
        <v>45742</v>
      </c>
      <c r="C372" s="13" t="s">
        <v>326</v>
      </c>
      <c r="D372" s="14" t="s">
        <v>38</v>
      </c>
      <c r="E372" s="16">
        <v>9114</v>
      </c>
      <c r="F372"/>
      <c r="G372"/>
    </row>
    <row r="373" spans="1:7" x14ac:dyDescent="0.25">
      <c r="A373"/>
      <c r="B373" s="193">
        <v>45742</v>
      </c>
      <c r="C373" s="13" t="s">
        <v>327</v>
      </c>
      <c r="D373" s="14" t="s">
        <v>38</v>
      </c>
      <c r="E373" s="16">
        <v>14955</v>
      </c>
      <c r="F373"/>
      <c r="G373"/>
    </row>
    <row r="374" spans="1:7" x14ac:dyDescent="0.25">
      <c r="A374"/>
      <c r="B374" s="193">
        <v>45743</v>
      </c>
      <c r="C374" s="13" t="s">
        <v>328</v>
      </c>
      <c r="D374" s="14" t="s">
        <v>23</v>
      </c>
      <c r="E374" s="16">
        <v>175910</v>
      </c>
      <c r="F374"/>
      <c r="G374"/>
    </row>
    <row r="375" spans="1:7" x14ac:dyDescent="0.25">
      <c r="A375"/>
      <c r="B375" s="193">
        <v>45743</v>
      </c>
      <c r="C375" s="13" t="s">
        <v>329</v>
      </c>
      <c r="D375" s="14" t="s">
        <v>25</v>
      </c>
      <c r="E375" s="16">
        <v>14022</v>
      </c>
      <c r="F375"/>
      <c r="G375"/>
    </row>
    <row r="376" spans="1:7" x14ac:dyDescent="0.25">
      <c r="A376"/>
      <c r="B376" s="193">
        <v>45743</v>
      </c>
      <c r="C376" s="13" t="s">
        <v>330</v>
      </c>
      <c r="D376" s="14" t="s">
        <v>129</v>
      </c>
      <c r="E376" s="16">
        <v>5836</v>
      </c>
      <c r="F376"/>
      <c r="G376"/>
    </row>
    <row r="377" spans="1:7" x14ac:dyDescent="0.25">
      <c r="A377"/>
      <c r="B377" s="193">
        <v>45743</v>
      </c>
      <c r="C377" s="13" t="s">
        <v>331</v>
      </c>
      <c r="D377" s="14" t="s">
        <v>34</v>
      </c>
      <c r="E377" s="16">
        <v>275</v>
      </c>
      <c r="F377"/>
      <c r="G377"/>
    </row>
    <row r="378" spans="1:7" x14ac:dyDescent="0.25">
      <c r="A378"/>
      <c r="B378" s="193">
        <v>45743</v>
      </c>
      <c r="C378" s="13" t="s">
        <v>332</v>
      </c>
      <c r="D378" s="14" t="s">
        <v>19</v>
      </c>
      <c r="E378" s="16">
        <v>1890</v>
      </c>
      <c r="F378"/>
      <c r="G378"/>
    </row>
    <row r="379" spans="1:7" x14ac:dyDescent="0.25">
      <c r="A379"/>
      <c r="B379" s="193">
        <v>45743</v>
      </c>
      <c r="C379" s="13" t="s">
        <v>333</v>
      </c>
      <c r="D379" s="14" t="s">
        <v>38</v>
      </c>
      <c r="E379" s="16">
        <v>13317</v>
      </c>
      <c r="F379"/>
      <c r="G379"/>
    </row>
    <row r="380" spans="1:7" x14ac:dyDescent="0.25">
      <c r="A380"/>
      <c r="B380" s="193">
        <v>45743</v>
      </c>
      <c r="C380" s="13" t="s">
        <v>334</v>
      </c>
      <c r="D380" s="14" t="s">
        <v>38</v>
      </c>
      <c r="E380" s="16">
        <v>9186</v>
      </c>
      <c r="F380"/>
      <c r="G380"/>
    </row>
    <row r="381" spans="1:7" x14ac:dyDescent="0.25">
      <c r="A381"/>
      <c r="B381" s="193">
        <v>45743</v>
      </c>
      <c r="C381" s="13" t="s">
        <v>335</v>
      </c>
      <c r="D381" s="14" t="s">
        <v>38</v>
      </c>
      <c r="E381" s="16">
        <v>3000</v>
      </c>
      <c r="F381"/>
      <c r="G381"/>
    </row>
    <row r="382" spans="1:7" x14ac:dyDescent="0.25">
      <c r="A382"/>
      <c r="B382" s="193">
        <v>45743</v>
      </c>
      <c r="C382" s="13" t="s">
        <v>336</v>
      </c>
      <c r="D382" s="14" t="s">
        <v>26</v>
      </c>
      <c r="E382" s="16">
        <v>139201.16</v>
      </c>
      <c r="F382"/>
      <c r="G382"/>
    </row>
    <row r="383" spans="1:7" x14ac:dyDescent="0.25">
      <c r="A383"/>
      <c r="B383" s="193">
        <v>45743</v>
      </c>
      <c r="C383" s="13" t="s">
        <v>337</v>
      </c>
      <c r="D383" s="14" t="s">
        <v>27</v>
      </c>
      <c r="E383" s="16">
        <v>29872</v>
      </c>
      <c r="F383"/>
      <c r="G383"/>
    </row>
    <row r="384" spans="1:7" x14ac:dyDescent="0.25">
      <c r="A384"/>
      <c r="B384" s="193">
        <v>45743</v>
      </c>
      <c r="C384" s="13" t="s">
        <v>338</v>
      </c>
      <c r="D384" s="14" t="s">
        <v>25</v>
      </c>
      <c r="E384" s="16">
        <v>3151</v>
      </c>
      <c r="F384"/>
      <c r="G384"/>
    </row>
    <row r="385" spans="1:8" x14ac:dyDescent="0.25">
      <c r="A385"/>
      <c r="B385" s="193">
        <v>45743</v>
      </c>
      <c r="C385" s="13" t="s">
        <v>339</v>
      </c>
      <c r="D385" s="14" t="s">
        <v>129</v>
      </c>
      <c r="E385" s="16">
        <v>161</v>
      </c>
      <c r="F385"/>
      <c r="G385"/>
    </row>
    <row r="386" spans="1:8" ht="15.75" customHeight="1" x14ac:dyDescent="0.25">
      <c r="A386"/>
      <c r="B386" s="193">
        <v>45744</v>
      </c>
      <c r="C386" s="13" t="s">
        <v>340</v>
      </c>
      <c r="D386" s="14" t="s">
        <v>23</v>
      </c>
      <c r="E386" s="16">
        <v>60665</v>
      </c>
      <c r="F386"/>
      <c r="G386"/>
    </row>
    <row r="387" spans="1:8" x14ac:dyDescent="0.25">
      <c r="A387"/>
      <c r="B387" s="193">
        <v>45744</v>
      </c>
      <c r="C387" s="13" t="s">
        <v>341</v>
      </c>
      <c r="D387" s="14" t="s">
        <v>34</v>
      </c>
      <c r="E387" s="16">
        <v>2782</v>
      </c>
      <c r="F387"/>
      <c r="G387"/>
    </row>
    <row r="388" spans="1:8" x14ac:dyDescent="0.25">
      <c r="A388"/>
      <c r="B388" s="193">
        <v>45744</v>
      </c>
      <c r="C388" s="13" t="s">
        <v>342</v>
      </c>
      <c r="D388" s="14" t="s">
        <v>38</v>
      </c>
      <c r="E388" s="16">
        <v>8398</v>
      </c>
      <c r="F388"/>
      <c r="G388"/>
    </row>
    <row r="389" spans="1:8" ht="15.75" customHeight="1" x14ac:dyDescent="0.25">
      <c r="A389"/>
      <c r="B389" s="193">
        <v>45744</v>
      </c>
      <c r="C389" s="13" t="s">
        <v>343</v>
      </c>
      <c r="D389" s="14" t="s">
        <v>38</v>
      </c>
      <c r="E389" s="16">
        <v>13095</v>
      </c>
      <c r="F389"/>
      <c r="G389"/>
    </row>
    <row r="390" spans="1:8" ht="15.75" customHeight="1" x14ac:dyDescent="0.25">
      <c r="A390"/>
      <c r="B390" s="193">
        <v>45744</v>
      </c>
      <c r="C390" s="13" t="s">
        <v>344</v>
      </c>
      <c r="D390" s="14" t="s">
        <v>18</v>
      </c>
      <c r="E390" s="16">
        <v>1720</v>
      </c>
      <c r="F390"/>
      <c r="G390"/>
    </row>
    <row r="391" spans="1:8" ht="23.25" customHeight="1" x14ac:dyDescent="0.25">
      <c r="A391"/>
      <c r="B391" s="193">
        <v>45744</v>
      </c>
      <c r="C391" s="13" t="s">
        <v>345</v>
      </c>
      <c r="D391" s="14" t="s">
        <v>129</v>
      </c>
      <c r="E391" s="16">
        <v>800</v>
      </c>
      <c r="F391"/>
      <c r="G391"/>
      <c r="H391" s="12"/>
    </row>
    <row r="392" spans="1:8" x14ac:dyDescent="0.25">
      <c r="A392"/>
      <c r="B392" s="193">
        <v>45747</v>
      </c>
      <c r="C392" s="13" t="s">
        <v>346</v>
      </c>
      <c r="D392" s="14" t="s">
        <v>23</v>
      </c>
      <c r="E392" s="16">
        <v>62125</v>
      </c>
      <c r="F392"/>
      <c r="G392"/>
    </row>
    <row r="393" spans="1:8" x14ac:dyDescent="0.25">
      <c r="A393"/>
      <c r="B393" s="193">
        <v>45747</v>
      </c>
      <c r="C393" s="13" t="s">
        <v>347</v>
      </c>
      <c r="D393" s="14" t="s">
        <v>23</v>
      </c>
      <c r="E393" s="16">
        <v>30000</v>
      </c>
      <c r="F393"/>
      <c r="G393"/>
    </row>
    <row r="394" spans="1:8" x14ac:dyDescent="0.25">
      <c r="A394"/>
      <c r="B394" s="193">
        <v>45747</v>
      </c>
      <c r="C394" s="13" t="s">
        <v>348</v>
      </c>
      <c r="D394" s="14" t="s">
        <v>38</v>
      </c>
      <c r="E394" s="16">
        <v>7408700.6299999999</v>
      </c>
      <c r="F394"/>
      <c r="G394"/>
    </row>
    <row r="395" spans="1:8" x14ac:dyDescent="0.25">
      <c r="A395"/>
      <c r="B395" s="193">
        <v>45747</v>
      </c>
      <c r="C395" s="13" t="s">
        <v>349</v>
      </c>
      <c r="D395" s="14" t="s">
        <v>38</v>
      </c>
      <c r="E395" s="16">
        <v>358105.54</v>
      </c>
      <c r="F395"/>
      <c r="G395"/>
    </row>
    <row r="396" spans="1:8" x14ac:dyDescent="0.25">
      <c r="A396"/>
      <c r="B396" s="193">
        <v>45747</v>
      </c>
      <c r="C396" s="13" t="s">
        <v>350</v>
      </c>
      <c r="D396" s="14" t="s">
        <v>24</v>
      </c>
      <c r="E396" s="16">
        <v>2523.6</v>
      </c>
      <c r="F396"/>
      <c r="G396"/>
    </row>
    <row r="397" spans="1:8" x14ac:dyDescent="0.25">
      <c r="A397"/>
      <c r="B397" s="193">
        <v>45747</v>
      </c>
      <c r="C397" s="13" t="s">
        <v>351</v>
      </c>
      <c r="D397" s="14" t="s">
        <v>20</v>
      </c>
      <c r="E397" s="16">
        <v>13150</v>
      </c>
      <c r="F397"/>
      <c r="G397"/>
    </row>
    <row r="398" spans="1:8" x14ac:dyDescent="0.25">
      <c r="A398"/>
      <c r="B398" s="193">
        <v>45747</v>
      </c>
      <c r="C398" s="13" t="s">
        <v>352</v>
      </c>
      <c r="D398" s="14" t="s">
        <v>19</v>
      </c>
      <c r="E398" s="16">
        <v>1889</v>
      </c>
      <c r="F398"/>
      <c r="G398"/>
    </row>
    <row r="399" spans="1:8" x14ac:dyDescent="0.25">
      <c r="A399"/>
      <c r="B399" s="193">
        <v>45747</v>
      </c>
      <c r="C399" s="13" t="s">
        <v>353</v>
      </c>
      <c r="D399" s="14" t="s">
        <v>38</v>
      </c>
      <c r="E399" s="16">
        <v>9660</v>
      </c>
      <c r="F399"/>
      <c r="G399"/>
    </row>
    <row r="400" spans="1:8" x14ac:dyDescent="0.25">
      <c r="A400"/>
      <c r="B400" s="193">
        <v>45747</v>
      </c>
      <c r="C400" s="13" t="s">
        <v>354</v>
      </c>
      <c r="D400" s="14" t="s">
        <v>38</v>
      </c>
      <c r="E400" s="16">
        <v>10824</v>
      </c>
      <c r="F400"/>
      <c r="G400"/>
    </row>
    <row r="401" spans="1:7" x14ac:dyDescent="0.25">
      <c r="A401"/>
      <c r="B401" s="193">
        <v>45747</v>
      </c>
      <c r="C401" s="13" t="s">
        <v>355</v>
      </c>
      <c r="D401" s="14" t="s">
        <v>38</v>
      </c>
      <c r="E401" s="16">
        <v>7905</v>
      </c>
      <c r="F401"/>
      <c r="G401"/>
    </row>
    <row r="402" spans="1:7" x14ac:dyDescent="0.25">
      <c r="A402"/>
      <c r="B402" s="193">
        <v>45747</v>
      </c>
      <c r="C402" s="13" t="s">
        <v>356</v>
      </c>
      <c r="D402" s="14" t="s">
        <v>34</v>
      </c>
      <c r="E402" s="16">
        <v>2030</v>
      </c>
      <c r="F402"/>
      <c r="G402"/>
    </row>
    <row r="403" spans="1:7" x14ac:dyDescent="0.25">
      <c r="A403"/>
      <c r="B403" s="193">
        <v>45747</v>
      </c>
      <c r="C403" s="13" t="s">
        <v>357</v>
      </c>
      <c r="D403" s="14" t="s">
        <v>38</v>
      </c>
      <c r="E403" s="16">
        <v>182454.91</v>
      </c>
      <c r="F403"/>
      <c r="G403"/>
    </row>
    <row r="404" spans="1:7" x14ac:dyDescent="0.25">
      <c r="A404"/>
      <c r="B404" s="193">
        <v>45747</v>
      </c>
      <c r="C404" s="13" t="s">
        <v>358</v>
      </c>
      <c r="D404" s="14" t="s">
        <v>38</v>
      </c>
      <c r="E404" s="16">
        <v>16248.59</v>
      </c>
      <c r="F404"/>
      <c r="G404"/>
    </row>
    <row r="405" spans="1:7" x14ac:dyDescent="0.25">
      <c r="A405"/>
      <c r="B405" s="193">
        <v>45747</v>
      </c>
      <c r="C405" s="13" t="s">
        <v>359</v>
      </c>
      <c r="D405" s="14" t="s">
        <v>18</v>
      </c>
      <c r="E405" s="16">
        <v>1811</v>
      </c>
      <c r="F405"/>
      <c r="G405"/>
    </row>
    <row r="406" spans="1:7" x14ac:dyDescent="0.25">
      <c r="A406"/>
      <c r="B406" s="193">
        <v>45747</v>
      </c>
      <c r="C406" s="13" t="s">
        <v>360</v>
      </c>
      <c r="D406" s="14" t="s">
        <v>25</v>
      </c>
      <c r="E406" s="16">
        <v>22353</v>
      </c>
      <c r="F406"/>
      <c r="G406"/>
    </row>
    <row r="407" spans="1:7" x14ac:dyDescent="0.25">
      <c r="A407"/>
      <c r="B407" s="193">
        <v>45747</v>
      </c>
      <c r="C407" s="13" t="s">
        <v>361</v>
      </c>
      <c r="D407" s="14" t="s">
        <v>129</v>
      </c>
      <c r="E407" s="16">
        <v>9203</v>
      </c>
      <c r="F407"/>
      <c r="G407"/>
    </row>
    <row r="408" spans="1:7" ht="15.75" customHeight="1" thickBot="1" x14ac:dyDescent="0.3">
      <c r="A408"/>
      <c r="B408" s="136"/>
      <c r="C408" s="136"/>
      <c r="D408" s="137" t="s">
        <v>2</v>
      </c>
      <c r="E408" s="138">
        <f>SUM(E162:E407)</f>
        <v>94951779.10999997</v>
      </c>
      <c r="F408"/>
      <c r="G408"/>
    </row>
    <row r="409" spans="1:7" ht="15.75" customHeight="1" thickTop="1" x14ac:dyDescent="0.25">
      <c r="A409"/>
      <c r="B409" s="136"/>
      <c r="C409" s="136"/>
      <c r="D409" s="136"/>
      <c r="E409" s="136"/>
      <c r="F409"/>
      <c r="G409"/>
    </row>
    <row r="410" spans="1:7" ht="15.75" customHeight="1" thickBot="1" x14ac:dyDescent="0.3">
      <c r="A410"/>
      <c r="B410" s="243" t="s">
        <v>62</v>
      </c>
      <c r="C410" s="243"/>
      <c r="D410" s="243"/>
      <c r="E410" s="243"/>
      <c r="F410"/>
      <c r="G410"/>
    </row>
    <row r="411" spans="1:7" ht="16.5" thickBot="1" x14ac:dyDescent="0.3">
      <c r="A411"/>
      <c r="B411" s="139" t="s">
        <v>6</v>
      </c>
      <c r="C411" s="140" t="s">
        <v>0</v>
      </c>
      <c r="D411" s="129" t="s">
        <v>8</v>
      </c>
      <c r="E411" s="141" t="s">
        <v>1</v>
      </c>
      <c r="F411"/>
      <c r="G411"/>
    </row>
    <row r="412" spans="1:7" x14ac:dyDescent="0.25">
      <c r="A412"/>
      <c r="B412" s="15">
        <v>45719</v>
      </c>
      <c r="C412" s="142">
        <v>202250066784209</v>
      </c>
      <c r="D412" s="244" t="s">
        <v>62</v>
      </c>
      <c r="E412" s="143">
        <v>6886.18</v>
      </c>
      <c r="F412"/>
      <c r="G412"/>
    </row>
    <row r="413" spans="1:7" x14ac:dyDescent="0.25">
      <c r="A413"/>
      <c r="B413" s="15">
        <v>45727</v>
      </c>
      <c r="C413" s="142">
        <v>202250067400587</v>
      </c>
      <c r="D413" s="245"/>
      <c r="E413" s="143">
        <v>12956</v>
      </c>
      <c r="F413"/>
      <c r="G413"/>
    </row>
    <row r="414" spans="1:7" x14ac:dyDescent="0.25">
      <c r="A414"/>
      <c r="B414" s="18">
        <v>45733</v>
      </c>
      <c r="C414" s="142">
        <v>202250067933617</v>
      </c>
      <c r="D414" s="245"/>
      <c r="E414" s="144">
        <v>21832270.469999999</v>
      </c>
      <c r="F414"/>
      <c r="G414"/>
    </row>
    <row r="415" spans="1:7" x14ac:dyDescent="0.25">
      <c r="A415"/>
      <c r="B415" s="195">
        <v>45735</v>
      </c>
      <c r="C415" s="196">
        <v>202250068052884</v>
      </c>
      <c r="D415" s="245"/>
      <c r="E415" s="197">
        <v>2518</v>
      </c>
      <c r="F415"/>
      <c r="G415"/>
    </row>
    <row r="416" spans="1:7" x14ac:dyDescent="0.25">
      <c r="A416"/>
      <c r="B416" s="18">
        <v>45741</v>
      </c>
      <c r="C416" s="145">
        <v>202250068511792</v>
      </c>
      <c r="D416" s="246"/>
      <c r="E416" s="144">
        <v>10809656.949999999</v>
      </c>
      <c r="F416"/>
      <c r="G416"/>
    </row>
    <row r="417" spans="1:9" ht="16.5" thickBot="1" x14ac:dyDescent="0.3">
      <c r="A417"/>
      <c r="B417" s="136"/>
      <c r="C417" s="136"/>
      <c r="D417" s="137" t="s">
        <v>2</v>
      </c>
      <c r="E417" s="138">
        <f>SUM(E412:E416)</f>
        <v>32664287.599999998</v>
      </c>
      <c r="F417"/>
      <c r="G417"/>
    </row>
    <row r="418" spans="1:9" ht="16.5" thickTop="1" x14ac:dyDescent="0.25">
      <c r="A418"/>
      <c r="B418" s="136"/>
      <c r="C418" s="136"/>
      <c r="D418" s="136"/>
      <c r="E418" s="136"/>
      <c r="F418"/>
      <c r="G418"/>
    </row>
    <row r="419" spans="1:9" ht="15.75" x14ac:dyDescent="0.25">
      <c r="A419"/>
      <c r="B419" s="136"/>
      <c r="C419" s="136"/>
      <c r="D419" s="136"/>
      <c r="E419" s="136"/>
      <c r="F419"/>
      <c r="G419"/>
    </row>
    <row r="420" spans="1:9" ht="16.5" thickBot="1" x14ac:dyDescent="0.3">
      <c r="A420"/>
      <c r="B420" s="247" t="s">
        <v>63</v>
      </c>
      <c r="C420" s="247"/>
      <c r="D420" s="247"/>
      <c r="E420" s="247"/>
      <c r="F420"/>
      <c r="G420"/>
    </row>
    <row r="421" spans="1:9" ht="16.5" thickBot="1" x14ac:dyDescent="0.3">
      <c r="A421"/>
      <c r="B421" s="146" t="s">
        <v>6</v>
      </c>
      <c r="C421" s="140" t="s">
        <v>0</v>
      </c>
      <c r="D421" s="140" t="s">
        <v>8</v>
      </c>
      <c r="E421" s="130" t="s">
        <v>1</v>
      </c>
      <c r="F421"/>
      <c r="G421"/>
    </row>
    <row r="422" spans="1:9" x14ac:dyDescent="0.25">
      <c r="A422"/>
      <c r="B422" s="147">
        <v>45719</v>
      </c>
      <c r="C422" s="148">
        <v>4524000031829</v>
      </c>
      <c r="D422" s="217" t="s">
        <v>362</v>
      </c>
      <c r="E422" s="16">
        <v>1222222.6100000001</v>
      </c>
      <c r="F422"/>
      <c r="G422"/>
    </row>
    <row r="423" spans="1:9" x14ac:dyDescent="0.25">
      <c r="A423"/>
      <c r="B423" s="147">
        <v>45719</v>
      </c>
      <c r="C423" s="148">
        <v>4524000037487</v>
      </c>
      <c r="D423" s="218"/>
      <c r="E423" s="149">
        <v>4561183.26</v>
      </c>
      <c r="F423"/>
      <c r="G423"/>
    </row>
    <row r="424" spans="1:9" ht="8.25" customHeight="1" x14ac:dyDescent="0.25">
      <c r="A424"/>
      <c r="B424" s="147">
        <v>45719</v>
      </c>
      <c r="C424" s="148">
        <v>4524000038728</v>
      </c>
      <c r="D424" s="218"/>
      <c r="E424" s="149">
        <v>390757.7</v>
      </c>
      <c r="F424"/>
      <c r="G424"/>
    </row>
    <row r="425" spans="1:9" ht="5.25" customHeight="1" x14ac:dyDescent="0.25">
      <c r="A425"/>
      <c r="B425" s="147">
        <v>45719</v>
      </c>
      <c r="C425" s="148">
        <v>4524000060026</v>
      </c>
      <c r="D425" s="218"/>
      <c r="E425" s="149">
        <v>86734.5</v>
      </c>
      <c r="F425"/>
      <c r="G425"/>
      <c r="I425" s="11"/>
    </row>
    <row r="426" spans="1:9" x14ac:dyDescent="0.25">
      <c r="A426"/>
      <c r="B426" s="147">
        <v>45719</v>
      </c>
      <c r="C426" s="148">
        <v>4524000036717</v>
      </c>
      <c r="D426" s="218"/>
      <c r="E426" s="149">
        <v>8701</v>
      </c>
      <c r="F426"/>
      <c r="G426"/>
    </row>
    <row r="427" spans="1:9" x14ac:dyDescent="0.25">
      <c r="A427"/>
      <c r="B427" s="147">
        <v>45721</v>
      </c>
      <c r="C427" s="150">
        <v>4524000050135</v>
      </c>
      <c r="D427" s="218"/>
      <c r="E427" s="132">
        <v>100058.4</v>
      </c>
      <c r="F427"/>
      <c r="G427"/>
    </row>
    <row r="428" spans="1:9" x14ac:dyDescent="0.25">
      <c r="A428"/>
      <c r="B428" s="147">
        <v>45721</v>
      </c>
      <c r="C428" s="150">
        <v>4524000050140</v>
      </c>
      <c r="D428" s="218"/>
      <c r="E428" s="132">
        <v>50991.3</v>
      </c>
      <c r="F428"/>
      <c r="G428"/>
    </row>
    <row r="429" spans="1:9" x14ac:dyDescent="0.25">
      <c r="A429"/>
      <c r="B429" s="147">
        <v>45723</v>
      </c>
      <c r="C429" s="150">
        <v>4524000032038</v>
      </c>
      <c r="D429" s="218"/>
      <c r="E429" s="132">
        <v>21990</v>
      </c>
      <c r="F429"/>
      <c r="G429"/>
    </row>
    <row r="430" spans="1:9" x14ac:dyDescent="0.25">
      <c r="A430"/>
      <c r="B430" s="147">
        <v>45726</v>
      </c>
      <c r="C430" s="150">
        <v>4524000033714</v>
      </c>
      <c r="D430" s="218"/>
      <c r="E430" s="132">
        <v>1706462.92</v>
      </c>
      <c r="F430"/>
      <c r="G430"/>
    </row>
    <row r="431" spans="1:9" x14ac:dyDescent="0.25">
      <c r="A431"/>
      <c r="B431" s="151">
        <v>45726</v>
      </c>
      <c r="C431" s="150">
        <v>4524000035885</v>
      </c>
      <c r="D431" s="218"/>
      <c r="E431" s="132">
        <v>776298.79</v>
      </c>
      <c r="F431"/>
      <c r="G431"/>
    </row>
    <row r="432" spans="1:9" x14ac:dyDescent="0.25">
      <c r="A432"/>
      <c r="B432" s="151">
        <v>45726</v>
      </c>
      <c r="C432" s="150">
        <v>4524000053417</v>
      </c>
      <c r="D432" s="218"/>
      <c r="E432" s="132">
        <v>22160</v>
      </c>
      <c r="F432"/>
      <c r="G432"/>
    </row>
    <row r="433" spans="1:10" x14ac:dyDescent="0.25">
      <c r="A433"/>
      <c r="B433" s="151">
        <v>45727</v>
      </c>
      <c r="C433" s="150">
        <v>4524000034083</v>
      </c>
      <c r="D433" s="218"/>
      <c r="E433" s="132">
        <v>1873</v>
      </c>
      <c r="F433"/>
      <c r="G433"/>
    </row>
    <row r="434" spans="1:10" x14ac:dyDescent="0.25">
      <c r="A434"/>
      <c r="B434" s="151">
        <v>45727</v>
      </c>
      <c r="C434" s="150">
        <v>4524000051001</v>
      </c>
      <c r="D434" s="218"/>
      <c r="E434" s="132">
        <v>293640</v>
      </c>
      <c r="F434"/>
      <c r="G434"/>
    </row>
    <row r="435" spans="1:10" x14ac:dyDescent="0.25">
      <c r="A435"/>
      <c r="B435" s="151">
        <v>45728</v>
      </c>
      <c r="C435" s="150">
        <v>4524000038164</v>
      </c>
      <c r="D435" s="218"/>
      <c r="E435" s="132">
        <v>96512.5</v>
      </c>
      <c r="F435"/>
      <c r="G435"/>
    </row>
    <row r="436" spans="1:10" x14ac:dyDescent="0.25">
      <c r="A436"/>
      <c r="B436" s="151">
        <v>45728</v>
      </c>
      <c r="C436" s="150">
        <v>4524000050597</v>
      </c>
      <c r="D436" s="218"/>
      <c r="E436" s="132">
        <v>585376</v>
      </c>
      <c r="F436"/>
      <c r="G436"/>
    </row>
    <row r="437" spans="1:10" x14ac:dyDescent="0.25">
      <c r="A437"/>
      <c r="B437" s="151">
        <v>45729</v>
      </c>
      <c r="C437" s="150">
        <v>4524000031235</v>
      </c>
      <c r="D437" s="218"/>
      <c r="E437" s="132">
        <v>102952.31</v>
      </c>
      <c r="F437"/>
      <c r="G437"/>
    </row>
    <row r="438" spans="1:10" x14ac:dyDescent="0.25">
      <c r="A438"/>
      <c r="B438" s="151">
        <v>45730</v>
      </c>
      <c r="C438" s="150">
        <v>4524000031977</v>
      </c>
      <c r="D438" s="218"/>
      <c r="E438" s="132">
        <v>132836</v>
      </c>
      <c r="F438"/>
      <c r="G438"/>
    </row>
    <row r="439" spans="1:10" x14ac:dyDescent="0.25">
      <c r="A439"/>
      <c r="B439" s="151">
        <v>45730</v>
      </c>
      <c r="C439" s="150">
        <v>4524000038220</v>
      </c>
      <c r="D439" s="218"/>
      <c r="E439" s="132">
        <v>124649.01</v>
      </c>
      <c r="F439"/>
      <c r="G439"/>
    </row>
    <row r="440" spans="1:10" x14ac:dyDescent="0.25">
      <c r="A440"/>
      <c r="B440" s="151">
        <v>45730</v>
      </c>
      <c r="C440" s="150">
        <v>4524000053053</v>
      </c>
      <c r="D440" s="218"/>
      <c r="E440" s="132">
        <v>404929.42</v>
      </c>
      <c r="F440"/>
      <c r="G440"/>
    </row>
    <row r="441" spans="1:10" x14ac:dyDescent="0.25">
      <c r="A441"/>
      <c r="B441" s="151">
        <v>45733</v>
      </c>
      <c r="C441" s="150">
        <v>4524000039951</v>
      </c>
      <c r="D441" s="218"/>
      <c r="E441" s="132">
        <v>3739055.45</v>
      </c>
      <c r="F441"/>
      <c r="G441"/>
    </row>
    <row r="442" spans="1:10" x14ac:dyDescent="0.25">
      <c r="A442"/>
      <c r="B442" s="151">
        <v>45733</v>
      </c>
      <c r="C442" s="150">
        <v>4524000031762</v>
      </c>
      <c r="D442" s="218"/>
      <c r="E442" s="132">
        <v>416245</v>
      </c>
      <c r="F442"/>
      <c r="G442"/>
    </row>
    <row r="443" spans="1:10" x14ac:dyDescent="0.25">
      <c r="A443"/>
      <c r="B443" s="151">
        <v>45734</v>
      </c>
      <c r="C443" s="152">
        <v>4524000050361</v>
      </c>
      <c r="D443" s="218"/>
      <c r="E443" s="132">
        <v>9564</v>
      </c>
      <c r="F443"/>
      <c r="G443"/>
    </row>
    <row r="444" spans="1:10" x14ac:dyDescent="0.25">
      <c r="A444"/>
      <c r="B444" s="151">
        <v>45734</v>
      </c>
      <c r="C444" s="152">
        <v>4524000057587</v>
      </c>
      <c r="D444" s="218"/>
      <c r="E444" s="132">
        <v>1161181.8500000001</v>
      </c>
      <c r="F444"/>
      <c r="G444"/>
      <c r="H444"/>
      <c r="I444"/>
      <c r="J444"/>
    </row>
    <row r="445" spans="1:10" ht="15" customHeight="1" x14ac:dyDescent="0.25">
      <c r="A445"/>
      <c r="B445" s="198">
        <v>45735</v>
      </c>
      <c r="C445" s="199">
        <v>4524000036549</v>
      </c>
      <c r="D445" s="218"/>
      <c r="E445" s="132">
        <v>3294</v>
      </c>
      <c r="F445"/>
      <c r="G445"/>
      <c r="H445"/>
      <c r="I445"/>
      <c r="J445"/>
    </row>
    <row r="446" spans="1:10" ht="15" customHeight="1" x14ac:dyDescent="0.25">
      <c r="A446"/>
      <c r="B446" s="151">
        <v>45737</v>
      </c>
      <c r="C446" s="152">
        <v>4524000031830</v>
      </c>
      <c r="D446" s="218"/>
      <c r="E446" s="132">
        <v>43841</v>
      </c>
      <c r="F446"/>
      <c r="G446"/>
      <c r="H446"/>
      <c r="I446"/>
      <c r="J446"/>
    </row>
    <row r="447" spans="1:10" ht="15" customHeight="1" x14ac:dyDescent="0.25">
      <c r="A447"/>
      <c r="B447" s="151">
        <v>45737</v>
      </c>
      <c r="C447" s="152">
        <v>4524000031584</v>
      </c>
      <c r="D447" s="218"/>
      <c r="E447" s="132">
        <v>83868</v>
      </c>
      <c r="F447"/>
      <c r="G447"/>
      <c r="H447"/>
      <c r="I447"/>
      <c r="J447"/>
    </row>
    <row r="448" spans="1:10" ht="15" customHeight="1" x14ac:dyDescent="0.25">
      <c r="A448"/>
      <c r="B448" s="151">
        <v>45737</v>
      </c>
      <c r="C448" s="152">
        <v>4524000031589</v>
      </c>
      <c r="D448" s="218"/>
      <c r="E448" s="132">
        <v>44713</v>
      </c>
      <c r="F448"/>
      <c r="G448"/>
      <c r="H448"/>
      <c r="I448"/>
      <c r="J448"/>
    </row>
    <row r="449" spans="1:10" ht="15" customHeight="1" x14ac:dyDescent="0.25">
      <c r="A449"/>
      <c r="B449" s="151">
        <v>45737</v>
      </c>
      <c r="C449" s="152">
        <v>4524000054548</v>
      </c>
      <c r="D449" s="218"/>
      <c r="E449" s="132">
        <v>4736382.71</v>
      </c>
      <c r="F449"/>
      <c r="G449"/>
      <c r="H449"/>
      <c r="I449"/>
      <c r="J449"/>
    </row>
    <row r="450" spans="1:10" x14ac:dyDescent="0.25">
      <c r="A450"/>
      <c r="B450" s="151">
        <v>45740</v>
      </c>
      <c r="C450" s="152">
        <v>4524000037676</v>
      </c>
      <c r="D450" s="218"/>
      <c r="E450" s="132">
        <v>1231755.5</v>
      </c>
      <c r="F450"/>
      <c r="G450"/>
      <c r="H450"/>
      <c r="I450"/>
      <c r="J450"/>
    </row>
    <row r="451" spans="1:10" ht="15" customHeight="1" x14ac:dyDescent="0.25">
      <c r="A451"/>
      <c r="B451" s="151">
        <v>45740</v>
      </c>
      <c r="C451" s="152">
        <v>4524000038475</v>
      </c>
      <c r="D451" s="218"/>
      <c r="E451" s="132">
        <v>132860</v>
      </c>
      <c r="F451"/>
      <c r="G451"/>
      <c r="H451"/>
      <c r="I451"/>
      <c r="J451"/>
    </row>
    <row r="452" spans="1:10" ht="29.25" customHeight="1" x14ac:dyDescent="0.25">
      <c r="A452"/>
      <c r="B452" s="151">
        <v>45741</v>
      </c>
      <c r="C452" s="152">
        <v>4524000032554</v>
      </c>
      <c r="D452" s="218"/>
      <c r="E452" s="132">
        <v>22024.53</v>
      </c>
      <c r="F452"/>
      <c r="G452"/>
      <c r="H452"/>
      <c r="I452"/>
      <c r="J452"/>
    </row>
    <row r="453" spans="1:10" ht="29.25" customHeight="1" x14ac:dyDescent="0.25">
      <c r="A453"/>
      <c r="B453" s="151">
        <v>45741</v>
      </c>
      <c r="C453" s="152">
        <v>4524000032557</v>
      </c>
      <c r="D453" s="218"/>
      <c r="E453" s="132">
        <v>4850</v>
      </c>
      <c r="F453"/>
      <c r="G453"/>
      <c r="H453"/>
      <c r="I453"/>
      <c r="J453"/>
    </row>
    <row r="454" spans="1:10" x14ac:dyDescent="0.25">
      <c r="A454"/>
      <c r="B454" s="151">
        <v>45741</v>
      </c>
      <c r="C454" s="152">
        <v>4524000032590</v>
      </c>
      <c r="D454" s="218"/>
      <c r="E454" s="132">
        <v>52753</v>
      </c>
      <c r="F454"/>
      <c r="G454"/>
      <c r="H454"/>
      <c r="I454"/>
      <c r="J454"/>
    </row>
    <row r="455" spans="1:10" ht="15" customHeight="1" x14ac:dyDescent="0.25">
      <c r="A455"/>
      <c r="B455" s="151">
        <v>45741</v>
      </c>
      <c r="C455" s="152">
        <v>4524000053396</v>
      </c>
      <c r="D455" s="218"/>
      <c r="E455" s="132">
        <v>156958.5</v>
      </c>
      <c r="F455"/>
      <c r="G455"/>
      <c r="H455"/>
      <c r="I455"/>
      <c r="J455"/>
    </row>
    <row r="456" spans="1:10" ht="15" customHeight="1" x14ac:dyDescent="0.25">
      <c r="A456"/>
      <c r="B456" s="151">
        <v>45742</v>
      </c>
      <c r="C456" s="152">
        <v>4524000033166</v>
      </c>
      <c r="D456" s="218"/>
      <c r="E456" s="132">
        <v>31335.98</v>
      </c>
      <c r="F456"/>
      <c r="G456"/>
      <c r="H456"/>
      <c r="I456"/>
      <c r="J456"/>
    </row>
    <row r="457" spans="1:10" x14ac:dyDescent="0.25">
      <c r="A457"/>
      <c r="B457" s="151">
        <v>45744</v>
      </c>
      <c r="C457" s="200">
        <v>4524000033359</v>
      </c>
      <c r="D457" s="218"/>
      <c r="E457" s="132">
        <v>66708</v>
      </c>
      <c r="F457"/>
      <c r="G457"/>
      <c r="H457"/>
      <c r="I457"/>
      <c r="J457"/>
    </row>
    <row r="458" spans="1:10" ht="15" customHeight="1" x14ac:dyDescent="0.25">
      <c r="A458"/>
      <c r="B458" s="151">
        <v>45744</v>
      </c>
      <c r="C458" s="152">
        <v>4524000051429</v>
      </c>
      <c r="D458" s="218"/>
      <c r="E458" s="132">
        <v>2941732.66</v>
      </c>
      <c r="F458"/>
      <c r="G458"/>
      <c r="H458"/>
      <c r="I458"/>
      <c r="J458"/>
    </row>
    <row r="459" spans="1:10" x14ac:dyDescent="0.25">
      <c r="A459"/>
      <c r="B459" s="151">
        <v>45747</v>
      </c>
      <c r="C459" s="152">
        <v>4524000032984</v>
      </c>
      <c r="D459" s="219"/>
      <c r="E459" s="132">
        <v>4654</v>
      </c>
      <c r="F459"/>
      <c r="G459"/>
      <c r="H459"/>
      <c r="I459"/>
      <c r="J459"/>
    </row>
    <row r="460" spans="1:10" ht="15" customHeight="1" thickBot="1" x14ac:dyDescent="0.3">
      <c r="A460"/>
      <c r="B460" s="248" t="s">
        <v>29</v>
      </c>
      <c r="C460" s="248"/>
      <c r="D460" s="248"/>
      <c r="E460" s="153">
        <f>SUM(E422:E459)</f>
        <v>25574105.900000002</v>
      </c>
      <c r="F460"/>
      <c r="G460"/>
      <c r="H460"/>
      <c r="I460"/>
      <c r="J460"/>
    </row>
    <row r="461" spans="1:10" ht="15" customHeight="1" thickTop="1" x14ac:dyDescent="0.25">
      <c r="A461"/>
      <c r="B461" s="136"/>
      <c r="C461" s="136"/>
      <c r="D461" s="136"/>
      <c r="E461" s="136"/>
      <c r="F461"/>
      <c r="G461"/>
      <c r="H461"/>
      <c r="I461"/>
      <c r="J461"/>
    </row>
    <row r="462" spans="1:10" ht="15.75" x14ac:dyDescent="0.25">
      <c r="A462"/>
      <c r="B462" s="10"/>
      <c r="C462" s="154"/>
      <c r="D462" s="155"/>
      <c r="E462" s="156"/>
      <c r="F462"/>
      <c r="G462"/>
      <c r="H462"/>
      <c r="I462"/>
      <c r="J462"/>
    </row>
    <row r="463" spans="1:10" ht="15" customHeight="1" thickBot="1" x14ac:dyDescent="0.3">
      <c r="A463"/>
      <c r="B463" s="249" t="s">
        <v>32</v>
      </c>
      <c r="C463" s="249"/>
      <c r="D463" s="249"/>
      <c r="E463" s="249"/>
      <c r="F463"/>
      <c r="G463"/>
      <c r="H463"/>
      <c r="I463"/>
      <c r="J463"/>
    </row>
    <row r="464" spans="1:10" ht="16.5" thickBot="1" x14ac:dyDescent="0.3">
      <c r="A464"/>
      <c r="B464" s="31" t="s">
        <v>6</v>
      </c>
      <c r="C464" s="128" t="s">
        <v>0</v>
      </c>
      <c r="D464" s="129" t="s">
        <v>7</v>
      </c>
      <c r="E464" s="130" t="s">
        <v>16</v>
      </c>
      <c r="F464"/>
      <c r="G464"/>
      <c r="H464"/>
      <c r="I464"/>
      <c r="J464"/>
    </row>
    <row r="465" spans="1:10" x14ac:dyDescent="0.25">
      <c r="A465"/>
      <c r="B465" s="201">
        <v>45747</v>
      </c>
      <c r="C465" s="202" t="s">
        <v>363</v>
      </c>
      <c r="D465" s="203" t="s">
        <v>23</v>
      </c>
      <c r="E465" s="26">
        <v>641400</v>
      </c>
      <c r="F465"/>
      <c r="G465"/>
      <c r="H465"/>
      <c r="I465"/>
      <c r="J465"/>
    </row>
    <row r="466" spans="1:10" x14ac:dyDescent="0.25">
      <c r="A466"/>
      <c r="B466" s="201">
        <v>45747</v>
      </c>
      <c r="C466" s="202" t="s">
        <v>364</v>
      </c>
      <c r="D466" s="203" t="s">
        <v>23</v>
      </c>
      <c r="E466" s="26">
        <v>77720</v>
      </c>
      <c r="F466"/>
      <c r="G466"/>
      <c r="H466"/>
      <c r="I466"/>
      <c r="J466"/>
    </row>
    <row r="467" spans="1:10" ht="15" customHeight="1" x14ac:dyDescent="0.25">
      <c r="A467"/>
      <c r="B467" s="201">
        <v>45747</v>
      </c>
      <c r="C467" s="202" t="s">
        <v>365</v>
      </c>
      <c r="D467" s="203" t="s">
        <v>20</v>
      </c>
      <c r="E467" s="26">
        <v>4358</v>
      </c>
      <c r="F467"/>
      <c r="G467"/>
      <c r="H467"/>
      <c r="I467"/>
      <c r="J467"/>
    </row>
    <row r="468" spans="1:10" ht="16.5" thickBot="1" x14ac:dyDescent="0.3">
      <c r="A468"/>
      <c r="B468" s="250" t="s">
        <v>33</v>
      </c>
      <c r="C468" s="250"/>
      <c r="D468" s="250"/>
      <c r="E468" s="157">
        <f>SUM(E465:E467)</f>
        <v>723478</v>
      </c>
      <c r="F468"/>
      <c r="G468"/>
      <c r="H468"/>
      <c r="I468"/>
      <c r="J468"/>
    </row>
    <row r="469" spans="1:10" ht="16.5" thickTop="1" x14ac:dyDescent="0.25">
      <c r="A469"/>
      <c r="B469" s="158"/>
      <c r="C469" s="158"/>
      <c r="D469" s="158"/>
      <c r="E469" s="159"/>
      <c r="F469"/>
      <c r="G469"/>
      <c r="H469"/>
      <c r="I469"/>
      <c r="J469"/>
    </row>
    <row r="470" spans="1:10" ht="15" customHeight="1" x14ac:dyDescent="0.25">
      <c r="A470"/>
      <c r="B470" s="158"/>
      <c r="C470" s="158"/>
      <c r="D470" s="158"/>
      <c r="E470" s="159"/>
      <c r="F470"/>
      <c r="G470"/>
      <c r="H470"/>
      <c r="I470"/>
      <c r="J470"/>
    </row>
    <row r="471" spans="1:10" ht="15" customHeight="1" thickBot="1" x14ac:dyDescent="0.3">
      <c r="A471"/>
      <c r="B471" s="249" t="s">
        <v>30</v>
      </c>
      <c r="C471" s="249"/>
      <c r="D471" s="249"/>
      <c r="E471" s="249"/>
      <c r="F471"/>
      <c r="G471"/>
      <c r="H471"/>
      <c r="I471"/>
      <c r="J471"/>
    </row>
    <row r="472" spans="1:10" ht="15" customHeight="1" thickBot="1" x14ac:dyDescent="0.3">
      <c r="A472"/>
      <c r="B472" s="160" t="s">
        <v>64</v>
      </c>
      <c r="C472" s="161" t="s">
        <v>6</v>
      </c>
      <c r="D472" s="161" t="s">
        <v>65</v>
      </c>
      <c r="E472" s="162" t="s">
        <v>8</v>
      </c>
      <c r="F472" s="163" t="s">
        <v>1</v>
      </c>
      <c r="G472"/>
      <c r="H472"/>
      <c r="I472"/>
      <c r="J472"/>
    </row>
    <row r="473" spans="1:10" ht="15" customHeight="1" x14ac:dyDescent="0.25">
      <c r="A473"/>
      <c r="B473" s="27">
        <v>266607</v>
      </c>
      <c r="C473" s="28">
        <v>45360</v>
      </c>
      <c r="D473" s="29" t="s">
        <v>366</v>
      </c>
      <c r="E473" s="164" t="s">
        <v>40</v>
      </c>
      <c r="F473" s="30">
        <v>17639.84</v>
      </c>
      <c r="G473"/>
      <c r="H473"/>
      <c r="I473"/>
      <c r="J473"/>
    </row>
    <row r="474" spans="1:10" ht="16.5" thickBot="1" x14ac:dyDescent="0.3">
      <c r="A474"/>
      <c r="B474" s="250" t="s">
        <v>33</v>
      </c>
      <c r="C474" s="250"/>
      <c r="D474" s="250"/>
      <c r="E474" s="250"/>
      <c r="F474" s="165">
        <f>SUM(F473:F473)</f>
        <v>17639.84</v>
      </c>
      <c r="G474"/>
    </row>
    <row r="475" spans="1:10" ht="16.5" thickTop="1" x14ac:dyDescent="0.25">
      <c r="A475"/>
      <c r="B475" s="158"/>
      <c r="C475" s="158"/>
      <c r="D475" s="158"/>
      <c r="E475" s="159"/>
      <c r="F475"/>
      <c r="G475"/>
    </row>
    <row r="476" spans="1:10" ht="15.75" x14ac:dyDescent="0.25">
      <c r="A476"/>
      <c r="B476" s="158"/>
      <c r="C476" s="158"/>
      <c r="D476" s="158"/>
      <c r="E476" s="159"/>
      <c r="F476"/>
      <c r="G476"/>
    </row>
    <row r="477" spans="1:10" ht="15.75" x14ac:dyDescent="0.25">
      <c r="A477"/>
      <c r="B477" s="249" t="s">
        <v>31</v>
      </c>
      <c r="C477" s="249"/>
      <c r="D477" s="249"/>
      <c r="E477" s="249"/>
      <c r="F477"/>
      <c r="G477"/>
    </row>
    <row r="478" spans="1:10" x14ac:dyDescent="0.25">
      <c r="A478"/>
      <c r="B478" s="251" t="s">
        <v>28</v>
      </c>
      <c r="C478" s="251"/>
      <c r="D478" s="251"/>
      <c r="E478" s="251"/>
      <c r="F478"/>
      <c r="G478"/>
    </row>
    <row r="479" spans="1:10" x14ac:dyDescent="0.25">
      <c r="A479"/>
      <c r="B479" s="251" t="s">
        <v>66</v>
      </c>
      <c r="C479" s="251"/>
      <c r="D479" s="251"/>
      <c r="E479" s="251"/>
      <c r="F479"/>
      <c r="G479"/>
    </row>
    <row r="480" spans="1:10" x14ac:dyDescent="0.25">
      <c r="A480"/>
      <c r="B480" s="252" t="s">
        <v>67</v>
      </c>
      <c r="C480" s="252"/>
      <c r="D480" s="252"/>
      <c r="E480" s="252"/>
      <c r="F480"/>
      <c r="G480"/>
    </row>
    <row r="481" spans="1:7" x14ac:dyDescent="0.25">
      <c r="A481"/>
      <c r="B481" s="166"/>
      <c r="C481" s="166"/>
      <c r="D481" s="166"/>
      <c r="E481" s="166"/>
      <c r="F481"/>
      <c r="G481"/>
    </row>
    <row r="482" spans="1:7" x14ac:dyDescent="0.25">
      <c r="A482"/>
      <c r="B482" s="167" t="s">
        <v>6</v>
      </c>
      <c r="C482" s="167" t="s">
        <v>0</v>
      </c>
      <c r="D482" s="167" t="s">
        <v>68</v>
      </c>
      <c r="E482" s="167" t="s">
        <v>69</v>
      </c>
      <c r="F482"/>
      <c r="G482"/>
    </row>
    <row r="483" spans="1:7" x14ac:dyDescent="0.25">
      <c r="A483"/>
      <c r="B483" s="168"/>
      <c r="C483" s="169"/>
      <c r="D483" s="14"/>
      <c r="E483" s="16"/>
      <c r="F483"/>
      <c r="G483"/>
    </row>
    <row r="484" spans="1:7" x14ac:dyDescent="0.25">
      <c r="A484"/>
      <c r="B484" s="207" t="s">
        <v>29</v>
      </c>
      <c r="C484" s="208"/>
      <c r="D484" s="209"/>
      <c r="E484" s="170">
        <f>SUM(E483:E483)</f>
        <v>0</v>
      </c>
      <c r="F484"/>
      <c r="G484"/>
    </row>
    <row r="485" spans="1:7" ht="15.75" x14ac:dyDescent="0.25">
      <c r="A485"/>
      <c r="B485" s="158"/>
      <c r="C485" s="158"/>
      <c r="D485" s="158"/>
      <c r="E485" s="159"/>
      <c r="F485"/>
      <c r="G485"/>
    </row>
    <row r="486" spans="1:7" ht="15.75" x14ac:dyDescent="0.25">
      <c r="A486"/>
      <c r="B486" s="158"/>
      <c r="C486" s="158"/>
      <c r="D486" s="158"/>
      <c r="E486" s="159"/>
      <c r="F486"/>
      <c r="G486"/>
    </row>
    <row r="487" spans="1:7" ht="16.5" thickBot="1" x14ac:dyDescent="0.3">
      <c r="A487"/>
      <c r="B487" s="158"/>
      <c r="C487" s="158"/>
      <c r="D487" s="158"/>
      <c r="E487" s="159"/>
      <c r="F487"/>
      <c r="G487"/>
    </row>
    <row r="488" spans="1:7" ht="16.5" thickBot="1" x14ac:dyDescent="0.3">
      <c r="A488"/>
      <c r="B488" s="236" t="s">
        <v>70</v>
      </c>
      <c r="C488" s="237"/>
      <c r="D488" s="237"/>
      <c r="E488" s="238">
        <f>E408+E417+E460+E468+F474</f>
        <v>153931290.44999996</v>
      </c>
      <c r="F488" s="239"/>
      <c r="G488"/>
    </row>
    <row r="489" spans="1:7" x14ac:dyDescent="0.25">
      <c r="A489"/>
      <c r="B489"/>
      <c r="C489"/>
      <c r="D489"/>
      <c r="E489"/>
      <c r="F489"/>
      <c r="G489"/>
    </row>
    <row r="490" spans="1:7" x14ac:dyDescent="0.25">
      <c r="A490"/>
      <c r="B490"/>
      <c r="C490"/>
      <c r="D490"/>
      <c r="E490"/>
      <c r="F490"/>
      <c r="G490"/>
    </row>
    <row r="491" spans="1:7" x14ac:dyDescent="0.25">
      <c r="A491"/>
      <c r="B491"/>
      <c r="C491"/>
      <c r="D491"/>
      <c r="E491"/>
      <c r="F491"/>
      <c r="G491"/>
    </row>
    <row r="492" spans="1:7" x14ac:dyDescent="0.25">
      <c r="A492"/>
      <c r="B492"/>
      <c r="C492"/>
      <c r="D492"/>
      <c r="E492"/>
      <c r="F492"/>
      <c r="G492"/>
    </row>
    <row r="493" spans="1:7" x14ac:dyDescent="0.25">
      <c r="A493"/>
      <c r="B493"/>
      <c r="C493"/>
      <c r="D493"/>
      <c r="E493"/>
      <c r="F493"/>
      <c r="G493"/>
    </row>
    <row r="494" spans="1:7" x14ac:dyDescent="0.25">
      <c r="A494"/>
      <c r="B494"/>
      <c r="C494"/>
      <c r="D494"/>
      <c r="E494"/>
      <c r="F494"/>
      <c r="G494"/>
    </row>
    <row r="495" spans="1:7" ht="27" customHeight="1" x14ac:dyDescent="0.25">
      <c r="A495"/>
      <c r="B495"/>
      <c r="C495"/>
      <c r="D495"/>
      <c r="E495"/>
      <c r="F495"/>
      <c r="G495"/>
    </row>
    <row r="496" spans="1:7" x14ac:dyDescent="0.25">
      <c r="A496"/>
      <c r="B496"/>
      <c r="C496"/>
      <c r="D496"/>
      <c r="E496"/>
      <c r="F496"/>
      <c r="G496"/>
    </row>
    <row r="497" spans="1:10" x14ac:dyDescent="0.25">
      <c r="A497"/>
      <c r="B497"/>
      <c r="C497"/>
      <c r="D497"/>
      <c r="E497"/>
      <c r="F497"/>
      <c r="G497"/>
    </row>
    <row r="498" spans="1:10" x14ac:dyDescent="0.25">
      <c r="A498"/>
      <c r="B498"/>
      <c r="C498"/>
      <c r="D498"/>
      <c r="E498"/>
      <c r="F498"/>
      <c r="G498"/>
    </row>
    <row r="499" spans="1:10" ht="15.75" customHeight="1" x14ac:dyDescent="0.25">
      <c r="A499"/>
      <c r="B499"/>
      <c r="C499"/>
      <c r="D499"/>
      <c r="E499"/>
      <c r="F499"/>
      <c r="G499"/>
      <c r="H499"/>
      <c r="I499"/>
      <c r="J499"/>
    </row>
    <row r="500" spans="1:10" x14ac:dyDescent="0.25">
      <c r="A500"/>
      <c r="B500"/>
      <c r="C500"/>
      <c r="D500"/>
      <c r="E500"/>
      <c r="F500"/>
      <c r="G500"/>
      <c r="H500"/>
      <c r="I500"/>
      <c r="J500"/>
    </row>
    <row r="501" spans="1:10" ht="18.75" x14ac:dyDescent="0.3">
      <c r="A501" s="204" t="s">
        <v>367</v>
      </c>
      <c r="B501" s="204" t="s">
        <v>47</v>
      </c>
      <c r="C501" s="204" t="s">
        <v>48</v>
      </c>
      <c r="D501" s="204" t="s">
        <v>49</v>
      </c>
      <c r="E501" s="204" t="s">
        <v>368</v>
      </c>
      <c r="F501" s="204" t="s">
        <v>50</v>
      </c>
      <c r="G501"/>
      <c r="H501"/>
      <c r="I501"/>
      <c r="J501"/>
    </row>
    <row r="502" spans="1:10" ht="15.75" customHeight="1" x14ac:dyDescent="0.25">
      <c r="A502" s="171" t="s">
        <v>369</v>
      </c>
      <c r="B502" s="47" t="s">
        <v>404</v>
      </c>
      <c r="C502" s="47" t="s">
        <v>411</v>
      </c>
      <c r="D502" s="171" t="s">
        <v>57</v>
      </c>
      <c r="E502" s="205" t="s">
        <v>445</v>
      </c>
      <c r="F502" s="47">
        <v>73955.759999999995</v>
      </c>
      <c r="G502"/>
      <c r="H502"/>
      <c r="I502"/>
      <c r="J502"/>
    </row>
    <row r="503" spans="1:10" ht="15.75" customHeight="1" x14ac:dyDescent="0.25">
      <c r="A503" s="171" t="s">
        <v>370</v>
      </c>
      <c r="B503" s="47" t="s">
        <v>404</v>
      </c>
      <c r="C503" s="47" t="s">
        <v>412</v>
      </c>
      <c r="D503" s="171" t="s">
        <v>40</v>
      </c>
      <c r="E503" s="205" t="s">
        <v>445</v>
      </c>
      <c r="F503" s="47">
        <v>19607.29</v>
      </c>
      <c r="G503"/>
      <c r="H503"/>
      <c r="I503"/>
      <c r="J503"/>
    </row>
    <row r="504" spans="1:10" ht="15.75" x14ac:dyDescent="0.25">
      <c r="A504" s="171" t="s">
        <v>371</v>
      </c>
      <c r="B504" s="47" t="s">
        <v>404</v>
      </c>
      <c r="C504" s="47" t="s">
        <v>51</v>
      </c>
      <c r="D504" s="171" t="s">
        <v>54</v>
      </c>
      <c r="E504" s="205" t="s">
        <v>445</v>
      </c>
      <c r="F504" s="47">
        <v>15000</v>
      </c>
      <c r="G504"/>
      <c r="H504"/>
      <c r="I504"/>
      <c r="J504"/>
    </row>
    <row r="505" spans="1:10" ht="15.75" customHeight="1" x14ac:dyDescent="0.25">
      <c r="A505" s="171" t="s">
        <v>372</v>
      </c>
      <c r="B505" s="47" t="s">
        <v>404</v>
      </c>
      <c r="C505" s="47" t="s">
        <v>413</v>
      </c>
      <c r="D505" s="171" t="s">
        <v>56</v>
      </c>
      <c r="E505" s="205" t="s">
        <v>445</v>
      </c>
      <c r="F505" s="47">
        <v>13600</v>
      </c>
      <c r="G505"/>
      <c r="H505"/>
      <c r="I505"/>
      <c r="J505"/>
    </row>
    <row r="506" spans="1:10" ht="15.75" customHeight="1" x14ac:dyDescent="0.25">
      <c r="A506" s="171" t="s">
        <v>373</v>
      </c>
      <c r="B506" s="47" t="s">
        <v>404</v>
      </c>
      <c r="C506" s="47" t="s">
        <v>53</v>
      </c>
      <c r="D506" s="171" t="s">
        <v>56</v>
      </c>
      <c r="E506" s="205" t="s">
        <v>445</v>
      </c>
      <c r="F506" s="47">
        <v>50675</v>
      </c>
      <c r="G506"/>
      <c r="H506"/>
      <c r="I506"/>
      <c r="J506"/>
    </row>
    <row r="507" spans="1:10" ht="15.75" customHeight="1" x14ac:dyDescent="0.25">
      <c r="A507" s="171" t="s">
        <v>374</v>
      </c>
      <c r="B507" s="47" t="s">
        <v>405</v>
      </c>
      <c r="C507" s="47" t="s">
        <v>414</v>
      </c>
      <c r="D507" s="171" t="s">
        <v>443</v>
      </c>
      <c r="E507" s="205" t="s">
        <v>445</v>
      </c>
      <c r="F507" s="47">
        <v>47033.33</v>
      </c>
      <c r="G507"/>
      <c r="H507"/>
      <c r="I507"/>
      <c r="J507"/>
    </row>
    <row r="508" spans="1:10" ht="15.75" customHeight="1" x14ac:dyDescent="0.25">
      <c r="A508" s="171" t="s">
        <v>375</v>
      </c>
      <c r="B508" s="47" t="s">
        <v>405</v>
      </c>
      <c r="C508" s="47" t="s">
        <v>415</v>
      </c>
      <c r="D508" s="171" t="s">
        <v>443</v>
      </c>
      <c r="E508" s="205" t="s">
        <v>445</v>
      </c>
      <c r="F508" s="47">
        <v>47033.33</v>
      </c>
      <c r="G508"/>
      <c r="H508"/>
      <c r="I508"/>
      <c r="J508"/>
    </row>
    <row r="509" spans="1:10" ht="15.75" customHeight="1" x14ac:dyDescent="0.25">
      <c r="A509" s="171" t="s">
        <v>376</v>
      </c>
      <c r="B509" s="47" t="s">
        <v>405</v>
      </c>
      <c r="C509" s="47" t="s">
        <v>416</v>
      </c>
      <c r="D509" s="171" t="s">
        <v>443</v>
      </c>
      <c r="E509" s="205" t="s">
        <v>445</v>
      </c>
      <c r="F509" s="47">
        <v>47033.34</v>
      </c>
      <c r="G509"/>
      <c r="H509"/>
      <c r="I509"/>
      <c r="J509"/>
    </row>
    <row r="510" spans="1:10" ht="15.75" customHeight="1" x14ac:dyDescent="0.25">
      <c r="A510" s="171" t="s">
        <v>377</v>
      </c>
      <c r="B510" s="47" t="s">
        <v>405</v>
      </c>
      <c r="C510" s="47" t="s">
        <v>417</v>
      </c>
      <c r="D510" s="171" t="s">
        <v>40</v>
      </c>
      <c r="E510" s="205" t="s">
        <v>445</v>
      </c>
      <c r="F510" s="47">
        <v>193867.32</v>
      </c>
      <c r="G510"/>
      <c r="H510"/>
      <c r="I510"/>
      <c r="J510"/>
    </row>
    <row r="511" spans="1:10" ht="15.75" customHeight="1" x14ac:dyDescent="0.25">
      <c r="A511" s="171" t="s">
        <v>378</v>
      </c>
      <c r="B511" s="47" t="s">
        <v>405</v>
      </c>
      <c r="C511" s="47" t="s">
        <v>418</v>
      </c>
      <c r="D511" s="171" t="s">
        <v>40</v>
      </c>
      <c r="E511" s="205" t="s">
        <v>445</v>
      </c>
      <c r="F511" s="47">
        <v>213170.72</v>
      </c>
      <c r="G511"/>
      <c r="H511"/>
      <c r="I511"/>
      <c r="J511"/>
    </row>
    <row r="512" spans="1:10" ht="15.75" customHeight="1" x14ac:dyDescent="0.25">
      <c r="A512" s="171" t="s">
        <v>379</v>
      </c>
      <c r="B512" s="47" t="s">
        <v>405</v>
      </c>
      <c r="C512" s="47" t="s">
        <v>419</v>
      </c>
      <c r="D512" s="171" t="s">
        <v>40</v>
      </c>
      <c r="E512" s="205" t="s">
        <v>445</v>
      </c>
      <c r="F512" s="47">
        <v>58436.99</v>
      </c>
      <c r="G512"/>
      <c r="H512"/>
      <c r="I512"/>
      <c r="J512"/>
    </row>
    <row r="513" spans="1:10" ht="15.75" customHeight="1" x14ac:dyDescent="0.25">
      <c r="A513" s="171" t="s">
        <v>380</v>
      </c>
      <c r="B513" s="47" t="s">
        <v>405</v>
      </c>
      <c r="C513" s="47" t="s">
        <v>420</v>
      </c>
      <c r="D513" s="171" t="s">
        <v>40</v>
      </c>
      <c r="E513" s="205" t="s">
        <v>445</v>
      </c>
      <c r="F513" s="47">
        <v>227342.64</v>
      </c>
      <c r="G513"/>
      <c r="H513"/>
      <c r="I513"/>
      <c r="J513"/>
    </row>
    <row r="514" spans="1:10" ht="15.75" customHeight="1" x14ac:dyDescent="0.25">
      <c r="A514" s="171" t="s">
        <v>381</v>
      </c>
      <c r="B514" s="47" t="s">
        <v>405</v>
      </c>
      <c r="C514" s="47" t="s">
        <v>421</v>
      </c>
      <c r="D514" s="171" t="s">
        <v>40</v>
      </c>
      <c r="E514" s="205" t="s">
        <v>445</v>
      </c>
      <c r="F514" s="47">
        <v>42036.89</v>
      </c>
      <c r="G514"/>
      <c r="H514"/>
      <c r="I514"/>
      <c r="J514"/>
    </row>
    <row r="515" spans="1:10" ht="15.75" customHeight="1" x14ac:dyDescent="0.25">
      <c r="A515" s="171" t="s">
        <v>382</v>
      </c>
      <c r="B515" s="47" t="s">
        <v>405</v>
      </c>
      <c r="C515" s="47" t="s">
        <v>422</v>
      </c>
      <c r="D515" s="171" t="s">
        <v>40</v>
      </c>
      <c r="E515" s="205" t="s">
        <v>445</v>
      </c>
      <c r="F515" s="47">
        <v>59789.66</v>
      </c>
      <c r="G515"/>
      <c r="H515"/>
      <c r="I515"/>
      <c r="J515"/>
    </row>
    <row r="516" spans="1:10" ht="15.75" customHeight="1" x14ac:dyDescent="0.25">
      <c r="A516" s="171" t="s">
        <v>383</v>
      </c>
      <c r="B516" s="47" t="s">
        <v>406</v>
      </c>
      <c r="C516" s="47" t="s">
        <v>423</v>
      </c>
      <c r="D516" s="171" t="s">
        <v>40</v>
      </c>
      <c r="E516" s="205" t="s">
        <v>445</v>
      </c>
      <c r="F516" s="47">
        <v>39377.64</v>
      </c>
      <c r="G516"/>
      <c r="H516"/>
      <c r="I516"/>
      <c r="J516"/>
    </row>
    <row r="517" spans="1:10" ht="15.75" customHeight="1" x14ac:dyDescent="0.25">
      <c r="A517" s="171" t="s">
        <v>384</v>
      </c>
      <c r="B517" s="47" t="s">
        <v>406</v>
      </c>
      <c r="C517" s="47" t="s">
        <v>424</v>
      </c>
      <c r="D517" s="171" t="s">
        <v>40</v>
      </c>
      <c r="E517" s="205" t="s">
        <v>445</v>
      </c>
      <c r="F517" s="47">
        <v>146016.57999999999</v>
      </c>
      <c r="G517"/>
      <c r="H517"/>
      <c r="I517"/>
      <c r="J517"/>
    </row>
    <row r="518" spans="1:10" ht="15.75" x14ac:dyDescent="0.25">
      <c r="A518" s="171" t="s">
        <v>385</v>
      </c>
      <c r="B518" s="47" t="s">
        <v>406</v>
      </c>
      <c r="C518" s="47" t="s">
        <v>425</v>
      </c>
      <c r="D518" s="171" t="s">
        <v>40</v>
      </c>
      <c r="E518" s="205" t="s">
        <v>445</v>
      </c>
      <c r="F518" s="47">
        <v>24044.44</v>
      </c>
      <c r="G518"/>
      <c r="H518"/>
      <c r="I518"/>
      <c r="J518"/>
    </row>
    <row r="519" spans="1:10" ht="15.75" customHeight="1" x14ac:dyDescent="0.25">
      <c r="A519" s="171" t="s">
        <v>386</v>
      </c>
      <c r="B519" s="47" t="s">
        <v>406</v>
      </c>
      <c r="C519" s="47" t="s">
        <v>426</v>
      </c>
      <c r="D519" s="171" t="s">
        <v>40</v>
      </c>
      <c r="E519" s="205" t="s">
        <v>445</v>
      </c>
      <c r="F519" s="47">
        <v>26022.09</v>
      </c>
      <c r="G519"/>
      <c r="H519"/>
      <c r="I519"/>
      <c r="J519"/>
    </row>
    <row r="520" spans="1:10" ht="15.75" customHeight="1" x14ac:dyDescent="0.25">
      <c r="A520" s="171" t="s">
        <v>387</v>
      </c>
      <c r="B520" s="47" t="s">
        <v>406</v>
      </c>
      <c r="C520" s="47" t="s">
        <v>427</v>
      </c>
      <c r="D520" s="171" t="s">
        <v>40</v>
      </c>
      <c r="E520" s="205" t="s">
        <v>445</v>
      </c>
      <c r="F520" s="47">
        <v>406579.76</v>
      </c>
      <c r="G520"/>
      <c r="H520"/>
      <c r="I520"/>
      <c r="J520"/>
    </row>
    <row r="521" spans="1:10" ht="15.75" customHeight="1" x14ac:dyDescent="0.25">
      <c r="A521" s="171" t="s">
        <v>388</v>
      </c>
      <c r="B521" s="47" t="s">
        <v>406</v>
      </c>
      <c r="C521" s="47" t="s">
        <v>428</v>
      </c>
      <c r="D521" s="171" t="s">
        <v>40</v>
      </c>
      <c r="E521" s="205" t="s">
        <v>445</v>
      </c>
      <c r="F521" s="47">
        <v>100921.75</v>
      </c>
      <c r="G521"/>
      <c r="H521"/>
      <c r="I521"/>
      <c r="J521"/>
    </row>
    <row r="522" spans="1:10" ht="15.75" customHeight="1" x14ac:dyDescent="0.25">
      <c r="A522" s="171" t="s">
        <v>389</v>
      </c>
      <c r="B522" s="47" t="s">
        <v>406</v>
      </c>
      <c r="C522" s="47" t="s">
        <v>429</v>
      </c>
      <c r="D522" s="171" t="s">
        <v>40</v>
      </c>
      <c r="E522" s="205" t="s">
        <v>445</v>
      </c>
      <c r="F522" s="47">
        <v>91883.14</v>
      </c>
      <c r="G522"/>
      <c r="H522"/>
      <c r="I522"/>
      <c r="J522"/>
    </row>
    <row r="523" spans="1:10" ht="15.75" customHeight="1" x14ac:dyDescent="0.25">
      <c r="A523" s="171" t="s">
        <v>390</v>
      </c>
      <c r="B523" s="47" t="s">
        <v>406</v>
      </c>
      <c r="C523" s="47" t="s">
        <v>430</v>
      </c>
      <c r="D523" s="171" t="s">
        <v>40</v>
      </c>
      <c r="E523" s="205" t="s">
        <v>445</v>
      </c>
      <c r="F523" s="47">
        <v>153330.12</v>
      </c>
      <c r="G523"/>
      <c r="H523"/>
      <c r="I523"/>
      <c r="J523"/>
    </row>
    <row r="524" spans="1:10" ht="15.75" customHeight="1" x14ac:dyDescent="0.25">
      <c r="A524" s="171" t="s">
        <v>391</v>
      </c>
      <c r="B524" s="47" t="s">
        <v>406</v>
      </c>
      <c r="C524" s="47" t="s">
        <v>431</v>
      </c>
      <c r="D524" s="171" t="s">
        <v>40</v>
      </c>
      <c r="E524" s="205" t="s">
        <v>445</v>
      </c>
      <c r="F524" s="47">
        <v>14029.23</v>
      </c>
      <c r="G524"/>
      <c r="H524"/>
      <c r="I524"/>
      <c r="J524"/>
    </row>
    <row r="525" spans="1:10" ht="15.75" customHeight="1" x14ac:dyDescent="0.25">
      <c r="A525" s="171" t="s">
        <v>392</v>
      </c>
      <c r="B525" s="47" t="s">
        <v>406</v>
      </c>
      <c r="C525" s="47" t="s">
        <v>432</v>
      </c>
      <c r="D525" s="171" t="s">
        <v>40</v>
      </c>
      <c r="E525" s="205" t="s">
        <v>445</v>
      </c>
      <c r="F525" s="47">
        <v>119582.28</v>
      </c>
      <c r="G525"/>
      <c r="H525"/>
      <c r="I525"/>
      <c r="J525"/>
    </row>
    <row r="526" spans="1:10" ht="15.75" customHeight="1" x14ac:dyDescent="0.25">
      <c r="A526" s="171" t="s">
        <v>393</v>
      </c>
      <c r="B526" s="47" t="s">
        <v>407</v>
      </c>
      <c r="C526" s="47" t="s">
        <v>52</v>
      </c>
      <c r="D526" s="171" t="s">
        <v>55</v>
      </c>
      <c r="E526" s="205" t="s">
        <v>445</v>
      </c>
      <c r="F526" s="47">
        <v>120000</v>
      </c>
      <c r="G526"/>
      <c r="H526"/>
      <c r="I526"/>
      <c r="J526"/>
    </row>
    <row r="527" spans="1:10" ht="15.75" customHeight="1" x14ac:dyDescent="0.25">
      <c r="A527" s="171" t="s">
        <v>394</v>
      </c>
      <c r="B527" s="47" t="s">
        <v>407</v>
      </c>
      <c r="C527" s="47" t="s">
        <v>433</v>
      </c>
      <c r="D527" s="171" t="s">
        <v>40</v>
      </c>
      <c r="E527" s="205" t="s">
        <v>445</v>
      </c>
      <c r="F527" s="47">
        <v>59066.45</v>
      </c>
      <c r="G527"/>
      <c r="H527"/>
      <c r="I527"/>
      <c r="J527"/>
    </row>
    <row r="528" spans="1:10" ht="15.75" x14ac:dyDescent="0.25">
      <c r="A528" s="171" t="s">
        <v>395</v>
      </c>
      <c r="B528" s="47" t="s">
        <v>408</v>
      </c>
      <c r="C528" s="47" t="s">
        <v>434</v>
      </c>
      <c r="D528" s="171" t="s">
        <v>444</v>
      </c>
      <c r="E528" s="205" t="s">
        <v>445</v>
      </c>
      <c r="F528" s="47">
        <v>78727.3</v>
      </c>
      <c r="G528"/>
      <c r="H528"/>
      <c r="I528"/>
      <c r="J528"/>
    </row>
    <row r="529" spans="1:10" ht="15.75" customHeight="1" x14ac:dyDescent="0.25">
      <c r="A529" s="171" t="s">
        <v>396</v>
      </c>
      <c r="B529" s="47" t="s">
        <v>408</v>
      </c>
      <c r="C529" s="47" t="s">
        <v>435</v>
      </c>
      <c r="D529" s="171" t="s">
        <v>444</v>
      </c>
      <c r="E529" s="205" t="s">
        <v>445</v>
      </c>
      <c r="F529" s="47">
        <v>115615.08</v>
      </c>
      <c r="G529"/>
      <c r="H529"/>
      <c r="I529"/>
      <c r="J529"/>
    </row>
    <row r="530" spans="1:10" ht="15.75" customHeight="1" x14ac:dyDescent="0.25">
      <c r="A530" s="171" t="s">
        <v>397</v>
      </c>
      <c r="B530" s="47" t="s">
        <v>409</v>
      </c>
      <c r="C530" s="47" t="s">
        <v>436</v>
      </c>
      <c r="D530" s="171" t="s">
        <v>444</v>
      </c>
      <c r="E530" s="205" t="s">
        <v>445</v>
      </c>
      <c r="F530" s="47">
        <v>51888</v>
      </c>
      <c r="G530"/>
      <c r="H530"/>
      <c r="I530"/>
      <c r="J530"/>
    </row>
    <row r="531" spans="1:10" ht="15.75" customHeight="1" x14ac:dyDescent="0.25">
      <c r="A531" s="171" t="s">
        <v>398</v>
      </c>
      <c r="B531" s="47" t="s">
        <v>409</v>
      </c>
      <c r="C531" s="47" t="s">
        <v>437</v>
      </c>
      <c r="D531" s="171" t="s">
        <v>40</v>
      </c>
      <c r="E531" s="205" t="s">
        <v>445</v>
      </c>
      <c r="F531" s="47">
        <v>134203.88</v>
      </c>
      <c r="G531"/>
      <c r="H531"/>
      <c r="I531"/>
      <c r="J531"/>
    </row>
    <row r="532" spans="1:10" ht="15.75" customHeight="1" x14ac:dyDescent="0.25">
      <c r="A532" s="171" t="s">
        <v>399</v>
      </c>
      <c r="B532" s="47" t="s">
        <v>409</v>
      </c>
      <c r="C532" s="47" t="s">
        <v>438</v>
      </c>
      <c r="D532" s="171" t="s">
        <v>55</v>
      </c>
      <c r="E532" s="205" t="s">
        <v>445</v>
      </c>
      <c r="F532" s="47">
        <v>26298.81</v>
      </c>
      <c r="G532"/>
      <c r="H532"/>
      <c r="I532"/>
      <c r="J532"/>
    </row>
    <row r="533" spans="1:10" ht="15" customHeight="1" x14ac:dyDescent="0.25">
      <c r="A533" s="47" t="s">
        <v>400</v>
      </c>
      <c r="B533" s="47" t="s">
        <v>409</v>
      </c>
      <c r="C533" s="47" t="s">
        <v>439</v>
      </c>
      <c r="D533" s="47" t="s">
        <v>55</v>
      </c>
      <c r="E533" s="205" t="s">
        <v>445</v>
      </c>
      <c r="F533" s="206">
        <v>105000</v>
      </c>
    </row>
    <row r="534" spans="1:10" ht="15.75" x14ac:dyDescent="0.25">
      <c r="A534" s="206" t="s">
        <v>401</v>
      </c>
      <c r="B534" s="206" t="s">
        <v>410</v>
      </c>
      <c r="C534" s="206" t="s">
        <v>440</v>
      </c>
      <c r="D534" s="206" t="s">
        <v>57</v>
      </c>
      <c r="E534" s="205" t="s">
        <v>445</v>
      </c>
      <c r="F534" s="206">
        <v>72848.639999999999</v>
      </c>
    </row>
    <row r="535" spans="1:10" ht="15" customHeight="1" x14ac:dyDescent="0.25">
      <c r="A535" s="206" t="s">
        <v>402</v>
      </c>
      <c r="B535" s="206" t="s">
        <v>410</v>
      </c>
      <c r="C535" s="206" t="s">
        <v>441</v>
      </c>
      <c r="D535" s="206" t="s">
        <v>57</v>
      </c>
      <c r="E535" s="205" t="s">
        <v>445</v>
      </c>
      <c r="F535" s="206">
        <v>72848.639999999999</v>
      </c>
    </row>
    <row r="536" spans="1:10" ht="15" customHeight="1" x14ac:dyDescent="0.25">
      <c r="A536" s="206" t="s">
        <v>403</v>
      </c>
      <c r="B536" s="206" t="s">
        <v>410</v>
      </c>
      <c r="C536" s="206" t="s">
        <v>442</v>
      </c>
      <c r="D536" s="206" t="s">
        <v>57</v>
      </c>
      <c r="E536" s="205" t="s">
        <v>445</v>
      </c>
      <c r="F536" s="206">
        <v>164161.72</v>
      </c>
    </row>
    <row r="537" spans="1:10" x14ac:dyDescent="0.25">
      <c r="A537" s="210" t="s">
        <v>446</v>
      </c>
      <c r="B537" s="210"/>
      <c r="C537" s="210"/>
      <c r="D537" s="210"/>
      <c r="E537" s="211">
        <v>3231027.82</v>
      </c>
      <c r="F537" s="211"/>
    </row>
    <row r="538" spans="1:10" x14ac:dyDescent="0.25">
      <c r="A538" s="210"/>
      <c r="B538" s="210"/>
      <c r="C538" s="210"/>
      <c r="D538" s="210"/>
      <c r="E538" s="211"/>
      <c r="F538" s="211"/>
    </row>
  </sheetData>
  <mergeCells count="44">
    <mergeCell ref="B478:E478"/>
    <mergeCell ref="B479:E479"/>
    <mergeCell ref="B480:E480"/>
    <mergeCell ref="B463:E463"/>
    <mergeCell ref="B468:D468"/>
    <mergeCell ref="B471:E471"/>
    <mergeCell ref="B474:E474"/>
    <mergeCell ref="B477:E477"/>
    <mergeCell ref="B160:E160"/>
    <mergeCell ref="B410:E410"/>
    <mergeCell ref="D412:D416"/>
    <mergeCell ref="B420:E420"/>
    <mergeCell ref="B460:D460"/>
    <mergeCell ref="C12:G12"/>
    <mergeCell ref="B13:F13"/>
    <mergeCell ref="B19:C19"/>
    <mergeCell ref="B22:F22"/>
    <mergeCell ref="B57:F57"/>
    <mergeCell ref="B68:C68"/>
    <mergeCell ref="C71:D71"/>
    <mergeCell ref="B40:C40"/>
    <mergeCell ref="B43:F43"/>
    <mergeCell ref="B54:C54"/>
    <mergeCell ref="B61:C61"/>
    <mergeCell ref="A63:F63"/>
    <mergeCell ref="B64:F64"/>
    <mergeCell ref="D66:D67"/>
    <mergeCell ref="E66:E67"/>
    <mergeCell ref="B484:D484"/>
    <mergeCell ref="A537:D538"/>
    <mergeCell ref="E537:F538"/>
    <mergeCell ref="B85:E85"/>
    <mergeCell ref="B124:D124"/>
    <mergeCell ref="B126:E126"/>
    <mergeCell ref="D128:D129"/>
    <mergeCell ref="D422:D459"/>
    <mergeCell ref="B133:E133"/>
    <mergeCell ref="B134:E134"/>
    <mergeCell ref="B135:E135"/>
    <mergeCell ref="B136:E136"/>
    <mergeCell ref="D139:D141"/>
    <mergeCell ref="B488:D488"/>
    <mergeCell ref="E488:F488"/>
    <mergeCell ref="B146:D146"/>
  </mergeCells>
  <pageMargins left="0.23622047244094491" right="0.23622047244094491" top="0.74803149606299213" bottom="0.74803149606299213" header="0.31496062992125984" footer="0.31496062992125984"/>
  <pageSetup scale="47" fitToHeight="0" orientation="portrait" r:id="rId1"/>
  <rowBreaks count="4" manualBreakCount="4">
    <brk id="74" max="7" man="1"/>
    <brk id="148" max="7" man="1"/>
    <brk id="404" max="7" man="1"/>
    <brk id="48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300E-A56A-4A17-8A20-B11D912B81B4}">
  <sheetPr>
    <tabColor rgb="FF00B0F0"/>
  </sheetPr>
  <dimension ref="A2:T98"/>
  <sheetViews>
    <sheetView showGridLines="0" zoomScaleNormal="100" zoomScaleSheetLayoutView="100" zoomScalePageLayoutView="50" workbookViewId="0">
      <pane xSplit="1" topLeftCell="B1" activePane="topRight" state="frozen"/>
      <selection pane="topRight" activeCell="A9" sqref="A9"/>
    </sheetView>
  </sheetViews>
  <sheetFormatPr baseColWidth="10" defaultColWidth="9.140625" defaultRowHeight="18.75" x14ac:dyDescent="0.3"/>
  <cols>
    <col min="1" max="1" width="70" style="288" customWidth="1"/>
    <col min="2" max="2" width="15.5703125" style="321" customWidth="1"/>
    <col min="3" max="3" width="14.7109375" style="321" customWidth="1"/>
    <col min="4" max="4" width="15.5703125" style="295" customWidth="1"/>
    <col min="5" max="5" width="14.7109375" style="321" customWidth="1"/>
    <col min="6" max="6" width="15.42578125" style="321" customWidth="1"/>
    <col min="7" max="7" width="14.5703125" style="321" customWidth="1"/>
    <col min="8" max="8" width="14.7109375" style="322" customWidth="1"/>
    <col min="9" max="9" width="15.7109375" style="323" customWidth="1"/>
    <col min="10" max="10" width="16.5703125" style="322" customWidth="1"/>
    <col min="11" max="11" width="15.5703125" style="321" customWidth="1"/>
    <col min="12" max="12" width="16.5703125" style="295" customWidth="1"/>
    <col min="13" max="13" width="17.28515625" style="295" customWidth="1"/>
    <col min="14" max="14" width="19.140625" style="295" customWidth="1"/>
    <col min="15" max="16" width="6" style="254" bestFit="1" customWidth="1"/>
    <col min="17" max="17" width="12.140625" style="254" customWidth="1"/>
    <col min="18" max="18" width="16.5703125" style="254" customWidth="1"/>
    <col min="19" max="20" width="7" style="254" bestFit="1" customWidth="1"/>
    <col min="21" max="16384" width="9.140625" style="254"/>
  </cols>
  <sheetData>
    <row r="2" spans="1:20" ht="23.25" x14ac:dyDescent="0.3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20" ht="23.25" x14ac:dyDescent="0.3">
      <c r="A3" s="253" t="s">
        <v>447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20" ht="23.25" x14ac:dyDescent="0.3">
      <c r="A4" s="253" t="s">
        <v>448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20" ht="23.25" x14ac:dyDescent="0.3">
      <c r="A5" s="253" t="s">
        <v>449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20" ht="23.25" x14ac:dyDescent="0.3">
      <c r="A6" s="253" t="s">
        <v>450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20" ht="23.25" x14ac:dyDescent="0.3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20" s="259" customFormat="1" ht="31.5" customHeight="1" x14ac:dyDescent="0.25">
      <c r="A8" s="256" t="s">
        <v>451</v>
      </c>
      <c r="B8" s="256" t="s">
        <v>452</v>
      </c>
      <c r="C8" s="257" t="s">
        <v>453</v>
      </c>
      <c r="D8" s="257" t="s">
        <v>454</v>
      </c>
      <c r="E8" s="257" t="s">
        <v>455</v>
      </c>
      <c r="F8" s="257" t="s">
        <v>456</v>
      </c>
      <c r="G8" s="257" t="s">
        <v>457</v>
      </c>
      <c r="H8" s="258" t="s">
        <v>458</v>
      </c>
      <c r="I8" s="258" t="s">
        <v>459</v>
      </c>
      <c r="J8" s="258" t="s">
        <v>460</v>
      </c>
      <c r="K8" s="257" t="s">
        <v>461</v>
      </c>
      <c r="L8" s="257" t="s">
        <v>462</v>
      </c>
      <c r="M8" s="257" t="s">
        <v>463</v>
      </c>
      <c r="N8" s="257" t="s">
        <v>464</v>
      </c>
      <c r="S8" s="260"/>
      <c r="T8" s="260"/>
    </row>
    <row r="9" spans="1:20" s="265" customFormat="1" x14ac:dyDescent="0.25">
      <c r="A9" s="261" t="s">
        <v>465</v>
      </c>
      <c r="B9" s="262"/>
      <c r="C9" s="262"/>
      <c r="D9" s="262" t="s">
        <v>466</v>
      </c>
      <c r="E9" s="262"/>
      <c r="F9" s="262"/>
      <c r="G9" s="262"/>
      <c r="H9" s="262"/>
      <c r="I9" s="262"/>
      <c r="J9" s="262"/>
      <c r="K9" s="263"/>
      <c r="L9" s="262"/>
      <c r="M9" s="262"/>
      <c r="N9" s="262"/>
      <c r="O9" s="264"/>
      <c r="P9" s="264"/>
      <c r="Q9" s="264"/>
      <c r="R9" s="264"/>
      <c r="S9" s="264"/>
      <c r="T9" s="264"/>
    </row>
    <row r="10" spans="1:20" s="267" customFormat="1" ht="14.25" customHeight="1" x14ac:dyDescent="0.25">
      <c r="A10" s="261" t="s">
        <v>467</v>
      </c>
      <c r="B10" s="266">
        <f>SUM(B11:B15)</f>
        <v>254272284.11999997</v>
      </c>
      <c r="C10" s="266">
        <f>SUM(C11:C15)</f>
        <v>87973391.060000002</v>
      </c>
      <c r="D10" s="266">
        <f>SUM(D11:D15)</f>
        <v>82889668.75999999</v>
      </c>
      <c r="E10" s="266">
        <f>SUM(E11:E15)</f>
        <v>83409224.299999982</v>
      </c>
      <c r="F10" s="266">
        <f>SUM(F11:F15)</f>
        <v>0</v>
      </c>
      <c r="G10" s="266">
        <f>SUM(G11:G15)</f>
        <v>0</v>
      </c>
      <c r="H10" s="266">
        <f>SUM(H11:H15)</f>
        <v>0</v>
      </c>
      <c r="I10" s="266">
        <f>SUM(I11:I15)</f>
        <v>0</v>
      </c>
      <c r="J10" s="266">
        <f>SUM(J11:J15)</f>
        <v>0</v>
      </c>
      <c r="K10" s="266">
        <f>SUM(K11:K15)</f>
        <v>0</v>
      </c>
      <c r="L10" s="266">
        <f>SUM(L11:L15)</f>
        <v>0</v>
      </c>
      <c r="M10" s="266">
        <f>SUM(M11:M15)</f>
        <v>0</v>
      </c>
      <c r="N10" s="266">
        <f>SUM(N11:N15)</f>
        <v>0</v>
      </c>
    </row>
    <row r="11" spans="1:20" s="265" customFormat="1" ht="14.25" customHeight="1" x14ac:dyDescent="0.25">
      <c r="A11" s="268" t="s">
        <v>468</v>
      </c>
      <c r="B11" s="269">
        <f>SUM(C11+D11+C2+E11+F11+G11+H11+I11+J11+K11+L11+M11+N11)</f>
        <v>202427710.57999998</v>
      </c>
      <c r="C11" s="270">
        <v>71214348.599999994</v>
      </c>
      <c r="D11" s="271">
        <v>65670879.719999999</v>
      </c>
      <c r="E11" s="271">
        <v>65542482.259999998</v>
      </c>
      <c r="F11" s="270"/>
      <c r="G11" s="270"/>
      <c r="H11" s="270"/>
      <c r="I11" s="269"/>
      <c r="J11" s="269"/>
      <c r="K11" s="271"/>
      <c r="L11" s="271"/>
      <c r="M11" s="272"/>
      <c r="N11" s="271"/>
    </row>
    <row r="12" spans="1:20" s="265" customFormat="1" ht="14.25" customHeight="1" x14ac:dyDescent="0.25">
      <c r="A12" s="268" t="s">
        <v>469</v>
      </c>
      <c r="B12" s="269">
        <f>SUM(C12+D12+C3+E12+F12+G12+H12+I12+J12+K12+L12+M12+N12)</f>
        <v>9180000</v>
      </c>
      <c r="C12" s="270">
        <v>3000000</v>
      </c>
      <c r="D12" s="271">
        <v>3120000</v>
      </c>
      <c r="E12" s="271">
        <v>3060000</v>
      </c>
      <c r="F12" s="270"/>
      <c r="G12" s="270"/>
      <c r="H12" s="270"/>
      <c r="I12" s="269"/>
      <c r="J12" s="269"/>
      <c r="K12" s="271"/>
      <c r="L12" s="272"/>
      <c r="M12" s="272"/>
      <c r="N12" s="272"/>
    </row>
    <row r="13" spans="1:20" s="265" customFormat="1" ht="14.25" customHeight="1" x14ac:dyDescent="0.25">
      <c r="A13" s="268" t="s">
        <v>470</v>
      </c>
      <c r="B13" s="269">
        <f>SUM(C13+D13+C4+E13+F13+G13+H13+I13+J13+K13+L13+M13+N13)</f>
        <v>390000</v>
      </c>
      <c r="C13" s="270">
        <v>125000</v>
      </c>
      <c r="D13" s="271">
        <v>125000</v>
      </c>
      <c r="E13" s="271">
        <v>140000</v>
      </c>
      <c r="F13" s="270"/>
      <c r="G13" s="270"/>
      <c r="H13" s="270"/>
      <c r="I13" s="269"/>
      <c r="J13" s="269"/>
      <c r="K13" s="271"/>
      <c r="L13" s="272"/>
      <c r="M13" s="272"/>
      <c r="N13" s="272"/>
    </row>
    <row r="14" spans="1:20" s="265" customFormat="1" ht="14.25" customHeight="1" x14ac:dyDescent="0.25">
      <c r="A14" s="268" t="s">
        <v>471</v>
      </c>
      <c r="B14" s="269">
        <f>SUM(C14+D14+C5+E14+F14+G14+H14+I14+J14+K14+L14+M14+N14)</f>
        <v>10000</v>
      </c>
      <c r="C14" s="270">
        <v>0</v>
      </c>
      <c r="D14" s="271">
        <v>10000</v>
      </c>
      <c r="E14" s="271">
        <v>0</v>
      </c>
      <c r="F14" s="270"/>
      <c r="G14" s="270"/>
      <c r="H14" s="270"/>
      <c r="I14" s="269"/>
      <c r="J14" s="269"/>
      <c r="K14" s="271"/>
      <c r="L14" s="272"/>
      <c r="M14" s="272"/>
      <c r="N14" s="272"/>
    </row>
    <row r="15" spans="1:20" s="265" customFormat="1" ht="14.25" customHeight="1" x14ac:dyDescent="0.25">
      <c r="A15" s="268" t="s">
        <v>472</v>
      </c>
      <c r="B15" s="269">
        <f>SUM(C15+D15+C6+E15+F15+G15+H15+I15+J15+K15+L15+M15+N15)</f>
        <v>42264573.539999999</v>
      </c>
      <c r="C15" s="270">
        <v>13634042.460000001</v>
      </c>
      <c r="D15" s="271">
        <v>13963789.039999999</v>
      </c>
      <c r="E15" s="271">
        <v>14666742.039999999</v>
      </c>
      <c r="F15" s="270"/>
      <c r="G15" s="270"/>
      <c r="H15" s="270"/>
      <c r="I15" s="269"/>
      <c r="J15" s="269"/>
      <c r="K15" s="271"/>
      <c r="L15" s="272"/>
      <c r="M15" s="272"/>
      <c r="N15" s="272"/>
    </row>
    <row r="16" spans="1:20" s="267" customFormat="1" ht="14.25" customHeight="1" x14ac:dyDescent="0.25">
      <c r="A16" s="261" t="s">
        <v>473</v>
      </c>
      <c r="B16" s="266">
        <f>SUM(C16+D16+C7+E16+F16+G16+H16+I16+J16+K16+L16+M16+N16)</f>
        <v>69408358.269999996</v>
      </c>
      <c r="C16" s="266">
        <f>SUM(C17:C25)</f>
        <v>27223906.259999998</v>
      </c>
      <c r="D16" s="266">
        <f>SUM(D17:D25)</f>
        <v>18852683.43</v>
      </c>
      <c r="E16" s="266">
        <f>SUM(E17:E25)</f>
        <v>23331768.579999998</v>
      </c>
      <c r="F16" s="266">
        <f>SUM(F17:F25)</f>
        <v>0</v>
      </c>
      <c r="G16" s="266">
        <f>SUM(G17:G25)</f>
        <v>0</v>
      </c>
      <c r="H16" s="266">
        <f>SUM(H17:H25)</f>
        <v>0</v>
      </c>
      <c r="I16" s="266">
        <f>SUM(I17:I25)</f>
        <v>0</v>
      </c>
      <c r="J16" s="266">
        <f>SUM(J17:J25)</f>
        <v>0</v>
      </c>
      <c r="K16" s="266">
        <f>SUM(K17:K25)</f>
        <v>0</v>
      </c>
      <c r="L16" s="266">
        <f>SUM(L17:L25)</f>
        <v>0</v>
      </c>
      <c r="M16" s="266">
        <f>SUM(M17:M25)</f>
        <v>0</v>
      </c>
      <c r="N16" s="266">
        <f>SUM(N17:N25)</f>
        <v>0</v>
      </c>
    </row>
    <row r="17" spans="1:14" s="265" customFormat="1" ht="14.25" customHeight="1" x14ac:dyDescent="0.25">
      <c r="A17" s="268" t="s">
        <v>474</v>
      </c>
      <c r="B17" s="269">
        <f>SUM(C17+D17+E17+F17+G17+H17+I17+J17+K17+L17+M17+N17)</f>
        <v>7193880.5200000005</v>
      </c>
      <c r="C17" s="273">
        <v>1183860.3500000001</v>
      </c>
      <c r="D17" s="271">
        <v>4351394.3899999997</v>
      </c>
      <c r="E17" s="271">
        <v>1658625.78</v>
      </c>
      <c r="F17" s="270"/>
      <c r="G17" s="270"/>
      <c r="H17" s="270"/>
      <c r="I17" s="269"/>
      <c r="J17" s="269"/>
      <c r="K17" s="271"/>
      <c r="L17" s="272"/>
      <c r="M17" s="272"/>
      <c r="N17" s="272"/>
    </row>
    <row r="18" spans="1:14" s="265" customFormat="1" ht="14.25" customHeight="1" x14ac:dyDescent="0.25">
      <c r="A18" s="268" t="s">
        <v>475</v>
      </c>
      <c r="B18" s="269">
        <f>SUM(C18+D18+E18+F18+G18+H18+I18+J18+K18+L18+M18+N18)</f>
        <v>19592283.469999999</v>
      </c>
      <c r="C18" s="273">
        <v>3793310.01</v>
      </c>
      <c r="D18" s="271">
        <v>4424467.04</v>
      </c>
      <c r="E18" s="271">
        <v>11374506.42</v>
      </c>
      <c r="F18" s="270"/>
      <c r="G18" s="270"/>
      <c r="H18" s="270"/>
      <c r="I18" s="269"/>
      <c r="J18" s="269"/>
      <c r="K18" s="271"/>
      <c r="L18" s="272"/>
      <c r="M18" s="272"/>
      <c r="N18" s="272"/>
    </row>
    <row r="19" spans="1:14" s="265" customFormat="1" ht="14.25" customHeight="1" x14ac:dyDescent="0.25">
      <c r="A19" s="268" t="s">
        <v>476</v>
      </c>
      <c r="B19" s="269">
        <f>SUM(C19+D19+E19+F19+G19+H19+I19+J19+K19+L19+M19+N19)</f>
        <v>2478940.0500000003</v>
      </c>
      <c r="C19" s="273">
        <v>989933.8</v>
      </c>
      <c r="D19" s="271">
        <v>878037.65</v>
      </c>
      <c r="E19" s="271">
        <v>610968.6</v>
      </c>
      <c r="F19" s="270"/>
      <c r="G19" s="270"/>
      <c r="H19" s="270"/>
      <c r="I19" s="269"/>
      <c r="J19" s="269"/>
      <c r="K19" s="271"/>
      <c r="L19" s="272"/>
      <c r="M19" s="272"/>
      <c r="N19" s="272"/>
    </row>
    <row r="20" spans="1:14" s="265" customFormat="1" ht="14.25" customHeight="1" x14ac:dyDescent="0.25">
      <c r="A20" s="268" t="s">
        <v>477</v>
      </c>
      <c r="B20" s="269">
        <f>SUM(C20+D20+E20+F20+G20+H20+I20+J20+K20+L20+M20+N20)</f>
        <v>234110</v>
      </c>
      <c r="C20" s="273">
        <v>85385</v>
      </c>
      <c r="D20" s="271">
        <v>63175</v>
      </c>
      <c r="E20" s="271">
        <v>85550</v>
      </c>
      <c r="F20" s="270"/>
      <c r="G20" s="270"/>
      <c r="H20" s="270"/>
      <c r="I20" s="269"/>
      <c r="J20" s="269"/>
      <c r="K20" s="271"/>
      <c r="L20" s="272"/>
      <c r="M20" s="272"/>
      <c r="N20" s="272"/>
    </row>
    <row r="21" spans="1:14" s="265" customFormat="1" ht="14.25" customHeight="1" x14ac:dyDescent="0.25">
      <c r="A21" s="268" t="s">
        <v>478</v>
      </c>
      <c r="B21" s="269">
        <f>SUM(C21+D21+E21+F21+G21+H21+I21+J21+K21+L21+M21+N21)</f>
        <v>995378.90999999992</v>
      </c>
      <c r="C21" s="273">
        <v>3600</v>
      </c>
      <c r="D21" s="271">
        <v>464538.91</v>
      </c>
      <c r="E21" s="271">
        <v>527240</v>
      </c>
      <c r="F21" s="270"/>
      <c r="G21" s="270"/>
      <c r="H21" s="270"/>
      <c r="I21" s="269"/>
      <c r="J21" s="269"/>
      <c r="K21" s="271"/>
      <c r="L21" s="272"/>
      <c r="M21" s="272"/>
      <c r="N21" s="272"/>
    </row>
    <row r="22" spans="1:14" s="265" customFormat="1" ht="14.25" customHeight="1" x14ac:dyDescent="0.25">
      <c r="A22" s="268" t="s">
        <v>479</v>
      </c>
      <c r="B22" s="269">
        <f>SUM(C22+D22+E22+F22+G22+H22+I22+J22+K22+L22+M22+N22)</f>
        <v>7147223.2299999995</v>
      </c>
      <c r="C22" s="273">
        <v>2338717.4</v>
      </c>
      <c r="D22" s="271">
        <v>2947036.2</v>
      </c>
      <c r="E22" s="271">
        <v>1861469.63</v>
      </c>
      <c r="F22" s="270"/>
      <c r="G22" s="270"/>
      <c r="H22" s="270"/>
      <c r="I22" s="269"/>
      <c r="J22" s="269"/>
      <c r="K22" s="271"/>
      <c r="L22" s="272"/>
      <c r="M22" s="272"/>
      <c r="N22" s="272"/>
    </row>
    <row r="23" spans="1:14" s="265" customFormat="1" ht="14.25" customHeight="1" x14ac:dyDescent="0.25">
      <c r="A23" s="268" t="s">
        <v>480</v>
      </c>
      <c r="B23" s="269">
        <f>SUM(C23+D23+E23+F23+G23+H23+I23+J23+K23+L23+M23+N23)</f>
        <v>1281150.46</v>
      </c>
      <c r="C23" s="273">
        <v>423350</v>
      </c>
      <c r="D23" s="271">
        <v>269247.21000000002</v>
      </c>
      <c r="E23" s="271">
        <v>588553.25</v>
      </c>
      <c r="F23" s="270"/>
      <c r="G23" s="270"/>
      <c r="H23" s="270"/>
      <c r="I23" s="269"/>
      <c r="J23" s="269"/>
      <c r="K23" s="271"/>
      <c r="L23" s="272"/>
      <c r="M23" s="272"/>
      <c r="N23" s="272"/>
    </row>
    <row r="24" spans="1:14" s="265" customFormat="1" ht="14.25" customHeight="1" x14ac:dyDescent="0.25">
      <c r="A24" s="268" t="s">
        <v>481</v>
      </c>
      <c r="B24" s="269">
        <f>SUM(C24+D24+E24+F24+G24+H24+I24+J24+K24+L24+M24+N24)</f>
        <v>30195637.829999998</v>
      </c>
      <c r="C24" s="274">
        <f>18376558.59-90200-36100</f>
        <v>18250258.59</v>
      </c>
      <c r="D24" s="271">
        <v>5443218.1299999999</v>
      </c>
      <c r="E24" s="271">
        <v>6502161.1100000003</v>
      </c>
      <c r="F24" s="270"/>
      <c r="G24" s="270"/>
      <c r="H24" s="270"/>
      <c r="I24" s="269"/>
      <c r="J24" s="269"/>
      <c r="K24" s="271"/>
      <c r="L24" s="272"/>
      <c r="M24" s="272"/>
      <c r="N24" s="272"/>
    </row>
    <row r="25" spans="1:14" s="265" customFormat="1" ht="14.25" customHeight="1" x14ac:dyDescent="0.25">
      <c r="A25" s="268" t="s">
        <v>482</v>
      </c>
      <c r="B25" s="269">
        <f>SUM(C25+D25+E25+F25+G25+H25+I25+J25+K25+L25+M25+N25)</f>
        <v>289753.8</v>
      </c>
      <c r="C25" s="273">
        <v>155491.10999999999</v>
      </c>
      <c r="D25" s="271">
        <v>11568.9</v>
      </c>
      <c r="E25" s="271">
        <v>122693.79</v>
      </c>
      <c r="F25" s="270"/>
      <c r="G25" s="270"/>
      <c r="H25" s="270"/>
      <c r="I25" s="269"/>
      <c r="J25" s="269"/>
      <c r="K25" s="271"/>
      <c r="L25" s="272"/>
      <c r="M25" s="272"/>
      <c r="N25" s="272"/>
    </row>
    <row r="26" spans="1:14" s="267" customFormat="1" ht="14.25" customHeight="1" x14ac:dyDescent="0.25">
      <c r="A26" s="261" t="s">
        <v>483</v>
      </c>
      <c r="B26" s="266">
        <f>SUM(C26+D26+E26+F26+G26+H26+I26+J26+K26+L26+M26+N26)</f>
        <v>7113489.6199999992</v>
      </c>
      <c r="C26" s="266">
        <f>SUM(C27:C35)</f>
        <v>2214884.96</v>
      </c>
      <c r="D26" s="266">
        <f>SUM(D27:D35)</f>
        <v>3335716.67</v>
      </c>
      <c r="E26" s="266">
        <f>SUM(E27:E35)</f>
        <v>1562887.9899999998</v>
      </c>
      <c r="F26" s="266">
        <f>SUM(F27:F35)</f>
        <v>0</v>
      </c>
      <c r="G26" s="266">
        <f>SUM(G27:G35)</f>
        <v>0</v>
      </c>
      <c r="H26" s="266">
        <f>SUM(H27:H35)</f>
        <v>0</v>
      </c>
      <c r="I26" s="266">
        <f>SUM(I27:I35)</f>
        <v>0</v>
      </c>
      <c r="J26" s="266">
        <f>SUM(J27:J35)</f>
        <v>0</v>
      </c>
      <c r="K26" s="266">
        <f>SUM(K27:K35)</f>
        <v>0</v>
      </c>
      <c r="L26" s="266">
        <f>SUM(L27:L35)</f>
        <v>0</v>
      </c>
      <c r="M26" s="266">
        <f>SUM(M27:M35)</f>
        <v>0</v>
      </c>
      <c r="N26" s="266">
        <f>SUM(N27:N35)</f>
        <v>0</v>
      </c>
    </row>
    <row r="27" spans="1:14" s="265" customFormat="1" ht="14.25" customHeight="1" x14ac:dyDescent="0.25">
      <c r="A27" s="268" t="s">
        <v>484</v>
      </c>
      <c r="B27" s="269">
        <f>SUM(C27+D27+E27+F27+G27+H27+I27+J27+K27+L27+M27+N27)</f>
        <v>810929.40999999992</v>
      </c>
      <c r="C27" s="270">
        <v>173756.08</v>
      </c>
      <c r="D27" s="271">
        <v>137645.34</v>
      </c>
      <c r="E27" s="271">
        <v>499527.99</v>
      </c>
      <c r="F27" s="270"/>
      <c r="G27" s="270"/>
      <c r="H27" s="270"/>
      <c r="I27" s="269"/>
      <c r="J27" s="269"/>
      <c r="K27" s="271"/>
      <c r="L27" s="272"/>
      <c r="M27" s="272"/>
      <c r="N27" s="272"/>
    </row>
    <row r="28" spans="1:14" s="265" customFormat="1" ht="14.25" customHeight="1" x14ac:dyDescent="0.25">
      <c r="A28" s="268" t="s">
        <v>485</v>
      </c>
      <c r="B28" s="269">
        <f>SUM(C28+D28+E28+F28+G28+H28+I28+J28+K28+L28+M28+N28)</f>
        <v>1575116.38</v>
      </c>
      <c r="C28" s="270">
        <v>1574655</v>
      </c>
      <c r="D28" s="271">
        <v>0</v>
      </c>
      <c r="E28" s="271">
        <v>461.38</v>
      </c>
      <c r="F28" s="270"/>
      <c r="G28" s="270"/>
      <c r="H28" s="270"/>
      <c r="I28" s="269"/>
      <c r="J28" s="269"/>
      <c r="K28" s="271"/>
      <c r="L28" s="272"/>
      <c r="M28" s="272"/>
      <c r="N28" s="272"/>
    </row>
    <row r="29" spans="1:14" s="265" customFormat="1" ht="14.25" customHeight="1" x14ac:dyDescent="0.25">
      <c r="A29" s="268" t="s">
        <v>486</v>
      </c>
      <c r="B29" s="269">
        <f>SUM(C29+D29+E29+F29+G29+H29+I29+J29+K29+L29+M29+N29)</f>
        <v>367974.45</v>
      </c>
      <c r="C29" s="270">
        <v>1875</v>
      </c>
      <c r="D29" s="271">
        <v>123551.13</v>
      </c>
      <c r="E29" s="271">
        <v>242548.32</v>
      </c>
      <c r="F29" s="270"/>
      <c r="G29" s="270"/>
      <c r="H29" s="270"/>
      <c r="I29" s="269"/>
      <c r="J29" s="269"/>
      <c r="K29" s="271"/>
      <c r="L29" s="272"/>
      <c r="M29" s="272"/>
      <c r="N29" s="272"/>
    </row>
    <row r="30" spans="1:14" s="265" customFormat="1" ht="14.25" customHeight="1" x14ac:dyDescent="0.25">
      <c r="A30" s="268" t="s">
        <v>487</v>
      </c>
      <c r="B30" s="269">
        <f>SUM(C30+D30+E30+F30+G30+H30+I30+J30+K30+L30+M30+N30)</f>
        <v>6741.17</v>
      </c>
      <c r="C30" s="270">
        <v>6741.17</v>
      </c>
      <c r="D30" s="271">
        <v>0</v>
      </c>
      <c r="E30" s="271">
        <v>0</v>
      </c>
      <c r="F30" s="270"/>
      <c r="G30" s="270"/>
      <c r="H30" s="270"/>
      <c r="I30" s="269"/>
      <c r="J30" s="269"/>
      <c r="K30" s="271"/>
      <c r="L30" s="272"/>
      <c r="M30" s="272"/>
      <c r="N30" s="272"/>
    </row>
    <row r="31" spans="1:14" s="265" customFormat="1" ht="14.25" customHeight="1" x14ac:dyDescent="0.25">
      <c r="A31" s="268" t="s">
        <v>488</v>
      </c>
      <c r="B31" s="269">
        <f>SUM(C31+D31+E31+F31+G31+H31+I31+J31+K31+L31+M31+N31)</f>
        <v>57006.75</v>
      </c>
      <c r="C31" s="270">
        <v>2110.6999999999998</v>
      </c>
      <c r="D31" s="271">
        <v>44740.87</v>
      </c>
      <c r="E31" s="271">
        <v>10155.18</v>
      </c>
      <c r="F31" s="270"/>
      <c r="G31" s="270"/>
      <c r="H31" s="270"/>
      <c r="I31" s="269"/>
      <c r="J31" s="269"/>
      <c r="K31" s="271"/>
      <c r="L31" s="272"/>
      <c r="M31" s="272"/>
      <c r="N31" s="272"/>
    </row>
    <row r="32" spans="1:14" s="265" customFormat="1" ht="14.25" customHeight="1" x14ac:dyDescent="0.25">
      <c r="A32" s="268" t="s">
        <v>489</v>
      </c>
      <c r="B32" s="269">
        <f>SUM(C32+D32+E32+F32+G32+H32+I32+J32+K32+L32+M32+N32)</f>
        <v>577655.56000000006</v>
      </c>
      <c r="C32" s="270">
        <v>53505</v>
      </c>
      <c r="D32" s="271">
        <v>510483.57</v>
      </c>
      <c r="E32" s="271">
        <v>13666.99</v>
      </c>
      <c r="F32" s="270"/>
      <c r="G32" s="270"/>
      <c r="H32" s="270"/>
      <c r="I32" s="269"/>
      <c r="J32" s="269"/>
      <c r="K32" s="271"/>
      <c r="L32" s="272"/>
      <c r="M32" s="272"/>
      <c r="N32" s="272"/>
    </row>
    <row r="33" spans="1:14" s="265" customFormat="1" ht="14.25" customHeight="1" x14ac:dyDescent="0.25">
      <c r="A33" s="268" t="s">
        <v>490</v>
      </c>
      <c r="B33" s="269">
        <f>SUM(C33+D33+E33+F33+G33+H33+I33+J33+K33+L33+M33+N33)</f>
        <v>2074246.28</v>
      </c>
      <c r="C33" s="270">
        <v>377409</v>
      </c>
      <c r="D33" s="271">
        <v>1194269.01</v>
      </c>
      <c r="E33" s="271">
        <v>502568.27</v>
      </c>
      <c r="F33" s="270"/>
      <c r="G33" s="270"/>
      <c r="H33" s="270"/>
      <c r="I33" s="269"/>
      <c r="J33" s="269"/>
      <c r="K33" s="271"/>
      <c r="L33" s="272"/>
      <c r="M33" s="272"/>
      <c r="N33" s="272"/>
    </row>
    <row r="34" spans="1:14" s="265" customFormat="1" ht="14.25" customHeight="1" x14ac:dyDescent="0.25">
      <c r="A34" s="268" t="s">
        <v>491</v>
      </c>
      <c r="B34" s="269">
        <f>SUM(C34+D34+E34+F34+G34+H34+I34+J34+K34+L34+M34+N34)</f>
        <v>0</v>
      </c>
      <c r="C34" s="270">
        <v>0</v>
      </c>
      <c r="D34" s="271">
        <v>0</v>
      </c>
      <c r="E34" s="271">
        <v>0</v>
      </c>
      <c r="F34" s="270"/>
      <c r="G34" s="270"/>
      <c r="H34" s="270"/>
      <c r="I34" s="269"/>
      <c r="J34" s="269"/>
      <c r="K34" s="271"/>
      <c r="L34" s="272"/>
      <c r="M34" s="272"/>
      <c r="N34" s="272"/>
    </row>
    <row r="35" spans="1:14" s="265" customFormat="1" ht="14.25" customHeight="1" x14ac:dyDescent="0.25">
      <c r="A35" s="268" t="s">
        <v>492</v>
      </c>
      <c r="B35" s="269">
        <f>SUM(C35+D35+E35+F35+G35+H35+I35+J35+K35+L35+M35+N35)</f>
        <v>1643819.62</v>
      </c>
      <c r="C35" s="270">
        <v>24833.01</v>
      </c>
      <c r="D35" s="271">
        <v>1325026.75</v>
      </c>
      <c r="E35" s="271">
        <v>293959.86</v>
      </c>
      <c r="F35" s="270"/>
      <c r="G35" s="270"/>
      <c r="H35" s="270"/>
      <c r="I35" s="269"/>
      <c r="J35" s="269"/>
      <c r="K35" s="271"/>
      <c r="L35" s="272"/>
      <c r="M35" s="272"/>
      <c r="N35" s="272"/>
    </row>
    <row r="36" spans="1:14" s="267" customFormat="1" ht="14.25" customHeight="1" x14ac:dyDescent="0.25">
      <c r="A36" s="261" t="s">
        <v>493</v>
      </c>
      <c r="B36" s="266">
        <f>SUM(C36+D36+E36+F36+G36+H36+I36+J36+K36+L36+M36+N36)</f>
        <v>324994.11</v>
      </c>
      <c r="C36" s="266">
        <f>SUM(C37:C51)</f>
        <v>0</v>
      </c>
      <c r="D36" s="266">
        <f>SUM(D37:D51)</f>
        <v>324994.11</v>
      </c>
      <c r="E36" s="275">
        <f>SUM(E37:E51)</f>
        <v>0</v>
      </c>
      <c r="F36" s="266">
        <f>SUM(F37:F43)</f>
        <v>0</v>
      </c>
      <c r="G36" s="266">
        <f>SUM(G37:G43)</f>
        <v>0</v>
      </c>
      <c r="H36" s="266">
        <f>SUM(H37:H43)</f>
        <v>0</v>
      </c>
      <c r="I36" s="266">
        <f>SUM(I37:I43)</f>
        <v>0</v>
      </c>
      <c r="J36" s="266">
        <f>SUM(J37:J43)</f>
        <v>0</v>
      </c>
      <c r="K36" s="266">
        <f>SUM(K37:K43)</f>
        <v>0</v>
      </c>
      <c r="L36" s="266">
        <f>SUM(L37:L43)</f>
        <v>0</v>
      </c>
      <c r="M36" s="266">
        <f>SUM(M37:M43)</f>
        <v>0</v>
      </c>
      <c r="N36" s="266">
        <f>SUM(N37:N43)</f>
        <v>0</v>
      </c>
    </row>
    <row r="37" spans="1:14" s="265" customFormat="1" ht="14.25" customHeight="1" x14ac:dyDescent="0.25">
      <c r="A37" s="268" t="s">
        <v>494</v>
      </c>
      <c r="B37" s="269">
        <f>SUM(C37+D37+E37+F37+G37+H37+I37+J37+K37+L37+M37+N37)</f>
        <v>324994.11</v>
      </c>
      <c r="C37" s="271">
        <v>0</v>
      </c>
      <c r="D37" s="271">
        <v>324994.11</v>
      </c>
      <c r="E37" s="271">
        <v>0</v>
      </c>
      <c r="F37" s="270"/>
      <c r="G37" s="270"/>
      <c r="H37" s="270"/>
      <c r="I37" s="269"/>
      <c r="J37" s="269"/>
      <c r="L37" s="272"/>
      <c r="M37" s="272"/>
      <c r="N37" s="272"/>
    </row>
    <row r="38" spans="1:14" s="265" customFormat="1" ht="14.25" customHeight="1" x14ac:dyDescent="0.25">
      <c r="A38" s="268" t="s">
        <v>495</v>
      </c>
      <c r="B38" s="269">
        <f>SUM(C38+D38+E38+F38+G38+H38+I38+J38+K38+L38+M38+N38)</f>
        <v>0</v>
      </c>
      <c r="C38" s="271">
        <v>0</v>
      </c>
      <c r="D38" s="271">
        <v>0</v>
      </c>
      <c r="E38" s="271">
        <v>0</v>
      </c>
      <c r="F38" s="270"/>
      <c r="G38" s="270"/>
      <c r="H38" s="270"/>
      <c r="I38" s="269"/>
      <c r="J38" s="269"/>
      <c r="K38" s="272"/>
      <c r="L38" s="272"/>
      <c r="M38" s="272"/>
      <c r="N38" s="272"/>
    </row>
    <row r="39" spans="1:14" s="265" customFormat="1" ht="14.25" customHeight="1" x14ac:dyDescent="0.25">
      <c r="A39" s="268" t="s">
        <v>496</v>
      </c>
      <c r="B39" s="269">
        <f>SUM(C39+D39+E39+F39+G39+H39+I39+J39+K39+L39+M39+N39)</f>
        <v>0</v>
      </c>
      <c r="C39" s="271">
        <v>0</v>
      </c>
      <c r="D39" s="271">
        <v>0</v>
      </c>
      <c r="E39" s="271">
        <v>0</v>
      </c>
      <c r="F39" s="270"/>
      <c r="G39" s="270"/>
      <c r="H39" s="270"/>
      <c r="I39" s="269"/>
      <c r="J39" s="269"/>
      <c r="K39" s="272"/>
      <c r="L39" s="272"/>
      <c r="M39" s="272"/>
      <c r="N39" s="272"/>
    </row>
    <row r="40" spans="1:14" s="265" customFormat="1" ht="14.25" customHeight="1" x14ac:dyDescent="0.25">
      <c r="A40" s="268" t="s">
        <v>497</v>
      </c>
      <c r="B40" s="269">
        <f>SUM(C40+D40+E40+F40+G40+H40+I40+J40+K40+L40+M40+N40)</f>
        <v>0</v>
      </c>
      <c r="C40" s="271">
        <v>0</v>
      </c>
      <c r="D40" s="271">
        <v>0</v>
      </c>
      <c r="E40" s="271"/>
      <c r="F40" s="270"/>
      <c r="G40" s="270"/>
      <c r="H40" s="270"/>
      <c r="I40" s="269"/>
      <c r="J40" s="269"/>
      <c r="K40" s="272"/>
      <c r="L40" s="272"/>
      <c r="M40" s="272"/>
      <c r="N40" s="272"/>
    </row>
    <row r="41" spans="1:14" s="265" customFormat="1" ht="14.25" customHeight="1" x14ac:dyDescent="0.25">
      <c r="A41" s="268" t="s">
        <v>498</v>
      </c>
      <c r="B41" s="269">
        <f>SUM(C41+D41+E41+F41+G41+H41+I41+J41+K41+L41+M41+N41)</f>
        <v>0</v>
      </c>
      <c r="C41" s="271">
        <v>0</v>
      </c>
      <c r="D41" s="271">
        <v>0</v>
      </c>
      <c r="E41" s="271"/>
      <c r="F41" s="270"/>
      <c r="G41" s="270"/>
      <c r="H41" s="270"/>
      <c r="I41" s="269"/>
      <c r="J41" s="269"/>
      <c r="K41" s="272"/>
      <c r="L41" s="272"/>
      <c r="M41" s="272"/>
      <c r="N41" s="272"/>
    </row>
    <row r="42" spans="1:14" s="265" customFormat="1" ht="14.25" customHeight="1" x14ac:dyDescent="0.25">
      <c r="A42" s="268" t="s">
        <v>499</v>
      </c>
      <c r="B42" s="269">
        <f>SUM(C42+D42+E42+F42+G42+H42+I42+J42+K42+L42+M42+N42)</f>
        <v>0</v>
      </c>
      <c r="C42" s="271">
        <v>0</v>
      </c>
      <c r="D42" s="271">
        <v>0</v>
      </c>
      <c r="E42" s="271"/>
      <c r="F42" s="270"/>
      <c r="G42" s="270"/>
      <c r="H42" s="270"/>
      <c r="I42" s="269"/>
      <c r="J42" s="269"/>
      <c r="K42" s="272"/>
      <c r="L42" s="272"/>
      <c r="M42" s="272"/>
      <c r="N42" s="272"/>
    </row>
    <row r="43" spans="1:14" s="265" customFormat="1" ht="14.25" customHeight="1" x14ac:dyDescent="0.25">
      <c r="A43" s="268" t="s">
        <v>500</v>
      </c>
      <c r="B43" s="269">
        <f>SUM(C43+D43+E43+F43+G43+H43+I43+J43+K43+L43+M43+N43)</f>
        <v>0</v>
      </c>
      <c r="C43" s="274">
        <v>0</v>
      </c>
      <c r="D43" s="271">
        <v>0</v>
      </c>
      <c r="E43" s="271">
        <v>0</v>
      </c>
      <c r="F43" s="270"/>
      <c r="G43" s="270"/>
      <c r="H43" s="270"/>
      <c r="I43" s="269"/>
      <c r="J43" s="269"/>
      <c r="K43" s="272"/>
      <c r="L43" s="272"/>
      <c r="M43" s="272"/>
      <c r="N43" s="272"/>
    </row>
    <row r="44" spans="1:14" s="267" customFormat="1" ht="14.25" customHeight="1" x14ac:dyDescent="0.25">
      <c r="A44" s="261" t="s">
        <v>501</v>
      </c>
      <c r="B44" s="266">
        <f>SUM(C44+D44+E44+F44+G44+H44+I44+J44+K44+L44+M44+N44)</f>
        <v>0</v>
      </c>
      <c r="C44" s="275">
        <f>+C45+C46+C47+C48+C49+C50+C51</f>
        <v>0</v>
      </c>
      <c r="D44" s="271">
        <v>0</v>
      </c>
      <c r="E44" s="271">
        <v>0</v>
      </c>
      <c r="F44" s="276"/>
      <c r="G44" s="276"/>
      <c r="H44" s="276"/>
      <c r="I44" s="266"/>
      <c r="J44" s="266"/>
      <c r="K44" s="266"/>
      <c r="L44" s="266"/>
      <c r="M44" s="277"/>
      <c r="N44" s="278"/>
    </row>
    <row r="45" spans="1:14" s="265" customFormat="1" ht="14.25" customHeight="1" x14ac:dyDescent="0.25">
      <c r="A45" s="268" t="s">
        <v>502</v>
      </c>
      <c r="B45" s="269">
        <f>SUM(C45+D45+E45+F45+G45+H45+I45+J45+K45+L45+M45+N45)</f>
        <v>0</v>
      </c>
      <c r="C45" s="271">
        <v>0</v>
      </c>
      <c r="D45" s="271">
        <v>0</v>
      </c>
      <c r="E45" s="279">
        <f>+E46+E47+E48+E51</f>
        <v>0</v>
      </c>
      <c r="F45" s="270"/>
      <c r="G45" s="270"/>
      <c r="H45" s="270"/>
      <c r="I45" s="269"/>
      <c r="J45" s="269"/>
      <c r="K45" s="272"/>
      <c r="L45" s="272"/>
      <c r="M45" s="272"/>
      <c r="N45" s="272"/>
    </row>
    <row r="46" spans="1:14" s="265" customFormat="1" ht="14.25" customHeight="1" x14ac:dyDescent="0.25">
      <c r="A46" s="268" t="s">
        <v>503</v>
      </c>
      <c r="B46" s="269">
        <f>SUM(C46+D46+E46+F46+G46+H46+I46+J46+K46+L46+M46+N46)</f>
        <v>0</v>
      </c>
      <c r="C46" s="271">
        <v>0</v>
      </c>
      <c r="D46" s="271">
        <v>0</v>
      </c>
      <c r="E46" s="271">
        <v>0</v>
      </c>
      <c r="F46" s="270"/>
      <c r="G46" s="270"/>
      <c r="H46" s="270"/>
      <c r="I46" s="269"/>
      <c r="J46" s="269"/>
      <c r="K46" s="272"/>
      <c r="L46" s="272"/>
      <c r="M46" s="272"/>
      <c r="N46" s="272"/>
    </row>
    <row r="47" spans="1:14" s="265" customFormat="1" ht="14.25" customHeight="1" x14ac:dyDescent="0.25">
      <c r="A47" s="268" t="s">
        <v>504</v>
      </c>
      <c r="B47" s="269">
        <f>SUM(C47+D47+E47+F47+G47+H47+I47+J47+K47+L47+M47+N47)</f>
        <v>0</v>
      </c>
      <c r="C47" s="271">
        <v>0</v>
      </c>
      <c r="D47" s="271">
        <v>0</v>
      </c>
      <c r="E47" s="271">
        <v>0</v>
      </c>
      <c r="F47" s="270"/>
      <c r="G47" s="270"/>
      <c r="H47" s="270"/>
      <c r="I47" s="269"/>
      <c r="J47" s="269"/>
      <c r="K47" s="272"/>
      <c r="L47" s="272"/>
      <c r="M47" s="272"/>
      <c r="N47" s="272"/>
    </row>
    <row r="48" spans="1:14" s="265" customFormat="1" ht="14.25" customHeight="1" x14ac:dyDescent="0.25">
      <c r="A48" s="268" t="s">
        <v>505</v>
      </c>
      <c r="B48" s="269">
        <f>SUM(C48+D48+E48+F48+G48+H48+I48+J48+K48+L48+M48+N48)</f>
        <v>0</v>
      </c>
      <c r="C48" s="274">
        <v>0</v>
      </c>
      <c r="D48" s="271">
        <v>0</v>
      </c>
      <c r="E48" s="271">
        <v>0</v>
      </c>
      <c r="F48" s="270"/>
      <c r="G48" s="270"/>
      <c r="H48" s="270"/>
      <c r="I48" s="269"/>
      <c r="J48" s="269"/>
      <c r="K48" s="272"/>
      <c r="L48" s="272"/>
      <c r="M48" s="272"/>
      <c r="N48" s="272"/>
    </row>
    <row r="49" spans="1:14" s="265" customFormat="1" ht="14.25" customHeight="1" x14ac:dyDescent="0.25">
      <c r="A49" s="268" t="s">
        <v>506</v>
      </c>
      <c r="B49" s="269">
        <f>SUM(C49+D49+E49+F49+G49+H49+I49+J49+K49+L49+M49+N49)</f>
        <v>0</v>
      </c>
      <c r="C49" s="271">
        <v>0</v>
      </c>
      <c r="D49" s="271">
        <v>0</v>
      </c>
      <c r="E49" s="271">
        <v>0</v>
      </c>
      <c r="F49" s="270"/>
      <c r="G49" s="270"/>
      <c r="H49" s="270"/>
      <c r="I49" s="269"/>
      <c r="J49" s="269"/>
      <c r="K49" s="272"/>
      <c r="L49" s="272"/>
      <c r="M49" s="272"/>
      <c r="N49" s="272"/>
    </row>
    <row r="50" spans="1:14" s="265" customFormat="1" ht="14.25" customHeight="1" x14ac:dyDescent="0.25">
      <c r="A50" s="268" t="s">
        <v>507</v>
      </c>
      <c r="B50" s="269">
        <f>SUM(C50+D50+E50+F50+G50+H50+I50+J50+K50+L50+M50+N50)</f>
        <v>0</v>
      </c>
      <c r="C50" s="271">
        <v>0</v>
      </c>
      <c r="D50" s="271">
        <v>0</v>
      </c>
      <c r="E50" s="271">
        <v>0</v>
      </c>
      <c r="F50" s="270"/>
      <c r="G50" s="270"/>
      <c r="H50" s="270"/>
      <c r="I50" s="269"/>
      <c r="J50" s="269"/>
      <c r="K50" s="272"/>
      <c r="L50" s="272"/>
      <c r="M50" s="272"/>
      <c r="N50" s="272"/>
    </row>
    <row r="51" spans="1:14" s="265" customFormat="1" ht="14.25" customHeight="1" x14ac:dyDescent="0.25">
      <c r="A51" s="268" t="s">
        <v>508</v>
      </c>
      <c r="B51" s="269">
        <f>SUM(C51+D51+E51+F51+G51+H51+I51+J51+K51+L51+M51+N51)</f>
        <v>0</v>
      </c>
      <c r="C51" s="274">
        <v>0</v>
      </c>
      <c r="D51" s="271">
        <v>0</v>
      </c>
      <c r="E51" s="271">
        <v>0</v>
      </c>
      <c r="F51" s="270"/>
      <c r="G51" s="270"/>
      <c r="H51" s="270"/>
      <c r="I51" s="269"/>
      <c r="J51" s="269"/>
      <c r="K51" s="272"/>
      <c r="L51" s="272"/>
      <c r="M51" s="272"/>
      <c r="N51" s="272"/>
    </row>
    <row r="52" spans="1:14" s="267" customFormat="1" ht="14.25" customHeight="1" x14ac:dyDescent="0.25">
      <c r="A52" s="261" t="s">
        <v>509</v>
      </c>
      <c r="B52" s="266">
        <f>SUM(C52+D52+E52+F52+G52+H52+I52+J52+K52+L52+M52+N52)</f>
        <v>7647671.7400000002</v>
      </c>
      <c r="C52" s="266">
        <f>SUM(C53:C61)</f>
        <v>2094855.41</v>
      </c>
      <c r="D52" s="266">
        <f>SUM(D53:D61)</f>
        <v>4845201.62</v>
      </c>
      <c r="E52" s="266">
        <f>SUM(E53:E61)</f>
        <v>707614.71</v>
      </c>
      <c r="F52" s="266">
        <f>SUM(F53:F61)</f>
        <v>0</v>
      </c>
      <c r="G52" s="266">
        <f>SUM(G53:G61)</f>
        <v>0</v>
      </c>
      <c r="H52" s="266">
        <f>SUM(H53:H61)</f>
        <v>0</v>
      </c>
      <c r="I52" s="266">
        <f>SUM(I53:I61)</f>
        <v>0</v>
      </c>
      <c r="J52" s="266">
        <f>SUM(J53:J61)</f>
        <v>0</v>
      </c>
      <c r="K52" s="266">
        <f>SUM(K53:K61)</f>
        <v>0</v>
      </c>
      <c r="L52" s="266">
        <f>SUM(L53:L61)</f>
        <v>0</v>
      </c>
      <c r="M52" s="266">
        <f>SUM(M53:M61)</f>
        <v>0</v>
      </c>
      <c r="N52" s="266">
        <f>SUM(N53:N61)</f>
        <v>0</v>
      </c>
    </row>
    <row r="53" spans="1:14" s="265" customFormat="1" ht="14.25" customHeight="1" x14ac:dyDescent="0.25">
      <c r="A53" s="268" t="s">
        <v>510</v>
      </c>
      <c r="B53" s="269">
        <f>SUM(C53+D53+E53+F53+G53+H53+I53+J53+K53+L53+M53+N53)</f>
        <v>3796319.29</v>
      </c>
      <c r="C53" s="271">
        <v>4400</v>
      </c>
      <c r="D53" s="271">
        <v>3734520.94</v>
      </c>
      <c r="E53" s="271">
        <v>57398.35</v>
      </c>
      <c r="F53" s="270"/>
      <c r="G53" s="270"/>
      <c r="H53" s="270"/>
      <c r="I53" s="269"/>
      <c r="J53" s="269"/>
      <c r="K53" s="271"/>
      <c r="L53" s="272"/>
      <c r="M53" s="272"/>
      <c r="N53" s="272"/>
    </row>
    <row r="54" spans="1:14" s="265" customFormat="1" ht="14.25" customHeight="1" x14ac:dyDescent="0.25">
      <c r="A54" s="268" t="s">
        <v>511</v>
      </c>
      <c r="B54" s="269">
        <f>SUM(C54+D54+E54+F54+G54+H54+I54+J54+K54+L54+M54+N54)</f>
        <v>0</v>
      </c>
      <c r="C54" s="271">
        <v>0</v>
      </c>
      <c r="D54" s="271">
        <v>0</v>
      </c>
      <c r="E54" s="271">
        <v>0</v>
      </c>
      <c r="F54" s="270"/>
      <c r="G54" s="270"/>
      <c r="H54" s="270"/>
      <c r="I54" s="269"/>
      <c r="J54" s="269"/>
      <c r="K54" s="272"/>
      <c r="L54" s="272"/>
      <c r="M54" s="272"/>
      <c r="N54" s="272"/>
    </row>
    <row r="55" spans="1:14" s="265" customFormat="1" ht="14.25" customHeight="1" x14ac:dyDescent="0.25">
      <c r="A55" s="268" t="s">
        <v>512</v>
      </c>
      <c r="B55" s="269">
        <f>SUM(C55+D55+E55+F55+G55+H55+I55+J55+K55+L55+M55+N55)</f>
        <v>0</v>
      </c>
      <c r="C55" s="271">
        <v>0</v>
      </c>
      <c r="D55" s="271">
        <v>0</v>
      </c>
      <c r="E55" s="271">
        <v>0</v>
      </c>
      <c r="F55" s="270"/>
      <c r="G55" s="270"/>
      <c r="H55" s="270"/>
      <c r="I55" s="269"/>
      <c r="J55" s="269"/>
      <c r="K55" s="272"/>
      <c r="L55" s="272"/>
      <c r="M55" s="272"/>
      <c r="N55" s="272"/>
    </row>
    <row r="56" spans="1:14" s="265" customFormat="1" ht="14.25" customHeight="1" x14ac:dyDescent="0.25">
      <c r="A56" s="268" t="s">
        <v>513</v>
      </c>
      <c r="B56" s="269">
        <f>SUM(C56+D56+E56+F56+G56+H56+I56+J56+K56+L56+M56+N56)</f>
        <v>0</v>
      </c>
      <c r="C56" s="271">
        <v>0</v>
      </c>
      <c r="D56" s="271">
        <v>0</v>
      </c>
      <c r="E56" s="271">
        <v>0</v>
      </c>
      <c r="F56" s="270"/>
      <c r="G56" s="270"/>
      <c r="H56" s="270"/>
      <c r="I56" s="269"/>
      <c r="J56" s="269"/>
      <c r="K56" s="272"/>
      <c r="L56" s="272"/>
      <c r="M56" s="272"/>
      <c r="N56" s="272"/>
    </row>
    <row r="57" spans="1:14" s="265" customFormat="1" ht="14.25" customHeight="1" x14ac:dyDescent="0.25">
      <c r="A57" s="268" t="s">
        <v>514</v>
      </c>
      <c r="B57" s="269">
        <f>SUM(C57+D57+E57+F57+G57+H57+I57+J57+K57+L57+M57+N57)</f>
        <v>3789767.4499999997</v>
      </c>
      <c r="C57" s="271">
        <v>2090455.41</v>
      </c>
      <c r="D57" s="271">
        <v>1110680.68</v>
      </c>
      <c r="E57" s="271">
        <v>588631.36</v>
      </c>
      <c r="F57" s="270"/>
      <c r="G57" s="270"/>
      <c r="H57" s="270"/>
      <c r="I57" s="269"/>
      <c r="J57" s="269"/>
      <c r="K57" s="272"/>
      <c r="L57" s="272"/>
      <c r="M57" s="272"/>
      <c r="N57" s="272"/>
    </row>
    <row r="58" spans="1:14" s="265" customFormat="1" ht="14.25" customHeight="1" x14ac:dyDescent="0.25">
      <c r="A58" s="268" t="s">
        <v>515</v>
      </c>
      <c r="B58" s="269">
        <f>SUM(C58+D58+E58+F58+G58+H58+I58+J58+K58+L58+M58+N58)</f>
        <v>0</v>
      </c>
      <c r="C58" s="271">
        <v>0</v>
      </c>
      <c r="D58" s="271">
        <v>0</v>
      </c>
      <c r="E58" s="271">
        <v>0</v>
      </c>
      <c r="F58" s="270"/>
      <c r="G58" s="270"/>
      <c r="H58" s="270"/>
      <c r="I58" s="269"/>
      <c r="J58" s="269"/>
      <c r="K58" s="272"/>
      <c r="L58" s="272"/>
      <c r="M58" s="272"/>
      <c r="N58" s="272"/>
    </row>
    <row r="59" spans="1:14" s="265" customFormat="1" ht="14.25" customHeight="1" x14ac:dyDescent="0.25">
      <c r="A59" s="268" t="s">
        <v>516</v>
      </c>
      <c r="B59" s="269">
        <f>SUM(C59+D59+E59+F59+G59+H59+I59+J59+K59+L59+M59+N59)</f>
        <v>61585</v>
      </c>
      <c r="C59" s="271">
        <v>0</v>
      </c>
      <c r="D59" s="271">
        <v>0</v>
      </c>
      <c r="E59" s="271">
        <v>61585</v>
      </c>
      <c r="F59" s="270"/>
      <c r="G59" s="270"/>
      <c r="H59" s="270"/>
      <c r="I59" s="269"/>
      <c r="J59" s="269"/>
      <c r="K59" s="272"/>
      <c r="L59" s="272"/>
      <c r="M59" s="272"/>
      <c r="N59" s="272"/>
    </row>
    <row r="60" spans="1:14" s="265" customFormat="1" ht="14.25" customHeight="1" x14ac:dyDescent="0.25">
      <c r="A60" s="268" t="s">
        <v>517</v>
      </c>
      <c r="B60" s="269">
        <f>SUM(C60+D60+E60+F60+G60+H60+I60+J60+K60+L60+M60+N60)</f>
        <v>0</v>
      </c>
      <c r="C60" s="271">
        <v>0</v>
      </c>
      <c r="D60" s="271">
        <v>0</v>
      </c>
      <c r="E60" s="271">
        <v>0</v>
      </c>
      <c r="F60" s="270"/>
      <c r="G60" s="270"/>
      <c r="H60" s="270"/>
      <c r="I60" s="269"/>
      <c r="J60" s="269"/>
      <c r="K60" s="272"/>
      <c r="L60" s="272"/>
      <c r="M60" s="272"/>
      <c r="N60" s="272"/>
    </row>
    <row r="61" spans="1:14" s="265" customFormat="1" ht="14.25" customHeight="1" x14ac:dyDescent="0.25">
      <c r="A61" s="268" t="s">
        <v>518</v>
      </c>
      <c r="B61" s="269">
        <f>SUM(C61+D61+E61+F61+G61+H61+I61+J61+K61+L61+M61+N61)</f>
        <v>0</v>
      </c>
      <c r="C61" s="271">
        <v>0</v>
      </c>
      <c r="D61" s="271">
        <v>0</v>
      </c>
      <c r="E61" s="271">
        <v>0</v>
      </c>
      <c r="F61" s="270"/>
      <c r="G61" s="270"/>
      <c r="H61" s="270"/>
      <c r="I61" s="269"/>
      <c r="J61" s="269"/>
      <c r="K61" s="271"/>
      <c r="L61" s="272"/>
      <c r="M61" s="272"/>
      <c r="N61" s="272"/>
    </row>
    <row r="62" spans="1:14" s="267" customFormat="1" ht="14.25" customHeight="1" x14ac:dyDescent="0.25">
      <c r="A62" s="261" t="s">
        <v>519</v>
      </c>
      <c r="B62" s="266">
        <f>SUM(C62+D62+E62+F62+G62+H62+I62+J62+K62+L62+M62+N62)</f>
        <v>35088994.800000004</v>
      </c>
      <c r="C62" s="266">
        <f>SUM(C63:C66)</f>
        <v>1225</v>
      </c>
      <c r="D62" s="266">
        <f>SUM(D63:D66)</f>
        <v>0</v>
      </c>
      <c r="E62" s="266">
        <f>SUM(E63:E66)</f>
        <v>35087769.800000004</v>
      </c>
      <c r="F62" s="266">
        <f>SUM(F63:F66)</f>
        <v>0</v>
      </c>
      <c r="G62" s="266">
        <f>SUM(G63:G66)</f>
        <v>0</v>
      </c>
      <c r="H62" s="266">
        <f>SUM(H63:H66)</f>
        <v>0</v>
      </c>
      <c r="I62" s="266">
        <f>SUM(I63:I66)</f>
        <v>0</v>
      </c>
      <c r="J62" s="266">
        <f>SUM(J63:J66)</f>
        <v>0</v>
      </c>
      <c r="K62" s="266">
        <f>SUM(K63:K66)</f>
        <v>0</v>
      </c>
      <c r="L62" s="266">
        <f>SUM(L63:L66)</f>
        <v>0</v>
      </c>
      <c r="M62" s="266">
        <f>SUM(M63:M66)</f>
        <v>0</v>
      </c>
      <c r="N62" s="266">
        <f>SUM(N63:N66)</f>
        <v>0</v>
      </c>
    </row>
    <row r="63" spans="1:14" s="265" customFormat="1" ht="14.25" customHeight="1" x14ac:dyDescent="0.25">
      <c r="A63" s="268" t="s">
        <v>520</v>
      </c>
      <c r="B63" s="269">
        <f>SUM(C63+D63+E63+F63+G63+H63+I63+J63+K63+L63+M63+N63)</f>
        <v>1768723.7</v>
      </c>
      <c r="C63" s="271">
        <v>0</v>
      </c>
      <c r="D63" s="270">
        <v>0</v>
      </c>
      <c r="E63" s="270">
        <v>1768723.7</v>
      </c>
      <c r="F63" s="270"/>
      <c r="G63" s="270"/>
      <c r="H63" s="270"/>
      <c r="I63" s="269"/>
      <c r="J63" s="269"/>
      <c r="K63" s="272"/>
      <c r="L63" s="272"/>
      <c r="M63" s="272"/>
      <c r="N63" s="272"/>
    </row>
    <row r="64" spans="1:14" s="265" customFormat="1" ht="14.25" customHeight="1" x14ac:dyDescent="0.25">
      <c r="A64" s="268" t="s">
        <v>521</v>
      </c>
      <c r="B64" s="269">
        <f>SUM(C64+D64+E64+F64+G64+H64+I64+J64+K64+L64+M64+N64)</f>
        <v>33320271.100000001</v>
      </c>
      <c r="C64" s="271">
        <v>1225</v>
      </c>
      <c r="D64" s="270">
        <v>0</v>
      </c>
      <c r="E64" s="270">
        <v>33319046.100000001</v>
      </c>
      <c r="F64" s="270"/>
      <c r="G64" s="270"/>
      <c r="H64" s="270"/>
      <c r="I64" s="269"/>
      <c r="J64" s="269"/>
      <c r="K64" s="272"/>
      <c r="L64" s="272"/>
      <c r="M64" s="272"/>
      <c r="N64" s="271"/>
    </row>
    <row r="65" spans="1:14" s="265" customFormat="1" ht="14.25" customHeight="1" x14ac:dyDescent="0.25">
      <c r="A65" s="268" t="s">
        <v>522</v>
      </c>
      <c r="B65" s="269">
        <f>SUM(C65+D65+E65+F65+G65+H65+I65+J65+K65+L65+M65+N65)</f>
        <v>0</v>
      </c>
      <c r="C65" s="271">
        <v>0</v>
      </c>
      <c r="D65" s="270">
        <v>0</v>
      </c>
      <c r="E65" s="270">
        <v>0</v>
      </c>
      <c r="F65" s="270"/>
      <c r="G65" s="270"/>
      <c r="H65" s="270"/>
      <c r="I65" s="269"/>
      <c r="J65" s="269"/>
      <c r="K65" s="272"/>
      <c r="L65" s="272"/>
      <c r="M65" s="272"/>
      <c r="N65" s="272"/>
    </row>
    <row r="66" spans="1:14" s="265" customFormat="1" ht="14.25" customHeight="1" x14ac:dyDescent="0.25">
      <c r="A66" s="268" t="s">
        <v>523</v>
      </c>
      <c r="B66" s="269">
        <f>SUM(C66+D66+E66+F66+G66+H66+I66+J66+K66+L66+M66+N66)</f>
        <v>0</v>
      </c>
      <c r="C66" s="271">
        <v>0</v>
      </c>
      <c r="D66" s="270">
        <v>0</v>
      </c>
      <c r="E66" s="270">
        <v>0</v>
      </c>
      <c r="F66" s="270"/>
      <c r="G66" s="270"/>
      <c r="H66" s="270"/>
      <c r="I66" s="269"/>
      <c r="J66" s="269"/>
      <c r="K66" s="272"/>
      <c r="L66" s="272"/>
      <c r="M66" s="272"/>
      <c r="N66" s="272"/>
    </row>
    <row r="67" spans="1:14" s="267" customFormat="1" ht="14.25" customHeight="1" x14ac:dyDescent="0.25">
      <c r="A67" s="261" t="s">
        <v>524</v>
      </c>
      <c r="B67" s="266">
        <f>SUM(C67+D67+E67+F67+G67+H67+I67+J67+K67+L67+M67+N67)</f>
        <v>0</v>
      </c>
      <c r="C67" s="275">
        <f>SUM(C68:C69)</f>
        <v>0</v>
      </c>
      <c r="D67" s="275">
        <f>SUM(D68:D69)</f>
        <v>0</v>
      </c>
      <c r="E67" s="275">
        <f>SUM(E68:E69)</f>
        <v>0</v>
      </c>
      <c r="F67" s="275">
        <f>SUM(F68:F69)</f>
        <v>0</v>
      </c>
      <c r="G67" s="275">
        <f>SUM(G68:G69)</f>
        <v>0</v>
      </c>
      <c r="H67" s="275">
        <f>SUM(H68:H69)</f>
        <v>0</v>
      </c>
      <c r="I67" s="275">
        <f>SUM(I68:I69)</f>
        <v>0</v>
      </c>
      <c r="J67" s="275">
        <f>SUM(J68:J69)</f>
        <v>0</v>
      </c>
      <c r="K67" s="275">
        <f>SUM(K68:K69)</f>
        <v>0</v>
      </c>
      <c r="L67" s="275">
        <f>SUM(L68:L69)</f>
        <v>0</v>
      </c>
      <c r="M67" s="275">
        <f>SUM(M68:M69)</f>
        <v>0</v>
      </c>
      <c r="N67" s="275">
        <f>SUM(N68:N69)</f>
        <v>0</v>
      </c>
    </row>
    <row r="68" spans="1:14" s="265" customFormat="1" ht="14.25" customHeight="1" x14ac:dyDescent="0.25">
      <c r="A68" s="268" t="s">
        <v>525</v>
      </c>
      <c r="B68" s="269">
        <f>SUM(C68+D68+E68+F68+G68+H68+I68+J68+K68+L68+M68+N68)</f>
        <v>0</v>
      </c>
      <c r="C68" s="271">
        <v>0</v>
      </c>
      <c r="D68" s="270">
        <v>0</v>
      </c>
      <c r="E68" s="270">
        <v>0</v>
      </c>
      <c r="F68" s="270"/>
      <c r="G68" s="270"/>
      <c r="H68" s="270"/>
      <c r="I68" s="270"/>
      <c r="J68" s="270"/>
      <c r="K68" s="270"/>
      <c r="L68" s="270"/>
      <c r="M68" s="270"/>
      <c r="N68" s="270"/>
    </row>
    <row r="69" spans="1:14" s="265" customFormat="1" ht="14.25" customHeight="1" x14ac:dyDescent="0.25">
      <c r="A69" s="268" t="s">
        <v>526</v>
      </c>
      <c r="B69" s="269">
        <f>SUM(C69+D69+E69+F69+G69+H69+I69+J69+K69+L69+M69+N69)</f>
        <v>0</v>
      </c>
      <c r="C69" s="271">
        <v>0</v>
      </c>
      <c r="D69" s="270">
        <v>0</v>
      </c>
      <c r="E69" s="270">
        <v>0</v>
      </c>
      <c r="F69" s="270"/>
      <c r="G69" s="270"/>
      <c r="H69" s="270"/>
      <c r="I69" s="270"/>
      <c r="J69" s="270"/>
      <c r="K69" s="270"/>
      <c r="L69" s="270"/>
      <c r="M69" s="270"/>
      <c r="N69" s="270"/>
    </row>
    <row r="70" spans="1:14" s="265" customFormat="1" ht="14.25" customHeight="1" x14ac:dyDescent="0.25">
      <c r="A70" s="261" t="s">
        <v>527</v>
      </c>
      <c r="B70" s="266">
        <f>SUM(C70+D70+E70+F70+G70+H70+I70+J70+K70+L70+M70+N70)</f>
        <v>0</v>
      </c>
      <c r="C70" s="275">
        <f>SUM(C71:C73)</f>
        <v>0</v>
      </c>
      <c r="D70" s="275">
        <f>SUM(D71:D73)</f>
        <v>0</v>
      </c>
      <c r="E70" s="275">
        <f>SUM(E71:E73)</f>
        <v>0</v>
      </c>
      <c r="F70" s="275">
        <f>SUM(F71:F73)</f>
        <v>0</v>
      </c>
      <c r="G70" s="275">
        <f>SUM(G71:G73)</f>
        <v>0</v>
      </c>
      <c r="H70" s="275">
        <f>SUM(H71:H73)</f>
        <v>0</v>
      </c>
      <c r="I70" s="275">
        <f>SUM(I71:I73)</f>
        <v>0</v>
      </c>
      <c r="J70" s="275">
        <f>SUM(J71:J73)</f>
        <v>0</v>
      </c>
      <c r="K70" s="275">
        <f>SUM(K71:K73)</f>
        <v>0</v>
      </c>
      <c r="L70" s="275">
        <f>SUM(L71:L73)</f>
        <v>0</v>
      </c>
      <c r="M70" s="275">
        <f>SUM(M71:M73)</f>
        <v>0</v>
      </c>
      <c r="N70" s="275">
        <f>SUM(N71:N73)</f>
        <v>0</v>
      </c>
    </row>
    <row r="71" spans="1:14" s="265" customFormat="1" ht="14.25" customHeight="1" x14ac:dyDescent="0.25">
      <c r="A71" s="268" t="s">
        <v>528</v>
      </c>
      <c r="B71" s="269">
        <f>SUM(C71+D71+E71+F71+G71+H71+I71+J71+K71+L71+M71+N71)</f>
        <v>0</v>
      </c>
      <c r="C71" s="271">
        <v>0</v>
      </c>
      <c r="D71" s="270">
        <v>0</v>
      </c>
      <c r="E71" s="270">
        <v>0</v>
      </c>
      <c r="F71" s="270"/>
      <c r="G71" s="270"/>
      <c r="H71" s="270"/>
      <c r="I71" s="270"/>
      <c r="J71" s="270"/>
      <c r="K71" s="270"/>
      <c r="L71" s="270"/>
      <c r="M71" s="270"/>
      <c r="N71" s="270"/>
    </row>
    <row r="72" spans="1:14" s="265" customFormat="1" ht="14.25" customHeight="1" x14ac:dyDescent="0.25">
      <c r="A72" s="268" t="s">
        <v>529</v>
      </c>
      <c r="B72" s="269">
        <f>SUM(C72+D72+E72+F72+G72+H72+I72+J72+K72+L72+M72+N72)</f>
        <v>0</v>
      </c>
      <c r="C72" s="271">
        <v>0</v>
      </c>
      <c r="D72" s="270">
        <v>0</v>
      </c>
      <c r="E72" s="270">
        <v>0</v>
      </c>
      <c r="F72" s="270"/>
      <c r="G72" s="270"/>
      <c r="H72" s="270"/>
      <c r="I72" s="270"/>
      <c r="J72" s="270"/>
      <c r="K72" s="270"/>
      <c r="L72" s="270"/>
      <c r="M72" s="270"/>
      <c r="N72" s="270"/>
    </row>
    <row r="73" spans="1:14" s="265" customFormat="1" ht="14.25" customHeight="1" x14ac:dyDescent="0.25">
      <c r="A73" s="268" t="s">
        <v>530</v>
      </c>
      <c r="B73" s="269">
        <f>SUM(C73+D73+E73+F73+G73+H73+I73+J73+K73+L73+M73+N73)</f>
        <v>0</v>
      </c>
      <c r="C73" s="271">
        <v>0</v>
      </c>
      <c r="D73" s="270">
        <v>0</v>
      </c>
      <c r="E73" s="270">
        <v>0</v>
      </c>
      <c r="F73" s="270"/>
      <c r="G73" s="270"/>
      <c r="H73" s="270"/>
      <c r="I73" s="270"/>
      <c r="J73" s="270"/>
      <c r="K73" s="270"/>
      <c r="L73" s="270"/>
      <c r="M73" s="270"/>
      <c r="N73" s="270"/>
    </row>
    <row r="74" spans="1:14" s="265" customFormat="1" x14ac:dyDescent="0.25">
      <c r="A74" s="280" t="s">
        <v>531</v>
      </c>
      <c r="B74" s="281">
        <f>SUM(C74+D74+E74+F74+G74+H74+I74+J74+K74+L74+M74+N74)</f>
        <v>373855792.65999997</v>
      </c>
      <c r="C74" s="282">
        <f>+C10+C16+C26+C36+C44+C52+C62+C67+C71</f>
        <v>119508262.68999998</v>
      </c>
      <c r="D74" s="282">
        <f>+D10+D16+D26+D36+D52+D62+D67+D70</f>
        <v>110248264.59</v>
      </c>
      <c r="E74" s="282">
        <f>+E10+E16+E26+E36+E52+E62+E67+E70</f>
        <v>144099265.37999997</v>
      </c>
      <c r="F74" s="282">
        <f>+F10+F16+F26+F36+F52+F62+F67+F70</f>
        <v>0</v>
      </c>
      <c r="G74" s="282">
        <f>+G10+G16+G26+G36+G52+G62+G67+G70</f>
        <v>0</v>
      </c>
      <c r="H74" s="282">
        <f>+H10+H16+H26+H36+H52+H62+H67+H70</f>
        <v>0</v>
      </c>
      <c r="I74" s="282">
        <f>+I10+I16+I26+I36+I52+I62+I67+I70</f>
        <v>0</v>
      </c>
      <c r="J74" s="282">
        <f>+J10+J16+J26+J36+J52+J62+J67+J70</f>
        <v>0</v>
      </c>
      <c r="K74" s="282">
        <f>+K10+K16+K26+K36+K52+K62+K67+K70</f>
        <v>0</v>
      </c>
      <c r="L74" s="282">
        <f>+L10+L16+L26+L36+L52+L62+L67+L70</f>
        <v>0</v>
      </c>
      <c r="M74" s="282">
        <f>+M10+M16+M26+M36+M52+M62+M67+M70</f>
        <v>0</v>
      </c>
      <c r="N74" s="282">
        <f>+N10+N16+N26+N36+N52+N62+N67+N70</f>
        <v>0</v>
      </c>
    </row>
    <row r="75" spans="1:14" s="265" customFormat="1" x14ac:dyDescent="0.25">
      <c r="A75" s="261" t="s">
        <v>532</v>
      </c>
      <c r="B75" s="269">
        <v>0</v>
      </c>
      <c r="C75" s="283">
        <v>0</v>
      </c>
      <c r="D75" s="283">
        <v>0</v>
      </c>
      <c r="E75" s="283">
        <v>0</v>
      </c>
      <c r="F75" s="283">
        <v>0</v>
      </c>
      <c r="G75" s="283">
        <v>0</v>
      </c>
      <c r="H75" s="283">
        <v>0</v>
      </c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</row>
    <row r="76" spans="1:14" s="265" customFormat="1" x14ac:dyDescent="0.25">
      <c r="A76" s="261" t="s">
        <v>533</v>
      </c>
      <c r="B76" s="266">
        <f>SUM(C76+D76+E76+F76+G76+H76+I76+J76+K76+L76+M76+N76)</f>
        <v>0</v>
      </c>
      <c r="C76" s="266">
        <f>SUM(D76+E76+F76+G76+H76+I76+J76+K76+L76+M76+N76+O76)</f>
        <v>0</v>
      </c>
      <c r="D76" s="266">
        <f>SUM(E76+F76+G76+H76+I76+J76+K76+L76+M76+N76+O76+P76)</f>
        <v>0</v>
      </c>
      <c r="E76" s="266">
        <f>SUM(F76+G76+H76+I76+J76+K76+L76+M76+N76+O76+P76+Q76)</f>
        <v>0</v>
      </c>
      <c r="F76" s="266">
        <f>SUM(G76+H76+I76+J76+K76+L76+M76+N76+O76+P76+Q76+R76)</f>
        <v>0</v>
      </c>
      <c r="G76" s="266">
        <f>SUM(H76+I76+J76+K76+L76+M76+N76+O76+P76+Q76+R76+S76)</f>
        <v>0</v>
      </c>
      <c r="H76" s="266">
        <f>SUM(I76+J76+K76+L76+M76+N76+O76+P76+Q76+R76+S76+T76)</f>
        <v>0</v>
      </c>
      <c r="I76" s="266">
        <f>SUM(J76+K76+L76+M76+N76+O76+P76+Q76+R76+S76+T76+U76)</f>
        <v>0</v>
      </c>
      <c r="J76" s="266">
        <f>SUM(K76+L76+M76+N76+O76+P76+Q76+R76+S76+T76+U76+V76)</f>
        <v>0</v>
      </c>
      <c r="K76" s="266">
        <f>SUM(L76+M76+N76+O76+P76+Q76+R76+S76+T76+U76+V76+W76)</f>
        <v>0</v>
      </c>
      <c r="L76" s="266">
        <f>SUM(M76+N76+O76+P76+Q76+R76+S76+T76+U76+V76+W76+X76)</f>
        <v>0</v>
      </c>
      <c r="M76" s="266">
        <f>SUM(N76+O76+P76+Q76+R76+S76+T76+U76+V76+W76+X76+Y76)</f>
        <v>0</v>
      </c>
      <c r="N76" s="266">
        <f>SUM(O76+P76+Q76+R76+S76+T76+U76+V76+W76+X76+Y76+Z76)</f>
        <v>0</v>
      </c>
    </row>
    <row r="77" spans="1:14" s="265" customFormat="1" ht="14.25" customHeight="1" x14ac:dyDescent="0.25">
      <c r="A77" s="268" t="s">
        <v>534</v>
      </c>
      <c r="B77" s="269">
        <f>SUM(C77+D77+E77+F77+G77+H77+I77+J77+K77+L77+M77+N77)</f>
        <v>0</v>
      </c>
      <c r="C77" s="274">
        <v>0</v>
      </c>
      <c r="D77" s="274">
        <v>0</v>
      </c>
      <c r="E77" s="274">
        <v>0</v>
      </c>
      <c r="F77" s="274"/>
      <c r="G77" s="274"/>
      <c r="H77" s="274"/>
      <c r="I77" s="274"/>
      <c r="J77" s="274"/>
      <c r="K77" s="274"/>
      <c r="L77" s="274"/>
      <c r="M77" s="274"/>
      <c r="N77" s="274"/>
    </row>
    <row r="78" spans="1:14" s="265" customFormat="1" ht="18.75" customHeight="1" x14ac:dyDescent="0.25">
      <c r="A78" s="268" t="s">
        <v>535</v>
      </c>
      <c r="B78" s="269">
        <f>SUM(C78+D78+E78+F78+G78+H78+I78+J78+K78+L78+M78+N78)</f>
        <v>0</v>
      </c>
      <c r="C78" s="274">
        <v>0</v>
      </c>
      <c r="D78" s="274">
        <v>0</v>
      </c>
      <c r="E78" s="274">
        <v>0</v>
      </c>
      <c r="F78" s="274"/>
      <c r="G78" s="274"/>
      <c r="H78" s="274"/>
      <c r="I78" s="274"/>
      <c r="J78" s="274"/>
      <c r="K78" s="274"/>
      <c r="L78" s="274"/>
      <c r="M78" s="274"/>
      <c r="N78" s="274"/>
    </row>
    <row r="79" spans="1:14" s="265" customFormat="1" x14ac:dyDescent="0.25">
      <c r="A79" s="261" t="s">
        <v>536</v>
      </c>
      <c r="B79" s="266">
        <f>SUM(C79+D79+E79+F79+G79+H79+I79+J79+K79+L79+M79+N79)</f>
        <v>4136915.97</v>
      </c>
      <c r="C79" s="284">
        <f>SUM(C80:C84)</f>
        <v>4136915.97</v>
      </c>
      <c r="D79" s="266">
        <v>0</v>
      </c>
      <c r="E79" s="266">
        <v>0</v>
      </c>
      <c r="F79" s="266">
        <v>0</v>
      </c>
      <c r="G79" s="266">
        <v>0</v>
      </c>
      <c r="H79" s="266">
        <v>0</v>
      </c>
      <c r="I79" s="266">
        <v>0</v>
      </c>
      <c r="J79" s="266">
        <v>0</v>
      </c>
      <c r="K79" s="266">
        <v>0</v>
      </c>
      <c r="L79" s="266">
        <v>0</v>
      </c>
      <c r="M79" s="266">
        <v>0</v>
      </c>
      <c r="N79" s="266">
        <v>0</v>
      </c>
    </row>
    <row r="80" spans="1:14" s="265" customFormat="1" ht="14.25" customHeight="1" x14ac:dyDescent="0.25">
      <c r="A80" s="268" t="s">
        <v>537</v>
      </c>
      <c r="B80" s="269">
        <f>SUM(C80+D80+E80+F80+G80+H80+I80+J80+K80+L80+M80+N80)</f>
        <v>4136915.97</v>
      </c>
      <c r="C80" s="270">
        <f>4010615.97+90200+36100</f>
        <v>4136915.97</v>
      </c>
      <c r="D80" s="270">
        <v>0</v>
      </c>
      <c r="E80" s="270">
        <v>0</v>
      </c>
      <c r="F80" s="270"/>
      <c r="G80" s="270"/>
      <c r="H80" s="270"/>
      <c r="I80" s="270"/>
      <c r="J80" s="270"/>
      <c r="K80" s="270"/>
      <c r="L80" s="270"/>
      <c r="M80" s="270"/>
      <c r="N80" s="270"/>
    </row>
    <row r="81" spans="1:18" s="265" customFormat="1" ht="14.25" customHeight="1" x14ac:dyDescent="0.25">
      <c r="A81" s="268" t="s">
        <v>538</v>
      </c>
      <c r="B81" s="269">
        <f>SUM(C81+D81+E81+F81+G81+H81+I81+J81+K81+L81+M81+N81)</f>
        <v>0</v>
      </c>
      <c r="C81" s="285">
        <v>0</v>
      </c>
      <c r="D81" s="270">
        <v>0</v>
      </c>
      <c r="E81" s="270">
        <v>0</v>
      </c>
      <c r="F81" s="270"/>
      <c r="G81" s="270"/>
      <c r="H81" s="270"/>
      <c r="I81" s="270"/>
      <c r="J81" s="270"/>
      <c r="K81" s="270"/>
      <c r="L81" s="270"/>
      <c r="M81" s="270"/>
      <c r="N81" s="270"/>
      <c r="R81" s="272"/>
    </row>
    <row r="82" spans="1:18" s="265" customFormat="1" ht="14.25" customHeight="1" x14ac:dyDescent="0.25">
      <c r="A82" s="268" t="s">
        <v>539</v>
      </c>
      <c r="B82" s="269">
        <f>SUM(C82+D82+E82+F82+G82+H82+I82+J82+K82+L82+M82+N82)</f>
        <v>0</v>
      </c>
      <c r="C82" s="285">
        <v>0</v>
      </c>
      <c r="D82" s="270">
        <v>0</v>
      </c>
      <c r="E82" s="270">
        <v>0</v>
      </c>
      <c r="F82" s="270"/>
      <c r="G82" s="270"/>
      <c r="H82" s="270"/>
      <c r="I82" s="270"/>
      <c r="J82" s="270"/>
      <c r="K82" s="270"/>
      <c r="L82" s="270"/>
      <c r="M82" s="270"/>
      <c r="N82" s="270"/>
    </row>
    <row r="83" spans="1:18" s="265" customFormat="1" x14ac:dyDescent="0.25">
      <c r="A83" s="261" t="s">
        <v>540</v>
      </c>
      <c r="B83" s="266">
        <f>SUM(C83+D83+E83+F83+G83+H83+I83+J83+K83+L83+M83+N83)</f>
        <v>0</v>
      </c>
      <c r="C83" s="266">
        <f>SUM(D83+E83+F83+G83+H83+I83+J83+K83+L83+M83+N83+O83)</f>
        <v>0</v>
      </c>
      <c r="D83" s="266">
        <f>SUM(E83+F83+G83+H83+I83+J83+K83+L83+M83+N83+O83+P83)</f>
        <v>0</v>
      </c>
      <c r="E83" s="266">
        <f>SUM(F83+G83+H83+I83+J83+K83+L83+M83+N83+O83+P83+Q83)</f>
        <v>0</v>
      </c>
      <c r="F83" s="266">
        <f>SUM(G83+H83+I83+J83+K83+L83+M83+N83+O83+P83+Q83+R83)</f>
        <v>0</v>
      </c>
      <c r="G83" s="266">
        <f>SUM(H83+I83+J83+K83+L83+M83+N83+O83+P83+Q83+R83+S83)</f>
        <v>0</v>
      </c>
      <c r="H83" s="266">
        <f>SUM(I83+J83+K83+L83+M83+N83+O83+P83+Q83+R83+S83+T83)</f>
        <v>0</v>
      </c>
      <c r="I83" s="266">
        <f>SUM(J83+K83+L83+M83+N83+O83+P83+Q83+R83+S83+T83+U83)</f>
        <v>0</v>
      </c>
      <c r="J83" s="266">
        <f>SUM(K83+L83+M83+N83+O83+P83+Q83+R83+S83+T83+U83+V83)</f>
        <v>0</v>
      </c>
      <c r="K83" s="266">
        <f>SUM(L83+M83+N83+O83+P83+Q83+R83+S83+T83+U83+V83+W83)</f>
        <v>0</v>
      </c>
      <c r="L83" s="266">
        <f>SUM(M83+N83+O83+P83+Q83+R83+S83+T83+U83+V83+W83+X83)</f>
        <v>0</v>
      </c>
      <c r="M83" s="266">
        <f>SUM(N83+O83+P83+Q83+R83+S83+T83+U83+V83+W83+X83+Y83)</f>
        <v>0</v>
      </c>
      <c r="N83" s="266">
        <f>SUM(O83+P83+Q83+R83+S83+T83+U83+V83+W83+X83+Y83+Z83)</f>
        <v>0</v>
      </c>
    </row>
    <row r="84" spans="1:18" s="265" customFormat="1" ht="14.25" customHeight="1" x14ac:dyDescent="0.25">
      <c r="A84" s="268" t="s">
        <v>541</v>
      </c>
      <c r="B84" s="269">
        <f>SUM(C84+D84+E84+F84+G84+H84+I84+J84+K84+L84+M84+N84)</f>
        <v>0</v>
      </c>
      <c r="C84" s="285">
        <v>0</v>
      </c>
      <c r="D84" s="285">
        <v>0</v>
      </c>
      <c r="E84" s="285">
        <v>0</v>
      </c>
      <c r="F84" s="285"/>
      <c r="G84" s="285"/>
      <c r="H84" s="285"/>
      <c r="I84" s="285"/>
      <c r="J84" s="285"/>
      <c r="K84" s="285"/>
      <c r="L84" s="285"/>
      <c r="M84" s="285"/>
      <c r="N84" s="285"/>
    </row>
    <row r="85" spans="1:18" s="265" customFormat="1" x14ac:dyDescent="0.25">
      <c r="A85" s="280" t="s">
        <v>542</v>
      </c>
      <c r="B85" s="281">
        <f>SUM(C85+D85+E85+F85+G85+H85+I85+J85+K85+L85+M85+N85)</f>
        <v>4136915.97</v>
      </c>
      <c r="C85" s="286">
        <f>+C76+C79+C83</f>
        <v>4136915.97</v>
      </c>
      <c r="D85" s="287">
        <v>0</v>
      </c>
      <c r="E85" s="287">
        <v>0</v>
      </c>
      <c r="F85" s="287">
        <v>0</v>
      </c>
      <c r="G85" s="287">
        <v>0</v>
      </c>
      <c r="H85" s="287">
        <v>0</v>
      </c>
      <c r="I85" s="287">
        <v>0</v>
      </c>
      <c r="J85" s="287">
        <v>0</v>
      </c>
      <c r="K85" s="287">
        <v>0</v>
      </c>
      <c r="L85" s="287">
        <v>0</v>
      </c>
      <c r="M85" s="287">
        <v>0</v>
      </c>
      <c r="N85" s="287">
        <v>0</v>
      </c>
    </row>
    <row r="86" spans="1:18" x14ac:dyDescent="0.3">
      <c r="B86" s="269"/>
      <c r="C86" s="289"/>
      <c r="D86" s="290"/>
      <c r="E86" s="289"/>
      <c r="F86" s="291"/>
      <c r="G86" s="291"/>
      <c r="H86" s="289"/>
      <c r="I86" s="292"/>
      <c r="J86" s="293"/>
      <c r="K86" s="294"/>
      <c r="N86" s="296"/>
    </row>
    <row r="87" spans="1:18" x14ac:dyDescent="0.3">
      <c r="A87" s="297" t="s">
        <v>543</v>
      </c>
      <c r="B87" s="298">
        <f>SUM(C87+D87+E87+F87+G87+H87+I87+J87+K87+L87+M87+N87)</f>
        <v>377992708.63</v>
      </c>
      <c r="C87" s="325">
        <f>+C74+C85</f>
        <v>123645178.65999998</v>
      </c>
      <c r="D87" s="325">
        <f>+D74+D85</f>
        <v>110248264.59</v>
      </c>
      <c r="E87" s="325">
        <f>+E74+E85</f>
        <v>144099265.37999997</v>
      </c>
      <c r="F87" s="325">
        <f>+F74+F85</f>
        <v>0</v>
      </c>
      <c r="G87" s="325">
        <f>+G74+G85</f>
        <v>0</v>
      </c>
      <c r="H87" s="325">
        <f>+H74+H85</f>
        <v>0</v>
      </c>
      <c r="I87" s="325">
        <f>+I74+I85</f>
        <v>0</v>
      </c>
      <c r="J87" s="325">
        <f>+J74+J85</f>
        <v>0</v>
      </c>
      <c r="K87" s="325">
        <f>+K74+K85</f>
        <v>0</v>
      </c>
      <c r="L87" s="325">
        <f>+L74+L85</f>
        <v>0</v>
      </c>
      <c r="M87" s="325">
        <f>+M74+M85</f>
        <v>0</v>
      </c>
      <c r="N87" s="325">
        <f>+N74+N85</f>
        <v>0</v>
      </c>
    </row>
    <row r="88" spans="1:18" s="306" customFormat="1" ht="12.75" x14ac:dyDescent="0.2">
      <c r="A88" s="299" t="s">
        <v>544</v>
      </c>
      <c r="B88" s="324"/>
      <c r="C88" s="300"/>
      <c r="D88" s="301"/>
      <c r="E88" s="302"/>
      <c r="F88" s="302"/>
      <c r="G88" s="300"/>
      <c r="H88" s="303"/>
      <c r="I88" s="304"/>
      <c r="J88" s="303"/>
      <c r="K88" s="301"/>
      <c r="L88" s="301"/>
      <c r="M88" s="301"/>
      <c r="N88" s="305"/>
    </row>
    <row r="89" spans="1:18" s="306" customFormat="1" ht="12.75" x14ac:dyDescent="0.2">
      <c r="A89" s="306" t="s">
        <v>545</v>
      </c>
      <c r="B89" s="324"/>
      <c r="C89" s="307"/>
      <c r="D89" s="301"/>
      <c r="E89" s="302"/>
      <c r="F89" s="302"/>
      <c r="G89" s="307"/>
      <c r="H89" s="308"/>
      <c r="I89" s="309"/>
      <c r="J89" s="308"/>
      <c r="K89" s="305"/>
      <c r="L89" s="310"/>
      <c r="M89" s="301"/>
      <c r="N89" s="305"/>
    </row>
    <row r="90" spans="1:18" s="306" customFormat="1" ht="12.75" x14ac:dyDescent="0.2">
      <c r="A90" s="306" t="s">
        <v>546</v>
      </c>
      <c r="B90" s="303"/>
      <c r="C90" s="303"/>
      <c r="D90" s="301"/>
      <c r="E90" s="302"/>
      <c r="F90" s="302"/>
      <c r="G90" s="303"/>
      <c r="H90" s="303"/>
      <c r="I90" s="303"/>
      <c r="J90" s="303"/>
      <c r="K90" s="303"/>
      <c r="L90" s="310"/>
      <c r="M90" s="301"/>
      <c r="N90" s="305"/>
    </row>
    <row r="91" spans="1:18" s="306" customFormat="1" ht="12.75" x14ac:dyDescent="0.2">
      <c r="A91" s="299" t="s">
        <v>547</v>
      </c>
      <c r="B91" s="302"/>
      <c r="C91" s="303"/>
      <c r="D91" s="301"/>
      <c r="E91" s="302"/>
      <c r="F91" s="302"/>
      <c r="G91" s="302"/>
      <c r="H91" s="311"/>
      <c r="I91" s="312"/>
      <c r="J91" s="311"/>
      <c r="K91" s="301"/>
      <c r="L91" s="301"/>
      <c r="M91" s="301"/>
      <c r="N91" s="301"/>
    </row>
    <row r="92" spans="1:18" s="306" customFormat="1" ht="28.5" x14ac:dyDescent="0.2">
      <c r="A92" s="313" t="s">
        <v>548</v>
      </c>
      <c r="B92" s="302"/>
      <c r="C92" s="302"/>
      <c r="D92" s="314"/>
      <c r="E92" s="314"/>
      <c r="F92" s="315"/>
      <c r="G92" s="302"/>
      <c r="H92" s="311"/>
      <c r="I92" s="312"/>
      <c r="J92" s="311"/>
      <c r="K92" s="301"/>
      <c r="L92" s="301"/>
      <c r="M92" s="301"/>
      <c r="N92" s="301"/>
    </row>
    <row r="93" spans="1:18" s="306" customFormat="1" ht="28.5" customHeight="1" x14ac:dyDescent="0.2">
      <c r="A93" s="313" t="s">
        <v>549</v>
      </c>
      <c r="B93" s="302"/>
      <c r="C93" s="302"/>
      <c r="D93" s="316"/>
      <c r="E93" s="316"/>
      <c r="F93" s="316"/>
      <c r="G93" s="302"/>
      <c r="H93" s="311"/>
      <c r="I93" s="312"/>
      <c r="J93" s="311"/>
      <c r="K93" s="301"/>
      <c r="L93" s="301"/>
      <c r="M93" s="301"/>
      <c r="N93" s="301"/>
    </row>
    <row r="94" spans="1:18" s="306" customFormat="1" ht="21" x14ac:dyDescent="0.2">
      <c r="A94" s="313" t="s">
        <v>550</v>
      </c>
      <c r="B94" s="302"/>
      <c r="C94" s="302"/>
      <c r="D94" s="316"/>
      <c r="E94" s="316"/>
      <c r="F94" s="316"/>
      <c r="G94" s="316"/>
      <c r="H94" s="311"/>
      <c r="I94" s="312"/>
      <c r="J94" s="311"/>
      <c r="K94" s="301"/>
      <c r="L94" s="301"/>
      <c r="M94" s="301"/>
      <c r="N94" s="301"/>
    </row>
    <row r="95" spans="1:18" s="306" customFormat="1" ht="21" x14ac:dyDescent="0.2">
      <c r="A95" s="313" t="s">
        <v>551</v>
      </c>
      <c r="B95" s="302"/>
      <c r="C95" s="302"/>
      <c r="D95" s="316"/>
      <c r="E95" s="316"/>
      <c r="F95" s="316"/>
      <c r="G95" s="316"/>
      <c r="H95" s="311"/>
      <c r="I95" s="312"/>
      <c r="J95" s="311"/>
      <c r="K95" s="301"/>
      <c r="L95" s="301"/>
      <c r="M95" s="301"/>
      <c r="N95" s="301"/>
    </row>
    <row r="96" spans="1:18" s="306" customFormat="1" ht="23.25" customHeight="1" x14ac:dyDescent="0.2">
      <c r="A96" s="313" t="s">
        <v>552</v>
      </c>
      <c r="B96" s="302"/>
      <c r="C96" s="302"/>
      <c r="D96" s="316"/>
      <c r="E96" s="316"/>
      <c r="F96" s="316"/>
      <c r="G96" s="316"/>
      <c r="H96" s="302"/>
      <c r="I96" s="312"/>
      <c r="J96" s="311"/>
      <c r="K96" s="301"/>
      <c r="L96" s="301"/>
      <c r="M96" s="301"/>
      <c r="N96" s="301"/>
    </row>
    <row r="97" spans="1:19" ht="58.5" customHeight="1" x14ac:dyDescent="0.45">
      <c r="A97" s="317"/>
      <c r="B97" s="314"/>
      <c r="C97" s="314"/>
      <c r="D97" s="316"/>
      <c r="E97" s="316"/>
      <c r="F97" s="316"/>
      <c r="G97" s="316"/>
      <c r="H97" s="295"/>
      <c r="I97" s="295"/>
      <c r="J97" s="295"/>
      <c r="K97" s="295"/>
      <c r="L97" s="254"/>
      <c r="M97" s="254"/>
      <c r="N97" s="254"/>
    </row>
    <row r="98" spans="1:19" s="320" customFormat="1" ht="62.25" customHeight="1" x14ac:dyDescent="0.35">
      <c r="A98" s="318"/>
      <c r="B98" s="316"/>
      <c r="C98" s="316"/>
      <c r="D98" s="316"/>
      <c r="E98" s="316"/>
      <c r="F98" s="316"/>
      <c r="G98" s="316"/>
      <c r="H98" s="319"/>
      <c r="I98" s="319"/>
      <c r="J98" s="319"/>
      <c r="K98" s="319"/>
      <c r="L98" s="319"/>
      <c r="M98" s="316"/>
      <c r="N98" s="316"/>
      <c r="O98" s="316"/>
      <c r="P98" s="316"/>
      <c r="Q98" s="316"/>
      <c r="R98" s="316"/>
      <c r="S98" s="316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19685039370078741" right="0.19685039370078741" top="0" bottom="0.74803149606299213" header="0.31496062992125984" footer="0.31496062992125984"/>
  <pageSetup paperSize="5" scale="55" fitToHeight="0" orientation="landscape" r:id="rId1"/>
  <rowBreaks count="1" manualBreakCount="1">
    <brk id="6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MARZO 2025</vt:lpstr>
      <vt:lpstr>Ejecución PRESUPUESTO 2025</vt:lpstr>
      <vt:lpstr>'Ejecución PRESUPUESTO 2025'!Área_de_impresión</vt:lpstr>
      <vt:lpstr>'INGRESOS Y EGRESOS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2024-12-05T15:07:58Z</cp:lastPrinted>
  <dcterms:created xsi:type="dcterms:W3CDTF">2023-04-03T19:08:33Z</dcterms:created>
  <dcterms:modified xsi:type="dcterms:W3CDTF">2025-04-15T21:04:31Z</dcterms:modified>
</cp:coreProperties>
</file>