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5\"/>
    </mc:Choice>
  </mc:AlternateContent>
  <xr:revisionPtr revIDLastSave="0" documentId="8_{418DCC46-6D9B-472F-9AB5-721A1EB40D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GRESOS Y EGRESOS FEBRERO 2025" sheetId="1" r:id="rId1"/>
    <sheet name="Presup. Aprobado-Ejec OAI" sheetId="2" r:id="rId2"/>
  </sheets>
  <definedNames>
    <definedName name="_xlnm.Print_Area" localSheetId="0">'INGRESOS Y EGRESOS FEBRERO 2025'!$A$1:$H$527</definedName>
    <definedName name="_xlnm.Print_Area" localSheetId="1">'Presup. Aprobado-Ejec OAI'!$A$1:$S$85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R11" i="2"/>
  <c r="R12" i="2"/>
  <c r="R13" i="2"/>
  <c r="R14" i="2"/>
  <c r="R15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7" i="2"/>
  <c r="R18" i="2"/>
  <c r="R19" i="2"/>
  <c r="R20" i="2"/>
  <c r="R21" i="2"/>
  <c r="R22" i="2"/>
  <c r="R23" i="2"/>
  <c r="F24" i="2"/>
  <c r="F16" i="2" s="1"/>
  <c r="R25" i="2"/>
  <c r="D26" i="2"/>
  <c r="E26" i="2"/>
  <c r="F26" i="2"/>
  <c r="R26" i="2" s="1"/>
  <c r="G26" i="2"/>
  <c r="H26" i="2"/>
  <c r="I26" i="2"/>
  <c r="J26" i="2"/>
  <c r="K26" i="2"/>
  <c r="L26" i="2"/>
  <c r="M26" i="2"/>
  <c r="N26" i="2"/>
  <c r="O26" i="2"/>
  <c r="P26" i="2"/>
  <c r="Q26" i="2"/>
  <c r="R27" i="2"/>
  <c r="R28" i="2"/>
  <c r="R29" i="2"/>
  <c r="R30" i="2"/>
  <c r="R31" i="2"/>
  <c r="R32" i="2"/>
  <c r="R33" i="2"/>
  <c r="R34" i="2"/>
  <c r="R35" i="2"/>
  <c r="D36" i="2"/>
  <c r="E36" i="2"/>
  <c r="F36" i="2"/>
  <c r="G36" i="2"/>
  <c r="L36" i="2"/>
  <c r="L80" i="2" s="1"/>
  <c r="M36" i="2"/>
  <c r="M80" i="2" s="1"/>
  <c r="N36" i="2"/>
  <c r="Q36" i="2"/>
  <c r="R37" i="2"/>
  <c r="R38" i="2"/>
  <c r="R39" i="2"/>
  <c r="R43" i="2"/>
  <c r="R44" i="2"/>
  <c r="D45" i="2"/>
  <c r="E45" i="2"/>
  <c r="F45" i="2"/>
  <c r="R45" i="2" s="1"/>
  <c r="G45" i="2"/>
  <c r="H45" i="2"/>
  <c r="H36" i="2" s="1"/>
  <c r="I45" i="2"/>
  <c r="I36" i="2" s="1"/>
  <c r="I80" i="2" s="1"/>
  <c r="J45" i="2"/>
  <c r="J36" i="2" s="1"/>
  <c r="J80" i="2" s="1"/>
  <c r="K45" i="2"/>
  <c r="K36" i="2" s="1"/>
  <c r="K80" i="2" s="1"/>
  <c r="L45" i="2"/>
  <c r="M45" i="2"/>
  <c r="N45" i="2"/>
  <c r="O45" i="2"/>
  <c r="O36" i="2" s="1"/>
  <c r="P45" i="2"/>
  <c r="P36" i="2" s="1"/>
  <c r="Q45" i="2"/>
  <c r="R46" i="2"/>
  <c r="R47" i="2"/>
  <c r="R48" i="2"/>
  <c r="R51" i="2"/>
  <c r="D52" i="2"/>
  <c r="D80" i="2" s="1"/>
  <c r="E52" i="2"/>
  <c r="F52" i="2"/>
  <c r="R52" i="2" s="1"/>
  <c r="G52" i="2"/>
  <c r="G80" i="2" s="1"/>
  <c r="H52" i="2"/>
  <c r="I52" i="2"/>
  <c r="J52" i="2"/>
  <c r="K52" i="2"/>
  <c r="L52" i="2"/>
  <c r="M52" i="2"/>
  <c r="N52" i="2"/>
  <c r="O52" i="2"/>
  <c r="P52" i="2"/>
  <c r="Q52" i="2"/>
  <c r="R53" i="2"/>
  <c r="R54" i="2"/>
  <c r="R55" i="2"/>
  <c r="R56" i="2"/>
  <c r="R57" i="2"/>
  <c r="R58" i="2"/>
  <c r="R59" i="2"/>
  <c r="R60" i="2"/>
  <c r="R61" i="2"/>
  <c r="D62" i="2"/>
  <c r="E62" i="2"/>
  <c r="F62" i="2"/>
  <c r="G62" i="2"/>
  <c r="H62" i="2"/>
  <c r="I62" i="2"/>
  <c r="J62" i="2"/>
  <c r="N62" i="2"/>
  <c r="N80" i="2" s="1"/>
  <c r="O62" i="2"/>
  <c r="O80" i="2" s="1"/>
  <c r="P62" i="2"/>
  <c r="P80" i="2" s="1"/>
  <c r="Q62" i="2"/>
  <c r="Q80" i="2" s="1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D75" i="2"/>
  <c r="E75" i="2"/>
  <c r="E80" i="2" s="1"/>
  <c r="F75" i="2"/>
  <c r="R75" i="2" s="1"/>
  <c r="G75" i="2"/>
  <c r="H75" i="2"/>
  <c r="I75" i="2"/>
  <c r="J75" i="2"/>
  <c r="F76" i="2"/>
  <c r="R76" i="2" s="1"/>
  <c r="D78" i="2"/>
  <c r="E78" i="2"/>
  <c r="R16" i="2" l="1"/>
  <c r="R80" i="2" s="1"/>
  <c r="F80" i="2"/>
  <c r="R36" i="2"/>
  <c r="H80" i="2"/>
  <c r="R24" i="2"/>
  <c r="D452" i="1"/>
  <c r="E442" i="1"/>
  <c r="D435" i="1"/>
  <c r="D428" i="1"/>
  <c r="D363" i="1"/>
  <c r="D349" i="1"/>
  <c r="D456" i="1" s="1"/>
</calcChain>
</file>

<file path=xl/sharedStrings.xml><?xml version="1.0" encoding="utf-8"?>
<sst xmlns="http://schemas.openxmlformats.org/spreadsheetml/2006/main" count="869" uniqueCount="493">
  <si>
    <t>REFERENCIA</t>
  </si>
  <si>
    <t>VALOR RD$</t>
  </si>
  <si>
    <t>TOTAL RD$</t>
  </si>
  <si>
    <t>DEP. EN RD$</t>
  </si>
  <si>
    <t>TOTAL GENERAL</t>
  </si>
  <si>
    <t>VALOR US$</t>
  </si>
  <si>
    <t>FECHA</t>
  </si>
  <si>
    <t>PUERTO</t>
  </si>
  <si>
    <t>CONCEPTO</t>
  </si>
  <si>
    <t>DEPOSITOS BANCARIOS</t>
  </si>
  <si>
    <t>SUB-TOTAL</t>
  </si>
  <si>
    <t>ACH</t>
  </si>
  <si>
    <t>PUERTO LUPERON</t>
  </si>
  <si>
    <t>PUERTO LA ROMANA</t>
  </si>
  <si>
    <t>FECHA INGRESO</t>
  </si>
  <si>
    <t>DESCRIPCION</t>
  </si>
  <si>
    <t>VALOR</t>
  </si>
  <si>
    <t xml:space="preserve">TASA </t>
  </si>
  <si>
    <t>SANTA BARBARA</t>
  </si>
  <si>
    <t>LUPERON</t>
  </si>
  <si>
    <t>BARAHONA</t>
  </si>
  <si>
    <t>PRIMA POSITIVA</t>
  </si>
  <si>
    <t>0201-000082</t>
  </si>
  <si>
    <t>CUENTA DÓLAR</t>
  </si>
  <si>
    <t>PUERTO PLATA</t>
  </si>
  <si>
    <t>LA ROMANA</t>
  </si>
  <si>
    <t>LA CANA</t>
  </si>
  <si>
    <t>AZUA</t>
  </si>
  <si>
    <t>SAMANA</t>
  </si>
  <si>
    <t>CALDERA BANI</t>
  </si>
  <si>
    <t>Cta # 010-500126-0</t>
  </si>
  <si>
    <t>TOTAL</t>
  </si>
  <si>
    <t xml:space="preserve"> DEPOSITOS EN TRANSITO</t>
  </si>
  <si>
    <t>CHEQUES REINTEGRADOS</t>
  </si>
  <si>
    <t>CONCILIACION DE CUENTA NOMINA</t>
  </si>
  <si>
    <t>DEPOSITOS EN TRANSITOS</t>
  </si>
  <si>
    <t xml:space="preserve"> TOTAL </t>
  </si>
  <si>
    <t>BOCA CHICA</t>
  </si>
  <si>
    <t>SUBTOTAL</t>
  </si>
  <si>
    <t>HAINA OCCIDENTAL</t>
  </si>
  <si>
    <t>MANZANILLO</t>
  </si>
  <si>
    <t>OFICINA CENTRAL</t>
  </si>
  <si>
    <t>SAN PEDRO</t>
  </si>
  <si>
    <t>PLAZA MARINA BARTOLOME COLON</t>
  </si>
  <si>
    <t>PRESTACIONES LABORALES</t>
  </si>
  <si>
    <t>REGITRO CONTABLE</t>
  </si>
  <si>
    <t xml:space="preserve">CUENTA </t>
  </si>
  <si>
    <t xml:space="preserve">DESCRIPCION </t>
  </si>
  <si>
    <t>DEBITO</t>
  </si>
  <si>
    <t>CREDITO</t>
  </si>
  <si>
    <t>DEP. EN USD</t>
  </si>
  <si>
    <t>Fecha</t>
  </si>
  <si>
    <t>Beneficiario</t>
  </si>
  <si>
    <t>Concepto</t>
  </si>
  <si>
    <t>Monto</t>
  </si>
  <si>
    <t>ANYARLENE BERGES PEÑA</t>
  </si>
  <si>
    <t>CAROLAY CARABALLO AMPARO</t>
  </si>
  <si>
    <t>JOHANNY MARIA CARREÑO PIMENTEL</t>
  </si>
  <si>
    <t>MAYRA CAIRO LEBRON</t>
  </si>
  <si>
    <t>INSTITUTO DE AUXILIOS Y VIVIENDA (INAVI)</t>
  </si>
  <si>
    <t>*** ANULADO ***</t>
  </si>
  <si>
    <t>DIETA CONSEJO ADM.</t>
  </si>
  <si>
    <t>REPOSICION DE CAJA CHICA</t>
  </si>
  <si>
    <t>PAGO RETENCION A EMPLEADOS</t>
  </si>
  <si>
    <t>ASISTENCIA ECONOMICA</t>
  </si>
  <si>
    <t xml:space="preserve">SANTA BARBARA </t>
  </si>
  <si>
    <t>65435968-1</t>
  </si>
  <si>
    <t>66058601-1</t>
  </si>
  <si>
    <t>5748989-6</t>
  </si>
  <si>
    <t xml:space="preserve">      </t>
  </si>
  <si>
    <t>030494-3</t>
  </si>
  <si>
    <t>030497-3</t>
  </si>
  <si>
    <t>060066-3</t>
  </si>
  <si>
    <t>599183-13</t>
  </si>
  <si>
    <t>20030157-3</t>
  </si>
  <si>
    <t>4900539-1</t>
  </si>
  <si>
    <t>820010162-3</t>
  </si>
  <si>
    <t>10040346-3</t>
  </si>
  <si>
    <t>20010475-3</t>
  </si>
  <si>
    <t>20010481-3</t>
  </si>
  <si>
    <t>20020189-3</t>
  </si>
  <si>
    <t>20040140-3</t>
  </si>
  <si>
    <t>843753-13</t>
  </si>
  <si>
    <t>20040145-3</t>
  </si>
  <si>
    <t>20040193-3</t>
  </si>
  <si>
    <t>20020470-3</t>
  </si>
  <si>
    <t>20020473-3</t>
  </si>
  <si>
    <t>20020476-3</t>
  </si>
  <si>
    <t>20040158-3</t>
  </si>
  <si>
    <t>20020193-3</t>
  </si>
  <si>
    <t>30010019-13</t>
  </si>
  <si>
    <t>30010022-13</t>
  </si>
  <si>
    <t>30010025-13</t>
  </si>
  <si>
    <t>820020134-3</t>
  </si>
  <si>
    <t>30090419-13</t>
  </si>
  <si>
    <t>20020311-3</t>
  </si>
  <si>
    <t>20020676-3</t>
  </si>
  <si>
    <t>20020679-3</t>
  </si>
  <si>
    <t>810040217-3</t>
  </si>
  <si>
    <t>20020194-3</t>
  </si>
  <si>
    <t>20010238-3</t>
  </si>
  <si>
    <t xml:space="preserve">  PAGOS ACH</t>
  </si>
  <si>
    <t>3030030112-13</t>
  </si>
  <si>
    <t>DEPOSITOS EN TRANSITO</t>
  </si>
  <si>
    <t>3030030115-13</t>
  </si>
  <si>
    <t>PUERTOS</t>
  </si>
  <si>
    <t>658906900-6</t>
  </si>
  <si>
    <t>010455-1</t>
  </si>
  <si>
    <t>010458-1</t>
  </si>
  <si>
    <t>010672-11</t>
  </si>
  <si>
    <t>010675-11</t>
  </si>
  <si>
    <t>010678-17</t>
  </si>
  <si>
    <t>40543-1</t>
  </si>
  <si>
    <t>040546-1</t>
  </si>
  <si>
    <t>040549-1</t>
  </si>
  <si>
    <t>020536-8</t>
  </si>
  <si>
    <t>20541499-6</t>
  </si>
  <si>
    <t>659879141-6</t>
  </si>
  <si>
    <t>310010127-5</t>
  </si>
  <si>
    <t>050260-17</t>
  </si>
  <si>
    <t>030139-12</t>
  </si>
  <si>
    <t>510010289-20</t>
  </si>
  <si>
    <t>040272-1</t>
  </si>
  <si>
    <t>040275-1</t>
  </si>
  <si>
    <t>4026764-6</t>
  </si>
  <si>
    <t>010422-1</t>
  </si>
  <si>
    <t>0080317-8</t>
  </si>
  <si>
    <t>10500003-6</t>
  </si>
  <si>
    <t>658883335-6</t>
  </si>
  <si>
    <t>010113-17</t>
  </si>
  <si>
    <t>1322132-6</t>
  </si>
  <si>
    <t>10500057-6</t>
  </si>
  <si>
    <t>030296-1</t>
  </si>
  <si>
    <t>030299-1</t>
  </si>
  <si>
    <t>652135537-6</t>
  </si>
  <si>
    <t>0080349-8</t>
  </si>
  <si>
    <t>205688-5</t>
  </si>
  <si>
    <t>4406008-6</t>
  </si>
  <si>
    <t>658883165-6</t>
  </si>
  <si>
    <t>310110112-5</t>
  </si>
  <si>
    <t>310110115-5</t>
  </si>
  <si>
    <t>5092418-10</t>
  </si>
  <si>
    <t>030239-1</t>
  </si>
  <si>
    <t>030242-1</t>
  </si>
  <si>
    <t>030245-1</t>
  </si>
  <si>
    <t>100020314-26</t>
  </si>
  <si>
    <t>100020317-8</t>
  </si>
  <si>
    <t>658853774-6</t>
  </si>
  <si>
    <t>310070050-5</t>
  </si>
  <si>
    <t>70010340-17</t>
  </si>
  <si>
    <t>20030319-1</t>
  </si>
  <si>
    <t>20030312-1</t>
  </si>
  <si>
    <t>30090310-8</t>
  </si>
  <si>
    <t>30090313-26</t>
  </si>
  <si>
    <t>658852501-6</t>
  </si>
  <si>
    <t>040348-1</t>
  </si>
  <si>
    <t>658882760-6</t>
  </si>
  <si>
    <t>040396-1</t>
  </si>
  <si>
    <t>510060402-11</t>
  </si>
  <si>
    <t>0030565-5</t>
  </si>
  <si>
    <t>030528-1</t>
  </si>
  <si>
    <t>030531-1</t>
  </si>
  <si>
    <t>030534-1</t>
  </si>
  <si>
    <t>0030744-20</t>
  </si>
  <si>
    <t>0030751-20</t>
  </si>
  <si>
    <t>10080108-10</t>
  </si>
  <si>
    <t>310110054-5</t>
  </si>
  <si>
    <t>658852461-6</t>
  </si>
  <si>
    <t>300010052-12</t>
  </si>
  <si>
    <t>400060205-9</t>
  </si>
  <si>
    <t>400060208-9</t>
  </si>
  <si>
    <t>3314620-21</t>
  </si>
  <si>
    <t>040229-1</t>
  </si>
  <si>
    <t>040232-1</t>
  </si>
  <si>
    <t>130130466-8</t>
  </si>
  <si>
    <t>130130463-8</t>
  </si>
  <si>
    <t>130130469-8</t>
  </si>
  <si>
    <t>00020362-8</t>
  </si>
  <si>
    <t>00020365-8</t>
  </si>
  <si>
    <t>00020368-26</t>
  </si>
  <si>
    <t>010016-1</t>
  </si>
  <si>
    <t>658852952-6</t>
  </si>
  <si>
    <t>10030208-5</t>
  </si>
  <si>
    <t>377674-9</t>
  </si>
  <si>
    <t>020271-1</t>
  </si>
  <si>
    <t>020274-1</t>
  </si>
  <si>
    <t>510010424-20</t>
  </si>
  <si>
    <t>852599-21</t>
  </si>
  <si>
    <t>00030054-26</t>
  </si>
  <si>
    <t>0030057-8</t>
  </si>
  <si>
    <t>658880552-6</t>
  </si>
  <si>
    <t>70010117-17</t>
  </si>
  <si>
    <t>040211-1</t>
  </si>
  <si>
    <t>040214-1</t>
  </si>
  <si>
    <t>658849328-6</t>
  </si>
  <si>
    <t>0010092-5</t>
  </si>
  <si>
    <t>0010096-5</t>
  </si>
  <si>
    <t>0030100-8</t>
  </si>
  <si>
    <t>510010311-20</t>
  </si>
  <si>
    <t>510010314-20</t>
  </si>
  <si>
    <t>040278-1</t>
  </si>
  <si>
    <t>040281-1</t>
  </si>
  <si>
    <t>0051956-1</t>
  </si>
  <si>
    <t>30040305-8</t>
  </si>
  <si>
    <t>040332-1</t>
  </si>
  <si>
    <t>658848001-6</t>
  </si>
  <si>
    <t>658848002-6</t>
  </si>
  <si>
    <t>0030449-9</t>
  </si>
  <si>
    <t>0030455-9</t>
  </si>
  <si>
    <t>0030458-9</t>
  </si>
  <si>
    <t>0030461-9</t>
  </si>
  <si>
    <t>ARROYO BARRIL</t>
  </si>
  <si>
    <t>010486-1</t>
  </si>
  <si>
    <t>010489-1</t>
  </si>
  <si>
    <t>010492-1</t>
  </si>
  <si>
    <t>510011042-20</t>
  </si>
  <si>
    <t>510011046-20</t>
  </si>
  <si>
    <t>0060045-8</t>
  </si>
  <si>
    <t>20541498-6</t>
  </si>
  <si>
    <t>20541496-6</t>
  </si>
  <si>
    <t>658848403-6</t>
  </si>
  <si>
    <t>300040093-12</t>
  </si>
  <si>
    <t>400050241-9</t>
  </si>
  <si>
    <t>200100251-5</t>
  </si>
  <si>
    <t>010308-1</t>
  </si>
  <si>
    <t>010311-1</t>
  </si>
  <si>
    <t>118193-17</t>
  </si>
  <si>
    <t>659765197-6</t>
  </si>
  <si>
    <t>00100198-5</t>
  </si>
  <si>
    <t>80010267-21</t>
  </si>
  <si>
    <t xml:space="preserve">CALDERA BANI </t>
  </si>
  <si>
    <t>80010270-21</t>
  </si>
  <si>
    <t>CALDERAS BANI</t>
  </si>
  <si>
    <t>510040335-20</t>
  </si>
  <si>
    <t>510040338-20</t>
  </si>
  <si>
    <t>900010383-10</t>
  </si>
  <si>
    <t>020317-1</t>
  </si>
  <si>
    <t>020320-1</t>
  </si>
  <si>
    <t>2009742-10</t>
  </si>
  <si>
    <t>2014157-10</t>
  </si>
  <si>
    <t>00020366-8</t>
  </si>
  <si>
    <t>00020369-8</t>
  </si>
  <si>
    <t>510010718-20</t>
  </si>
  <si>
    <t>659764092-6</t>
  </si>
  <si>
    <t>610070074-5</t>
  </si>
  <si>
    <t>010078-1</t>
  </si>
  <si>
    <t>040292-1</t>
  </si>
  <si>
    <t>040295-1</t>
  </si>
  <si>
    <t>70030494-17</t>
  </si>
  <si>
    <t>100070331-8</t>
  </si>
  <si>
    <t>20541494-6</t>
  </si>
  <si>
    <t>070040044-6</t>
  </si>
  <si>
    <t>659764192-6</t>
  </si>
  <si>
    <t>10070081-5</t>
  </si>
  <si>
    <t>00010188-9</t>
  </si>
  <si>
    <t>00010191-9</t>
  </si>
  <si>
    <t>00010194-9</t>
  </si>
  <si>
    <t>7980201-5</t>
  </si>
  <si>
    <t>040096-1</t>
  </si>
  <si>
    <t>040099-1</t>
  </si>
  <si>
    <t>30020507-8</t>
  </si>
  <si>
    <t>659764507-6</t>
  </si>
  <si>
    <t>5754579-8</t>
  </si>
  <si>
    <t>5756284-5</t>
  </si>
  <si>
    <t>767395-8</t>
  </si>
  <si>
    <t>5335833-10</t>
  </si>
  <si>
    <t>010412-1</t>
  </si>
  <si>
    <t>010415-1</t>
  </si>
  <si>
    <t>70030481-17</t>
  </si>
  <si>
    <t>659811070-6</t>
  </si>
  <si>
    <t>16018426-5</t>
  </si>
  <si>
    <t>610020229-5</t>
  </si>
  <si>
    <t>020860-1</t>
  </si>
  <si>
    <t>020863-1</t>
  </si>
  <si>
    <t>020866-1</t>
  </si>
  <si>
    <t>510011104-20</t>
  </si>
  <si>
    <t>021000-1</t>
  </si>
  <si>
    <t>0070576-26</t>
  </si>
  <si>
    <t>0070579-8</t>
  </si>
  <si>
    <t>0040944-5</t>
  </si>
  <si>
    <t>0061199-10</t>
  </si>
  <si>
    <t>659764993-6</t>
  </si>
  <si>
    <t>10040068-5</t>
  </si>
  <si>
    <t>70050493-17</t>
  </si>
  <si>
    <t>3070050496-17</t>
  </si>
  <si>
    <t>020327-1</t>
  </si>
  <si>
    <t>020330-1</t>
  </si>
  <si>
    <t>319651-8</t>
  </si>
  <si>
    <t>810080042-10</t>
  </si>
  <si>
    <t>020075-1</t>
  </si>
  <si>
    <t>800130094-16</t>
  </si>
  <si>
    <t>659811620-6</t>
  </si>
  <si>
    <t>30070118-8</t>
  </si>
  <si>
    <t>030237-5</t>
  </si>
  <si>
    <t>691847-8</t>
  </si>
  <si>
    <t>040199-1</t>
  </si>
  <si>
    <t>900140219-10</t>
  </si>
  <si>
    <t>040202-1</t>
  </si>
  <si>
    <t>900140222-10</t>
  </si>
  <si>
    <t>900140225-10</t>
  </si>
  <si>
    <t>30010489-8</t>
  </si>
  <si>
    <t>30020533-26</t>
  </si>
  <si>
    <t>30020536-8</t>
  </si>
  <si>
    <t>659808392-6</t>
  </si>
  <si>
    <t>000110342-12</t>
  </si>
  <si>
    <t>310020267-5</t>
  </si>
  <si>
    <t>310020278-5</t>
  </si>
  <si>
    <t>020357-1</t>
  </si>
  <si>
    <t>020360-1</t>
  </si>
  <si>
    <t>30010460-8</t>
  </si>
  <si>
    <t>30010463-26</t>
  </si>
  <si>
    <t>510010709-20</t>
  </si>
  <si>
    <t xml:space="preserve"> CREDITO CUENTA CORRIENTE</t>
  </si>
  <si>
    <t>RELACION DE TRANSFERENCIAS ACH. RECIBIDAS DE TERCEROS</t>
  </si>
  <si>
    <t>PAGOS ACH</t>
  </si>
  <si>
    <t>659811976-6</t>
  </si>
  <si>
    <t>70030543-17</t>
  </si>
  <si>
    <t>NO.CHEQUES</t>
  </si>
  <si>
    <t>BENEFICIARIOS</t>
  </si>
  <si>
    <t>MARISELA CABRERA DE LA ROSA</t>
  </si>
  <si>
    <t>JOHANNA ALTAGRACIAS TEJEDA GARCIA</t>
  </si>
  <si>
    <t>SUBSIDIO MATERNIDAD</t>
  </si>
  <si>
    <t>AGOSTO DEL 2024</t>
  </si>
  <si>
    <t>CONCEPTOS</t>
  </si>
  <si>
    <t>VALOR RD $</t>
  </si>
  <si>
    <t xml:space="preserve">TOTAL GENERAL </t>
  </si>
  <si>
    <t>Número</t>
  </si>
  <si>
    <t>Cuenta</t>
  </si>
  <si>
    <t>266813</t>
  </si>
  <si>
    <t>266814</t>
  </si>
  <si>
    <t>266815</t>
  </si>
  <si>
    <t>266816</t>
  </si>
  <si>
    <t>266817</t>
  </si>
  <si>
    <t>266818</t>
  </si>
  <si>
    <t>266819</t>
  </si>
  <si>
    <t>266820</t>
  </si>
  <si>
    <t>266821</t>
  </si>
  <si>
    <t>266822</t>
  </si>
  <si>
    <t>266823</t>
  </si>
  <si>
    <t>266824</t>
  </si>
  <si>
    <t>266825</t>
  </si>
  <si>
    <t>266826</t>
  </si>
  <si>
    <t>266827</t>
  </si>
  <si>
    <t>266828</t>
  </si>
  <si>
    <t>266829</t>
  </si>
  <si>
    <t>266830</t>
  </si>
  <si>
    <t>266831</t>
  </si>
  <si>
    <t>266832</t>
  </si>
  <si>
    <t>266833</t>
  </si>
  <si>
    <t>266834</t>
  </si>
  <si>
    <t>266835</t>
  </si>
  <si>
    <t>266836</t>
  </si>
  <si>
    <t>266837</t>
  </si>
  <si>
    <t>266838</t>
  </si>
  <si>
    <t>266839</t>
  </si>
  <si>
    <t>266840</t>
  </si>
  <si>
    <t>266841</t>
  </si>
  <si>
    <t>266842</t>
  </si>
  <si>
    <t>266843</t>
  </si>
  <si>
    <t>266844</t>
  </si>
  <si>
    <t>266845</t>
  </si>
  <si>
    <t>266846</t>
  </si>
  <si>
    <t>2/3/2025</t>
  </si>
  <si>
    <t>2/4/2025</t>
  </si>
  <si>
    <t>2/14/2025</t>
  </si>
  <si>
    <t>2/17/2025</t>
  </si>
  <si>
    <t>2/24/2025</t>
  </si>
  <si>
    <t>2/26/2025</t>
  </si>
  <si>
    <t>NIKAURY MAYERLIN MARTE CASTILLO</t>
  </si>
  <si>
    <t>WENDY DILONE DIAZ</t>
  </si>
  <si>
    <t>ANA JOAQUINA CABRERA</t>
  </si>
  <si>
    <t>SIND. NAC. TRABAJADORES Y EMPLEADOS DE APORDOM</t>
  </si>
  <si>
    <t>ESCALEN DAHIANA MORRIS FIGUEROA</t>
  </si>
  <si>
    <t>JOSE MARIA ALEXANDER MOQUETE MARTINEZ</t>
  </si>
  <si>
    <t>SANTA MARTINEZ INFANTE</t>
  </si>
  <si>
    <t>MARISOL VALERA MERCEDES</t>
  </si>
  <si>
    <t>MODESTO GERMAN DE LOS SANTOS</t>
  </si>
  <si>
    <t>IDELFONSO EBENEZER MEDINA RODRIGUEZ</t>
  </si>
  <si>
    <t>EDWARD GONZALEZ GONZALEZ</t>
  </si>
  <si>
    <t>MILDRED IVELISSE LEONARDO JIMENEZ</t>
  </si>
  <si>
    <t>YOEL EDUARDO ALMONTE CORONA</t>
  </si>
  <si>
    <t>JANSSEN GREGORIO VALDEZ</t>
  </si>
  <si>
    <t>ARGENIS SANTOS CABRERA</t>
  </si>
  <si>
    <t>ARIS NICANOR LEONIDAS FERRERAS NIN</t>
  </si>
  <si>
    <t>DENISSE TELEMIN ALVAREZ</t>
  </si>
  <si>
    <t>ALBA LINSEYO FLORIAN UREÑA</t>
  </si>
  <si>
    <t>CARLOS ALBERTO ALONZO ORTEGA</t>
  </si>
  <si>
    <t>JOSTIN CASTILLO PEÑA</t>
  </si>
  <si>
    <t>YARMI YISMAR RODRIGUEZ MARTE</t>
  </si>
  <si>
    <t>GENARA ROSSO RODRIGUEZ</t>
  </si>
  <si>
    <t>DOMINGO MOREL</t>
  </si>
  <si>
    <t>NICOLAZA MARTINEZ</t>
  </si>
  <si>
    <t>MAYRA FIGUEREO</t>
  </si>
  <si>
    <t>JOHANNA ALTAGRACIA TEJEDA GARCIA</t>
  </si>
  <si>
    <t xml:space="preserve">NOMINA </t>
  </si>
  <si>
    <t xml:space="preserve">TOTAL DE CHEQUES: </t>
  </si>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</sst>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\/mm\/yyyy"/>
    <numFmt numFmtId="165" formatCode="dd/mm/yyyy;@"/>
    <numFmt numFmtId="166" formatCode="_(* #,##0_);_(* \(#,##0\);_(* &quot;-&quot;??_);_(@_)"/>
    <numFmt numFmtId="167" formatCode="_(* #,##0.0_);_(* \(#,##0.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rgb="FF000000"/>
      <name val="Arial"/>
      <family val="2"/>
    </font>
    <font>
      <b/>
      <sz val="12"/>
      <color indexed="63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8" fillId="6" borderId="0">
      <alignment horizontal="left" vertical="top"/>
    </xf>
    <xf numFmtId="0" fontId="39" fillId="6" borderId="0">
      <alignment horizontal="left" vertical="top"/>
    </xf>
    <xf numFmtId="0" fontId="48" fillId="6" borderId="0">
      <alignment horizontal="right" vertical="top"/>
    </xf>
    <xf numFmtId="0" fontId="49" fillId="6" borderId="0">
      <alignment horizontal="right" vertical="top"/>
    </xf>
  </cellStyleXfs>
  <cellXfs count="307">
    <xf numFmtId="0" fontId="0" fillId="0" borderId="0" xfId="0"/>
    <xf numFmtId="0" fontId="0" fillId="2" borderId="0" xfId="0" applyFill="1"/>
    <xf numFmtId="43" fontId="2" fillId="2" borderId="0" xfId="1" applyFont="1" applyFill="1" applyBorder="1" applyAlignment="1">
      <alignment horizontal="left"/>
    </xf>
    <xf numFmtId="0" fontId="8" fillId="2" borderId="0" xfId="0" applyFont="1" applyFill="1"/>
    <xf numFmtId="0" fontId="16" fillId="0" borderId="0" xfId="0" applyFont="1" applyAlignment="1">
      <alignment horizontal="center"/>
    </xf>
    <xf numFmtId="43" fontId="16" fillId="0" borderId="0" xfId="1" applyFont="1" applyFill="1" applyBorder="1" applyAlignment="1">
      <alignment horizontal="center"/>
    </xf>
    <xf numFmtId="43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3" fontId="20" fillId="0" borderId="0" xfId="1" applyFont="1" applyBorder="1" applyAlignment="1">
      <alignment horizontal="center"/>
    </xf>
    <xf numFmtId="43" fontId="20" fillId="0" borderId="0" xfId="0" applyNumberFormat="1" applyFont="1" applyAlignment="1">
      <alignment horizontal="center"/>
    </xf>
    <xf numFmtId="0" fontId="22" fillId="2" borderId="0" xfId="0" applyFont="1" applyFill="1"/>
    <xf numFmtId="49" fontId="24" fillId="2" borderId="0" xfId="1" applyNumberFormat="1" applyFont="1" applyFill="1" applyBorder="1" applyAlignment="1">
      <alignment horizontal="center" wrapText="1"/>
    </xf>
    <xf numFmtId="43" fontId="24" fillId="2" borderId="0" xfId="0" applyNumberFormat="1" applyFont="1" applyFill="1"/>
    <xf numFmtId="0" fontId="24" fillId="2" borderId="0" xfId="0" applyFont="1" applyFill="1"/>
    <xf numFmtId="0" fontId="3" fillId="2" borderId="0" xfId="0" applyFont="1" applyFill="1"/>
    <xf numFmtId="43" fontId="11" fillId="2" borderId="0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14" fontId="13" fillId="2" borderId="3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43" fontId="13" fillId="0" borderId="3" xfId="3" applyFont="1" applyFill="1" applyBorder="1" applyAlignment="1">
      <alignment horizontal="right"/>
    </xf>
    <xf numFmtId="43" fontId="26" fillId="0" borderId="3" xfId="3" applyFont="1" applyFill="1" applyBorder="1" applyAlignment="1">
      <alignment horizontal="right"/>
    </xf>
    <xf numFmtId="14" fontId="13" fillId="2" borderId="3" xfId="0" applyNumberFormat="1" applyFont="1" applyFill="1" applyBorder="1" applyAlignment="1">
      <alignment horizontal="center"/>
    </xf>
    <xf numFmtId="164" fontId="25" fillId="0" borderId="3" xfId="0" applyNumberFormat="1" applyFont="1" applyBorder="1" applyAlignment="1">
      <alignment horizontal="left"/>
    </xf>
    <xf numFmtId="164" fontId="28" fillId="0" borderId="3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left"/>
    </xf>
    <xf numFmtId="164" fontId="25" fillId="2" borderId="3" xfId="0" applyNumberFormat="1" applyFont="1" applyFill="1" applyBorder="1" applyAlignment="1">
      <alignment horizontal="left"/>
    </xf>
    <xf numFmtId="0" fontId="13" fillId="0" borderId="10" xfId="0" applyFont="1" applyBorder="1" applyAlignment="1">
      <alignment horizontal="center" wrapText="1"/>
    </xf>
    <xf numFmtId="43" fontId="29" fillId="4" borderId="15" xfId="3" applyFont="1" applyFill="1" applyBorder="1" applyAlignment="1">
      <alignment horizontal="center"/>
    </xf>
    <xf numFmtId="164" fontId="25" fillId="2" borderId="2" xfId="0" applyNumberFormat="1" applyFont="1" applyFill="1" applyBorder="1" applyAlignment="1">
      <alignment horizontal="left"/>
    </xf>
    <xf numFmtId="164" fontId="26" fillId="0" borderId="2" xfId="0" applyNumberFormat="1" applyFont="1" applyBorder="1" applyAlignment="1">
      <alignment horizontal="left"/>
    </xf>
    <xf numFmtId="0" fontId="26" fillId="0" borderId="3" xfId="0" applyFont="1" applyBorder="1" applyAlignment="1">
      <alignment horizontal="center"/>
    </xf>
    <xf numFmtId="164" fontId="25" fillId="0" borderId="2" xfId="0" applyNumberFormat="1" applyFont="1" applyBorder="1" applyAlignment="1">
      <alignment horizontal="left"/>
    </xf>
    <xf numFmtId="0" fontId="26" fillId="0" borderId="3" xfId="0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 wrapText="1"/>
    </xf>
    <xf numFmtId="49" fontId="13" fillId="0" borderId="3" xfId="0" applyNumberFormat="1" applyFont="1" applyBorder="1" applyAlignment="1">
      <alignment horizontal="center" wrapText="1"/>
    </xf>
    <xf numFmtId="4" fontId="25" fillId="2" borderId="3" xfId="0" applyNumberFormat="1" applyFont="1" applyFill="1" applyBorder="1" applyAlignment="1">
      <alignment horizontal="right"/>
    </xf>
    <xf numFmtId="0" fontId="30" fillId="2" borderId="3" xfId="0" applyFont="1" applyFill="1" applyBorder="1" applyAlignment="1">
      <alignment horizontal="center"/>
    </xf>
    <xf numFmtId="14" fontId="30" fillId="2" borderId="3" xfId="0" applyNumberFormat="1" applyFont="1" applyFill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43" fontId="22" fillId="0" borderId="3" xfId="3" applyFont="1" applyBorder="1"/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49" fontId="5" fillId="0" borderId="0" xfId="0" applyNumberFormat="1" applyFo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1" fillId="0" borderId="0" xfId="0" applyFont="1"/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left"/>
    </xf>
    <xf numFmtId="0" fontId="32" fillId="0" borderId="23" xfId="0" applyFont="1" applyBorder="1" applyAlignment="1">
      <alignment horizontal="center"/>
    </xf>
    <xf numFmtId="0" fontId="32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  <xf numFmtId="43" fontId="12" fillId="0" borderId="0" xfId="1" applyFont="1" applyBorder="1" applyAlignment="1">
      <alignment horizontal="center"/>
    </xf>
    <xf numFmtId="43" fontId="17" fillId="0" borderId="0" xfId="0" applyNumberFormat="1" applyFont="1"/>
    <xf numFmtId="43" fontId="0" fillId="0" borderId="0" xfId="0" applyNumberFormat="1"/>
    <xf numFmtId="0" fontId="35" fillId="4" borderId="0" xfId="0" applyFont="1" applyFill="1"/>
    <xf numFmtId="0" fontId="12" fillId="4" borderId="0" xfId="0" applyFont="1" applyFill="1"/>
    <xf numFmtId="0" fontId="0" fillId="0" borderId="3" xfId="0" applyBorder="1"/>
    <xf numFmtId="0" fontId="35" fillId="0" borderId="0" xfId="0" applyFont="1"/>
    <xf numFmtId="0" fontId="4" fillId="4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0" fontId="38" fillId="0" borderId="0" xfId="0" applyFont="1"/>
    <xf numFmtId="0" fontId="32" fillId="0" borderId="3" xfId="0" applyFont="1" applyBorder="1" applyAlignment="1">
      <alignment horizontal="center"/>
    </xf>
    <xf numFmtId="14" fontId="32" fillId="0" borderId="3" xfId="0" applyNumberFormat="1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4" fontId="32" fillId="4" borderId="3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right"/>
    </xf>
    <xf numFmtId="0" fontId="4" fillId="4" borderId="30" xfId="0" applyFont="1" applyFill="1" applyBorder="1" applyAlignment="1">
      <alignment horizontal="center" vertical="center" wrapText="1"/>
    </xf>
    <xf numFmtId="4" fontId="4" fillId="4" borderId="30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3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/>
    </xf>
    <xf numFmtId="14" fontId="32" fillId="0" borderId="2" xfId="0" applyNumberFormat="1" applyFont="1" applyBorder="1" applyAlignment="1">
      <alignment horizontal="center"/>
    </xf>
    <xf numFmtId="4" fontId="32" fillId="4" borderId="2" xfId="0" applyNumberFormat="1" applyFont="1" applyFill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11" xfId="0" applyNumberFormat="1" applyFont="1" applyBorder="1" applyAlignment="1">
      <alignment horizontal="center"/>
    </xf>
    <xf numFmtId="4" fontId="32" fillId="0" borderId="3" xfId="0" applyNumberFormat="1" applyFont="1" applyBorder="1"/>
    <xf numFmtId="0" fontId="32" fillId="0" borderId="3" xfId="0" applyFont="1" applyBorder="1" applyAlignment="1">
      <alignment horizontal="right"/>
    </xf>
    <xf numFmtId="4" fontId="32" fillId="0" borderId="3" xfId="0" applyNumberFormat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5" fillId="0" borderId="0" xfId="0" applyFont="1"/>
    <xf numFmtId="0" fontId="5" fillId="0" borderId="19" xfId="0" applyFont="1" applyBorder="1" applyAlignment="1">
      <alignment horizontal="center" vertical="center"/>
    </xf>
    <xf numFmtId="4" fontId="32" fillId="0" borderId="22" xfId="0" applyNumberFormat="1" applyFont="1" applyBorder="1"/>
    <xf numFmtId="0" fontId="32" fillId="0" borderId="3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4" fontId="32" fillId="0" borderId="31" xfId="0" applyNumberFormat="1" applyFont="1" applyBorder="1"/>
    <xf numFmtId="0" fontId="20" fillId="0" borderId="0" xfId="0" applyFont="1"/>
    <xf numFmtId="4" fontId="24" fillId="0" borderId="24" xfId="0" applyNumberFormat="1" applyFont="1" applyBorder="1" applyAlignment="1">
      <alignment horizontal="center"/>
    </xf>
    <xf numFmtId="4" fontId="24" fillId="0" borderId="25" xfId="0" applyNumberFormat="1" applyFont="1" applyBorder="1" applyAlignment="1">
      <alignment horizontal="center"/>
    </xf>
    <xf numFmtId="0" fontId="36" fillId="4" borderId="0" xfId="0" applyFont="1" applyFill="1"/>
    <xf numFmtId="0" fontId="9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/>
    <xf numFmtId="0" fontId="4" fillId="4" borderId="0" xfId="0" applyFont="1" applyFill="1"/>
    <xf numFmtId="0" fontId="7" fillId="4" borderId="0" xfId="0" applyFont="1" applyFill="1"/>
    <xf numFmtId="0" fontId="6" fillId="4" borderId="0" xfId="0" applyFont="1" applyFill="1"/>
    <xf numFmtId="0" fontId="24" fillId="4" borderId="1" xfId="0" applyFont="1" applyFill="1" applyBorder="1" applyAlignment="1">
      <alignment horizontal="center" vertical="center" wrapText="1"/>
    </xf>
    <xf numFmtId="14" fontId="13" fillId="4" borderId="2" xfId="0" applyNumberFormat="1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 wrapText="1"/>
    </xf>
    <xf numFmtId="0" fontId="13" fillId="4" borderId="3" xfId="0" applyFont="1" applyFill="1" applyBorder="1"/>
    <xf numFmtId="14" fontId="13" fillId="4" borderId="3" xfId="0" applyNumberFormat="1" applyFont="1" applyFill="1" applyBorder="1" applyAlignment="1">
      <alignment horizontal="center"/>
    </xf>
    <xf numFmtId="4" fontId="13" fillId="4" borderId="3" xfId="0" applyNumberFormat="1" applyFont="1" applyFill="1" applyBorder="1"/>
    <xf numFmtId="4" fontId="14" fillId="0" borderId="32" xfId="0" applyNumberFormat="1" applyFont="1" applyBorder="1" applyAlignment="1">
      <alignment horizontal="center" wrapText="1"/>
    </xf>
    <xf numFmtId="0" fontId="12" fillId="0" borderId="0" xfId="0" applyFont="1"/>
    <xf numFmtId="0" fontId="12" fillId="4" borderId="0" xfId="0" applyFont="1" applyFill="1" applyAlignment="1">
      <alignment horizontal="center" wrapText="1"/>
    </xf>
    <xf numFmtId="0" fontId="39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wrapText="1"/>
    </xf>
    <xf numFmtId="4" fontId="13" fillId="4" borderId="2" xfId="0" applyNumberFormat="1" applyFont="1" applyFill="1" applyBorder="1" applyAlignment="1">
      <alignment horizontal="center" wrapText="1"/>
    </xf>
    <xf numFmtId="14" fontId="13" fillId="4" borderId="3" xfId="0" applyNumberFormat="1" applyFont="1" applyFill="1" applyBorder="1" applyAlignment="1">
      <alignment horizontal="center" wrapText="1"/>
    </xf>
    <xf numFmtId="4" fontId="13" fillId="4" borderId="3" xfId="0" applyNumberFormat="1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center" wrapText="1"/>
    </xf>
    <xf numFmtId="0" fontId="41" fillId="4" borderId="0" xfId="0" applyFont="1" applyFill="1" applyAlignment="1">
      <alignment horizontal="center" wrapText="1"/>
    </xf>
    <xf numFmtId="4" fontId="14" fillId="4" borderId="32" xfId="0" applyNumberFormat="1" applyFont="1" applyFill="1" applyBorder="1" applyAlignment="1">
      <alignment horizontal="center" wrapText="1"/>
    </xf>
    <xf numFmtId="0" fontId="39" fillId="4" borderId="0" xfId="0" applyFont="1" applyFill="1" applyAlignment="1">
      <alignment horizont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14" fillId="4" borderId="32" xfId="0" applyFont="1" applyFill="1" applyBorder="1" applyAlignment="1">
      <alignment horizontal="center" vertical="center" wrapText="1"/>
    </xf>
    <xf numFmtId="4" fontId="14" fillId="4" borderId="32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vertical="center"/>
    </xf>
    <xf numFmtId="0" fontId="2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right" wrapText="1"/>
    </xf>
    <xf numFmtId="0" fontId="42" fillId="4" borderId="0" xfId="0" applyFont="1" applyFill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vertical="top"/>
    </xf>
    <xf numFmtId="4" fontId="37" fillId="5" borderId="7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7" fillId="0" borderId="0" xfId="0" applyFont="1"/>
    <xf numFmtId="0" fontId="0" fillId="2" borderId="0" xfId="0" applyFill="1" applyAlignment="1">
      <alignment horizontal="center"/>
    </xf>
    <xf numFmtId="0" fontId="43" fillId="4" borderId="0" xfId="0" applyFont="1" applyFill="1"/>
    <xf numFmtId="0" fontId="19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5" fillId="4" borderId="0" xfId="0" applyFont="1" applyFill="1"/>
    <xf numFmtId="0" fontId="21" fillId="4" borderId="0" xfId="0" applyFont="1" applyFill="1" applyAlignment="1">
      <alignment horizontal="center"/>
    </xf>
    <xf numFmtId="0" fontId="46" fillId="4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49" fontId="24" fillId="2" borderId="28" xfId="0" applyNumberFormat="1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43" fontId="24" fillId="2" borderId="29" xfId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43" fontId="13" fillId="0" borderId="3" xfId="3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43" fontId="13" fillId="0" borderId="2" xfId="3" applyFont="1" applyFill="1" applyBorder="1" applyAlignment="1">
      <alignment horizontal="right"/>
    </xf>
    <xf numFmtId="164" fontId="13" fillId="2" borderId="3" xfId="0" applyNumberFormat="1" applyFont="1" applyFill="1" applyBorder="1" applyAlignment="1">
      <alignment horizontal="left"/>
    </xf>
    <xf numFmtId="43" fontId="13" fillId="2" borderId="3" xfId="3" applyFont="1" applyFill="1" applyBorder="1" applyAlignment="1">
      <alignment horizontal="right"/>
    </xf>
    <xf numFmtId="0" fontId="30" fillId="0" borderId="0" xfId="0" applyFont="1"/>
    <xf numFmtId="43" fontId="24" fillId="2" borderId="0" xfId="1" applyFont="1" applyFill="1" applyBorder="1" applyAlignment="1">
      <alignment horizontal="right" vertical="center" wrapText="1"/>
    </xf>
    <xf numFmtId="43" fontId="23" fillId="0" borderId="32" xfId="0" applyNumberFormat="1" applyFont="1" applyBorder="1"/>
    <xf numFmtId="0" fontId="23" fillId="2" borderId="1" xfId="0" applyFont="1" applyFill="1" applyBorder="1" applyAlignment="1">
      <alignment horizontal="center" vertical="center" wrapText="1"/>
    </xf>
    <xf numFmtId="43" fontId="24" fillId="2" borderId="28" xfId="1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wrapText="1"/>
    </xf>
    <xf numFmtId="43" fontId="13" fillId="2" borderId="3" xfId="2" applyFont="1" applyFill="1" applyBorder="1" applyAlignment="1">
      <alignment horizontal="center" wrapText="1"/>
    </xf>
    <xf numFmtId="43" fontId="13" fillId="2" borderId="3" xfId="3" applyFont="1" applyFill="1" applyBorder="1" applyAlignment="1"/>
    <xf numFmtId="1" fontId="13" fillId="2" borderId="3" xfId="0" applyNumberFormat="1" applyFont="1" applyFill="1" applyBorder="1" applyAlignment="1">
      <alignment horizontal="center"/>
    </xf>
    <xf numFmtId="43" fontId="24" fillId="2" borderId="1" xfId="1" applyFont="1" applyFill="1" applyBorder="1" applyAlignment="1">
      <alignment horizontal="center" vertical="center" wrapText="1"/>
    </xf>
    <xf numFmtId="165" fontId="25" fillId="2" borderId="3" xfId="0" applyNumberFormat="1" applyFont="1" applyFill="1" applyBorder="1" applyAlignment="1">
      <alignment horizontal="center"/>
    </xf>
    <xf numFmtId="1" fontId="25" fillId="2" borderId="3" xfId="0" applyNumberFormat="1" applyFont="1" applyFill="1" applyBorder="1" applyAlignment="1">
      <alignment horizontal="center"/>
    </xf>
    <xf numFmtId="43" fontId="25" fillId="0" borderId="3" xfId="3" applyFont="1" applyFill="1" applyBorder="1" applyAlignment="1">
      <alignment horizontal="center"/>
    </xf>
    <xf numFmtId="1" fontId="13" fillId="2" borderId="3" xfId="3" applyNumberFormat="1" applyFont="1" applyFill="1" applyBorder="1" applyAlignment="1">
      <alignment horizontal="center" wrapText="1"/>
    </xf>
    <xf numFmtId="165" fontId="13" fillId="2" borderId="3" xfId="3" applyNumberFormat="1" applyFont="1" applyFill="1" applyBorder="1" applyAlignment="1">
      <alignment horizontal="center" wrapText="1"/>
    </xf>
    <xf numFmtId="12" fontId="13" fillId="2" borderId="3" xfId="3" applyNumberFormat="1" applyFont="1" applyFill="1" applyBorder="1" applyAlignment="1">
      <alignment horizontal="center" wrapText="1"/>
    </xf>
    <xf numFmtId="4" fontId="23" fillId="0" borderId="32" xfId="0" applyNumberFormat="1" applyFont="1" applyBorder="1"/>
    <xf numFmtId="0" fontId="22" fillId="2" borderId="0" xfId="0" applyFont="1" applyFill="1" applyAlignment="1">
      <alignment horizontal="center"/>
    </xf>
    <xf numFmtId="49" fontId="22" fillId="2" borderId="0" xfId="0" applyNumberFormat="1" applyFont="1" applyFill="1" applyAlignment="1">
      <alignment horizontal="center"/>
    </xf>
    <xf numFmtId="43" fontId="22" fillId="2" borderId="0" xfId="1" applyFont="1" applyFill="1"/>
    <xf numFmtId="43" fontId="24" fillId="2" borderId="32" xfId="1" applyFont="1" applyFill="1" applyBorder="1"/>
    <xf numFmtId="43" fontId="24" fillId="2" borderId="0" xfId="1" applyFont="1" applyFill="1" applyBorder="1" applyAlignment="1">
      <alignment horizontal="right"/>
    </xf>
    <xf numFmtId="43" fontId="24" fillId="2" borderId="0" xfId="1" applyFont="1" applyFill="1" applyBorder="1"/>
    <xf numFmtId="0" fontId="24" fillId="2" borderId="1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/>
    </xf>
    <xf numFmtId="4" fontId="24" fillId="4" borderId="32" xfId="0" applyNumberFormat="1" applyFont="1" applyFill="1" applyBorder="1"/>
    <xf numFmtId="49" fontId="18" fillId="2" borderId="0" xfId="0" applyNumberFormat="1" applyFont="1" applyFill="1" applyAlignment="1">
      <alignment horizontal="center"/>
    </xf>
    <xf numFmtId="0" fontId="18" fillId="0" borderId="3" xfId="0" applyFont="1" applyBorder="1" applyAlignment="1">
      <alignment horizontal="center"/>
    </xf>
    <xf numFmtId="164" fontId="13" fillId="0" borderId="3" xfId="0" applyNumberFormat="1" applyFont="1" applyBorder="1" applyAlignment="1">
      <alignment horizontal="left"/>
    </xf>
    <xf numFmtId="49" fontId="13" fillId="0" borderId="3" xfId="0" applyNumberFormat="1" applyFont="1" applyBorder="1" applyAlignment="1">
      <alignment horizontal="center"/>
    </xf>
    <xf numFmtId="43" fontId="14" fillId="0" borderId="3" xfId="3" applyFont="1" applyBorder="1" applyAlignment="1">
      <alignment horizontal="right"/>
    </xf>
    <xf numFmtId="0" fontId="34" fillId="3" borderId="3" xfId="0" applyFont="1" applyFill="1" applyBorder="1"/>
    <xf numFmtId="0" fontId="31" fillId="0" borderId="3" xfId="0" applyFont="1" applyBorder="1"/>
    <xf numFmtId="0" fontId="34" fillId="3" borderId="6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2" fontId="31" fillId="0" borderId="3" xfId="0" applyNumberFormat="1" applyFont="1" applyBorder="1" applyAlignment="1">
      <alignment horizontal="right"/>
    </xf>
    <xf numFmtId="0" fontId="14" fillId="2" borderId="0" xfId="0" applyFont="1" applyFill="1" applyAlignment="1">
      <alignment horizontal="center"/>
    </xf>
    <xf numFmtId="49" fontId="14" fillId="2" borderId="0" xfId="0" applyNumberFormat="1" applyFont="1" applyFill="1" applyAlignment="1">
      <alignment horizontal="center"/>
    </xf>
    <xf numFmtId="14" fontId="14" fillId="0" borderId="6" xfId="0" applyNumberFormat="1" applyFont="1" applyBorder="1" applyAlignment="1">
      <alignment horizontal="right"/>
    </xf>
    <xf numFmtId="14" fontId="14" fillId="0" borderId="10" xfId="0" applyNumberFormat="1" applyFont="1" applyBorder="1" applyAlignment="1">
      <alignment horizontal="right"/>
    </xf>
    <xf numFmtId="14" fontId="14" fillId="0" borderId="5" xfId="0" applyNumberFormat="1" applyFont="1" applyBorder="1" applyAlignment="1">
      <alignment horizontal="right"/>
    </xf>
    <xf numFmtId="0" fontId="23" fillId="3" borderId="9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43" fontId="23" fillId="3" borderId="8" xfId="0" applyNumberFormat="1" applyFont="1" applyFill="1" applyBorder="1" applyAlignment="1">
      <alignment horizontal="left"/>
    </xf>
    <xf numFmtId="43" fontId="23" fillId="3" borderId="7" xfId="0" applyNumberFormat="1" applyFont="1" applyFill="1" applyBorder="1" applyAlignment="1">
      <alignment horizontal="left"/>
    </xf>
    <xf numFmtId="0" fontId="24" fillId="2" borderId="0" xfId="0" applyFont="1" applyFill="1" applyAlignment="1">
      <alignment horizontal="center"/>
    </xf>
    <xf numFmtId="43" fontId="24" fillId="2" borderId="13" xfId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3" fontId="23" fillId="2" borderId="0" xfId="1" applyFont="1" applyFill="1" applyAlignment="1">
      <alignment horizontal="center"/>
    </xf>
    <xf numFmtId="0" fontId="25" fillId="2" borderId="21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right"/>
    </xf>
    <xf numFmtId="0" fontId="40" fillId="4" borderId="16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4" fillId="0" borderId="26" xfId="0" applyFont="1" applyBorder="1" applyAlignment="1">
      <alignment horizontal="right"/>
    </xf>
    <xf numFmtId="0" fontId="24" fillId="0" borderId="27" xfId="0" applyFont="1" applyBorder="1" applyAlignment="1">
      <alignment horizontal="right"/>
    </xf>
    <xf numFmtId="0" fontId="10" fillId="5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50" fillId="0" borderId="0" xfId="0" applyFont="1"/>
    <xf numFmtId="166" fontId="31" fillId="0" borderId="0" xfId="0" applyNumberFormat="1" applyFont="1"/>
    <xf numFmtId="0" fontId="31" fillId="0" borderId="0" xfId="0" applyFont="1" applyAlignment="1">
      <alignment horizontal="center" readingOrder="1"/>
    </xf>
    <xf numFmtId="0" fontId="3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166" fontId="51" fillId="0" borderId="0" xfId="0" applyNumberFormat="1" applyFont="1"/>
    <xf numFmtId="0" fontId="31" fillId="0" borderId="33" xfId="0" applyFont="1" applyBorder="1" applyAlignment="1">
      <alignment vertical="center" wrapText="1"/>
    </xf>
    <xf numFmtId="43" fontId="31" fillId="0" borderId="0" xfId="0" applyNumberFormat="1" applyFont="1"/>
    <xf numFmtId="43" fontId="31" fillId="0" borderId="0" xfId="0" applyNumberFormat="1" applyFont="1" applyAlignment="1">
      <alignment horizontal="center" readingOrder="1"/>
    </xf>
    <xf numFmtId="0" fontId="3" fillId="0" borderId="33" xfId="0" applyFont="1" applyBorder="1" applyAlignment="1">
      <alignment wrapText="1"/>
    </xf>
    <xf numFmtId="166" fontId="50" fillId="0" borderId="0" xfId="0" applyNumberFormat="1" applyFont="1"/>
    <xf numFmtId="43" fontId="31" fillId="0" borderId="0" xfId="1" applyFont="1"/>
    <xf numFmtId="166" fontId="0" fillId="0" borderId="0" xfId="0" applyNumberFormat="1"/>
    <xf numFmtId="166" fontId="52" fillId="7" borderId="0" xfId="1" applyNumberFormat="1" applyFont="1" applyFill="1" applyBorder="1" applyAlignment="1">
      <alignment horizontal="center" readingOrder="1"/>
    </xf>
    <xf numFmtId="166" fontId="52" fillId="7" borderId="34" xfId="1" applyNumberFormat="1" applyFont="1" applyFill="1" applyBorder="1" applyAlignment="1">
      <alignment horizontal="center" readingOrder="1"/>
    </xf>
    <xf numFmtId="0" fontId="32" fillId="7" borderId="34" xfId="0" applyFont="1" applyFill="1" applyBorder="1" applyAlignment="1">
      <alignment vertical="center" wrapText="1"/>
    </xf>
    <xf numFmtId="166" fontId="31" fillId="0" borderId="0" xfId="1" applyNumberFormat="1" applyFont="1"/>
    <xf numFmtId="166" fontId="31" fillId="0" borderId="0" xfId="1" applyNumberFormat="1" applyFont="1" applyAlignment="1">
      <alignment horizontal="center" readingOrder="1"/>
    </xf>
    <xf numFmtId="0" fontId="31" fillId="0" borderId="0" xfId="0" applyFont="1" applyAlignment="1">
      <alignment horizontal="left" wrapText="1"/>
    </xf>
    <xf numFmtId="166" fontId="3" fillId="0" borderId="0" xfId="1" applyNumberFormat="1" applyFont="1" applyAlignment="1">
      <alignment horizontal="center" readingOrder="1"/>
    </xf>
    <xf numFmtId="0" fontId="3" fillId="0" borderId="0" xfId="0" applyFont="1" applyAlignment="1">
      <alignment horizontal="left" wrapText="1"/>
    </xf>
    <xf numFmtId="166" fontId="31" fillId="0" borderId="0" xfId="1" applyNumberFormat="1" applyFont="1" applyBorder="1"/>
    <xf numFmtId="166" fontId="31" fillId="0" borderId="0" xfId="1" applyNumberFormat="1" applyFont="1" applyBorder="1" applyAlignment="1">
      <alignment horizontal="center" readingOrder="1"/>
    </xf>
    <xf numFmtId="166" fontId="3" fillId="0" borderId="0" xfId="1" applyNumberFormat="1" applyFont="1" applyBorder="1"/>
    <xf numFmtId="166" fontId="3" fillId="0" borderId="0" xfId="1" applyNumberFormat="1" applyFont="1" applyBorder="1" applyAlignment="1">
      <alignment horizontal="center" readingOrder="1"/>
    </xf>
    <xf numFmtId="166" fontId="31" fillId="0" borderId="0" xfId="0" applyNumberFormat="1" applyFont="1" applyAlignment="1">
      <alignment horizontal="center" readingOrder="1"/>
    </xf>
    <xf numFmtId="0" fontId="3" fillId="0" borderId="35" xfId="0" applyFont="1" applyBorder="1" applyAlignment="1">
      <alignment horizontal="left" wrapText="1"/>
    </xf>
    <xf numFmtId="166" fontId="3" fillId="0" borderId="0" xfId="0" applyNumberFormat="1" applyFont="1"/>
    <xf numFmtId="166" fontId="3" fillId="0" borderId="0" xfId="0" applyNumberFormat="1" applyFont="1" applyAlignment="1">
      <alignment horizontal="center" readingOrder="1"/>
    </xf>
    <xf numFmtId="166" fontId="31" fillId="0" borderId="0" xfId="1" applyNumberFormat="1" applyFont="1" applyBorder="1" applyAlignment="1">
      <alignment horizontal="center" vertical="center"/>
    </xf>
    <xf numFmtId="43" fontId="31" fillId="0" borderId="0" xfId="1" applyFont="1" applyBorder="1"/>
    <xf numFmtId="43" fontId="3" fillId="0" borderId="0" xfId="1" applyFont="1" applyBorder="1"/>
    <xf numFmtId="167" fontId="5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center" readingOrder="1"/>
    </xf>
    <xf numFmtId="0" fontId="2" fillId="0" borderId="0" xfId="0" applyFont="1"/>
    <xf numFmtId="0" fontId="54" fillId="8" borderId="0" xfId="0" applyFont="1" applyFill="1" applyAlignment="1">
      <alignment horizontal="center"/>
    </xf>
    <xf numFmtId="0" fontId="54" fillId="8" borderId="36" xfId="0" applyFont="1" applyFill="1" applyBorder="1" applyAlignment="1">
      <alignment horizontal="center"/>
    </xf>
    <xf numFmtId="0" fontId="52" fillId="8" borderId="37" xfId="0" applyFont="1" applyFill="1" applyBorder="1" applyAlignment="1">
      <alignment horizontal="center"/>
    </xf>
    <xf numFmtId="0" fontId="52" fillId="8" borderId="36" xfId="0" applyFont="1" applyFill="1" applyBorder="1" applyAlignment="1">
      <alignment horizontal="center"/>
    </xf>
    <xf numFmtId="166" fontId="52" fillId="8" borderId="37" xfId="0" applyNumberFormat="1" applyFont="1" applyFill="1" applyBorder="1" applyAlignment="1">
      <alignment horizontal="center"/>
    </xf>
    <xf numFmtId="43" fontId="52" fillId="9" borderId="38" xfId="1" applyFont="1" applyFill="1" applyBorder="1" applyAlignment="1">
      <alignment horizontal="center" vertical="center" wrapText="1"/>
    </xf>
    <xf numFmtId="43" fontId="52" fillId="9" borderId="38" xfId="1" applyFont="1" applyFill="1" applyBorder="1" applyAlignment="1">
      <alignment horizontal="center" vertical="center" wrapText="1" readingOrder="1"/>
    </xf>
    <xf numFmtId="0" fontId="52" fillId="9" borderId="39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center"/>
    </xf>
    <xf numFmtId="0" fontId="54" fillId="8" borderId="40" xfId="0" applyFont="1" applyFill="1" applyBorder="1" applyAlignment="1">
      <alignment horizontal="center" vertical="center"/>
    </xf>
    <xf numFmtId="0" fontId="54" fillId="8" borderId="41" xfId="0" applyFont="1" applyFill="1" applyBorder="1" applyAlignment="1">
      <alignment horizontal="center" vertical="center"/>
    </xf>
    <xf numFmtId="0" fontId="54" fillId="8" borderId="42" xfId="0" applyFont="1" applyFill="1" applyBorder="1" applyAlignment="1">
      <alignment horizontal="center" vertical="center"/>
    </xf>
    <xf numFmtId="43" fontId="52" fillId="9" borderId="39" xfId="1" applyFont="1" applyFill="1" applyBorder="1" applyAlignment="1">
      <alignment horizontal="center" vertical="center" wrapText="1"/>
    </xf>
    <xf numFmtId="43" fontId="52" fillId="9" borderId="39" xfId="1" applyFont="1" applyFill="1" applyBorder="1" applyAlignment="1">
      <alignment horizontal="center" vertical="center" wrapText="1" readingOrder="1"/>
    </xf>
    <xf numFmtId="0" fontId="55" fillId="0" borderId="0" xfId="0" applyFont="1" applyAlignment="1">
      <alignment horizontal="center" vertical="top" wrapText="1" readingOrder="1"/>
    </xf>
    <xf numFmtId="0" fontId="56" fillId="0" borderId="0" xfId="0" applyFont="1" applyAlignment="1">
      <alignment horizontal="center" vertical="top" wrapText="1" readingOrder="1"/>
    </xf>
    <xf numFmtId="0" fontId="56" fillId="0" borderId="43" xfId="0" applyFont="1" applyBorder="1" applyAlignment="1">
      <alignment horizontal="center" vertical="top" wrapText="1" readingOrder="1"/>
    </xf>
    <xf numFmtId="0" fontId="50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43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 readingOrder="1"/>
    </xf>
    <xf numFmtId="0" fontId="56" fillId="0" borderId="0" xfId="0" applyFont="1" applyAlignment="1">
      <alignment horizontal="center" vertical="center" wrapText="1" readingOrder="1"/>
    </xf>
    <xf numFmtId="0" fontId="56" fillId="0" borderId="43" xfId="0" applyFont="1" applyBorder="1" applyAlignment="1">
      <alignment horizontal="center" vertical="center" wrapText="1" readingOrder="1"/>
    </xf>
  </cellXfs>
  <cellStyles count="8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S0" xfId="5" xr:uid="{00000000-0005-0000-0000-000004000000}"/>
    <cellStyle name="S11" xfId="4" xr:uid="{00000000-0005-0000-0000-000005000000}"/>
    <cellStyle name="S12" xfId="6" xr:uid="{00000000-0005-0000-0000-000006000000}"/>
    <cellStyle name="S1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1027341</xdr:colOff>
      <xdr:row>0</xdr:row>
      <xdr:rowOff>103415</xdr:rowOff>
    </xdr:from>
    <xdr:to>
      <xdr:col>6</xdr:col>
      <xdr:colOff>481694</xdr:colOff>
      <xdr:row>9</xdr:row>
      <xdr:rowOff>179615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5805" y="103415"/>
          <a:ext cx="7414532" cy="1790700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Por Cuentas Bancarias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28 de FEBRERO 2025</a:t>
          </a:r>
        </a:p>
      </xdr:txBody>
    </xdr:sp>
    <xdr:clientData/>
  </xdr:twoCellAnchor>
  <xdr:twoCellAnchor editAs="oneCell">
    <xdr:from>
      <xdr:col>2</xdr:col>
      <xdr:colOff>1351189</xdr:colOff>
      <xdr:row>3</xdr:row>
      <xdr:rowOff>23131</xdr:rowOff>
    </xdr:from>
    <xdr:to>
      <xdr:col>3</xdr:col>
      <xdr:colOff>288924</xdr:colOff>
      <xdr:row>6</xdr:row>
      <xdr:rowOff>89806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903" y="594631"/>
          <a:ext cx="965200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5</xdr:col>
      <xdr:colOff>1035844</xdr:colOff>
      <xdr:row>466</xdr:row>
      <xdr:rowOff>111125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91712143"/>
          <a:ext cx="9676380" cy="12541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28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Febrero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es-MX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1600" b="1" i="1" baseline="0"/>
        </a:p>
      </xdr:txBody>
    </xdr:sp>
    <xdr:clientData/>
  </xdr:twoCellAnchor>
  <xdr:twoCellAnchor editAs="oneCell">
    <xdr:from>
      <xdr:col>1</xdr:col>
      <xdr:colOff>165555</xdr:colOff>
      <xdr:row>461</xdr:row>
      <xdr:rowOff>11340</xdr:rowOff>
    </xdr:from>
    <xdr:to>
      <xdr:col>2</xdr:col>
      <xdr:colOff>178030</xdr:colOff>
      <xdr:row>465</xdr:row>
      <xdr:rowOff>138339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26" y="91913983"/>
          <a:ext cx="1427618" cy="888999"/>
        </a:xfrm>
        <a:prstGeom prst="rect">
          <a:avLst/>
        </a:prstGeom>
      </xdr:spPr>
    </xdr:pic>
    <xdr:clientData/>
  </xdr:twoCellAnchor>
  <xdr:twoCellAnchor>
    <xdr:from>
      <xdr:col>3</xdr:col>
      <xdr:colOff>496524</xdr:colOff>
      <xdr:row>507</xdr:row>
      <xdr:rowOff>136075</xdr:rowOff>
    </xdr:from>
    <xdr:to>
      <xdr:col>4</xdr:col>
      <xdr:colOff>1129392</xdr:colOff>
      <xdr:row>519</xdr:row>
      <xdr:rowOff>142047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027703" y="101332396"/>
          <a:ext cx="3313475" cy="2291972"/>
          <a:chOff x="0" y="0"/>
          <a:chExt cx="3032125" cy="1390650"/>
        </a:xfrm>
      </xdr:grpSpPr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394607</xdr:colOff>
      <xdr:row>67</xdr:row>
      <xdr:rowOff>40821</xdr:rowOff>
    </xdr:from>
    <xdr:to>
      <xdr:col>5</xdr:col>
      <xdr:colOff>1046389</xdr:colOff>
      <xdr:row>75</xdr:row>
      <xdr:rowOff>48985</xdr:rowOff>
    </xdr:to>
    <xdr:sp macro="" textlink="">
      <xdr:nvSpPr>
        <xdr:cNvPr id="12" name="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47750" y="14750142"/>
          <a:ext cx="7414532" cy="1627414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666750</xdr:colOff>
      <xdr:row>67</xdr:row>
      <xdr:rowOff>108856</xdr:rowOff>
    </xdr:from>
    <xdr:to>
      <xdr:col>4</xdr:col>
      <xdr:colOff>1028311</xdr:colOff>
      <xdr:row>75</xdr:row>
      <xdr:rowOff>153958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0" y="14818177"/>
          <a:ext cx="3042168" cy="1664352"/>
        </a:xfrm>
        <a:prstGeom prst="rect">
          <a:avLst/>
        </a:prstGeom>
      </xdr:spPr>
    </xdr:pic>
    <xdr:clientData/>
  </xdr:twoCellAnchor>
  <xdr:twoCellAnchor editAs="oneCell">
    <xdr:from>
      <xdr:col>2</xdr:col>
      <xdr:colOff>1183822</xdr:colOff>
      <xdr:row>69</xdr:row>
      <xdr:rowOff>27214</xdr:rowOff>
    </xdr:from>
    <xdr:to>
      <xdr:col>3</xdr:col>
      <xdr:colOff>121557</xdr:colOff>
      <xdr:row>72</xdr:row>
      <xdr:rowOff>107496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2893" y="15117535"/>
          <a:ext cx="965200" cy="638175"/>
        </a:xfrm>
        <a:prstGeom prst="rect">
          <a:avLst/>
        </a:prstGeom>
      </xdr:spPr>
    </xdr:pic>
    <xdr:clientData/>
  </xdr:twoCellAnchor>
  <xdr:twoCellAnchor>
    <xdr:from>
      <xdr:col>2</xdr:col>
      <xdr:colOff>449036</xdr:colOff>
      <xdr:row>129</xdr:row>
      <xdr:rowOff>54427</xdr:rowOff>
    </xdr:from>
    <xdr:to>
      <xdr:col>6</xdr:col>
      <xdr:colOff>149678</xdr:colOff>
      <xdr:row>137</xdr:row>
      <xdr:rowOff>81643</xdr:rowOff>
    </xdr:to>
    <xdr:sp macro="" textlink="">
      <xdr:nvSpPr>
        <xdr:cNvPr id="21" name="1 Rectángulo redondead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728107" y="27159856"/>
          <a:ext cx="7660821" cy="1592037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176893</xdr:colOff>
      <xdr:row>131</xdr:row>
      <xdr:rowOff>163284</xdr:rowOff>
    </xdr:from>
    <xdr:to>
      <xdr:col>3</xdr:col>
      <xdr:colOff>1142093</xdr:colOff>
      <xdr:row>135</xdr:row>
      <xdr:rowOff>39459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143" y="27690534"/>
          <a:ext cx="965200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1238250</xdr:colOff>
      <xdr:row>129</xdr:row>
      <xdr:rowOff>122462</xdr:rowOff>
    </xdr:from>
    <xdr:to>
      <xdr:col>4</xdr:col>
      <xdr:colOff>1605907</xdr:colOff>
      <xdr:row>138</xdr:row>
      <xdr:rowOff>31493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00" y="27227891"/>
          <a:ext cx="3048264" cy="166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1120589</xdr:colOff>
      <xdr:row>0</xdr:row>
      <xdr:rowOff>190500</xdr:rowOff>
    </xdr:from>
    <xdr:ext cx="2709861" cy="1301666"/>
    <xdr:pic>
      <xdr:nvPicPr>
        <xdr:cNvPr id="2" name="3 Imagen">
          <a:extLst>
            <a:ext uri="{FF2B5EF4-FFF2-40B4-BE49-F238E27FC236}">
              <a16:creationId xmlns:a16="http://schemas.microsoft.com/office/drawing/2014/main" id="{F781554F-27FD-415A-9710-21483AEBE02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639" y="190500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61911</xdr:colOff>
      <xdr:row>0</xdr:row>
      <xdr:rowOff>265572</xdr:rowOff>
    </xdr:from>
    <xdr:ext cx="1489218" cy="1089322"/>
    <xdr:pic>
      <xdr:nvPicPr>
        <xdr:cNvPr id="3" name="4 Imagen">
          <a:extLst>
            <a:ext uri="{FF2B5EF4-FFF2-40B4-BE49-F238E27FC236}">
              <a16:creationId xmlns:a16="http://schemas.microsoft.com/office/drawing/2014/main" id="{C2D27859-E5D5-456A-B04B-C1FE3BC1B2C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1491911" y="189372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1322295</xdr:colOff>
      <xdr:row>81</xdr:row>
      <xdr:rowOff>22413</xdr:rowOff>
    </xdr:from>
    <xdr:to>
      <xdr:col>10</xdr:col>
      <xdr:colOff>695886</xdr:colOff>
      <xdr:row>82</xdr:row>
      <xdr:rowOff>1405059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481EBD1-BD6B-45FE-9531-9757DA9503DA}"/>
            </a:ext>
          </a:extLst>
        </xdr:cNvPr>
        <xdr:cNvGrpSpPr/>
      </xdr:nvGrpSpPr>
      <xdr:grpSpPr>
        <a:xfrm>
          <a:off x="7956177" y="20842942"/>
          <a:ext cx="6915150" cy="2234293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1808FD34-F4F7-6EF6-F897-A3DFA963AE4F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5085B79D-1F6C-B5C7-E7A2-3072008477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89F83709-0B0F-BB8B-9C3D-DA5388DE0C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BA66D01F-D346-02EB-7027-5C5AFFE5DBA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J506"/>
  <sheetViews>
    <sheetView showGridLines="0" view="pageBreakPreview" zoomScale="70" zoomScaleNormal="100" zoomScaleSheetLayoutView="70" workbookViewId="0">
      <selection activeCell="G514" sqref="G514"/>
    </sheetView>
  </sheetViews>
  <sheetFormatPr baseColWidth="10" defaultColWidth="11.42578125" defaultRowHeight="15" x14ac:dyDescent="0.25"/>
  <cols>
    <col min="1" max="1" width="16.28515625" style="1" customWidth="1"/>
    <col min="2" max="2" width="21.28515625" style="1" customWidth="1"/>
    <col min="3" max="3" width="30.42578125" style="1" customWidth="1"/>
    <col min="4" max="4" width="40.140625" style="1" bestFit="1" customWidth="1"/>
    <col min="5" max="5" width="29.5703125" style="1" customWidth="1"/>
    <col min="6" max="6" width="27.28515625" style="1" customWidth="1"/>
    <col min="7" max="7" width="22.42578125" style="1" customWidth="1"/>
    <col min="8" max="8" width="26.140625" style="1" bestFit="1" customWidth="1"/>
    <col min="9" max="9" width="15.140625" style="1" bestFit="1" customWidth="1"/>
    <col min="10" max="16384" width="11.42578125" style="1"/>
  </cols>
  <sheetData>
    <row r="11" spans="2:8" ht="18.75" x14ac:dyDescent="0.3">
      <c r="B11" s="63"/>
      <c r="C11" s="64"/>
      <c r="D11" s="64"/>
      <c r="E11" s="64"/>
      <c r="F11" s="64"/>
      <c r="G11" s="64"/>
      <c r="H11" s="63"/>
    </row>
    <row r="12" spans="2:8" ht="19.5" thickBot="1" x14ac:dyDescent="0.35">
      <c r="B12" s="63"/>
      <c r="C12" s="230" t="s">
        <v>13</v>
      </c>
      <c r="D12" s="230"/>
      <c r="E12" s="230"/>
      <c r="F12" s="230"/>
      <c r="G12" s="230"/>
      <c r="H12" s="63"/>
    </row>
    <row r="13" spans="2:8" ht="16.5" thickBot="1" x14ac:dyDescent="0.3">
      <c r="B13" s="63"/>
      <c r="C13" s="65" t="s">
        <v>0</v>
      </c>
      <c r="D13" s="66" t="s">
        <v>6</v>
      </c>
      <c r="E13" s="66" t="s">
        <v>5</v>
      </c>
      <c r="F13" s="66" t="s">
        <v>17</v>
      </c>
      <c r="G13" s="67" t="s">
        <v>2</v>
      </c>
      <c r="H13" s="63"/>
    </row>
    <row r="14" spans="2:8" ht="15.75" x14ac:dyDescent="0.25">
      <c r="B14" s="68"/>
      <c r="C14" s="69">
        <v>9300030136</v>
      </c>
      <c r="D14" s="70">
        <v>45692</v>
      </c>
      <c r="E14" s="69">
        <v>340</v>
      </c>
      <c r="F14" s="71">
        <v>61.62</v>
      </c>
      <c r="G14" s="72">
        <v>20950.8</v>
      </c>
      <c r="H14" s="68"/>
    </row>
    <row r="15" spans="2:8" s="47" customFormat="1" ht="32.25" customHeight="1" x14ac:dyDescent="0.25">
      <c r="B15" s="68"/>
      <c r="C15" s="69">
        <v>9300010059</v>
      </c>
      <c r="D15" s="70">
        <v>45699</v>
      </c>
      <c r="E15" s="69">
        <v>80</v>
      </c>
      <c r="F15" s="71">
        <v>61.82</v>
      </c>
      <c r="G15" s="72">
        <v>4945.6000000000004</v>
      </c>
      <c r="H15" s="68"/>
    </row>
    <row r="16" spans="2:8" ht="15.75" x14ac:dyDescent="0.25">
      <c r="B16" s="68"/>
      <c r="C16" s="69">
        <v>9300040100</v>
      </c>
      <c r="D16" s="70">
        <v>45706</v>
      </c>
      <c r="E16" s="69">
        <v>100</v>
      </c>
      <c r="F16" s="71">
        <v>61.97</v>
      </c>
      <c r="G16" s="72">
        <v>6197</v>
      </c>
      <c r="H16" s="68"/>
    </row>
    <row r="17" spans="2:8" ht="15.75" x14ac:dyDescent="0.25">
      <c r="B17" s="68"/>
      <c r="C17" s="69">
        <v>9300030178</v>
      </c>
      <c r="D17" s="70">
        <v>45709</v>
      </c>
      <c r="E17" s="69">
        <v>120</v>
      </c>
      <c r="F17" s="69">
        <v>62.13</v>
      </c>
      <c r="G17" s="72">
        <v>7455.6</v>
      </c>
      <c r="H17" s="68"/>
    </row>
    <row r="18" spans="2:8" ht="19.5" thickBot="1" x14ac:dyDescent="0.35">
      <c r="B18" s="63"/>
      <c r="C18" s="229" t="s">
        <v>38</v>
      </c>
      <c r="D18" s="229"/>
      <c r="E18" s="74">
        <v>640</v>
      </c>
      <c r="F18" s="74"/>
      <c r="G18" s="75">
        <v>39549</v>
      </c>
      <c r="H18" s="63"/>
    </row>
    <row r="19" spans="2:8" ht="15.75" thickTop="1" x14ac:dyDescent="0.25">
      <c r="B19" s="63"/>
      <c r="C19" s="76"/>
      <c r="D19" s="76"/>
      <c r="E19" s="76"/>
      <c r="F19" s="77"/>
      <c r="G19" s="60"/>
      <c r="H19" s="63"/>
    </row>
    <row r="20" spans="2:8" x14ac:dyDescent="0.25">
      <c r="B20" s="63"/>
      <c r="C20" s="76"/>
      <c r="D20" s="76"/>
      <c r="E20" s="76"/>
      <c r="F20" s="77"/>
      <c r="G20" s="60"/>
      <c r="H20" s="63"/>
    </row>
    <row r="21" spans="2:8" ht="19.5" thickBot="1" x14ac:dyDescent="0.35">
      <c r="B21" s="63"/>
      <c r="C21" s="230" t="s">
        <v>12</v>
      </c>
      <c r="D21" s="230"/>
      <c r="E21" s="230"/>
      <c r="F21" s="230"/>
      <c r="G21" s="230"/>
      <c r="H21" s="63"/>
    </row>
    <row r="22" spans="2:8" ht="16.5" thickBot="1" x14ac:dyDescent="0.3">
      <c r="B22" s="63"/>
      <c r="C22" s="65" t="s">
        <v>0</v>
      </c>
      <c r="D22" s="66" t="s">
        <v>6</v>
      </c>
      <c r="E22" s="66" t="s">
        <v>5</v>
      </c>
      <c r="F22" s="66" t="s">
        <v>17</v>
      </c>
      <c r="G22" s="67" t="s">
        <v>2</v>
      </c>
      <c r="H22" s="63"/>
    </row>
    <row r="23" spans="2:8" ht="15.75" x14ac:dyDescent="0.25">
      <c r="B23" s="68"/>
      <c r="C23" s="69">
        <v>3070050263</v>
      </c>
      <c r="D23" s="70">
        <v>45692</v>
      </c>
      <c r="E23" s="69">
        <v>30</v>
      </c>
      <c r="F23" s="71">
        <v>61.79</v>
      </c>
      <c r="G23" s="72">
        <v>1853.7</v>
      </c>
      <c r="H23" s="68"/>
    </row>
    <row r="24" spans="2:8" ht="15.75" x14ac:dyDescent="0.25">
      <c r="B24" s="68"/>
      <c r="C24" s="69">
        <v>3070010110</v>
      </c>
      <c r="D24" s="70">
        <v>45693</v>
      </c>
      <c r="E24" s="69">
        <v>30</v>
      </c>
      <c r="F24" s="71">
        <v>61.79</v>
      </c>
      <c r="G24" s="72">
        <v>1853.7</v>
      </c>
      <c r="H24" s="68"/>
    </row>
    <row r="25" spans="2:8" ht="15.75" x14ac:dyDescent="0.25">
      <c r="B25" s="68"/>
      <c r="C25" s="69">
        <v>3070010343</v>
      </c>
      <c r="D25" s="70">
        <v>45695</v>
      </c>
      <c r="E25" s="69">
        <v>90</v>
      </c>
      <c r="F25" s="71">
        <v>61.81</v>
      </c>
      <c r="G25" s="72">
        <v>5562.9</v>
      </c>
      <c r="H25" s="68"/>
    </row>
    <row r="26" spans="2:8" ht="15.75" x14ac:dyDescent="0.25">
      <c r="B26" s="68"/>
      <c r="C26" s="69">
        <v>3070010120</v>
      </c>
      <c r="D26" s="70">
        <v>45701</v>
      </c>
      <c r="E26" s="69">
        <v>60</v>
      </c>
      <c r="F26" s="71">
        <v>61.97</v>
      </c>
      <c r="G26" s="72">
        <v>3718.2</v>
      </c>
      <c r="H26" s="68"/>
    </row>
    <row r="27" spans="2:8" ht="15.75" x14ac:dyDescent="0.25">
      <c r="B27" s="68"/>
      <c r="C27" s="69">
        <v>3070010364</v>
      </c>
      <c r="D27" s="70">
        <v>45702</v>
      </c>
      <c r="E27" s="69">
        <v>30</v>
      </c>
      <c r="F27" s="71">
        <v>62.01</v>
      </c>
      <c r="G27" s="72">
        <v>1860.3</v>
      </c>
      <c r="H27" s="68"/>
    </row>
    <row r="28" spans="2:8" ht="15.75" x14ac:dyDescent="0.25">
      <c r="B28" s="68"/>
      <c r="C28" s="69">
        <v>3070030328</v>
      </c>
      <c r="D28" s="70">
        <v>45707</v>
      </c>
      <c r="E28" s="69">
        <v>30</v>
      </c>
      <c r="F28" s="71">
        <v>62.06</v>
      </c>
      <c r="G28" s="72">
        <v>1861.8</v>
      </c>
      <c r="H28" s="68"/>
    </row>
    <row r="29" spans="2:8" ht="15.75" x14ac:dyDescent="0.25">
      <c r="B29" s="68"/>
      <c r="C29" s="69">
        <v>3070030490</v>
      </c>
      <c r="D29" s="70">
        <v>45708</v>
      </c>
      <c r="E29" s="69">
        <v>115</v>
      </c>
      <c r="F29" s="71">
        <v>62.13</v>
      </c>
      <c r="G29" s="72">
        <v>7144.95</v>
      </c>
      <c r="H29" s="68"/>
    </row>
    <row r="30" spans="2:8" ht="15.75" x14ac:dyDescent="0.25">
      <c r="B30" s="68"/>
      <c r="C30" s="69">
        <v>3070030176</v>
      </c>
      <c r="D30" s="70">
        <v>45712</v>
      </c>
      <c r="E30" s="69">
        <v>30</v>
      </c>
      <c r="F30" s="71">
        <v>62.16</v>
      </c>
      <c r="G30" s="72">
        <v>1864.8</v>
      </c>
      <c r="H30" s="68"/>
    </row>
    <row r="31" spans="2:8" ht="15.75" x14ac:dyDescent="0.25">
      <c r="B31" s="68"/>
      <c r="C31" s="69">
        <v>3070030477</v>
      </c>
      <c r="D31" s="70">
        <v>45712</v>
      </c>
      <c r="E31" s="69">
        <v>60</v>
      </c>
      <c r="F31" s="71">
        <v>62.16</v>
      </c>
      <c r="G31" s="72">
        <v>3729.6</v>
      </c>
      <c r="H31" s="68"/>
    </row>
    <row r="32" spans="2:8" ht="15.75" x14ac:dyDescent="0.25">
      <c r="B32" s="68"/>
      <c r="C32" s="69">
        <v>3070050490</v>
      </c>
      <c r="D32" s="70">
        <v>45713</v>
      </c>
      <c r="E32" s="69">
        <v>90</v>
      </c>
      <c r="F32" s="69">
        <v>62.15</v>
      </c>
      <c r="G32" s="72">
        <v>5593.5</v>
      </c>
      <c r="H32" s="68"/>
    </row>
    <row r="33" spans="2:8" ht="19.5" thickBot="1" x14ac:dyDescent="0.35">
      <c r="B33" s="63"/>
      <c r="C33" s="229" t="s">
        <v>38</v>
      </c>
      <c r="D33" s="229"/>
      <c r="E33" s="74">
        <v>565</v>
      </c>
      <c r="F33" s="74"/>
      <c r="G33" s="75">
        <v>35043.449999999997</v>
      </c>
      <c r="H33" s="63"/>
    </row>
    <row r="34" spans="2:8" ht="19.5" thickTop="1" x14ac:dyDescent="0.3">
      <c r="B34" s="63"/>
      <c r="C34" s="78"/>
      <c r="D34" s="78"/>
      <c r="E34" s="79"/>
      <c r="F34" s="79"/>
      <c r="G34" s="60"/>
      <c r="H34" s="63"/>
    </row>
    <row r="35" spans="2:8" ht="18.75" x14ac:dyDescent="0.3">
      <c r="B35" s="63"/>
      <c r="C35" s="78"/>
      <c r="D35" s="78"/>
      <c r="E35" s="79"/>
      <c r="F35" s="79"/>
      <c r="G35" s="60"/>
      <c r="H35" s="63"/>
    </row>
    <row r="36" spans="2:8" ht="19.5" thickBot="1" x14ac:dyDescent="0.35">
      <c r="B36" s="63"/>
      <c r="C36" s="230" t="s">
        <v>65</v>
      </c>
      <c r="D36" s="230"/>
      <c r="E36" s="230"/>
      <c r="F36" s="230"/>
      <c r="G36" s="230"/>
      <c r="H36" s="147"/>
    </row>
    <row r="37" spans="2:8" ht="16.5" thickBot="1" x14ac:dyDescent="0.3">
      <c r="B37" s="80"/>
      <c r="C37" s="65" t="s">
        <v>0</v>
      </c>
      <c r="D37" s="66" t="s">
        <v>6</v>
      </c>
      <c r="E37" s="66" t="s">
        <v>5</v>
      </c>
      <c r="F37" s="66" t="s">
        <v>17</v>
      </c>
      <c r="G37" s="67" t="s">
        <v>2</v>
      </c>
      <c r="H37" s="148"/>
    </row>
    <row r="38" spans="2:8" ht="15.75" x14ac:dyDescent="0.25">
      <c r="B38" s="80"/>
      <c r="C38" s="81">
        <v>510030209</v>
      </c>
      <c r="D38" s="82">
        <v>45693</v>
      </c>
      <c r="E38" s="71">
        <v>36</v>
      </c>
      <c r="F38" s="71">
        <v>61.79</v>
      </c>
      <c r="G38" s="83">
        <v>2224.44</v>
      </c>
      <c r="H38" s="148"/>
    </row>
    <row r="39" spans="2:8" ht="15.75" x14ac:dyDescent="0.25">
      <c r="B39" s="80"/>
      <c r="C39" s="81">
        <v>510030741</v>
      </c>
      <c r="D39" s="82">
        <v>45698</v>
      </c>
      <c r="E39" s="71">
        <v>35</v>
      </c>
      <c r="F39" s="71">
        <v>61.82</v>
      </c>
      <c r="G39" s="84">
        <v>2163.6999999999998</v>
      </c>
      <c r="H39" s="148"/>
    </row>
    <row r="40" spans="2:8" ht="15.75" x14ac:dyDescent="0.25">
      <c r="B40" s="80"/>
      <c r="C40" s="81">
        <v>510011113</v>
      </c>
      <c r="D40" s="82">
        <v>45712</v>
      </c>
      <c r="E40" s="71">
        <v>37</v>
      </c>
      <c r="F40" s="71">
        <v>62.15</v>
      </c>
      <c r="G40" s="84">
        <v>2299.5500000000002</v>
      </c>
      <c r="H40" s="148"/>
    </row>
    <row r="41" spans="2:8" ht="15.75" x14ac:dyDescent="0.25">
      <c r="B41" s="68"/>
      <c r="C41" s="81">
        <v>510010334</v>
      </c>
      <c r="D41" s="82">
        <v>45713</v>
      </c>
      <c r="E41" s="71">
        <v>34</v>
      </c>
      <c r="F41" s="71">
        <v>62.15</v>
      </c>
      <c r="G41" s="84">
        <v>2113.1</v>
      </c>
      <c r="H41" s="149"/>
    </row>
    <row r="42" spans="2:8" ht="15.75" x14ac:dyDescent="0.25">
      <c r="B42" s="68"/>
      <c r="C42" s="81">
        <v>510010343</v>
      </c>
      <c r="D42" s="82">
        <v>45714</v>
      </c>
      <c r="E42" s="69">
        <v>37</v>
      </c>
      <c r="F42" s="69">
        <v>62.24</v>
      </c>
      <c r="G42" s="84">
        <v>2302.88</v>
      </c>
      <c r="H42" s="149"/>
    </row>
    <row r="43" spans="2:8" ht="19.5" thickBot="1" x14ac:dyDescent="0.35">
      <c r="B43" s="63"/>
      <c r="C43" s="229" t="s">
        <v>38</v>
      </c>
      <c r="D43" s="229"/>
      <c r="E43" s="74">
        <v>179</v>
      </c>
      <c r="F43" s="74">
        <v>310.14999999999998</v>
      </c>
      <c r="G43" s="75">
        <v>11103.67</v>
      </c>
      <c r="H43" s="63"/>
    </row>
    <row r="44" spans="2:8" ht="15.75" thickTop="1" x14ac:dyDescent="0.25">
      <c r="B44" s="63"/>
      <c r="C44" s="76"/>
      <c r="D44" s="76"/>
      <c r="E44" s="76"/>
      <c r="F44" s="76"/>
      <c r="G44" s="77"/>
      <c r="H44" s="63"/>
    </row>
    <row r="45" spans="2:8" x14ac:dyDescent="0.25">
      <c r="B45" s="63"/>
      <c r="C45" s="76"/>
      <c r="D45" s="76"/>
      <c r="E45" s="76"/>
      <c r="F45" s="76"/>
      <c r="G45" s="77"/>
      <c r="H45" s="63"/>
    </row>
    <row r="46" spans="2:8" ht="19.5" thickBot="1" x14ac:dyDescent="0.35">
      <c r="B46" s="63"/>
      <c r="C46" s="230" t="s">
        <v>41</v>
      </c>
      <c r="D46" s="230"/>
      <c r="E46" s="230"/>
      <c r="F46" s="230"/>
      <c r="G46" s="230"/>
      <c r="H46" s="63"/>
    </row>
    <row r="47" spans="2:8" ht="16.5" thickBot="1" x14ac:dyDescent="0.3">
      <c r="B47" s="63"/>
      <c r="C47" s="65" t="s">
        <v>0</v>
      </c>
      <c r="D47" s="66" t="s">
        <v>6</v>
      </c>
      <c r="E47" s="66" t="s">
        <v>5</v>
      </c>
      <c r="F47" s="66" t="s">
        <v>17</v>
      </c>
      <c r="G47" s="67" t="s">
        <v>2</v>
      </c>
      <c r="H47" s="63"/>
    </row>
    <row r="48" spans="2:8" ht="15.75" x14ac:dyDescent="0.25">
      <c r="B48" s="68"/>
      <c r="C48" s="81" t="s">
        <v>66</v>
      </c>
      <c r="D48" s="82">
        <v>45702</v>
      </c>
      <c r="E48" s="85">
        <v>86820</v>
      </c>
      <c r="F48" s="71">
        <v>61.23</v>
      </c>
      <c r="G48" s="72">
        <v>5316093.5</v>
      </c>
      <c r="H48" s="68"/>
    </row>
    <row r="49" spans="2:8" ht="15.75" x14ac:dyDescent="0.25">
      <c r="B49" s="68"/>
      <c r="C49" s="81" t="s">
        <v>67</v>
      </c>
      <c r="D49" s="82">
        <v>45709</v>
      </c>
      <c r="E49" s="86">
        <v>23538</v>
      </c>
      <c r="F49" s="87">
        <v>61.77</v>
      </c>
      <c r="G49" s="88">
        <v>1453840.5</v>
      </c>
      <c r="H49" s="68"/>
    </row>
    <row r="50" spans="2:8" ht="19.5" thickBot="1" x14ac:dyDescent="0.35">
      <c r="B50" s="63"/>
      <c r="C50" s="229" t="s">
        <v>10</v>
      </c>
      <c r="D50" s="229"/>
      <c r="E50" s="75">
        <v>110358</v>
      </c>
      <c r="F50" s="74"/>
      <c r="G50" s="75">
        <v>6769934</v>
      </c>
      <c r="H50" s="63"/>
    </row>
    <row r="51" spans="2:8" ht="19.5" thickTop="1" x14ac:dyDescent="0.3">
      <c r="B51" s="63"/>
      <c r="C51" s="73"/>
      <c r="D51" s="73"/>
      <c r="E51" s="79"/>
      <c r="F51" s="79"/>
      <c r="G51" s="79"/>
      <c r="H51" s="63"/>
    </row>
    <row r="52" spans="2:8" ht="19.5" thickBot="1" x14ac:dyDescent="0.35">
      <c r="B52" s="63"/>
      <c r="C52" s="230" t="s">
        <v>24</v>
      </c>
      <c r="D52" s="230"/>
      <c r="E52" s="230"/>
      <c r="F52" s="230"/>
      <c r="G52" s="230"/>
      <c r="H52" s="63"/>
    </row>
    <row r="53" spans="2:8" ht="16.5" thickBot="1" x14ac:dyDescent="0.3">
      <c r="B53" s="63"/>
      <c r="C53" s="65" t="s">
        <v>0</v>
      </c>
      <c r="D53" s="66" t="s">
        <v>6</v>
      </c>
      <c r="E53" s="66" t="s">
        <v>5</v>
      </c>
      <c r="F53" s="66" t="s">
        <v>17</v>
      </c>
      <c r="G53" s="67" t="s">
        <v>2</v>
      </c>
      <c r="H53" s="63"/>
    </row>
    <row r="54" spans="2:8" ht="15.75" x14ac:dyDescent="0.25">
      <c r="B54" s="63"/>
      <c r="C54" s="81" t="s">
        <v>68</v>
      </c>
      <c r="D54" s="82">
        <v>45705</v>
      </c>
      <c r="E54" s="89">
        <v>98</v>
      </c>
      <c r="F54" s="89">
        <v>61.97</v>
      </c>
      <c r="G54" s="72">
        <v>6073.06</v>
      </c>
      <c r="H54" s="63"/>
    </row>
    <row r="55" spans="2:8" ht="19.5" thickBot="1" x14ac:dyDescent="0.35">
      <c r="B55" s="63"/>
      <c r="C55" s="229" t="s">
        <v>10</v>
      </c>
      <c r="D55" s="229"/>
      <c r="E55" s="74">
        <v>98</v>
      </c>
      <c r="F55" s="74"/>
      <c r="G55" s="75">
        <v>6073.06</v>
      </c>
      <c r="H55" s="63"/>
    </row>
    <row r="56" spans="2:8" ht="16.5" thickTop="1" x14ac:dyDescent="0.25">
      <c r="B56" s="241"/>
      <c r="C56" s="241"/>
      <c r="D56" s="241"/>
      <c r="E56" s="241"/>
      <c r="F56" s="241"/>
      <c r="G56" s="241"/>
      <c r="H56" s="63"/>
    </row>
    <row r="57" spans="2:8" ht="19.5" thickBot="1" x14ac:dyDescent="0.35">
      <c r="B57" s="90"/>
      <c r="C57" s="242" t="s">
        <v>45</v>
      </c>
      <c r="D57" s="242"/>
      <c r="E57" s="242"/>
      <c r="F57" s="242"/>
      <c r="G57" s="242"/>
      <c r="H57" s="63"/>
    </row>
    <row r="58" spans="2:8" ht="15.75" x14ac:dyDescent="0.25">
      <c r="B58" s="63"/>
      <c r="C58" s="49" t="s">
        <v>46</v>
      </c>
      <c r="D58" s="50" t="s">
        <v>47</v>
      </c>
      <c r="E58" s="50" t="s">
        <v>48</v>
      </c>
      <c r="F58" s="91" t="s">
        <v>49</v>
      </c>
      <c r="G58" s="63"/>
      <c r="H58" s="63"/>
    </row>
    <row r="59" spans="2:8" ht="15.75" x14ac:dyDescent="0.25">
      <c r="B59" s="68"/>
      <c r="C59" s="52">
        <v>9901420806</v>
      </c>
      <c r="D59" s="53" t="s">
        <v>21</v>
      </c>
      <c r="E59" s="92">
        <v>368666.37</v>
      </c>
      <c r="F59" s="93"/>
      <c r="G59" s="68"/>
      <c r="H59" s="68"/>
    </row>
    <row r="60" spans="2:8" ht="15.75" x14ac:dyDescent="0.25">
      <c r="B60" s="68"/>
      <c r="C60" s="54" t="s">
        <v>22</v>
      </c>
      <c r="D60" s="55" t="s">
        <v>23</v>
      </c>
      <c r="E60" s="94"/>
      <c r="F60" s="95">
        <v>368666.37</v>
      </c>
      <c r="G60" s="68"/>
      <c r="H60" s="68"/>
    </row>
    <row r="61" spans="2:8" ht="24.75" customHeight="1" thickBot="1" x14ac:dyDescent="0.3">
      <c r="B61" s="8"/>
      <c r="C61" s="243" t="s">
        <v>38</v>
      </c>
      <c r="D61" s="244"/>
      <c r="E61" s="97">
        <v>368666.37</v>
      </c>
      <c r="F61" s="98">
        <v>368666.37</v>
      </c>
      <c r="G61" s="63"/>
      <c r="H61" s="63"/>
    </row>
    <row r="62" spans="2:8" ht="24.75" customHeight="1" x14ac:dyDescent="0.3">
      <c r="B62" s="63"/>
      <c r="C62" s="78"/>
      <c r="D62" s="78"/>
      <c r="E62" s="79"/>
      <c r="F62" s="79"/>
      <c r="G62" s="99"/>
      <c r="H62" s="8"/>
    </row>
    <row r="63" spans="2:8" ht="15.75" thickBot="1" x14ac:dyDescent="0.3">
      <c r="B63" s="63"/>
      <c r="C63" s="76"/>
      <c r="D63" s="76"/>
      <c r="E63" s="100"/>
      <c r="F63" s="76"/>
      <c r="G63" s="76"/>
      <c r="H63" s="56"/>
    </row>
    <row r="64" spans="2:8" ht="19.5" thickBot="1" x14ac:dyDescent="0.35">
      <c r="B64" s="63"/>
      <c r="C64" s="76"/>
      <c r="D64" s="245" t="s">
        <v>4</v>
      </c>
      <c r="E64" s="246"/>
      <c r="F64" s="63"/>
      <c r="G64" s="76"/>
      <c r="H64" s="150"/>
    </row>
    <row r="65" spans="1:9" ht="18.75" x14ac:dyDescent="0.3">
      <c r="B65" s="63"/>
      <c r="C65" s="76"/>
      <c r="D65" s="101" t="s">
        <v>50</v>
      </c>
      <c r="E65" s="101" t="s">
        <v>3</v>
      </c>
      <c r="F65" s="63"/>
      <c r="G65" s="76"/>
      <c r="H65" s="63"/>
    </row>
    <row r="66" spans="1:9" ht="18.75" x14ac:dyDescent="0.3">
      <c r="B66" s="63"/>
      <c r="C66" s="76"/>
      <c r="D66" s="102">
        <v>111840</v>
      </c>
      <c r="E66" s="102">
        <v>7230369.5499999998</v>
      </c>
      <c r="F66" s="63"/>
      <c r="G66" s="76"/>
      <c r="H66" s="63"/>
    </row>
    <row r="67" spans="1:9" ht="18.75" x14ac:dyDescent="0.3">
      <c r="B67" s="63"/>
      <c r="C67" s="76"/>
      <c r="D67" s="76"/>
      <c r="E67" s="103"/>
      <c r="F67" s="103"/>
      <c r="G67" s="76"/>
      <c r="H67" s="63"/>
    </row>
    <row r="68" spans="1:9" x14ac:dyDescent="0.25">
      <c r="B68" s="63"/>
      <c r="C68" s="76"/>
      <c r="D68" s="76"/>
      <c r="E68" s="76"/>
      <c r="F68" s="104" t="s">
        <v>69</v>
      </c>
      <c r="G68" s="105"/>
      <c r="H68" s="63"/>
    </row>
    <row r="71" spans="1:9" ht="14.25" customHeight="1" x14ac:dyDescent="0.25"/>
    <row r="72" spans="1:9" x14ac:dyDescent="0.25">
      <c r="A72" s="2"/>
      <c r="I72" s="151"/>
    </row>
    <row r="75" spans="1:9" ht="23.25" x14ac:dyDescent="0.25">
      <c r="A75" s="17"/>
    </row>
    <row r="77" spans="1:9" ht="19.5" thickBot="1" x14ac:dyDescent="0.35">
      <c r="B77" s="60"/>
      <c r="C77" s="230" t="s">
        <v>9</v>
      </c>
      <c r="D77" s="230"/>
      <c r="E77" s="230"/>
      <c r="F77" s="230"/>
      <c r="G77" s="3"/>
      <c r="H77" s="3"/>
    </row>
    <row r="78" spans="1:9" ht="16.5" thickBot="1" x14ac:dyDescent="0.3">
      <c r="B78" s="60"/>
      <c r="C78" s="106" t="s">
        <v>14</v>
      </c>
      <c r="D78" s="106" t="s">
        <v>0</v>
      </c>
      <c r="E78" s="106" t="s">
        <v>15</v>
      </c>
      <c r="F78" s="46" t="s">
        <v>1</v>
      </c>
      <c r="G78" s="3"/>
      <c r="H78" s="3"/>
    </row>
    <row r="79" spans="1:9" x14ac:dyDescent="0.25">
      <c r="B79" s="60"/>
      <c r="C79" s="107">
        <v>45691</v>
      </c>
      <c r="D79" s="108" t="s">
        <v>70</v>
      </c>
      <c r="E79" s="109" t="s">
        <v>39</v>
      </c>
      <c r="F79" s="110">
        <v>945</v>
      </c>
      <c r="G79" s="3"/>
      <c r="H79" s="3"/>
    </row>
    <row r="80" spans="1:9" x14ac:dyDescent="0.25">
      <c r="B80" s="60"/>
      <c r="C80" s="111">
        <v>45691</v>
      </c>
      <c r="D80" s="108" t="s">
        <v>71</v>
      </c>
      <c r="E80" s="109" t="s">
        <v>39</v>
      </c>
      <c r="F80" s="110">
        <v>335</v>
      </c>
      <c r="G80" s="3"/>
      <c r="H80" s="3"/>
    </row>
    <row r="81" spans="2:7" ht="16.5" customHeight="1" x14ac:dyDescent="0.25">
      <c r="B81" s="60"/>
      <c r="C81" s="111">
        <v>45692</v>
      </c>
      <c r="D81" s="108" t="s">
        <v>72</v>
      </c>
      <c r="E81" s="109" t="s">
        <v>39</v>
      </c>
      <c r="F81" s="110">
        <v>470</v>
      </c>
    </row>
    <row r="82" spans="2:7" x14ac:dyDescent="0.25">
      <c r="B82" s="60"/>
      <c r="C82" s="111">
        <v>45692</v>
      </c>
      <c r="D82" s="108" t="s">
        <v>73</v>
      </c>
      <c r="E82" s="109" t="s">
        <v>40</v>
      </c>
      <c r="F82" s="112">
        <v>11080</v>
      </c>
      <c r="G82" s="32"/>
    </row>
    <row r="83" spans="2:7" x14ac:dyDescent="0.25">
      <c r="B83" s="60"/>
      <c r="C83" s="111">
        <v>45693</v>
      </c>
      <c r="D83" s="108" t="s">
        <v>74</v>
      </c>
      <c r="E83" s="109" t="s">
        <v>39</v>
      </c>
      <c r="F83" s="110">
        <v>460</v>
      </c>
      <c r="G83" s="32"/>
    </row>
    <row r="84" spans="2:7" x14ac:dyDescent="0.25">
      <c r="B84" s="60"/>
      <c r="C84" s="111">
        <v>45694</v>
      </c>
      <c r="D84" s="108" t="s">
        <v>75</v>
      </c>
      <c r="E84" s="109" t="s">
        <v>41</v>
      </c>
      <c r="F84" s="112">
        <v>118000</v>
      </c>
      <c r="G84" s="32"/>
    </row>
    <row r="85" spans="2:7" x14ac:dyDescent="0.25">
      <c r="B85" s="60"/>
      <c r="C85" s="107">
        <v>45694</v>
      </c>
      <c r="D85" s="108" t="s">
        <v>76</v>
      </c>
      <c r="E85" s="109" t="s">
        <v>39</v>
      </c>
      <c r="F85" s="110">
        <v>315</v>
      </c>
      <c r="G85" s="32"/>
    </row>
    <row r="86" spans="2:7" x14ac:dyDescent="0.25">
      <c r="B86" s="60"/>
      <c r="C86" s="107">
        <v>45695</v>
      </c>
      <c r="D86" s="108" t="s">
        <v>77</v>
      </c>
      <c r="E86" s="109" t="s">
        <v>39</v>
      </c>
      <c r="F86" s="110">
        <v>675</v>
      </c>
      <c r="G86" s="32"/>
    </row>
    <row r="87" spans="2:7" x14ac:dyDescent="0.25">
      <c r="B87" s="60"/>
      <c r="C87" s="107">
        <v>45698</v>
      </c>
      <c r="D87" s="108" t="s">
        <v>78</v>
      </c>
      <c r="E87" s="109" t="s">
        <v>39</v>
      </c>
      <c r="F87" s="110">
        <v>385</v>
      </c>
    </row>
    <row r="88" spans="2:7" x14ac:dyDescent="0.25">
      <c r="B88" s="60"/>
      <c r="C88" s="107">
        <v>45698</v>
      </c>
      <c r="D88" s="108" t="s">
        <v>79</v>
      </c>
      <c r="E88" s="109" t="s">
        <v>39</v>
      </c>
      <c r="F88" s="110">
        <v>255</v>
      </c>
    </row>
    <row r="89" spans="2:7" x14ac:dyDescent="0.25">
      <c r="B89" s="60"/>
      <c r="C89" s="107">
        <v>45699</v>
      </c>
      <c r="D89" s="108" t="s">
        <v>80</v>
      </c>
      <c r="E89" s="109" t="s">
        <v>39</v>
      </c>
      <c r="F89" s="110">
        <v>450</v>
      </c>
    </row>
    <row r="90" spans="2:7" ht="16.5" customHeight="1" x14ac:dyDescent="0.25">
      <c r="B90" s="60"/>
      <c r="C90" s="107">
        <v>45700</v>
      </c>
      <c r="D90" s="108" t="s">
        <v>81</v>
      </c>
      <c r="E90" s="109" t="s">
        <v>39</v>
      </c>
      <c r="F90" s="110">
        <v>745</v>
      </c>
    </row>
    <row r="91" spans="2:7" ht="15" customHeight="1" x14ac:dyDescent="0.25">
      <c r="B91" s="60"/>
      <c r="C91" s="107">
        <v>45700</v>
      </c>
      <c r="D91" s="108" t="s">
        <v>82</v>
      </c>
      <c r="E91" s="109" t="s">
        <v>39</v>
      </c>
      <c r="F91" s="112">
        <v>5540</v>
      </c>
    </row>
    <row r="92" spans="2:7" ht="15.75" customHeight="1" x14ac:dyDescent="0.25">
      <c r="B92" s="60"/>
      <c r="C92" s="107">
        <v>45701</v>
      </c>
      <c r="D92" s="108" t="s">
        <v>83</v>
      </c>
      <c r="E92" s="109" t="s">
        <v>39</v>
      </c>
      <c r="F92" s="110">
        <v>570</v>
      </c>
    </row>
    <row r="93" spans="2:7" x14ac:dyDescent="0.25">
      <c r="B93" s="60"/>
      <c r="C93" s="107">
        <v>45702</v>
      </c>
      <c r="D93" s="108" t="s">
        <v>84</v>
      </c>
      <c r="E93" s="109" t="s">
        <v>39</v>
      </c>
      <c r="F93" s="110">
        <v>575</v>
      </c>
    </row>
    <row r="94" spans="2:7" x14ac:dyDescent="0.25">
      <c r="B94" s="60"/>
      <c r="C94" s="107">
        <v>45705</v>
      </c>
      <c r="D94" s="108" t="s">
        <v>85</v>
      </c>
      <c r="E94" s="109" t="s">
        <v>39</v>
      </c>
      <c r="F94" s="112">
        <v>13000</v>
      </c>
    </row>
    <row r="95" spans="2:7" x14ac:dyDescent="0.25">
      <c r="B95" s="60"/>
      <c r="C95" s="107">
        <v>45705</v>
      </c>
      <c r="D95" s="108" t="s">
        <v>86</v>
      </c>
      <c r="E95" s="109" t="s">
        <v>39</v>
      </c>
      <c r="F95" s="110">
        <v>240</v>
      </c>
    </row>
    <row r="96" spans="2:7" x14ac:dyDescent="0.25">
      <c r="B96" s="60"/>
      <c r="C96" s="107">
        <v>45705</v>
      </c>
      <c r="D96" s="108" t="s">
        <v>87</v>
      </c>
      <c r="E96" s="109" t="s">
        <v>39</v>
      </c>
      <c r="F96" s="110">
        <v>390</v>
      </c>
    </row>
    <row r="97" spans="2:8" x14ac:dyDescent="0.25">
      <c r="B97" s="60"/>
      <c r="C97" s="107">
        <v>45706</v>
      </c>
      <c r="D97" s="108" t="s">
        <v>88</v>
      </c>
      <c r="E97" s="109" t="s">
        <v>39</v>
      </c>
      <c r="F97" s="110">
        <v>550</v>
      </c>
    </row>
    <row r="98" spans="2:8" ht="15" customHeight="1" x14ac:dyDescent="0.25">
      <c r="B98" s="60"/>
      <c r="C98" s="107">
        <v>45707</v>
      </c>
      <c r="D98" s="108" t="s">
        <v>89</v>
      </c>
      <c r="E98" s="109" t="s">
        <v>39</v>
      </c>
      <c r="F98" s="110">
        <v>675</v>
      </c>
    </row>
    <row r="99" spans="2:8" ht="15.75" customHeight="1" x14ac:dyDescent="0.25">
      <c r="B99" s="60"/>
      <c r="C99" s="107">
        <v>45708</v>
      </c>
      <c r="D99" s="108" t="s">
        <v>90</v>
      </c>
      <c r="E99" s="109" t="s">
        <v>40</v>
      </c>
      <c r="F99" s="112">
        <v>4537</v>
      </c>
    </row>
    <row r="100" spans="2:8" x14ac:dyDescent="0.25">
      <c r="B100" s="60"/>
      <c r="C100" s="107">
        <v>45708</v>
      </c>
      <c r="D100" s="108" t="s">
        <v>91</v>
      </c>
      <c r="E100" s="109" t="s">
        <v>40</v>
      </c>
      <c r="F100" s="112">
        <v>4269</v>
      </c>
    </row>
    <row r="101" spans="2:8" x14ac:dyDescent="0.25">
      <c r="B101" s="60"/>
      <c r="C101" s="107">
        <v>45708</v>
      </c>
      <c r="D101" s="108" t="s">
        <v>92</v>
      </c>
      <c r="E101" s="109" t="s">
        <v>40</v>
      </c>
      <c r="F101" s="112">
        <v>12826</v>
      </c>
    </row>
    <row r="102" spans="2:8" x14ac:dyDescent="0.25">
      <c r="B102" s="60"/>
      <c r="C102" s="107">
        <v>45708</v>
      </c>
      <c r="D102" s="108" t="s">
        <v>93</v>
      </c>
      <c r="E102" s="109" t="s">
        <v>39</v>
      </c>
      <c r="F102" s="110">
        <v>790</v>
      </c>
    </row>
    <row r="103" spans="2:8" ht="14.25" customHeight="1" x14ac:dyDescent="0.25">
      <c r="B103" s="60"/>
      <c r="C103" s="107">
        <v>45708</v>
      </c>
      <c r="D103" s="108" t="s">
        <v>94</v>
      </c>
      <c r="E103" s="109" t="s">
        <v>40</v>
      </c>
      <c r="F103" s="110">
        <v>50</v>
      </c>
    </row>
    <row r="104" spans="2:8" ht="19.5" customHeight="1" x14ac:dyDescent="0.25">
      <c r="B104" s="60"/>
      <c r="C104" s="107">
        <v>45709</v>
      </c>
      <c r="D104" s="108" t="s">
        <v>95</v>
      </c>
      <c r="E104" s="109" t="s">
        <v>39</v>
      </c>
      <c r="F104" s="110">
        <v>925</v>
      </c>
      <c r="G104" s="7"/>
    </row>
    <row r="105" spans="2:8" x14ac:dyDescent="0.25">
      <c r="B105" s="60"/>
      <c r="C105" s="107">
        <v>45712</v>
      </c>
      <c r="D105" s="108" t="s">
        <v>96</v>
      </c>
      <c r="E105" s="109" t="s">
        <v>39</v>
      </c>
      <c r="F105" s="112">
        <v>1140</v>
      </c>
      <c r="G105" s="7"/>
    </row>
    <row r="106" spans="2:8" x14ac:dyDescent="0.25">
      <c r="B106" s="60"/>
      <c r="C106" s="107">
        <v>45712</v>
      </c>
      <c r="D106" s="108" t="s">
        <v>97</v>
      </c>
      <c r="E106" s="109" t="s">
        <v>39</v>
      </c>
      <c r="F106" s="110">
        <v>320</v>
      </c>
      <c r="G106" s="7"/>
    </row>
    <row r="107" spans="2:8" x14ac:dyDescent="0.25">
      <c r="B107" s="60"/>
      <c r="C107" s="107">
        <v>45713</v>
      </c>
      <c r="D107" s="108" t="s">
        <v>98</v>
      </c>
      <c r="E107" s="109" t="s">
        <v>39</v>
      </c>
      <c r="F107" s="110">
        <v>945</v>
      </c>
      <c r="G107" s="4"/>
      <c r="H107" s="5"/>
    </row>
    <row r="108" spans="2:8" x14ac:dyDescent="0.25">
      <c r="B108" s="60"/>
      <c r="C108" s="107">
        <v>45714</v>
      </c>
      <c r="D108" s="108" t="s">
        <v>99</v>
      </c>
      <c r="E108" s="109" t="s">
        <v>39</v>
      </c>
      <c r="F108" s="110">
        <v>845</v>
      </c>
      <c r="G108" s="6"/>
      <c r="H108" s="5"/>
    </row>
    <row r="109" spans="2:8" x14ac:dyDescent="0.25">
      <c r="B109" s="60"/>
      <c r="C109" s="107">
        <v>45716</v>
      </c>
      <c r="D109" s="108" t="s">
        <v>100</v>
      </c>
      <c r="E109" s="109" t="s">
        <v>39</v>
      </c>
      <c r="F109" s="110">
        <v>710</v>
      </c>
    </row>
    <row r="110" spans="2:8" ht="15" customHeight="1" thickBot="1" x14ac:dyDescent="0.3">
      <c r="B110" s="63"/>
      <c r="C110" s="231" t="s">
        <v>2</v>
      </c>
      <c r="D110" s="231"/>
      <c r="E110" s="231"/>
      <c r="F110" s="113">
        <v>183012</v>
      </c>
    </row>
    <row r="111" spans="2:8" ht="15.75" customHeight="1" thickTop="1" x14ac:dyDescent="0.25">
      <c r="B111" s="63"/>
      <c r="C111" s="115"/>
      <c r="D111" s="116"/>
      <c r="E111" s="116"/>
      <c r="F111" s="117"/>
    </row>
    <row r="112" spans="2:8" ht="17.25" thickBot="1" x14ac:dyDescent="0.3">
      <c r="B112" s="63"/>
      <c r="C112" s="232" t="s">
        <v>101</v>
      </c>
      <c r="D112" s="232"/>
      <c r="E112" s="232"/>
      <c r="F112" s="232"/>
    </row>
    <row r="113" spans="1:8" ht="16.5" thickBot="1" x14ac:dyDescent="0.3">
      <c r="B113" s="63"/>
      <c r="C113" s="106" t="s">
        <v>6</v>
      </c>
      <c r="D113" s="118" t="s">
        <v>0</v>
      </c>
      <c r="E113" s="118" t="s">
        <v>8</v>
      </c>
      <c r="F113" s="119" t="s">
        <v>16</v>
      </c>
    </row>
    <row r="114" spans="1:8" x14ac:dyDescent="0.25">
      <c r="B114" s="63"/>
      <c r="C114" s="107">
        <v>45708</v>
      </c>
      <c r="D114" s="120">
        <v>4524000034963</v>
      </c>
      <c r="E114" s="233" t="s">
        <v>11</v>
      </c>
      <c r="F114" s="121">
        <v>1061474.5</v>
      </c>
    </row>
    <row r="115" spans="1:8" x14ac:dyDescent="0.25">
      <c r="B115" s="63"/>
      <c r="C115" s="122">
        <v>45713</v>
      </c>
      <c r="D115" s="120">
        <v>4524000033133</v>
      </c>
      <c r="E115" s="234"/>
      <c r="F115" s="123">
        <v>250222</v>
      </c>
    </row>
    <row r="116" spans="1:8" x14ac:dyDescent="0.25">
      <c r="B116" s="63"/>
      <c r="C116" s="122">
        <v>45713</v>
      </c>
      <c r="D116" s="120">
        <v>4524000034161</v>
      </c>
      <c r="E116" s="234"/>
      <c r="F116" s="123">
        <v>27102</v>
      </c>
    </row>
    <row r="117" spans="1:8" ht="15.75" thickBot="1" x14ac:dyDescent="0.3">
      <c r="B117" s="63"/>
      <c r="C117" s="124"/>
      <c r="D117" s="125"/>
      <c r="E117" s="126" t="s">
        <v>2</v>
      </c>
      <c r="F117" s="127">
        <v>1338798.5</v>
      </c>
    </row>
    <row r="118" spans="1:8" customFormat="1" ht="16.5" thickTop="1" x14ac:dyDescent="0.25">
      <c r="A118" s="48"/>
      <c r="B118" s="63"/>
      <c r="C118" s="115"/>
      <c r="D118" s="128"/>
      <c r="E118" s="128"/>
      <c r="F118" s="115"/>
    </row>
    <row r="119" spans="1:8" customFormat="1" ht="16.5" x14ac:dyDescent="0.25">
      <c r="B119" s="152"/>
      <c r="C119" s="235" t="s">
        <v>32</v>
      </c>
      <c r="D119" s="235"/>
      <c r="E119" s="235"/>
      <c r="F119" s="235"/>
    </row>
    <row r="120" spans="1:8" s="51" customFormat="1" ht="16.5" x14ac:dyDescent="0.25">
      <c r="B120" s="152"/>
      <c r="C120" s="129" t="s">
        <v>6</v>
      </c>
      <c r="D120" s="129" t="s">
        <v>0</v>
      </c>
      <c r="E120" s="130" t="s">
        <v>8</v>
      </c>
      <c r="F120" s="131" t="s">
        <v>16</v>
      </c>
    </row>
    <row r="121" spans="1:8" s="51" customFormat="1" ht="16.5" x14ac:dyDescent="0.25">
      <c r="B121" s="152"/>
      <c r="C121" s="132">
        <v>45714</v>
      </c>
      <c r="D121" s="133" t="s">
        <v>102</v>
      </c>
      <c r="E121" s="236" t="s">
        <v>103</v>
      </c>
      <c r="F121" s="134">
        <v>14333.54</v>
      </c>
    </row>
    <row r="122" spans="1:8" customFormat="1" ht="16.5" x14ac:dyDescent="0.25">
      <c r="A122" s="8"/>
      <c r="B122" s="152"/>
      <c r="C122" s="132">
        <v>45713</v>
      </c>
      <c r="D122" s="133" t="s">
        <v>104</v>
      </c>
      <c r="E122" s="237"/>
      <c r="F122" s="134">
        <v>21087.58</v>
      </c>
    </row>
    <row r="123" spans="1:8" customFormat="1" ht="17.25" thickBot="1" x14ac:dyDescent="0.3">
      <c r="B123" s="152"/>
      <c r="C123" s="135"/>
      <c r="D123" s="135"/>
      <c r="E123" s="136" t="s">
        <v>2</v>
      </c>
      <c r="F123" s="137">
        <v>35421.120000000003</v>
      </c>
      <c r="G123" s="9"/>
      <c r="H123" s="10"/>
    </row>
    <row r="124" spans="1:8" customFormat="1" ht="17.25" thickTop="1" x14ac:dyDescent="0.25">
      <c r="B124" s="152"/>
      <c r="C124" s="135"/>
      <c r="D124" s="138"/>
      <c r="E124" s="139"/>
      <c r="F124" s="139"/>
      <c r="G124" s="56"/>
      <c r="H124" s="57"/>
    </row>
    <row r="125" spans="1:8" customFormat="1" x14ac:dyDescent="0.25">
      <c r="B125" s="61"/>
      <c r="C125" s="140"/>
      <c r="D125" s="140"/>
      <c r="E125" s="140"/>
      <c r="F125" s="141"/>
      <c r="G125" s="58"/>
      <c r="H125" s="58"/>
    </row>
    <row r="126" spans="1:8" customFormat="1" ht="17.25" thickBot="1" x14ac:dyDescent="0.3">
      <c r="B126" s="61"/>
      <c r="C126" s="142"/>
      <c r="D126" s="143"/>
      <c r="E126" s="144"/>
      <c r="F126" s="144"/>
      <c r="G126" s="59"/>
      <c r="H126" s="59"/>
    </row>
    <row r="127" spans="1:8" customFormat="1" ht="24" thickBot="1" x14ac:dyDescent="0.3">
      <c r="B127" s="61"/>
      <c r="C127" s="238" t="s">
        <v>4</v>
      </c>
      <c r="D127" s="239"/>
      <c r="E127" s="239"/>
      <c r="F127" s="145">
        <v>1557231.62</v>
      </c>
    </row>
    <row r="128" spans="1:8" x14ac:dyDescent="0.25">
      <c r="B128" s="61"/>
      <c r="C128" s="146"/>
      <c r="D128" s="146"/>
      <c r="E128" s="146"/>
      <c r="F128" s="114"/>
    </row>
    <row r="129" spans="1:6" x14ac:dyDescent="0.25">
      <c r="B129" s="60"/>
      <c r="C129" s="60"/>
      <c r="D129" s="60"/>
      <c r="E129" s="153"/>
      <c r="F129" s="154"/>
    </row>
    <row r="130" spans="1:6" ht="18" x14ac:dyDescent="0.25">
      <c r="B130" s="155"/>
      <c r="C130" s="156"/>
      <c r="D130" s="156"/>
      <c r="E130" s="157"/>
      <c r="F130" s="96"/>
    </row>
    <row r="131" spans="1:6" x14ac:dyDescent="0.25">
      <c r="B131"/>
      <c r="C131"/>
      <c r="D131"/>
      <c r="E131"/>
    </row>
    <row r="132" spans="1:6" x14ac:dyDescent="0.25">
      <c r="A132"/>
      <c r="B132"/>
      <c r="C132"/>
      <c r="D132"/>
      <c r="E132"/>
      <c r="F132"/>
    </row>
    <row r="133" spans="1:6" x14ac:dyDescent="0.25">
      <c r="A133"/>
      <c r="B133"/>
      <c r="C133"/>
      <c r="D133"/>
      <c r="E133"/>
      <c r="F133"/>
    </row>
    <row r="134" spans="1:6" x14ac:dyDescent="0.25">
      <c r="A134"/>
      <c r="B134"/>
      <c r="C134"/>
      <c r="D134"/>
      <c r="E134"/>
      <c r="F134"/>
    </row>
    <row r="135" spans="1:6" x14ac:dyDescent="0.25">
      <c r="A135"/>
      <c r="B135"/>
      <c r="C135"/>
      <c r="D135"/>
      <c r="E135"/>
      <c r="F135"/>
    </row>
    <row r="136" spans="1:6" x14ac:dyDescent="0.25">
      <c r="A136"/>
      <c r="B136"/>
      <c r="C136"/>
      <c r="D136"/>
      <c r="E136"/>
      <c r="F136"/>
    </row>
    <row r="137" spans="1:6" x14ac:dyDescent="0.25">
      <c r="A137"/>
      <c r="B137"/>
      <c r="C137"/>
      <c r="D137"/>
      <c r="E137"/>
      <c r="F137"/>
    </row>
    <row r="138" spans="1:6" x14ac:dyDescent="0.25">
      <c r="A138"/>
      <c r="B138"/>
      <c r="C138"/>
      <c r="D138"/>
      <c r="E138"/>
      <c r="F138"/>
    </row>
    <row r="139" spans="1:6" x14ac:dyDescent="0.25">
      <c r="A139"/>
      <c r="B139"/>
      <c r="C139"/>
      <c r="D139"/>
      <c r="E139"/>
      <c r="F139"/>
    </row>
    <row r="140" spans="1:6" x14ac:dyDescent="0.25">
      <c r="A140"/>
      <c r="B140"/>
      <c r="C140"/>
      <c r="D140"/>
      <c r="E140"/>
      <c r="F140"/>
    </row>
    <row r="141" spans="1:6" ht="15.75" x14ac:dyDescent="0.25">
      <c r="A141" s="158"/>
      <c r="B141" s="158"/>
      <c r="C141" s="158"/>
      <c r="D141" s="158"/>
      <c r="E141"/>
      <c r="F141"/>
    </row>
    <row r="142" spans="1:6" ht="18.75" thickBot="1" x14ac:dyDescent="0.3">
      <c r="A142" s="240" t="s">
        <v>9</v>
      </c>
      <c r="B142" s="240"/>
      <c r="C142" s="240"/>
      <c r="D142" s="240"/>
      <c r="E142"/>
      <c r="F142"/>
    </row>
    <row r="143" spans="1:6" ht="32.25" thickBot="1" x14ac:dyDescent="0.3">
      <c r="A143" s="45" t="s">
        <v>6</v>
      </c>
      <c r="B143" s="159" t="s">
        <v>0</v>
      </c>
      <c r="C143" s="160" t="s">
        <v>105</v>
      </c>
      <c r="D143" s="161" t="s">
        <v>16</v>
      </c>
      <c r="E143"/>
      <c r="F143"/>
    </row>
    <row r="144" spans="1:6" x14ac:dyDescent="0.25">
      <c r="A144" s="25">
        <v>45691</v>
      </c>
      <c r="B144" s="18" t="s">
        <v>106</v>
      </c>
      <c r="C144" s="162" t="s">
        <v>24</v>
      </c>
      <c r="D144" s="163">
        <v>5730</v>
      </c>
      <c r="E144"/>
      <c r="F144"/>
    </row>
    <row r="145" spans="1:6" x14ac:dyDescent="0.25">
      <c r="A145" s="30">
        <v>45691</v>
      </c>
      <c r="B145" s="18" t="s">
        <v>107</v>
      </c>
      <c r="C145" s="26" t="s">
        <v>41</v>
      </c>
      <c r="D145" s="22">
        <v>247200.94</v>
      </c>
      <c r="E145"/>
      <c r="F145"/>
    </row>
    <row r="146" spans="1:6" x14ac:dyDescent="0.25">
      <c r="A146" s="30">
        <v>45691</v>
      </c>
      <c r="B146" s="18" t="s">
        <v>108</v>
      </c>
      <c r="C146" s="26" t="s">
        <v>41</v>
      </c>
      <c r="D146" s="22">
        <v>10727416.369999999</v>
      </c>
      <c r="E146"/>
      <c r="F146"/>
    </row>
    <row r="147" spans="1:6" ht="16.5" customHeight="1" x14ac:dyDescent="0.25">
      <c r="A147" s="30">
        <v>45691</v>
      </c>
      <c r="B147" s="18" t="s">
        <v>109</v>
      </c>
      <c r="C147" s="26" t="s">
        <v>28</v>
      </c>
      <c r="D147" s="22">
        <v>252</v>
      </c>
      <c r="E147"/>
      <c r="F147"/>
    </row>
    <row r="148" spans="1:6" x14ac:dyDescent="0.25">
      <c r="A148" s="30">
        <v>45691</v>
      </c>
      <c r="B148" s="18" t="s">
        <v>110</v>
      </c>
      <c r="C148" s="26" t="s">
        <v>28</v>
      </c>
      <c r="D148" s="22">
        <v>1155</v>
      </c>
      <c r="E148"/>
      <c r="F148"/>
    </row>
    <row r="149" spans="1:6" x14ac:dyDescent="0.25">
      <c r="A149" s="30">
        <v>45691</v>
      </c>
      <c r="B149" s="18" t="s">
        <v>111</v>
      </c>
      <c r="C149" s="26" t="s">
        <v>19</v>
      </c>
      <c r="D149" s="22">
        <v>3745</v>
      </c>
      <c r="E149"/>
      <c r="F149"/>
    </row>
    <row r="150" spans="1:6" x14ac:dyDescent="0.25">
      <c r="A150" s="30">
        <v>45691</v>
      </c>
      <c r="B150" s="18" t="s">
        <v>112</v>
      </c>
      <c r="C150" s="26" t="s">
        <v>41</v>
      </c>
      <c r="D150" s="22">
        <v>11885</v>
      </c>
      <c r="E150"/>
      <c r="F150"/>
    </row>
    <row r="151" spans="1:6" x14ac:dyDescent="0.25">
      <c r="A151" s="30">
        <v>45691</v>
      </c>
      <c r="B151" s="18" t="s">
        <v>113</v>
      </c>
      <c r="C151" s="26" t="s">
        <v>41</v>
      </c>
      <c r="D151" s="22">
        <v>7620</v>
      </c>
      <c r="E151"/>
      <c r="F151"/>
    </row>
    <row r="152" spans="1:6" x14ac:dyDescent="0.25">
      <c r="A152" s="30">
        <v>45691</v>
      </c>
      <c r="B152" s="18" t="s">
        <v>114</v>
      </c>
      <c r="C152" s="26" t="s">
        <v>41</v>
      </c>
      <c r="D152" s="22">
        <v>12172</v>
      </c>
      <c r="E152"/>
      <c r="F152"/>
    </row>
    <row r="153" spans="1:6" x14ac:dyDescent="0.25">
      <c r="A153" s="30">
        <v>45691</v>
      </c>
      <c r="B153" s="18" t="s">
        <v>115</v>
      </c>
      <c r="C153" s="26" t="s">
        <v>42</v>
      </c>
      <c r="D153" s="22">
        <v>1445</v>
      </c>
      <c r="E153"/>
      <c r="F153"/>
    </row>
    <row r="154" spans="1:6" x14ac:dyDescent="0.25">
      <c r="A154" s="25">
        <v>45692</v>
      </c>
      <c r="B154" s="18" t="s">
        <v>116</v>
      </c>
      <c r="C154" s="19" t="s">
        <v>24</v>
      </c>
      <c r="D154" s="22">
        <v>63794</v>
      </c>
      <c r="E154"/>
      <c r="F154"/>
    </row>
    <row r="155" spans="1:6" x14ac:dyDescent="0.25">
      <c r="A155" s="25">
        <v>45692</v>
      </c>
      <c r="B155" s="18" t="s">
        <v>117</v>
      </c>
      <c r="C155" s="19" t="s">
        <v>24</v>
      </c>
      <c r="D155" s="22">
        <v>169390</v>
      </c>
      <c r="E155"/>
      <c r="F155"/>
    </row>
    <row r="156" spans="1:6" x14ac:dyDescent="0.25">
      <c r="A156" s="30">
        <v>45692</v>
      </c>
      <c r="B156" s="18" t="s">
        <v>118</v>
      </c>
      <c r="C156" s="26" t="s">
        <v>37</v>
      </c>
      <c r="D156" s="22">
        <v>5353</v>
      </c>
      <c r="E156"/>
      <c r="F156"/>
    </row>
    <row r="157" spans="1:6" x14ac:dyDescent="0.25">
      <c r="A157" s="30">
        <v>45692</v>
      </c>
      <c r="B157" s="18" t="s">
        <v>119</v>
      </c>
      <c r="C157" s="26" t="s">
        <v>19</v>
      </c>
      <c r="D157" s="22">
        <v>1540</v>
      </c>
      <c r="E157"/>
      <c r="F157"/>
    </row>
    <row r="158" spans="1:6" x14ac:dyDescent="0.25">
      <c r="A158" s="30">
        <v>45692</v>
      </c>
      <c r="B158" s="18" t="s">
        <v>120</v>
      </c>
      <c r="C158" s="26" t="s">
        <v>25</v>
      </c>
      <c r="D158" s="22">
        <v>2464.8000000000002</v>
      </c>
      <c r="E158"/>
      <c r="F158"/>
    </row>
    <row r="159" spans="1:6" x14ac:dyDescent="0.25">
      <c r="A159" s="30">
        <v>45692</v>
      </c>
      <c r="B159" s="18" t="s">
        <v>121</v>
      </c>
      <c r="C159" s="26" t="s">
        <v>18</v>
      </c>
      <c r="D159" s="22">
        <v>1685</v>
      </c>
      <c r="E159"/>
      <c r="F159"/>
    </row>
    <row r="160" spans="1:6" x14ac:dyDescent="0.25">
      <c r="A160" s="30">
        <v>45692</v>
      </c>
      <c r="B160" s="18" t="s">
        <v>122</v>
      </c>
      <c r="C160" s="26" t="s">
        <v>41</v>
      </c>
      <c r="D160" s="22">
        <v>9869</v>
      </c>
      <c r="E160"/>
      <c r="F160"/>
    </row>
    <row r="161" spans="1:6" x14ac:dyDescent="0.25">
      <c r="A161" s="30">
        <v>45692</v>
      </c>
      <c r="B161" s="18" t="s">
        <v>123</v>
      </c>
      <c r="C161" s="26" t="s">
        <v>41</v>
      </c>
      <c r="D161" s="22">
        <v>13150</v>
      </c>
      <c r="E161"/>
      <c r="F161"/>
    </row>
    <row r="162" spans="1:6" x14ac:dyDescent="0.25">
      <c r="A162" s="30">
        <v>45692</v>
      </c>
      <c r="B162" s="18" t="s">
        <v>124</v>
      </c>
      <c r="C162" s="26" t="s">
        <v>24</v>
      </c>
      <c r="D162" s="22">
        <v>49207</v>
      </c>
      <c r="E162"/>
      <c r="F162"/>
    </row>
    <row r="163" spans="1:6" x14ac:dyDescent="0.25">
      <c r="A163" s="30">
        <v>45692</v>
      </c>
      <c r="B163" s="26" t="s">
        <v>125</v>
      </c>
      <c r="C163" s="26" t="s">
        <v>41</v>
      </c>
      <c r="D163" s="22">
        <v>49000</v>
      </c>
      <c r="E163"/>
      <c r="F163"/>
    </row>
    <row r="164" spans="1:6" x14ac:dyDescent="0.25">
      <c r="A164" s="30">
        <v>45692</v>
      </c>
      <c r="B164" s="26" t="s">
        <v>126</v>
      </c>
      <c r="C164" s="26" t="s">
        <v>42</v>
      </c>
      <c r="D164" s="22">
        <v>400</v>
      </c>
      <c r="E164"/>
      <c r="F164"/>
    </row>
    <row r="165" spans="1:6" x14ac:dyDescent="0.25">
      <c r="A165" s="30">
        <v>45692</v>
      </c>
      <c r="B165" s="18" t="s">
        <v>127</v>
      </c>
      <c r="C165" s="26" t="s">
        <v>24</v>
      </c>
      <c r="D165" s="22">
        <v>142851.09</v>
      </c>
      <c r="E165"/>
      <c r="F165"/>
    </row>
    <row r="166" spans="1:6" x14ac:dyDescent="0.25">
      <c r="A166" s="25">
        <v>45693</v>
      </c>
      <c r="B166" s="18" t="s">
        <v>128</v>
      </c>
      <c r="C166" s="26" t="s">
        <v>24</v>
      </c>
      <c r="D166" s="22">
        <v>317685</v>
      </c>
      <c r="E166"/>
      <c r="F166"/>
    </row>
    <row r="167" spans="1:6" x14ac:dyDescent="0.25">
      <c r="A167" s="30">
        <v>45693</v>
      </c>
      <c r="B167" s="18" t="s">
        <v>129</v>
      </c>
      <c r="C167" s="26" t="s">
        <v>19</v>
      </c>
      <c r="D167" s="22">
        <v>1849</v>
      </c>
      <c r="E167"/>
      <c r="F167"/>
    </row>
    <row r="168" spans="1:6" x14ac:dyDescent="0.25">
      <c r="A168" s="30">
        <v>45693</v>
      </c>
      <c r="B168" s="18" t="s">
        <v>130</v>
      </c>
      <c r="C168" s="26" t="s">
        <v>24</v>
      </c>
      <c r="D168" s="22">
        <v>161552.79999999999</v>
      </c>
      <c r="E168"/>
      <c r="F168"/>
    </row>
    <row r="169" spans="1:6" x14ac:dyDescent="0.25">
      <c r="A169" s="30">
        <v>45693</v>
      </c>
      <c r="B169" s="18" t="s">
        <v>131</v>
      </c>
      <c r="C169" s="26" t="s">
        <v>24</v>
      </c>
      <c r="D169" s="22">
        <v>56154.44</v>
      </c>
      <c r="E169"/>
      <c r="F169"/>
    </row>
    <row r="170" spans="1:6" x14ac:dyDescent="0.25">
      <c r="A170" s="30">
        <v>45693</v>
      </c>
      <c r="B170" s="18" t="s">
        <v>132</v>
      </c>
      <c r="C170" s="26" t="s">
        <v>41</v>
      </c>
      <c r="D170" s="22">
        <v>14470</v>
      </c>
      <c r="E170"/>
      <c r="F170"/>
    </row>
    <row r="171" spans="1:6" x14ac:dyDescent="0.25">
      <c r="A171" s="30">
        <v>45693</v>
      </c>
      <c r="B171" s="18" t="s">
        <v>133</v>
      </c>
      <c r="C171" s="26" t="s">
        <v>41</v>
      </c>
      <c r="D171" s="22">
        <v>10127</v>
      </c>
      <c r="E171"/>
      <c r="F171"/>
    </row>
    <row r="172" spans="1:6" x14ac:dyDescent="0.25">
      <c r="A172" s="25">
        <v>45693</v>
      </c>
      <c r="B172" s="18" t="s">
        <v>134</v>
      </c>
      <c r="C172" s="27" t="s">
        <v>24</v>
      </c>
      <c r="D172" s="22">
        <v>51218</v>
      </c>
      <c r="E172"/>
      <c r="F172"/>
    </row>
    <row r="173" spans="1:6" x14ac:dyDescent="0.25">
      <c r="A173" s="30">
        <v>45693</v>
      </c>
      <c r="B173" s="18" t="s">
        <v>135</v>
      </c>
      <c r="C173" s="27" t="s">
        <v>42</v>
      </c>
      <c r="D173" s="22">
        <v>475</v>
      </c>
      <c r="E173"/>
      <c r="F173"/>
    </row>
    <row r="174" spans="1:6" x14ac:dyDescent="0.25">
      <c r="A174" s="30">
        <v>45693</v>
      </c>
      <c r="B174" s="18" t="s">
        <v>136</v>
      </c>
      <c r="C174" s="27" t="s">
        <v>37</v>
      </c>
      <c r="D174" s="22">
        <v>43627.58</v>
      </c>
      <c r="E174"/>
      <c r="F174"/>
    </row>
    <row r="175" spans="1:6" x14ac:dyDescent="0.25">
      <c r="A175" s="30">
        <v>45693</v>
      </c>
      <c r="B175" s="18" t="s">
        <v>137</v>
      </c>
      <c r="C175" s="27" t="s">
        <v>24</v>
      </c>
      <c r="D175" s="22">
        <v>55161.06</v>
      </c>
      <c r="E175"/>
      <c r="F175"/>
    </row>
    <row r="176" spans="1:6" x14ac:dyDescent="0.25">
      <c r="A176" s="25">
        <v>45694</v>
      </c>
      <c r="B176" s="18" t="s">
        <v>138</v>
      </c>
      <c r="C176" s="27" t="s">
        <v>24</v>
      </c>
      <c r="D176" s="22">
        <v>192647</v>
      </c>
      <c r="E176"/>
      <c r="F176"/>
    </row>
    <row r="177" spans="1:6" x14ac:dyDescent="0.25">
      <c r="A177" s="30">
        <v>45694</v>
      </c>
      <c r="B177" s="18" t="s">
        <v>139</v>
      </c>
      <c r="C177" s="27" t="s">
        <v>37</v>
      </c>
      <c r="D177" s="22">
        <v>25</v>
      </c>
      <c r="E177"/>
      <c r="F177"/>
    </row>
    <row r="178" spans="1:6" x14ac:dyDescent="0.25">
      <c r="A178" s="30">
        <v>45694</v>
      </c>
      <c r="B178" s="18" t="s">
        <v>140</v>
      </c>
      <c r="C178" s="27" t="s">
        <v>37</v>
      </c>
      <c r="D178" s="22">
        <v>11432</v>
      </c>
      <c r="E178"/>
      <c r="F178"/>
    </row>
    <row r="179" spans="1:6" x14ac:dyDescent="0.25">
      <c r="A179" s="30">
        <v>45694</v>
      </c>
      <c r="B179" s="18" t="s">
        <v>141</v>
      </c>
      <c r="C179" s="27" t="s">
        <v>27</v>
      </c>
      <c r="D179" s="22">
        <v>9</v>
      </c>
      <c r="E179"/>
      <c r="F179"/>
    </row>
    <row r="180" spans="1:6" x14ac:dyDescent="0.25">
      <c r="A180" s="30">
        <v>45694</v>
      </c>
      <c r="B180" s="18" t="s">
        <v>142</v>
      </c>
      <c r="C180" s="27" t="s">
        <v>41</v>
      </c>
      <c r="D180" s="22">
        <v>3000</v>
      </c>
      <c r="E180"/>
      <c r="F180"/>
    </row>
    <row r="181" spans="1:6" x14ac:dyDescent="0.25">
      <c r="A181" s="30">
        <v>45694</v>
      </c>
      <c r="B181" s="35" t="s">
        <v>143</v>
      </c>
      <c r="C181" s="28" t="s">
        <v>41</v>
      </c>
      <c r="D181" s="23">
        <v>7585</v>
      </c>
      <c r="E181"/>
      <c r="F181"/>
    </row>
    <row r="182" spans="1:6" x14ac:dyDescent="0.25">
      <c r="A182" s="30">
        <v>45694</v>
      </c>
      <c r="B182" s="18" t="s">
        <v>144</v>
      </c>
      <c r="C182" s="27" t="s">
        <v>41</v>
      </c>
      <c r="D182" s="22">
        <v>15118</v>
      </c>
      <c r="E182"/>
      <c r="F182"/>
    </row>
    <row r="183" spans="1:6" x14ac:dyDescent="0.25">
      <c r="A183" s="30">
        <v>45694</v>
      </c>
      <c r="B183" s="18" t="s">
        <v>145</v>
      </c>
      <c r="C183" s="27" t="s">
        <v>26</v>
      </c>
      <c r="D183" s="22">
        <v>5290</v>
      </c>
      <c r="E183"/>
      <c r="F183"/>
    </row>
    <row r="184" spans="1:6" x14ac:dyDescent="0.25">
      <c r="A184" s="30">
        <v>45694</v>
      </c>
      <c r="B184" s="18" t="s">
        <v>146</v>
      </c>
      <c r="C184" s="27" t="s">
        <v>42</v>
      </c>
      <c r="D184" s="22">
        <v>1010</v>
      </c>
      <c r="E184"/>
      <c r="F184"/>
    </row>
    <row r="185" spans="1:6" x14ac:dyDescent="0.25">
      <c r="A185" s="36">
        <v>45695</v>
      </c>
      <c r="B185" s="18" t="s">
        <v>147</v>
      </c>
      <c r="C185" s="27" t="s">
        <v>24</v>
      </c>
      <c r="D185" s="22">
        <v>45686</v>
      </c>
      <c r="E185"/>
      <c r="F185"/>
    </row>
    <row r="186" spans="1:6" x14ac:dyDescent="0.25">
      <c r="A186" s="33">
        <v>45695</v>
      </c>
      <c r="B186" s="18" t="s">
        <v>148</v>
      </c>
      <c r="C186" s="27" t="s">
        <v>37</v>
      </c>
      <c r="D186" s="22">
        <v>500</v>
      </c>
      <c r="E186"/>
      <c r="F186"/>
    </row>
    <row r="187" spans="1:6" x14ac:dyDescent="0.25">
      <c r="A187" s="33">
        <v>45695</v>
      </c>
      <c r="B187" s="18" t="s">
        <v>149</v>
      </c>
      <c r="C187" s="27" t="s">
        <v>19</v>
      </c>
      <c r="D187" s="22">
        <v>2475</v>
      </c>
      <c r="E187"/>
      <c r="F187"/>
    </row>
    <row r="188" spans="1:6" x14ac:dyDescent="0.25">
      <c r="A188" s="33">
        <v>45695</v>
      </c>
      <c r="B188" s="18" t="s">
        <v>150</v>
      </c>
      <c r="C188" s="19" t="s">
        <v>41</v>
      </c>
      <c r="D188" s="22">
        <v>15243</v>
      </c>
      <c r="E188"/>
      <c r="F188"/>
    </row>
    <row r="189" spans="1:6" x14ac:dyDescent="0.25">
      <c r="A189" s="33">
        <v>45695</v>
      </c>
      <c r="B189" s="18" t="s">
        <v>151</v>
      </c>
      <c r="C189" s="19" t="s">
        <v>41</v>
      </c>
      <c r="D189" s="22">
        <v>8238</v>
      </c>
      <c r="E189"/>
      <c r="F189"/>
    </row>
    <row r="190" spans="1:6" x14ac:dyDescent="0.25">
      <c r="A190" s="33">
        <v>45695</v>
      </c>
      <c r="B190" s="18" t="s">
        <v>152</v>
      </c>
      <c r="C190" s="19" t="s">
        <v>42</v>
      </c>
      <c r="D190" s="22">
        <v>1412</v>
      </c>
      <c r="E190"/>
      <c r="F190"/>
    </row>
    <row r="191" spans="1:6" x14ac:dyDescent="0.25">
      <c r="A191" s="33">
        <v>45695</v>
      </c>
      <c r="B191" s="18" t="s">
        <v>153</v>
      </c>
      <c r="C191" s="19" t="s">
        <v>26</v>
      </c>
      <c r="D191" s="22">
        <v>2438</v>
      </c>
      <c r="E191"/>
      <c r="F191"/>
    </row>
    <row r="192" spans="1:6" x14ac:dyDescent="0.25">
      <c r="A192" s="29">
        <v>45698</v>
      </c>
      <c r="B192" s="18" t="s">
        <v>154</v>
      </c>
      <c r="C192" s="19" t="s">
        <v>24</v>
      </c>
      <c r="D192" s="22">
        <v>37650</v>
      </c>
      <c r="E192"/>
      <c r="F192"/>
    </row>
    <row r="193" spans="1:6" x14ac:dyDescent="0.25">
      <c r="A193" s="29">
        <v>45698</v>
      </c>
      <c r="B193" s="18" t="s">
        <v>155</v>
      </c>
      <c r="C193" s="31" t="s">
        <v>41</v>
      </c>
      <c r="D193" s="22">
        <v>12258542.640000001</v>
      </c>
      <c r="E193"/>
      <c r="F193"/>
    </row>
    <row r="194" spans="1:6" x14ac:dyDescent="0.25">
      <c r="A194" s="29">
        <v>45698</v>
      </c>
      <c r="B194" s="18" t="s">
        <v>156</v>
      </c>
      <c r="C194" s="19" t="s">
        <v>24</v>
      </c>
      <c r="D194" s="22">
        <v>11930</v>
      </c>
      <c r="E194"/>
      <c r="F194"/>
    </row>
    <row r="195" spans="1:6" x14ac:dyDescent="0.25">
      <c r="A195" s="29">
        <v>45698</v>
      </c>
      <c r="B195" s="18" t="s">
        <v>157</v>
      </c>
      <c r="C195" s="19" t="s">
        <v>41</v>
      </c>
      <c r="D195" s="22">
        <v>212488.9</v>
      </c>
      <c r="E195"/>
      <c r="F195"/>
    </row>
    <row r="196" spans="1:6" x14ac:dyDescent="0.25">
      <c r="A196" s="29">
        <v>45698</v>
      </c>
      <c r="B196" s="18" t="s">
        <v>158</v>
      </c>
      <c r="C196" s="19" t="s">
        <v>28</v>
      </c>
      <c r="D196" s="22">
        <v>33240</v>
      </c>
      <c r="E196"/>
      <c r="F196"/>
    </row>
    <row r="197" spans="1:6" x14ac:dyDescent="0.25">
      <c r="A197" s="29">
        <v>45698</v>
      </c>
      <c r="B197" s="18" t="s">
        <v>159</v>
      </c>
      <c r="C197" s="19" t="s">
        <v>37</v>
      </c>
      <c r="D197" s="22">
        <v>650</v>
      </c>
      <c r="E197"/>
      <c r="F197"/>
    </row>
    <row r="198" spans="1:6" x14ac:dyDescent="0.25">
      <c r="A198" s="29">
        <v>45698</v>
      </c>
      <c r="B198" s="18" t="s">
        <v>160</v>
      </c>
      <c r="C198" s="19" t="s">
        <v>41</v>
      </c>
      <c r="D198" s="22">
        <v>13100</v>
      </c>
      <c r="E198"/>
      <c r="F198"/>
    </row>
    <row r="199" spans="1:6" x14ac:dyDescent="0.25">
      <c r="A199" s="29">
        <v>45698</v>
      </c>
      <c r="B199" s="18" t="s">
        <v>161</v>
      </c>
      <c r="C199" s="19" t="s">
        <v>41</v>
      </c>
      <c r="D199" s="22">
        <v>12686</v>
      </c>
      <c r="E199"/>
      <c r="F199"/>
    </row>
    <row r="200" spans="1:6" x14ac:dyDescent="0.25">
      <c r="A200" s="29">
        <v>45698</v>
      </c>
      <c r="B200" s="18" t="s">
        <v>162</v>
      </c>
      <c r="C200" s="19" t="s">
        <v>41</v>
      </c>
      <c r="D200" s="22">
        <v>8666</v>
      </c>
      <c r="E200"/>
      <c r="F200"/>
    </row>
    <row r="201" spans="1:6" x14ac:dyDescent="0.25">
      <c r="A201" s="29">
        <v>45698</v>
      </c>
      <c r="B201" s="18" t="s">
        <v>163</v>
      </c>
      <c r="C201" s="19" t="s">
        <v>18</v>
      </c>
      <c r="D201" s="22">
        <v>3070</v>
      </c>
      <c r="E201"/>
      <c r="F201"/>
    </row>
    <row r="202" spans="1:6" x14ac:dyDescent="0.25">
      <c r="A202" s="29">
        <v>45698</v>
      </c>
      <c r="B202" s="18" t="s">
        <v>164</v>
      </c>
      <c r="C202" s="19" t="s">
        <v>18</v>
      </c>
      <c r="D202" s="22">
        <v>1690</v>
      </c>
      <c r="E202"/>
      <c r="F202"/>
    </row>
    <row r="203" spans="1:6" x14ac:dyDescent="0.25">
      <c r="A203" s="29">
        <v>45698</v>
      </c>
      <c r="B203" s="18" t="s">
        <v>165</v>
      </c>
      <c r="C203" s="19" t="s">
        <v>27</v>
      </c>
      <c r="D203" s="22">
        <v>132960</v>
      </c>
      <c r="E203"/>
      <c r="F203"/>
    </row>
    <row r="204" spans="1:6" x14ac:dyDescent="0.25">
      <c r="A204" s="29">
        <v>45699</v>
      </c>
      <c r="B204" s="18" t="s">
        <v>166</v>
      </c>
      <c r="C204" s="19" t="s">
        <v>37</v>
      </c>
      <c r="D204" s="22">
        <v>75</v>
      </c>
      <c r="E204"/>
      <c r="F204"/>
    </row>
    <row r="205" spans="1:6" x14ac:dyDescent="0.25">
      <c r="A205" s="29">
        <v>45699</v>
      </c>
      <c r="B205" s="18" t="s">
        <v>167</v>
      </c>
      <c r="C205" s="19" t="s">
        <v>24</v>
      </c>
      <c r="D205" s="22">
        <v>49990</v>
      </c>
      <c r="E205"/>
      <c r="F205"/>
    </row>
    <row r="206" spans="1:6" x14ac:dyDescent="0.25">
      <c r="A206" s="29">
        <v>45699</v>
      </c>
      <c r="B206" s="18" t="s">
        <v>168</v>
      </c>
      <c r="C206" s="19" t="s">
        <v>25</v>
      </c>
      <c r="D206" s="22">
        <v>3894.59</v>
      </c>
      <c r="E206"/>
      <c r="F206"/>
    </row>
    <row r="207" spans="1:6" x14ac:dyDescent="0.25">
      <c r="A207" s="29">
        <v>45699</v>
      </c>
      <c r="B207" s="18" t="s">
        <v>169</v>
      </c>
      <c r="C207" s="19" t="s">
        <v>20</v>
      </c>
      <c r="D207" s="22">
        <v>12320</v>
      </c>
      <c r="E207"/>
      <c r="F207"/>
    </row>
    <row r="208" spans="1:6" x14ac:dyDescent="0.25">
      <c r="A208" s="29">
        <v>45699</v>
      </c>
      <c r="B208" s="18" t="s">
        <v>170</v>
      </c>
      <c r="C208" s="19" t="s">
        <v>20</v>
      </c>
      <c r="D208" s="22">
        <v>170</v>
      </c>
      <c r="E208"/>
      <c r="F208"/>
    </row>
    <row r="209" spans="1:6" x14ac:dyDescent="0.25">
      <c r="A209" s="29">
        <v>45699</v>
      </c>
      <c r="B209" s="18" t="s">
        <v>171</v>
      </c>
      <c r="C209" s="19" t="s">
        <v>29</v>
      </c>
      <c r="D209" s="22">
        <v>9735</v>
      </c>
      <c r="E209"/>
      <c r="F209"/>
    </row>
    <row r="210" spans="1:6" x14ac:dyDescent="0.25">
      <c r="A210" s="29">
        <v>45699</v>
      </c>
      <c r="B210" s="18" t="s">
        <v>172</v>
      </c>
      <c r="C210" s="19" t="s">
        <v>41</v>
      </c>
      <c r="D210" s="22">
        <v>14716</v>
      </c>
      <c r="E210"/>
      <c r="F210"/>
    </row>
    <row r="211" spans="1:6" x14ac:dyDescent="0.25">
      <c r="A211" s="29">
        <v>45699</v>
      </c>
      <c r="B211" s="18" t="s">
        <v>173</v>
      </c>
      <c r="C211" s="19" t="s">
        <v>41</v>
      </c>
      <c r="D211" s="22">
        <v>8610</v>
      </c>
      <c r="E211"/>
      <c r="F211"/>
    </row>
    <row r="212" spans="1:6" x14ac:dyDescent="0.25">
      <c r="A212" s="29">
        <v>45699</v>
      </c>
      <c r="B212" s="18" t="s">
        <v>174</v>
      </c>
      <c r="C212" s="19" t="s">
        <v>42</v>
      </c>
      <c r="D212" s="22">
        <v>2100</v>
      </c>
      <c r="E212"/>
      <c r="F212"/>
    </row>
    <row r="213" spans="1:6" x14ac:dyDescent="0.25">
      <c r="A213" s="29">
        <v>45699</v>
      </c>
      <c r="B213" s="18" t="s">
        <v>175</v>
      </c>
      <c r="C213" s="19" t="s">
        <v>42</v>
      </c>
      <c r="D213" s="22">
        <v>2100</v>
      </c>
      <c r="E213"/>
      <c r="F213"/>
    </row>
    <row r="214" spans="1:6" x14ac:dyDescent="0.25">
      <c r="A214" s="29">
        <v>45699</v>
      </c>
      <c r="B214" s="164" t="s">
        <v>176</v>
      </c>
      <c r="C214" s="165" t="s">
        <v>42</v>
      </c>
      <c r="D214" s="166">
        <v>2100</v>
      </c>
      <c r="E214"/>
      <c r="F214"/>
    </row>
    <row r="215" spans="1:6" x14ac:dyDescent="0.25">
      <c r="A215" s="29">
        <v>45699</v>
      </c>
      <c r="B215" s="18" t="s">
        <v>177</v>
      </c>
      <c r="C215" s="19" t="s">
        <v>42</v>
      </c>
      <c r="D215" s="22">
        <v>21702</v>
      </c>
      <c r="E215"/>
      <c r="F215"/>
    </row>
    <row r="216" spans="1:6" x14ac:dyDescent="0.25">
      <c r="A216" s="29">
        <v>45699</v>
      </c>
      <c r="B216" s="18" t="s">
        <v>178</v>
      </c>
      <c r="C216" s="19" t="s">
        <v>42</v>
      </c>
      <c r="D216" s="22">
        <v>1250</v>
      </c>
      <c r="E216"/>
      <c r="F216"/>
    </row>
    <row r="217" spans="1:6" x14ac:dyDescent="0.25">
      <c r="A217" s="29">
        <v>45699</v>
      </c>
      <c r="B217" s="18" t="s">
        <v>179</v>
      </c>
      <c r="C217" s="19" t="s">
        <v>26</v>
      </c>
      <c r="D217" s="22">
        <v>7056</v>
      </c>
      <c r="E217"/>
      <c r="F217"/>
    </row>
    <row r="218" spans="1:6" x14ac:dyDescent="0.25">
      <c r="A218" s="29">
        <v>45700</v>
      </c>
      <c r="B218" s="18" t="s">
        <v>180</v>
      </c>
      <c r="C218" s="19" t="s">
        <v>41</v>
      </c>
      <c r="D218" s="22">
        <v>630079.01</v>
      </c>
      <c r="E218"/>
      <c r="F218"/>
    </row>
    <row r="219" spans="1:6" x14ac:dyDescent="0.25">
      <c r="A219" s="29">
        <v>45700</v>
      </c>
      <c r="B219" s="18" t="s">
        <v>181</v>
      </c>
      <c r="C219" s="19" t="s">
        <v>24</v>
      </c>
      <c r="D219" s="22">
        <v>70325</v>
      </c>
      <c r="E219"/>
      <c r="F219"/>
    </row>
    <row r="220" spans="1:6" x14ac:dyDescent="0.25">
      <c r="A220" s="29">
        <v>45700</v>
      </c>
      <c r="B220" s="18" t="s">
        <v>182</v>
      </c>
      <c r="C220" s="19" t="s">
        <v>37</v>
      </c>
      <c r="D220" s="22">
        <v>65672.14</v>
      </c>
      <c r="E220"/>
      <c r="F220"/>
    </row>
    <row r="221" spans="1:6" x14ac:dyDescent="0.25">
      <c r="A221" s="29">
        <v>45700</v>
      </c>
      <c r="B221" s="18" t="s">
        <v>183</v>
      </c>
      <c r="C221" s="19" t="s">
        <v>20</v>
      </c>
      <c r="D221" s="22">
        <v>10</v>
      </c>
      <c r="E221"/>
      <c r="F221"/>
    </row>
    <row r="222" spans="1:6" x14ac:dyDescent="0.25">
      <c r="A222" s="29">
        <v>45700</v>
      </c>
      <c r="B222" s="18" t="s">
        <v>184</v>
      </c>
      <c r="C222" s="19" t="s">
        <v>41</v>
      </c>
      <c r="D222" s="22">
        <v>14360</v>
      </c>
      <c r="E222"/>
      <c r="F222"/>
    </row>
    <row r="223" spans="1:6" x14ac:dyDescent="0.25">
      <c r="A223" s="29">
        <v>45700</v>
      </c>
      <c r="B223" s="18" t="s">
        <v>185</v>
      </c>
      <c r="C223" s="19" t="s">
        <v>41</v>
      </c>
      <c r="D223" s="22">
        <v>9871</v>
      </c>
      <c r="E223"/>
      <c r="F223"/>
    </row>
    <row r="224" spans="1:6" x14ac:dyDescent="0.25">
      <c r="A224" s="29">
        <v>45700</v>
      </c>
      <c r="B224" s="18" t="s">
        <v>186</v>
      </c>
      <c r="C224" s="19" t="s">
        <v>18</v>
      </c>
      <c r="D224" s="22">
        <v>1130</v>
      </c>
      <c r="E224"/>
      <c r="F224"/>
    </row>
    <row r="225" spans="1:6" x14ac:dyDescent="0.25">
      <c r="A225" s="29">
        <v>45700</v>
      </c>
      <c r="B225" s="18" t="s">
        <v>187</v>
      </c>
      <c r="C225" s="19" t="s">
        <v>29</v>
      </c>
      <c r="D225" s="22">
        <v>5786</v>
      </c>
      <c r="E225"/>
      <c r="F225"/>
    </row>
    <row r="226" spans="1:6" x14ac:dyDescent="0.25">
      <c r="A226" s="29">
        <v>45701</v>
      </c>
      <c r="B226" s="18" t="s">
        <v>188</v>
      </c>
      <c r="C226" s="19" t="s">
        <v>26</v>
      </c>
      <c r="D226" s="22">
        <v>929</v>
      </c>
      <c r="E226"/>
      <c r="F226"/>
    </row>
    <row r="227" spans="1:6" x14ac:dyDescent="0.25">
      <c r="A227" s="29">
        <v>45701</v>
      </c>
      <c r="B227" s="18" t="s">
        <v>189</v>
      </c>
      <c r="C227" s="19" t="s">
        <v>42</v>
      </c>
      <c r="D227" s="22">
        <v>1436</v>
      </c>
      <c r="E227"/>
      <c r="F227"/>
    </row>
    <row r="228" spans="1:6" x14ac:dyDescent="0.25">
      <c r="A228" s="29">
        <v>45701</v>
      </c>
      <c r="B228" s="18" t="s">
        <v>190</v>
      </c>
      <c r="C228" s="19" t="s">
        <v>24</v>
      </c>
      <c r="D228" s="22">
        <v>81970</v>
      </c>
      <c r="E228"/>
      <c r="F228"/>
    </row>
    <row r="229" spans="1:6" x14ac:dyDescent="0.25">
      <c r="A229" s="29">
        <v>45701</v>
      </c>
      <c r="B229" s="18" t="s">
        <v>191</v>
      </c>
      <c r="C229" s="19" t="s">
        <v>19</v>
      </c>
      <c r="D229" s="22">
        <v>1857</v>
      </c>
      <c r="E229"/>
      <c r="F229"/>
    </row>
    <row r="230" spans="1:6" x14ac:dyDescent="0.25">
      <c r="A230" s="29">
        <v>45701</v>
      </c>
      <c r="B230" s="18" t="s">
        <v>192</v>
      </c>
      <c r="C230" s="19" t="s">
        <v>41</v>
      </c>
      <c r="D230" s="22">
        <v>15995</v>
      </c>
      <c r="E230"/>
      <c r="F230"/>
    </row>
    <row r="231" spans="1:6" x14ac:dyDescent="0.25">
      <c r="A231" s="29">
        <v>45701</v>
      </c>
      <c r="B231" s="18" t="s">
        <v>193</v>
      </c>
      <c r="C231" s="19" t="s">
        <v>41</v>
      </c>
      <c r="D231" s="22">
        <v>10475</v>
      </c>
      <c r="E231"/>
      <c r="F231"/>
    </row>
    <row r="232" spans="1:6" x14ac:dyDescent="0.25">
      <c r="A232" s="29">
        <v>45702</v>
      </c>
      <c r="B232" s="18" t="s">
        <v>194</v>
      </c>
      <c r="C232" s="19" t="s">
        <v>24</v>
      </c>
      <c r="D232" s="22">
        <v>262605</v>
      </c>
      <c r="E232"/>
      <c r="F232"/>
    </row>
    <row r="233" spans="1:6" x14ac:dyDescent="0.25">
      <c r="A233" s="29">
        <v>45702</v>
      </c>
      <c r="B233" s="18" t="s">
        <v>195</v>
      </c>
      <c r="C233" s="19" t="s">
        <v>37</v>
      </c>
      <c r="D233" s="22">
        <v>450</v>
      </c>
      <c r="E233"/>
      <c r="F233"/>
    </row>
    <row r="234" spans="1:6" x14ac:dyDescent="0.25">
      <c r="A234" s="29">
        <v>45702</v>
      </c>
      <c r="B234" s="18" t="s">
        <v>196</v>
      </c>
      <c r="C234" s="19" t="s">
        <v>37</v>
      </c>
      <c r="D234" s="22">
        <v>1750</v>
      </c>
      <c r="E234"/>
      <c r="F234"/>
    </row>
    <row r="235" spans="1:6" x14ac:dyDescent="0.25">
      <c r="A235" s="29">
        <v>45702</v>
      </c>
      <c r="B235" s="18" t="s">
        <v>197</v>
      </c>
      <c r="C235" s="19" t="s">
        <v>42</v>
      </c>
      <c r="D235" s="22">
        <v>15310</v>
      </c>
      <c r="E235"/>
      <c r="F235"/>
    </row>
    <row r="236" spans="1:6" x14ac:dyDescent="0.25">
      <c r="A236" s="29">
        <v>45702</v>
      </c>
      <c r="B236" s="18" t="s">
        <v>198</v>
      </c>
      <c r="C236" s="19" t="s">
        <v>18</v>
      </c>
      <c r="D236" s="22">
        <v>2040</v>
      </c>
      <c r="E236"/>
      <c r="F236"/>
    </row>
    <row r="237" spans="1:6" x14ac:dyDescent="0.25">
      <c r="A237" s="29">
        <v>45702</v>
      </c>
      <c r="B237" s="18" t="s">
        <v>199</v>
      </c>
      <c r="C237" s="19" t="s">
        <v>18</v>
      </c>
      <c r="D237" s="22">
        <v>2000</v>
      </c>
      <c r="E237"/>
      <c r="F237"/>
    </row>
    <row r="238" spans="1:6" x14ac:dyDescent="0.25">
      <c r="A238" s="29">
        <v>45702</v>
      </c>
      <c r="B238" s="18" t="s">
        <v>200</v>
      </c>
      <c r="C238" s="19" t="s">
        <v>41</v>
      </c>
      <c r="D238" s="22">
        <v>15091</v>
      </c>
      <c r="E238"/>
      <c r="F238"/>
    </row>
    <row r="239" spans="1:6" x14ac:dyDescent="0.25">
      <c r="A239" s="29">
        <v>45702</v>
      </c>
      <c r="B239" s="18" t="s">
        <v>201</v>
      </c>
      <c r="C239" s="19" t="s">
        <v>41</v>
      </c>
      <c r="D239" s="22">
        <v>9220</v>
      </c>
      <c r="E239"/>
      <c r="F239"/>
    </row>
    <row r="240" spans="1:6" x14ac:dyDescent="0.25">
      <c r="A240" s="29">
        <v>45702</v>
      </c>
      <c r="B240" s="18" t="s">
        <v>202</v>
      </c>
      <c r="C240" s="19" t="s">
        <v>41</v>
      </c>
      <c r="D240" s="22">
        <v>1934338.3</v>
      </c>
      <c r="E240"/>
      <c r="F240"/>
    </row>
    <row r="241" spans="1:6" x14ac:dyDescent="0.25">
      <c r="A241" s="29">
        <v>45702</v>
      </c>
      <c r="B241" s="18" t="s">
        <v>203</v>
      </c>
      <c r="C241" s="19" t="s">
        <v>42</v>
      </c>
      <c r="D241" s="22">
        <v>2680</v>
      </c>
      <c r="E241"/>
      <c r="F241"/>
    </row>
    <row r="242" spans="1:6" x14ac:dyDescent="0.25">
      <c r="A242" s="29">
        <v>45705</v>
      </c>
      <c r="B242" s="18" t="s">
        <v>204</v>
      </c>
      <c r="C242" s="19" t="s">
        <v>41</v>
      </c>
      <c r="D242" s="22">
        <v>12965425.91</v>
      </c>
      <c r="E242"/>
      <c r="F242"/>
    </row>
    <row r="243" spans="1:6" x14ac:dyDescent="0.25">
      <c r="A243" s="34">
        <v>45705</v>
      </c>
      <c r="B243" s="35" t="s">
        <v>205</v>
      </c>
      <c r="C243" s="37" t="s">
        <v>24</v>
      </c>
      <c r="D243" s="23">
        <v>246300</v>
      </c>
      <c r="E243"/>
      <c r="F243"/>
    </row>
    <row r="244" spans="1:6" x14ac:dyDescent="0.25">
      <c r="A244" s="29">
        <v>45705</v>
      </c>
      <c r="B244" s="18" t="s">
        <v>206</v>
      </c>
      <c r="C244" s="19" t="s">
        <v>24</v>
      </c>
      <c r="D244" s="22">
        <v>44585</v>
      </c>
      <c r="E244"/>
      <c r="F244"/>
    </row>
    <row r="245" spans="1:6" x14ac:dyDescent="0.25">
      <c r="A245" s="29">
        <v>45705</v>
      </c>
      <c r="B245" s="18" t="s">
        <v>207</v>
      </c>
      <c r="C245" s="19" t="s">
        <v>20</v>
      </c>
      <c r="D245" s="22">
        <v>6974</v>
      </c>
      <c r="E245"/>
      <c r="F245"/>
    </row>
    <row r="246" spans="1:6" x14ac:dyDescent="0.25">
      <c r="A246" s="29">
        <v>45705</v>
      </c>
      <c r="B246" s="18" t="s">
        <v>208</v>
      </c>
      <c r="C246" s="19" t="s">
        <v>20</v>
      </c>
      <c r="D246" s="22">
        <v>1400</v>
      </c>
      <c r="E246"/>
      <c r="F246"/>
    </row>
    <row r="247" spans="1:6" x14ac:dyDescent="0.25">
      <c r="A247" s="29">
        <v>45705</v>
      </c>
      <c r="B247" s="18" t="s">
        <v>209</v>
      </c>
      <c r="C247" s="19" t="s">
        <v>20</v>
      </c>
      <c r="D247" s="22">
        <v>1392</v>
      </c>
      <c r="E247"/>
      <c r="F247"/>
    </row>
    <row r="248" spans="1:6" x14ac:dyDescent="0.25">
      <c r="A248" s="29">
        <v>45705</v>
      </c>
      <c r="B248" s="18" t="s">
        <v>210</v>
      </c>
      <c r="C248" s="19" t="s">
        <v>20</v>
      </c>
      <c r="D248" s="22">
        <v>3272</v>
      </c>
      <c r="E248"/>
      <c r="F248"/>
    </row>
    <row r="249" spans="1:6" x14ac:dyDescent="0.25">
      <c r="A249" s="29">
        <v>45705</v>
      </c>
      <c r="B249" s="18">
        <v>20010442</v>
      </c>
      <c r="C249" s="19" t="s">
        <v>211</v>
      </c>
      <c r="D249" s="22">
        <v>5500</v>
      </c>
      <c r="E249"/>
      <c r="F249"/>
    </row>
    <row r="250" spans="1:6" x14ac:dyDescent="0.25">
      <c r="A250" s="29">
        <v>45705</v>
      </c>
      <c r="B250" s="18" t="s">
        <v>212</v>
      </c>
      <c r="C250" s="19" t="s">
        <v>41</v>
      </c>
      <c r="D250" s="22">
        <v>9870</v>
      </c>
      <c r="E250"/>
      <c r="F250"/>
    </row>
    <row r="251" spans="1:6" x14ac:dyDescent="0.25">
      <c r="A251" s="29">
        <v>45705</v>
      </c>
      <c r="B251" s="18" t="s">
        <v>213</v>
      </c>
      <c r="C251" s="19" t="s">
        <v>41</v>
      </c>
      <c r="D251" s="22">
        <v>8824</v>
      </c>
      <c r="E251"/>
      <c r="F251"/>
    </row>
    <row r="252" spans="1:6" x14ac:dyDescent="0.25">
      <c r="A252" s="29">
        <v>45705</v>
      </c>
      <c r="B252" s="18" t="s">
        <v>214</v>
      </c>
      <c r="C252" s="19" t="s">
        <v>41</v>
      </c>
      <c r="D252" s="22">
        <v>10879</v>
      </c>
      <c r="E252"/>
      <c r="F252"/>
    </row>
    <row r="253" spans="1:6" x14ac:dyDescent="0.25">
      <c r="A253" s="29">
        <v>45705</v>
      </c>
      <c r="B253" s="18" t="s">
        <v>215</v>
      </c>
      <c r="C253" s="19" t="s">
        <v>18</v>
      </c>
      <c r="D253" s="22">
        <v>5540</v>
      </c>
      <c r="E253"/>
      <c r="F253"/>
    </row>
    <row r="254" spans="1:6" x14ac:dyDescent="0.25">
      <c r="A254" s="29">
        <v>45705</v>
      </c>
      <c r="B254" s="18" t="s">
        <v>216</v>
      </c>
      <c r="C254" s="19" t="s">
        <v>18</v>
      </c>
      <c r="D254" s="22">
        <v>1650</v>
      </c>
      <c r="E254"/>
      <c r="F254"/>
    </row>
    <row r="255" spans="1:6" x14ac:dyDescent="0.25">
      <c r="A255" s="29">
        <v>45706</v>
      </c>
      <c r="B255" s="18" t="s">
        <v>217</v>
      </c>
      <c r="C255" s="19" t="s">
        <v>42</v>
      </c>
      <c r="D255" s="22">
        <v>26450</v>
      </c>
      <c r="E255"/>
      <c r="F255"/>
    </row>
    <row r="256" spans="1:6" x14ac:dyDescent="0.25">
      <c r="A256" s="29">
        <v>45706</v>
      </c>
      <c r="B256" s="18" t="s">
        <v>218</v>
      </c>
      <c r="C256" s="19" t="s">
        <v>24</v>
      </c>
      <c r="D256" s="22">
        <v>890439.32</v>
      </c>
      <c r="E256"/>
      <c r="F256"/>
    </row>
    <row r="257" spans="1:6" x14ac:dyDescent="0.25">
      <c r="A257" s="29">
        <v>45706</v>
      </c>
      <c r="B257" s="18" t="s">
        <v>219</v>
      </c>
      <c r="C257" s="19" t="s">
        <v>24</v>
      </c>
      <c r="D257" s="22">
        <v>725441.92</v>
      </c>
      <c r="E257"/>
      <c r="F257"/>
    </row>
    <row r="258" spans="1:6" x14ac:dyDescent="0.25">
      <c r="A258" s="29">
        <v>45706</v>
      </c>
      <c r="B258" s="18" t="s">
        <v>220</v>
      </c>
      <c r="C258" s="19" t="s">
        <v>24</v>
      </c>
      <c r="D258" s="22">
        <v>67620</v>
      </c>
      <c r="E258"/>
      <c r="F258"/>
    </row>
    <row r="259" spans="1:6" x14ac:dyDescent="0.25">
      <c r="A259" s="29">
        <v>45706</v>
      </c>
      <c r="B259" s="18" t="s">
        <v>221</v>
      </c>
      <c r="C259" s="19" t="s">
        <v>25</v>
      </c>
      <c r="D259" s="22">
        <v>2478.8000000000002</v>
      </c>
      <c r="E259"/>
      <c r="F259"/>
    </row>
    <row r="260" spans="1:6" x14ac:dyDescent="0.25">
      <c r="A260" s="29">
        <v>45706</v>
      </c>
      <c r="B260" s="18" t="s">
        <v>222</v>
      </c>
      <c r="C260" s="19" t="s">
        <v>41</v>
      </c>
      <c r="D260" s="22">
        <v>1824</v>
      </c>
      <c r="E260"/>
      <c r="F260"/>
    </row>
    <row r="261" spans="1:6" x14ac:dyDescent="0.25">
      <c r="A261" s="29">
        <v>45706</v>
      </c>
      <c r="B261" s="18" t="s">
        <v>223</v>
      </c>
      <c r="C261" s="19" t="s">
        <v>37</v>
      </c>
      <c r="D261" s="22">
        <v>50</v>
      </c>
      <c r="E261"/>
      <c r="F261"/>
    </row>
    <row r="262" spans="1:6" x14ac:dyDescent="0.25">
      <c r="A262" s="29">
        <v>45706</v>
      </c>
      <c r="B262" s="18" t="s">
        <v>224</v>
      </c>
      <c r="C262" s="19" t="s">
        <v>41</v>
      </c>
      <c r="D262" s="22">
        <v>9400</v>
      </c>
      <c r="E262"/>
      <c r="F262"/>
    </row>
    <row r="263" spans="1:6" x14ac:dyDescent="0.25">
      <c r="A263" s="29">
        <v>45706</v>
      </c>
      <c r="B263" s="18" t="s">
        <v>225</v>
      </c>
      <c r="C263" s="19" t="s">
        <v>41</v>
      </c>
      <c r="D263" s="22">
        <v>11955</v>
      </c>
      <c r="E263"/>
      <c r="F263"/>
    </row>
    <row r="264" spans="1:6" x14ac:dyDescent="0.25">
      <c r="A264" s="29">
        <v>45706</v>
      </c>
      <c r="B264" s="18" t="s">
        <v>226</v>
      </c>
      <c r="C264" s="19" t="s">
        <v>19</v>
      </c>
      <c r="D264" s="22">
        <v>5107</v>
      </c>
      <c r="E264"/>
      <c r="F264"/>
    </row>
    <row r="265" spans="1:6" x14ac:dyDescent="0.25">
      <c r="A265" s="29">
        <v>45707</v>
      </c>
      <c r="B265" s="18" t="s">
        <v>227</v>
      </c>
      <c r="C265" s="19" t="s">
        <v>24</v>
      </c>
      <c r="D265" s="22">
        <v>116820</v>
      </c>
      <c r="E265"/>
      <c r="F265"/>
    </row>
    <row r="266" spans="1:6" x14ac:dyDescent="0.25">
      <c r="A266" s="29">
        <v>45707</v>
      </c>
      <c r="B266" s="18" t="s">
        <v>228</v>
      </c>
      <c r="C266" s="19" t="s">
        <v>37</v>
      </c>
      <c r="D266" s="22">
        <v>1450</v>
      </c>
      <c r="E266"/>
      <c r="F266"/>
    </row>
    <row r="267" spans="1:6" x14ac:dyDescent="0.25">
      <c r="A267" s="29">
        <v>45707</v>
      </c>
      <c r="B267" s="18" t="s">
        <v>229</v>
      </c>
      <c r="C267" s="19" t="s">
        <v>230</v>
      </c>
      <c r="D267" s="22">
        <v>33240</v>
      </c>
      <c r="E267"/>
      <c r="F267"/>
    </row>
    <row r="268" spans="1:6" x14ac:dyDescent="0.25">
      <c r="A268" s="29">
        <v>45707</v>
      </c>
      <c r="B268" s="18" t="s">
        <v>231</v>
      </c>
      <c r="C268" s="19" t="s">
        <v>232</v>
      </c>
      <c r="D268" s="22">
        <v>22160</v>
      </c>
      <c r="E268"/>
      <c r="F268"/>
    </row>
    <row r="269" spans="1:6" x14ac:dyDescent="0.25">
      <c r="A269" s="29">
        <v>45707</v>
      </c>
      <c r="B269" s="18" t="s">
        <v>233</v>
      </c>
      <c r="C269" s="19" t="s">
        <v>18</v>
      </c>
      <c r="D269" s="22">
        <v>11080</v>
      </c>
      <c r="E269"/>
      <c r="F269"/>
    </row>
    <row r="270" spans="1:6" x14ac:dyDescent="0.25">
      <c r="A270" s="29">
        <v>45707</v>
      </c>
      <c r="B270" s="18" t="s">
        <v>234</v>
      </c>
      <c r="C270" s="19" t="s">
        <v>18</v>
      </c>
      <c r="D270" s="22">
        <v>1700</v>
      </c>
      <c r="E270"/>
      <c r="F270"/>
    </row>
    <row r="271" spans="1:6" x14ac:dyDescent="0.25">
      <c r="A271" s="29">
        <v>45707</v>
      </c>
      <c r="B271" s="18" t="s">
        <v>235</v>
      </c>
      <c r="C271" s="19" t="s">
        <v>27</v>
      </c>
      <c r="D271" s="22">
        <v>6206</v>
      </c>
      <c r="E271"/>
      <c r="F271"/>
    </row>
    <row r="272" spans="1:6" x14ac:dyDescent="0.25">
      <c r="A272" s="29">
        <v>45707</v>
      </c>
      <c r="B272" s="18" t="s">
        <v>236</v>
      </c>
      <c r="C272" s="19" t="s">
        <v>41</v>
      </c>
      <c r="D272" s="22">
        <v>11951</v>
      </c>
      <c r="E272"/>
      <c r="F272"/>
    </row>
    <row r="273" spans="1:6" x14ac:dyDescent="0.25">
      <c r="A273" s="29">
        <v>45707</v>
      </c>
      <c r="B273" s="18" t="s">
        <v>237</v>
      </c>
      <c r="C273" s="19" t="s">
        <v>41</v>
      </c>
      <c r="D273" s="22">
        <v>8595</v>
      </c>
      <c r="E273"/>
      <c r="F273"/>
    </row>
    <row r="274" spans="1:6" x14ac:dyDescent="0.25">
      <c r="A274" s="29">
        <v>45707</v>
      </c>
      <c r="B274" s="18" t="s">
        <v>238</v>
      </c>
      <c r="C274" s="19" t="s">
        <v>27</v>
      </c>
      <c r="D274" s="22">
        <v>6139</v>
      </c>
      <c r="E274"/>
      <c r="F274"/>
    </row>
    <row r="275" spans="1:6" x14ac:dyDescent="0.25">
      <c r="A275" s="29">
        <v>45707</v>
      </c>
      <c r="B275" s="18" t="s">
        <v>239</v>
      </c>
      <c r="C275" s="19" t="s">
        <v>27</v>
      </c>
      <c r="D275" s="22">
        <v>6479</v>
      </c>
      <c r="E275"/>
      <c r="F275"/>
    </row>
    <row r="276" spans="1:6" x14ac:dyDescent="0.25">
      <c r="A276" s="29">
        <v>45707</v>
      </c>
      <c r="B276" s="18" t="s">
        <v>240</v>
      </c>
      <c r="C276" s="19" t="s">
        <v>42</v>
      </c>
      <c r="D276" s="22">
        <v>4100</v>
      </c>
      <c r="E276"/>
      <c r="F276"/>
    </row>
    <row r="277" spans="1:6" x14ac:dyDescent="0.25">
      <c r="A277" s="29">
        <v>45707</v>
      </c>
      <c r="B277" s="18" t="s">
        <v>241</v>
      </c>
      <c r="C277" s="19" t="s">
        <v>42</v>
      </c>
      <c r="D277" s="22">
        <v>1955</v>
      </c>
      <c r="E277"/>
      <c r="F277"/>
    </row>
    <row r="278" spans="1:6" x14ac:dyDescent="0.25">
      <c r="A278" s="29">
        <v>45707</v>
      </c>
      <c r="B278" s="18" t="s">
        <v>242</v>
      </c>
      <c r="C278" s="19" t="s">
        <v>18</v>
      </c>
      <c r="D278" s="22">
        <v>2785</v>
      </c>
      <c r="E278"/>
      <c r="F278"/>
    </row>
    <row r="279" spans="1:6" x14ac:dyDescent="0.25">
      <c r="A279" s="29">
        <v>45708</v>
      </c>
      <c r="B279" s="18" t="s">
        <v>243</v>
      </c>
      <c r="C279" s="19" t="s">
        <v>24</v>
      </c>
      <c r="D279" s="22">
        <v>78370</v>
      </c>
      <c r="E279"/>
      <c r="F279"/>
    </row>
    <row r="280" spans="1:6" x14ac:dyDescent="0.25">
      <c r="A280" s="29">
        <v>45708</v>
      </c>
      <c r="B280" s="18" t="s">
        <v>244</v>
      </c>
      <c r="C280" s="19" t="s">
        <v>37</v>
      </c>
      <c r="D280" s="22">
        <v>2800</v>
      </c>
      <c r="E280"/>
      <c r="F280"/>
    </row>
    <row r="281" spans="1:6" x14ac:dyDescent="0.25">
      <c r="A281" s="29">
        <v>45708</v>
      </c>
      <c r="B281" s="18" t="s">
        <v>245</v>
      </c>
      <c r="C281" s="19" t="s">
        <v>41</v>
      </c>
      <c r="D281" s="22">
        <v>1000</v>
      </c>
      <c r="E281"/>
      <c r="F281"/>
    </row>
    <row r="282" spans="1:6" x14ac:dyDescent="0.25">
      <c r="A282" s="29">
        <v>45708</v>
      </c>
      <c r="B282" s="18" t="s">
        <v>246</v>
      </c>
      <c r="C282" s="19" t="s">
        <v>41</v>
      </c>
      <c r="D282" s="22">
        <v>12460</v>
      </c>
      <c r="E282"/>
      <c r="F282"/>
    </row>
    <row r="283" spans="1:6" x14ac:dyDescent="0.25">
      <c r="A283" s="29">
        <v>45708</v>
      </c>
      <c r="B283" s="18" t="s">
        <v>247</v>
      </c>
      <c r="C283" s="19" t="s">
        <v>41</v>
      </c>
      <c r="D283" s="22">
        <v>9048</v>
      </c>
      <c r="E283"/>
      <c r="F283"/>
    </row>
    <row r="284" spans="1:6" x14ac:dyDescent="0.25">
      <c r="A284" s="29">
        <v>45708</v>
      </c>
      <c r="B284" s="18" t="s">
        <v>248</v>
      </c>
      <c r="C284" s="19" t="s">
        <v>19</v>
      </c>
      <c r="D284" s="22">
        <v>62091.6</v>
      </c>
      <c r="E284"/>
      <c r="F284"/>
    </row>
    <row r="285" spans="1:6" x14ac:dyDescent="0.25">
      <c r="A285" s="29">
        <v>45708</v>
      </c>
      <c r="B285" s="18" t="s">
        <v>249</v>
      </c>
      <c r="C285" s="19" t="s">
        <v>42</v>
      </c>
      <c r="D285" s="22">
        <v>1265</v>
      </c>
      <c r="E285"/>
      <c r="F285"/>
    </row>
    <row r="286" spans="1:6" x14ac:dyDescent="0.25">
      <c r="A286" s="29">
        <v>45708</v>
      </c>
      <c r="B286" s="18">
        <v>3000020355</v>
      </c>
      <c r="C286" s="19" t="s">
        <v>41</v>
      </c>
      <c r="D286" s="22">
        <v>5550</v>
      </c>
      <c r="E286"/>
      <c r="F286"/>
    </row>
    <row r="287" spans="1:6" x14ac:dyDescent="0.25">
      <c r="A287" s="29">
        <v>45709</v>
      </c>
      <c r="B287" s="18" t="s">
        <v>250</v>
      </c>
      <c r="C287" s="19" t="s">
        <v>24</v>
      </c>
      <c r="D287" s="22">
        <v>81171</v>
      </c>
      <c r="E287"/>
      <c r="F287"/>
    </row>
    <row r="288" spans="1:6" x14ac:dyDescent="0.25">
      <c r="A288" s="29">
        <v>45709</v>
      </c>
      <c r="B288" s="18" t="s">
        <v>251</v>
      </c>
      <c r="C288" s="19" t="s">
        <v>24</v>
      </c>
      <c r="D288" s="22">
        <v>156474.49</v>
      </c>
      <c r="E288"/>
      <c r="F288"/>
    </row>
    <row r="289" spans="1:6" x14ac:dyDescent="0.25">
      <c r="A289" s="29">
        <v>45709</v>
      </c>
      <c r="B289" s="18" t="s">
        <v>252</v>
      </c>
      <c r="C289" s="19" t="s">
        <v>24</v>
      </c>
      <c r="D289" s="22">
        <v>274887</v>
      </c>
      <c r="E289"/>
      <c r="F289"/>
    </row>
    <row r="290" spans="1:6" x14ac:dyDescent="0.25">
      <c r="A290" s="29">
        <v>45709</v>
      </c>
      <c r="B290" s="18" t="s">
        <v>253</v>
      </c>
      <c r="C290" s="19" t="s">
        <v>37</v>
      </c>
      <c r="D290" s="22">
        <v>575</v>
      </c>
      <c r="E290"/>
      <c r="F290"/>
    </row>
    <row r="291" spans="1:6" x14ac:dyDescent="0.25">
      <c r="A291" s="29">
        <v>45709</v>
      </c>
      <c r="B291" s="18" t="s">
        <v>254</v>
      </c>
      <c r="C291" s="19" t="s">
        <v>20</v>
      </c>
      <c r="D291" s="22">
        <v>672</v>
      </c>
      <c r="E291"/>
      <c r="F291"/>
    </row>
    <row r="292" spans="1:6" x14ac:dyDescent="0.25">
      <c r="A292" s="29">
        <v>45709</v>
      </c>
      <c r="B292" s="18" t="s">
        <v>255</v>
      </c>
      <c r="C292" s="19" t="s">
        <v>20</v>
      </c>
      <c r="D292" s="22">
        <v>480</v>
      </c>
      <c r="E292"/>
      <c r="F292"/>
    </row>
    <row r="293" spans="1:6" x14ac:dyDescent="0.25">
      <c r="A293" s="29">
        <v>45709</v>
      </c>
      <c r="B293" s="18" t="s">
        <v>256</v>
      </c>
      <c r="C293" s="19" t="s">
        <v>20</v>
      </c>
      <c r="D293" s="22">
        <v>816</v>
      </c>
      <c r="E293"/>
      <c r="F293"/>
    </row>
    <row r="294" spans="1:6" x14ac:dyDescent="0.25">
      <c r="A294" s="29">
        <v>45709</v>
      </c>
      <c r="B294" s="18" t="s">
        <v>257</v>
      </c>
      <c r="C294" s="19" t="s">
        <v>37</v>
      </c>
      <c r="D294" s="22">
        <v>110800</v>
      </c>
      <c r="E294"/>
      <c r="F294"/>
    </row>
    <row r="295" spans="1:6" x14ac:dyDescent="0.25">
      <c r="A295" s="29">
        <v>45709</v>
      </c>
      <c r="B295" s="18" t="s">
        <v>258</v>
      </c>
      <c r="C295" s="19" t="s">
        <v>41</v>
      </c>
      <c r="D295" s="22">
        <v>9052</v>
      </c>
      <c r="E295"/>
      <c r="F295"/>
    </row>
    <row r="296" spans="1:6" x14ac:dyDescent="0.25">
      <c r="A296" s="29">
        <v>45709</v>
      </c>
      <c r="B296" s="18" t="s">
        <v>259</v>
      </c>
      <c r="C296" s="19" t="s">
        <v>41</v>
      </c>
      <c r="D296" s="22">
        <v>12535</v>
      </c>
      <c r="E296"/>
      <c r="F296"/>
    </row>
    <row r="297" spans="1:6" x14ac:dyDescent="0.25">
      <c r="A297" s="29">
        <v>45709</v>
      </c>
      <c r="B297" s="18" t="s">
        <v>260</v>
      </c>
      <c r="C297" s="19" t="s">
        <v>42</v>
      </c>
      <c r="D297" s="22">
        <v>350</v>
      </c>
      <c r="E297"/>
      <c r="F297"/>
    </row>
    <row r="298" spans="1:6" x14ac:dyDescent="0.25">
      <c r="A298" s="29">
        <v>45712</v>
      </c>
      <c r="B298" s="18" t="s">
        <v>261</v>
      </c>
      <c r="C298" s="19" t="s">
        <v>24</v>
      </c>
      <c r="D298" s="22">
        <v>235510</v>
      </c>
      <c r="E298"/>
      <c r="F298"/>
    </row>
    <row r="299" spans="1:6" x14ac:dyDescent="0.25">
      <c r="A299" s="29">
        <v>45712</v>
      </c>
      <c r="B299" s="18" t="s">
        <v>262</v>
      </c>
      <c r="C299" s="19" t="s">
        <v>42</v>
      </c>
      <c r="D299" s="22">
        <v>1791.95</v>
      </c>
      <c r="E299"/>
      <c r="F299"/>
    </row>
    <row r="300" spans="1:6" x14ac:dyDescent="0.25">
      <c r="A300" s="29">
        <v>45712</v>
      </c>
      <c r="B300" s="18" t="s">
        <v>263</v>
      </c>
      <c r="C300" s="19" t="s">
        <v>37</v>
      </c>
      <c r="D300" s="22">
        <v>66480</v>
      </c>
      <c r="E300"/>
      <c r="F300"/>
    </row>
    <row r="301" spans="1:6" x14ac:dyDescent="0.25">
      <c r="A301" s="29">
        <v>45712</v>
      </c>
      <c r="B301" s="18" t="s">
        <v>264</v>
      </c>
      <c r="C301" s="19" t="s">
        <v>42</v>
      </c>
      <c r="D301" s="22">
        <v>3583.9</v>
      </c>
      <c r="E301"/>
      <c r="F301"/>
    </row>
    <row r="302" spans="1:6" x14ac:dyDescent="0.25">
      <c r="A302" s="29">
        <v>45712</v>
      </c>
      <c r="B302" s="18" t="s">
        <v>265</v>
      </c>
      <c r="C302" s="19" t="s">
        <v>27</v>
      </c>
      <c r="D302" s="22">
        <v>3265</v>
      </c>
      <c r="E302"/>
      <c r="F302"/>
    </row>
    <row r="303" spans="1:6" x14ac:dyDescent="0.25">
      <c r="A303" s="29">
        <v>45712</v>
      </c>
      <c r="B303" s="18" t="s">
        <v>266</v>
      </c>
      <c r="C303" s="19" t="s">
        <v>41</v>
      </c>
      <c r="D303" s="22">
        <v>7739509.0499999998</v>
      </c>
      <c r="E303"/>
      <c r="F303"/>
    </row>
    <row r="304" spans="1:6" x14ac:dyDescent="0.25">
      <c r="A304" s="29">
        <v>45712</v>
      </c>
      <c r="B304" s="18" t="s">
        <v>267</v>
      </c>
      <c r="C304" s="19" t="s">
        <v>41</v>
      </c>
      <c r="D304" s="22">
        <v>2170748.17</v>
      </c>
      <c r="E304"/>
      <c r="F304"/>
    </row>
    <row r="305" spans="1:6" x14ac:dyDescent="0.25">
      <c r="A305" s="29">
        <v>45712</v>
      </c>
      <c r="B305" s="18" t="s">
        <v>268</v>
      </c>
      <c r="C305" s="19" t="s">
        <v>19</v>
      </c>
      <c r="D305" s="22">
        <v>11080</v>
      </c>
      <c r="E305"/>
      <c r="F305"/>
    </row>
    <row r="306" spans="1:6" x14ac:dyDescent="0.25">
      <c r="A306" s="29">
        <v>45712</v>
      </c>
      <c r="B306" s="18" t="s">
        <v>269</v>
      </c>
      <c r="C306" s="19" t="s">
        <v>24</v>
      </c>
      <c r="D306" s="22">
        <v>229300</v>
      </c>
      <c r="E306"/>
      <c r="F306"/>
    </row>
    <row r="307" spans="1:6" x14ac:dyDescent="0.25">
      <c r="A307" s="29">
        <v>45712</v>
      </c>
      <c r="B307" s="18" t="s">
        <v>270</v>
      </c>
      <c r="C307" s="19" t="s">
        <v>37</v>
      </c>
      <c r="D307" s="22">
        <v>29885</v>
      </c>
      <c r="E307"/>
      <c r="F307"/>
    </row>
    <row r="308" spans="1:6" x14ac:dyDescent="0.25">
      <c r="A308" s="29">
        <v>45712</v>
      </c>
      <c r="B308" s="18" t="s">
        <v>271</v>
      </c>
      <c r="C308" s="19" t="s">
        <v>37</v>
      </c>
      <c r="D308" s="22">
        <v>75</v>
      </c>
      <c r="E308"/>
      <c r="F308"/>
    </row>
    <row r="309" spans="1:6" x14ac:dyDescent="0.25">
      <c r="A309" s="29">
        <v>45712</v>
      </c>
      <c r="B309" s="18" t="s">
        <v>272</v>
      </c>
      <c r="C309" s="19" t="s">
        <v>41</v>
      </c>
      <c r="D309" s="22">
        <v>7680</v>
      </c>
      <c r="E309"/>
      <c r="F309"/>
    </row>
    <row r="310" spans="1:6" x14ac:dyDescent="0.25">
      <c r="A310" s="29">
        <v>45712</v>
      </c>
      <c r="B310" s="18" t="s">
        <v>273</v>
      </c>
      <c r="C310" s="19" t="s">
        <v>41</v>
      </c>
      <c r="D310" s="22">
        <v>11675</v>
      </c>
      <c r="E310"/>
      <c r="F310"/>
    </row>
    <row r="311" spans="1:6" x14ac:dyDescent="0.25">
      <c r="A311" s="29">
        <v>45712</v>
      </c>
      <c r="B311" s="18" t="s">
        <v>274</v>
      </c>
      <c r="C311" s="19" t="s">
        <v>41</v>
      </c>
      <c r="D311" s="22">
        <v>12415</v>
      </c>
      <c r="E311"/>
      <c r="F311"/>
    </row>
    <row r="312" spans="1:6" x14ac:dyDescent="0.25">
      <c r="A312" s="29">
        <v>45712</v>
      </c>
      <c r="B312" s="18" t="s">
        <v>275</v>
      </c>
      <c r="C312" s="19" t="s">
        <v>18</v>
      </c>
      <c r="D312" s="22">
        <v>2175</v>
      </c>
      <c r="E312"/>
      <c r="F312"/>
    </row>
    <row r="313" spans="1:6" x14ac:dyDescent="0.25">
      <c r="A313" s="167">
        <v>45712</v>
      </c>
      <c r="B313" s="21" t="s">
        <v>276</v>
      </c>
      <c r="C313" s="27" t="s">
        <v>41</v>
      </c>
      <c r="D313" s="168">
        <v>4000000</v>
      </c>
      <c r="E313"/>
      <c r="F313"/>
    </row>
    <row r="314" spans="1:6" x14ac:dyDescent="0.25">
      <c r="A314" s="29">
        <v>45712</v>
      </c>
      <c r="B314" s="18" t="s">
        <v>277</v>
      </c>
      <c r="C314" s="19" t="s">
        <v>26</v>
      </c>
      <c r="D314" s="22">
        <v>20916</v>
      </c>
      <c r="E314"/>
      <c r="F314"/>
    </row>
    <row r="315" spans="1:6" x14ac:dyDescent="0.25">
      <c r="A315" s="29">
        <v>45712</v>
      </c>
      <c r="B315" s="18" t="s">
        <v>278</v>
      </c>
      <c r="C315" s="19" t="s">
        <v>42</v>
      </c>
      <c r="D315" s="22">
        <v>1219</v>
      </c>
      <c r="E315"/>
      <c r="F315"/>
    </row>
    <row r="316" spans="1:6" x14ac:dyDescent="0.25">
      <c r="A316" s="29">
        <v>45712</v>
      </c>
      <c r="B316" s="18" t="s">
        <v>279</v>
      </c>
      <c r="C316" s="19" t="s">
        <v>37</v>
      </c>
      <c r="D316" s="22">
        <v>3355</v>
      </c>
      <c r="E316"/>
      <c r="F316"/>
    </row>
    <row r="317" spans="1:6" x14ac:dyDescent="0.25">
      <c r="A317" s="29">
        <v>45712</v>
      </c>
      <c r="B317" s="18" t="s">
        <v>280</v>
      </c>
      <c r="C317" s="19" t="s">
        <v>27</v>
      </c>
      <c r="D317" s="22">
        <v>3750</v>
      </c>
      <c r="E317"/>
      <c r="F317"/>
    </row>
    <row r="318" spans="1:6" x14ac:dyDescent="0.25">
      <c r="A318" s="29">
        <v>45713</v>
      </c>
      <c r="B318" s="18" t="s">
        <v>281</v>
      </c>
      <c r="C318" s="19" t="s">
        <v>24</v>
      </c>
      <c r="D318" s="22">
        <v>64820</v>
      </c>
      <c r="E318"/>
      <c r="F318"/>
    </row>
    <row r="319" spans="1:6" x14ac:dyDescent="0.25">
      <c r="A319" s="29">
        <v>45713</v>
      </c>
      <c r="B319" s="18" t="s">
        <v>282</v>
      </c>
      <c r="C319" s="19" t="s">
        <v>37</v>
      </c>
      <c r="D319" s="22">
        <v>200</v>
      </c>
      <c r="E319"/>
      <c r="F319"/>
    </row>
    <row r="320" spans="1:6" x14ac:dyDescent="0.25">
      <c r="A320" s="29">
        <v>45713</v>
      </c>
      <c r="B320" s="18" t="s">
        <v>283</v>
      </c>
      <c r="C320" s="19" t="s">
        <v>19</v>
      </c>
      <c r="D320" s="22">
        <v>1675</v>
      </c>
      <c r="E320"/>
      <c r="F320"/>
    </row>
    <row r="321" spans="1:6" x14ac:dyDescent="0.25">
      <c r="A321" s="29">
        <v>45713</v>
      </c>
      <c r="B321" s="18" t="s">
        <v>284</v>
      </c>
      <c r="C321" s="19" t="s">
        <v>19</v>
      </c>
      <c r="D321" s="22">
        <v>39</v>
      </c>
      <c r="E321"/>
      <c r="F321"/>
    </row>
    <row r="322" spans="1:6" x14ac:dyDescent="0.25">
      <c r="A322" s="29">
        <v>45713</v>
      </c>
      <c r="B322" s="18" t="s">
        <v>285</v>
      </c>
      <c r="C322" s="19" t="s">
        <v>41</v>
      </c>
      <c r="D322" s="22">
        <v>11883</v>
      </c>
      <c r="E322"/>
      <c r="F322"/>
    </row>
    <row r="323" spans="1:6" x14ac:dyDescent="0.25">
      <c r="A323" s="29">
        <v>45713</v>
      </c>
      <c r="B323" s="18" t="s">
        <v>286</v>
      </c>
      <c r="C323" s="19" t="s">
        <v>41</v>
      </c>
      <c r="D323" s="22">
        <v>8759</v>
      </c>
      <c r="E323"/>
      <c r="F323"/>
    </row>
    <row r="324" spans="1:6" x14ac:dyDescent="0.25">
      <c r="A324" s="29">
        <v>45713</v>
      </c>
      <c r="B324" s="18" t="s">
        <v>287</v>
      </c>
      <c r="C324" s="19" t="s">
        <v>42</v>
      </c>
      <c r="D324" s="22">
        <v>24700</v>
      </c>
      <c r="E324"/>
      <c r="F324"/>
    </row>
    <row r="325" spans="1:6" x14ac:dyDescent="0.25">
      <c r="A325" s="29">
        <v>45714</v>
      </c>
      <c r="B325" s="18" t="s">
        <v>288</v>
      </c>
      <c r="C325" s="19" t="s">
        <v>27</v>
      </c>
      <c r="D325" s="22">
        <v>332400</v>
      </c>
      <c r="E325"/>
      <c r="F325"/>
    </row>
    <row r="326" spans="1:6" x14ac:dyDescent="0.25">
      <c r="A326" s="29">
        <v>45714</v>
      </c>
      <c r="B326" s="18" t="s">
        <v>289</v>
      </c>
      <c r="C326" s="19" t="s">
        <v>41</v>
      </c>
      <c r="D326" s="22">
        <v>471172.14</v>
      </c>
      <c r="E326"/>
      <c r="F326"/>
    </row>
    <row r="327" spans="1:6" ht="24" customHeight="1" x14ac:dyDescent="0.25">
      <c r="A327" s="29">
        <v>45714</v>
      </c>
      <c r="B327" s="18" t="s">
        <v>290</v>
      </c>
      <c r="C327" s="19" t="s">
        <v>43</v>
      </c>
      <c r="D327" s="22">
        <v>2400</v>
      </c>
      <c r="E327"/>
      <c r="F327"/>
    </row>
    <row r="328" spans="1:6" x14ac:dyDescent="0.25">
      <c r="A328" s="29">
        <v>45714</v>
      </c>
      <c r="B328" s="18" t="s">
        <v>291</v>
      </c>
      <c r="C328" s="19" t="s">
        <v>24</v>
      </c>
      <c r="D328" s="22">
        <v>73890</v>
      </c>
      <c r="E328"/>
      <c r="F328"/>
    </row>
    <row r="329" spans="1:6" x14ac:dyDescent="0.25">
      <c r="A329" s="29">
        <v>45714</v>
      </c>
      <c r="B329" s="18" t="s">
        <v>292</v>
      </c>
      <c r="C329" s="19" t="s">
        <v>42</v>
      </c>
      <c r="D329" s="22">
        <v>210</v>
      </c>
      <c r="E329"/>
      <c r="F329"/>
    </row>
    <row r="330" spans="1:6" x14ac:dyDescent="0.25">
      <c r="A330" s="29">
        <v>45714</v>
      </c>
      <c r="B330" s="18" t="s">
        <v>293</v>
      </c>
      <c r="C330" s="19" t="s">
        <v>37</v>
      </c>
      <c r="D330" s="22">
        <v>81698.289999999994</v>
      </c>
      <c r="E330"/>
      <c r="F330"/>
    </row>
    <row r="331" spans="1:6" x14ac:dyDescent="0.25">
      <c r="A331" s="29">
        <v>45714</v>
      </c>
      <c r="B331" s="18" t="s">
        <v>294</v>
      </c>
      <c r="C331" s="19" t="s">
        <v>42</v>
      </c>
      <c r="D331" s="22">
        <v>4290</v>
      </c>
      <c r="E331"/>
      <c r="F331"/>
    </row>
    <row r="332" spans="1:6" x14ac:dyDescent="0.25">
      <c r="A332" s="29">
        <v>45714</v>
      </c>
      <c r="B332" s="18" t="s">
        <v>295</v>
      </c>
      <c r="C332" s="19" t="s">
        <v>41</v>
      </c>
      <c r="D332" s="22">
        <v>16380</v>
      </c>
      <c r="E332"/>
      <c r="F332"/>
    </row>
    <row r="333" spans="1:6" x14ac:dyDescent="0.25">
      <c r="A333" s="29">
        <v>45714</v>
      </c>
      <c r="B333" s="18" t="s">
        <v>296</v>
      </c>
      <c r="C333" s="19" t="s">
        <v>27</v>
      </c>
      <c r="D333" s="22">
        <v>600</v>
      </c>
      <c r="E333"/>
      <c r="F333"/>
    </row>
    <row r="334" spans="1:6" x14ac:dyDescent="0.25">
      <c r="A334" s="29">
        <v>45714</v>
      </c>
      <c r="B334" s="18" t="s">
        <v>297</v>
      </c>
      <c r="C334" s="19" t="s">
        <v>41</v>
      </c>
      <c r="D334" s="22">
        <v>8976</v>
      </c>
      <c r="E334"/>
      <c r="F334"/>
    </row>
    <row r="335" spans="1:6" x14ac:dyDescent="0.25">
      <c r="A335" s="29">
        <v>45714</v>
      </c>
      <c r="B335" s="18" t="s">
        <v>298</v>
      </c>
      <c r="C335" s="19" t="s">
        <v>27</v>
      </c>
      <c r="D335" s="22">
        <v>450</v>
      </c>
      <c r="E335"/>
      <c r="F335"/>
    </row>
    <row r="336" spans="1:6" x14ac:dyDescent="0.25">
      <c r="A336" s="29">
        <v>45714</v>
      </c>
      <c r="B336" s="18" t="s">
        <v>299</v>
      </c>
      <c r="C336" s="19" t="s">
        <v>27</v>
      </c>
      <c r="D336" s="22">
        <v>2250</v>
      </c>
      <c r="E336"/>
      <c r="F336"/>
    </row>
    <row r="337" spans="1:6" x14ac:dyDescent="0.25">
      <c r="A337" s="29">
        <v>45714</v>
      </c>
      <c r="B337" s="18" t="s">
        <v>300</v>
      </c>
      <c r="C337" s="19" t="s">
        <v>42</v>
      </c>
      <c r="D337" s="22">
        <v>2100</v>
      </c>
      <c r="E337"/>
      <c r="F337"/>
    </row>
    <row r="338" spans="1:6" x14ac:dyDescent="0.25">
      <c r="A338" s="29">
        <v>45714</v>
      </c>
      <c r="B338" s="18" t="s">
        <v>301</v>
      </c>
      <c r="C338" s="19" t="s">
        <v>26</v>
      </c>
      <c r="D338" s="22">
        <v>26858</v>
      </c>
      <c r="E338"/>
      <c r="F338"/>
    </row>
    <row r="339" spans="1:6" x14ac:dyDescent="0.25">
      <c r="A339" s="29">
        <v>45714</v>
      </c>
      <c r="B339" s="18" t="s">
        <v>302</v>
      </c>
      <c r="C339" s="19" t="s">
        <v>42</v>
      </c>
      <c r="D339" s="22">
        <v>8242</v>
      </c>
      <c r="E339"/>
      <c r="F339"/>
    </row>
    <row r="340" spans="1:6" x14ac:dyDescent="0.25">
      <c r="A340" s="29">
        <v>45716</v>
      </c>
      <c r="B340" s="18" t="s">
        <v>303</v>
      </c>
      <c r="C340" s="19" t="s">
        <v>24</v>
      </c>
      <c r="D340" s="22">
        <v>28095</v>
      </c>
      <c r="E340"/>
      <c r="F340"/>
    </row>
    <row r="341" spans="1:6" x14ac:dyDescent="0.25">
      <c r="A341" s="29">
        <v>45716</v>
      </c>
      <c r="B341" s="18" t="s">
        <v>304</v>
      </c>
      <c r="C341" s="19" t="s">
        <v>25</v>
      </c>
      <c r="D341" s="22">
        <v>12510.95</v>
      </c>
      <c r="E341"/>
      <c r="F341"/>
    </row>
    <row r="342" spans="1:6" ht="15.75" customHeight="1" x14ac:dyDescent="0.25">
      <c r="A342" s="29">
        <v>45716</v>
      </c>
      <c r="B342" s="18" t="s">
        <v>305</v>
      </c>
      <c r="C342" s="19" t="s">
        <v>37</v>
      </c>
      <c r="D342" s="22">
        <v>4275.33</v>
      </c>
      <c r="E342"/>
      <c r="F342"/>
    </row>
    <row r="343" spans="1:6" x14ac:dyDescent="0.25">
      <c r="A343" s="29">
        <v>45716</v>
      </c>
      <c r="B343" s="18" t="s">
        <v>306</v>
      </c>
      <c r="C343" s="19" t="s">
        <v>37</v>
      </c>
      <c r="D343" s="22">
        <v>2225</v>
      </c>
      <c r="E343"/>
      <c r="F343"/>
    </row>
    <row r="344" spans="1:6" x14ac:dyDescent="0.25">
      <c r="A344" s="29">
        <v>45716</v>
      </c>
      <c r="B344" s="18" t="s">
        <v>307</v>
      </c>
      <c r="C344" s="19" t="s">
        <v>41</v>
      </c>
      <c r="D344" s="22">
        <v>13482</v>
      </c>
      <c r="E344"/>
      <c r="F344"/>
    </row>
    <row r="345" spans="1:6" x14ac:dyDescent="0.25">
      <c r="A345" s="29">
        <v>45716</v>
      </c>
      <c r="B345" s="18" t="s">
        <v>308</v>
      </c>
      <c r="C345" s="19" t="s">
        <v>41</v>
      </c>
      <c r="D345" s="22">
        <v>10560</v>
      </c>
      <c r="E345"/>
      <c r="F345"/>
    </row>
    <row r="346" spans="1:6" x14ac:dyDescent="0.25">
      <c r="A346" s="29">
        <v>45716</v>
      </c>
      <c r="B346" s="18" t="s">
        <v>309</v>
      </c>
      <c r="C346" s="19" t="s">
        <v>42</v>
      </c>
      <c r="D346" s="22">
        <v>602</v>
      </c>
      <c r="E346"/>
      <c r="F346"/>
    </row>
    <row r="347" spans="1:6" x14ac:dyDescent="0.25">
      <c r="A347" s="29">
        <v>45716</v>
      </c>
      <c r="B347" s="18" t="s">
        <v>310</v>
      </c>
      <c r="C347" s="19" t="s">
        <v>26</v>
      </c>
      <c r="D347" s="22">
        <v>11758</v>
      </c>
      <c r="E347"/>
      <c r="F347"/>
    </row>
    <row r="348" spans="1:6" x14ac:dyDescent="0.25">
      <c r="A348" s="29">
        <v>45716</v>
      </c>
      <c r="B348" s="18" t="s">
        <v>311</v>
      </c>
      <c r="C348" s="19" t="s">
        <v>18</v>
      </c>
      <c r="D348" s="22">
        <v>1435</v>
      </c>
      <c r="E348"/>
      <c r="F348"/>
    </row>
    <row r="349" spans="1:6" ht="16.5" thickBot="1" x14ac:dyDescent="0.3">
      <c r="A349" s="169"/>
      <c r="B349" s="169"/>
      <c r="C349" s="170" t="s">
        <v>2</v>
      </c>
      <c r="D349" s="171">
        <f>SUM(D144:D348)</f>
        <v>60460408.480000004</v>
      </c>
      <c r="E349"/>
      <c r="F349"/>
    </row>
    <row r="350" spans="1:6" ht="16.5" thickTop="1" x14ac:dyDescent="0.25">
      <c r="A350" s="169"/>
      <c r="B350" s="169"/>
      <c r="C350" s="169"/>
      <c r="D350" s="169"/>
      <c r="E350"/>
      <c r="F350"/>
    </row>
    <row r="351" spans="1:6" ht="16.5" thickBot="1" x14ac:dyDescent="0.3">
      <c r="A351" s="221" t="s">
        <v>312</v>
      </c>
      <c r="B351" s="221"/>
      <c r="C351" s="221"/>
      <c r="D351" s="221"/>
      <c r="E351"/>
      <c r="F351"/>
    </row>
    <row r="352" spans="1:6" ht="48" thickBot="1" x14ac:dyDescent="0.3">
      <c r="A352" s="172" t="s">
        <v>6</v>
      </c>
      <c r="B352" s="173" t="s">
        <v>0</v>
      </c>
      <c r="C352" s="160" t="s">
        <v>8</v>
      </c>
      <c r="D352" s="174" t="s">
        <v>1</v>
      </c>
      <c r="E352"/>
      <c r="F352"/>
    </row>
    <row r="353" spans="1:6" x14ac:dyDescent="0.25">
      <c r="A353" s="20">
        <v>45691</v>
      </c>
      <c r="B353" s="175">
        <v>202250064681811</v>
      </c>
      <c r="C353" s="223" t="s">
        <v>312</v>
      </c>
      <c r="D353" s="176">
        <v>1821.3</v>
      </c>
      <c r="E353"/>
      <c r="F353"/>
    </row>
    <row r="354" spans="1:6" x14ac:dyDescent="0.25">
      <c r="A354" s="20">
        <v>45695</v>
      </c>
      <c r="B354" s="175">
        <v>202250064985506</v>
      </c>
      <c r="C354" s="224"/>
      <c r="D354" s="176">
        <v>3729</v>
      </c>
      <c r="E354"/>
      <c r="F354"/>
    </row>
    <row r="355" spans="1:6" x14ac:dyDescent="0.25">
      <c r="A355" s="24">
        <v>45700</v>
      </c>
      <c r="B355" s="175">
        <v>202250065290806</v>
      </c>
      <c r="C355" s="224"/>
      <c r="D355" s="177">
        <v>1863.3</v>
      </c>
      <c r="E355"/>
      <c r="F355"/>
    </row>
    <row r="356" spans="1:6" x14ac:dyDescent="0.25">
      <c r="A356" s="24">
        <v>45701</v>
      </c>
      <c r="B356" s="178">
        <v>202250065356957</v>
      </c>
      <c r="C356" s="224"/>
      <c r="D356" s="177">
        <v>1860</v>
      </c>
      <c r="E356"/>
      <c r="F356"/>
    </row>
    <row r="357" spans="1:6" x14ac:dyDescent="0.25">
      <c r="A357" s="24">
        <v>45701</v>
      </c>
      <c r="B357" s="178">
        <v>202250065357107</v>
      </c>
      <c r="C357" s="224"/>
      <c r="D357" s="177">
        <v>2180.15</v>
      </c>
      <c r="E357"/>
      <c r="F357"/>
    </row>
    <row r="358" spans="1:6" x14ac:dyDescent="0.25">
      <c r="A358" s="24">
        <v>45705</v>
      </c>
      <c r="B358" s="178">
        <v>202250065744703</v>
      </c>
      <c r="C358" s="224"/>
      <c r="D358" s="177">
        <v>7500</v>
      </c>
      <c r="E358"/>
      <c r="F358"/>
    </row>
    <row r="359" spans="1:6" x14ac:dyDescent="0.25">
      <c r="A359" s="24">
        <v>45713</v>
      </c>
      <c r="B359" s="178">
        <v>202250066265847</v>
      </c>
      <c r="C359" s="224"/>
      <c r="D359" s="177">
        <v>21868</v>
      </c>
      <c r="E359"/>
      <c r="F359"/>
    </row>
    <row r="360" spans="1:6" x14ac:dyDescent="0.25">
      <c r="A360" s="24">
        <v>45713</v>
      </c>
      <c r="B360" s="178">
        <v>202250066269428</v>
      </c>
      <c r="C360" s="224"/>
      <c r="D360" s="177">
        <v>15065</v>
      </c>
      <c r="E360"/>
      <c r="F360"/>
    </row>
    <row r="361" spans="1:6" x14ac:dyDescent="0.25">
      <c r="A361" s="24">
        <v>45714</v>
      </c>
      <c r="B361" s="178">
        <v>202250066353023</v>
      </c>
      <c r="C361" s="224"/>
      <c r="D361" s="177">
        <v>4882.25</v>
      </c>
      <c r="E361"/>
      <c r="F361"/>
    </row>
    <row r="362" spans="1:6" x14ac:dyDescent="0.25">
      <c r="A362" s="24">
        <v>45714</v>
      </c>
      <c r="B362" s="178">
        <v>202250066367226</v>
      </c>
      <c r="C362" s="225"/>
      <c r="D362" s="177">
        <v>23998295.690000001</v>
      </c>
      <c r="E362"/>
      <c r="F362"/>
    </row>
    <row r="363" spans="1:6" ht="16.5" thickBot="1" x14ac:dyDescent="0.3">
      <c r="A363" s="169"/>
      <c r="B363" s="169"/>
      <c r="C363" s="170" t="s">
        <v>2</v>
      </c>
      <c r="D363" s="171">
        <f>SUM(D353:D362)</f>
        <v>24059064.690000001</v>
      </c>
      <c r="E363"/>
      <c r="F363"/>
    </row>
    <row r="364" spans="1:6" ht="16.5" thickTop="1" x14ac:dyDescent="0.25">
      <c r="A364" s="169"/>
      <c r="B364" s="169"/>
      <c r="C364" s="169"/>
      <c r="D364" s="169"/>
      <c r="E364"/>
      <c r="F364"/>
    </row>
    <row r="365" spans="1:6" ht="15.75" x14ac:dyDescent="0.25">
      <c r="A365" s="169"/>
      <c r="B365" s="169"/>
      <c r="C365" s="169"/>
      <c r="D365" s="169"/>
      <c r="E365"/>
      <c r="F365"/>
    </row>
    <row r="366" spans="1:6" ht="16.5" thickBot="1" x14ac:dyDescent="0.3">
      <c r="A366" s="226" t="s">
        <v>313</v>
      </c>
      <c r="B366" s="226"/>
      <c r="C366" s="226"/>
      <c r="D366" s="226"/>
      <c r="E366"/>
      <c r="F366"/>
    </row>
    <row r="367" spans="1:6" ht="15.75" customHeight="1" thickBot="1" x14ac:dyDescent="0.3">
      <c r="A367" s="179" t="s">
        <v>6</v>
      </c>
      <c r="B367" s="173" t="s">
        <v>0</v>
      </c>
      <c r="C367" s="173" t="s">
        <v>8</v>
      </c>
      <c r="D367" s="161" t="s">
        <v>1</v>
      </c>
      <c r="E367"/>
      <c r="F367"/>
    </row>
    <row r="368" spans="1:6" x14ac:dyDescent="0.25">
      <c r="A368" s="180">
        <v>45691</v>
      </c>
      <c r="B368" s="181">
        <v>45240000035482</v>
      </c>
      <c r="C368" s="227" t="s">
        <v>314</v>
      </c>
      <c r="D368" s="22">
        <v>67701.820000000007</v>
      </c>
      <c r="E368"/>
      <c r="F368"/>
    </row>
    <row r="369" spans="1:8" x14ac:dyDescent="0.25">
      <c r="A369" s="180">
        <v>45691</v>
      </c>
      <c r="B369" s="181">
        <v>4524000057722</v>
      </c>
      <c r="C369" s="227"/>
      <c r="D369" s="182">
        <v>672658.34</v>
      </c>
      <c r="E369"/>
      <c r="F369"/>
    </row>
    <row r="370" spans="1:8" ht="15.75" customHeight="1" x14ac:dyDescent="0.25">
      <c r="A370" s="180">
        <v>45691</v>
      </c>
      <c r="B370" s="181">
        <v>4524000056904</v>
      </c>
      <c r="C370" s="227"/>
      <c r="D370" s="182">
        <v>700</v>
      </c>
      <c r="E370"/>
      <c r="F370"/>
    </row>
    <row r="371" spans="1:8" ht="15.75" customHeight="1" x14ac:dyDescent="0.25">
      <c r="A371" s="180">
        <v>45691</v>
      </c>
      <c r="B371" s="181">
        <v>4524000056908</v>
      </c>
      <c r="C371" s="227"/>
      <c r="D371" s="182">
        <v>559.29999999999995</v>
      </c>
      <c r="E371"/>
      <c r="F371"/>
    </row>
    <row r="372" spans="1:8" ht="23.25" customHeight="1" x14ac:dyDescent="0.25">
      <c r="A372" s="180">
        <v>45692</v>
      </c>
      <c r="B372" s="181">
        <v>4524000058379</v>
      </c>
      <c r="C372" s="227"/>
      <c r="D372" s="182">
        <v>43454</v>
      </c>
      <c r="E372"/>
      <c r="F372"/>
      <c r="H372" s="16"/>
    </row>
    <row r="373" spans="1:8" x14ac:dyDescent="0.25">
      <c r="A373" s="180">
        <v>45693</v>
      </c>
      <c r="B373" s="183">
        <v>4524000032028</v>
      </c>
      <c r="C373" s="227"/>
      <c r="D373" s="163">
        <v>102350.38</v>
      </c>
      <c r="E373"/>
      <c r="F373"/>
    </row>
    <row r="374" spans="1:8" x14ac:dyDescent="0.25">
      <c r="A374" s="180">
        <v>45693</v>
      </c>
      <c r="B374" s="183">
        <v>4524000032190</v>
      </c>
      <c r="C374" s="227"/>
      <c r="D374" s="163">
        <v>51335.45</v>
      </c>
      <c r="E374"/>
      <c r="F374"/>
    </row>
    <row r="375" spans="1:8" x14ac:dyDescent="0.25">
      <c r="A375" s="180">
        <v>45693</v>
      </c>
      <c r="B375" s="183">
        <v>4524000033811</v>
      </c>
      <c r="C375" s="227"/>
      <c r="D375" s="163">
        <v>1668</v>
      </c>
      <c r="E375"/>
      <c r="F375"/>
    </row>
    <row r="376" spans="1:8" x14ac:dyDescent="0.25">
      <c r="A376" s="180">
        <v>45693</v>
      </c>
      <c r="B376" s="183">
        <v>4524000033816</v>
      </c>
      <c r="C376" s="227"/>
      <c r="D376" s="163">
        <v>7767.51</v>
      </c>
      <c r="E376"/>
      <c r="F376"/>
    </row>
    <row r="377" spans="1:8" x14ac:dyDescent="0.25">
      <c r="A377" s="184">
        <v>45694</v>
      </c>
      <c r="B377" s="183">
        <v>4524000032408</v>
      </c>
      <c r="C377" s="227"/>
      <c r="D377" s="163">
        <v>5000</v>
      </c>
      <c r="E377"/>
      <c r="F377"/>
    </row>
    <row r="378" spans="1:8" x14ac:dyDescent="0.25">
      <c r="A378" s="184">
        <v>45694</v>
      </c>
      <c r="B378" s="183">
        <v>4524000032412</v>
      </c>
      <c r="C378" s="227"/>
      <c r="D378" s="163">
        <v>8800</v>
      </c>
      <c r="E378"/>
      <c r="F378"/>
    </row>
    <row r="379" spans="1:8" x14ac:dyDescent="0.25">
      <c r="A379" s="184">
        <v>45694</v>
      </c>
      <c r="B379" s="183">
        <v>4524000051758</v>
      </c>
      <c r="C379" s="227"/>
      <c r="D379" s="163">
        <v>43454</v>
      </c>
      <c r="E379"/>
      <c r="F379"/>
    </row>
    <row r="380" spans="1:8" x14ac:dyDescent="0.25">
      <c r="A380" s="184">
        <v>45695</v>
      </c>
      <c r="B380" s="183">
        <v>4524000051501</v>
      </c>
      <c r="C380" s="227"/>
      <c r="D380" s="163">
        <v>568.57000000000005</v>
      </c>
      <c r="E380"/>
      <c r="F380"/>
    </row>
    <row r="381" spans="1:8" x14ac:dyDescent="0.25">
      <c r="A381" s="184">
        <v>45695</v>
      </c>
      <c r="B381" s="183">
        <v>4524000051505</v>
      </c>
      <c r="C381" s="227"/>
      <c r="D381" s="163">
        <v>5685.7</v>
      </c>
      <c r="E381"/>
      <c r="F381"/>
    </row>
    <row r="382" spans="1:8" x14ac:dyDescent="0.25">
      <c r="A382" s="184">
        <v>45695</v>
      </c>
      <c r="B382" s="183">
        <v>4524000058068</v>
      </c>
      <c r="C382" s="227"/>
      <c r="D382" s="163">
        <v>3066840.98</v>
      </c>
      <c r="E382"/>
      <c r="F382"/>
    </row>
    <row r="383" spans="1:8" x14ac:dyDescent="0.25">
      <c r="A383" s="184">
        <v>45695</v>
      </c>
      <c r="B383" s="183">
        <v>4524000058175</v>
      </c>
      <c r="C383" s="227"/>
      <c r="D383" s="163">
        <v>8368.5</v>
      </c>
      <c r="E383"/>
      <c r="F383"/>
    </row>
    <row r="384" spans="1:8" x14ac:dyDescent="0.25">
      <c r="A384" s="184">
        <v>45698</v>
      </c>
      <c r="B384" s="183">
        <v>4524000036610</v>
      </c>
      <c r="C384" s="227"/>
      <c r="D384" s="163">
        <v>404929.42</v>
      </c>
      <c r="E384"/>
      <c r="F384"/>
    </row>
    <row r="385" spans="1:7" x14ac:dyDescent="0.25">
      <c r="A385" s="184">
        <v>45699</v>
      </c>
      <c r="B385" s="183">
        <v>4524000051050</v>
      </c>
      <c r="C385" s="227"/>
      <c r="D385" s="163">
        <v>211619.5</v>
      </c>
      <c r="E385"/>
      <c r="F385"/>
    </row>
    <row r="386" spans="1:7" ht="15.75" x14ac:dyDescent="0.25">
      <c r="A386" s="184">
        <v>45699</v>
      </c>
      <c r="B386" s="183">
        <v>4524000050953</v>
      </c>
      <c r="C386" s="227"/>
      <c r="D386" s="163">
        <v>5000</v>
      </c>
      <c r="E386"/>
      <c r="F386"/>
      <c r="G386" s="11"/>
    </row>
    <row r="387" spans="1:7" ht="15.75" x14ac:dyDescent="0.25">
      <c r="A387" s="184">
        <v>45699</v>
      </c>
      <c r="B387" s="183">
        <v>4524000050956</v>
      </c>
      <c r="C387" s="227"/>
      <c r="D387" s="163">
        <v>5000</v>
      </c>
      <c r="E387"/>
      <c r="F387"/>
      <c r="G387" s="11"/>
    </row>
    <row r="388" spans="1:7" x14ac:dyDescent="0.25">
      <c r="A388" s="184">
        <v>45699</v>
      </c>
      <c r="B388" s="185">
        <v>4524000050961</v>
      </c>
      <c r="C388" s="227"/>
      <c r="D388" s="163">
        <v>5000</v>
      </c>
      <c r="E388"/>
      <c r="F388"/>
    </row>
    <row r="389" spans="1:7" ht="15.75" customHeight="1" x14ac:dyDescent="0.25">
      <c r="A389" s="184">
        <v>45701</v>
      </c>
      <c r="B389" s="185">
        <v>4524000031783</v>
      </c>
      <c r="C389" s="227"/>
      <c r="D389" s="163">
        <v>1737364.63</v>
      </c>
      <c r="E389"/>
      <c r="F389"/>
    </row>
    <row r="390" spans="1:7" ht="15.75" customHeight="1" x14ac:dyDescent="0.25">
      <c r="A390" s="184">
        <v>45702</v>
      </c>
      <c r="B390" s="185">
        <v>4524000035058</v>
      </c>
      <c r="C390" s="227"/>
      <c r="D390" s="163">
        <v>5000</v>
      </c>
      <c r="E390"/>
      <c r="F390"/>
    </row>
    <row r="391" spans="1:7" ht="15.75" customHeight="1" x14ac:dyDescent="0.25">
      <c r="A391" s="184">
        <v>45702</v>
      </c>
      <c r="B391" s="185">
        <v>4524000035062</v>
      </c>
      <c r="C391" s="227"/>
      <c r="D391" s="163">
        <v>5000</v>
      </c>
      <c r="E391"/>
      <c r="F391"/>
    </row>
    <row r="392" spans="1:7" ht="15.75" x14ac:dyDescent="0.25">
      <c r="A392" s="184">
        <v>45702</v>
      </c>
      <c r="B392" s="185">
        <v>4524000035067</v>
      </c>
      <c r="C392" s="227"/>
      <c r="D392" s="163">
        <v>5000</v>
      </c>
      <c r="E392"/>
      <c r="F392"/>
      <c r="G392" s="12"/>
    </row>
    <row r="393" spans="1:7" x14ac:dyDescent="0.25">
      <c r="A393" s="184">
        <v>45702</v>
      </c>
      <c r="B393" s="185">
        <v>4524000035070</v>
      </c>
      <c r="C393" s="227"/>
      <c r="D393" s="163">
        <v>5000</v>
      </c>
      <c r="E393"/>
      <c r="F393"/>
    </row>
    <row r="394" spans="1:7" x14ac:dyDescent="0.25">
      <c r="A394" s="184">
        <v>45702</v>
      </c>
      <c r="B394" s="185">
        <v>4524000035073</v>
      </c>
      <c r="C394" s="227"/>
      <c r="D394" s="163">
        <v>3300</v>
      </c>
      <c r="E394"/>
      <c r="F394"/>
    </row>
    <row r="395" spans="1:7" x14ac:dyDescent="0.25">
      <c r="A395" s="184">
        <v>45705</v>
      </c>
      <c r="B395" s="185">
        <v>4524000030529</v>
      </c>
      <c r="C395" s="227"/>
      <c r="D395" s="163">
        <v>740595.4</v>
      </c>
      <c r="E395"/>
      <c r="F395"/>
    </row>
    <row r="396" spans="1:7" x14ac:dyDescent="0.25">
      <c r="A396" s="184">
        <v>45705</v>
      </c>
      <c r="B396" s="185">
        <v>4524000031294</v>
      </c>
      <c r="C396" s="227"/>
      <c r="D396" s="163">
        <v>736700</v>
      </c>
      <c r="E396"/>
      <c r="F396"/>
    </row>
    <row r="397" spans="1:7" x14ac:dyDescent="0.25">
      <c r="A397" s="184">
        <v>45705</v>
      </c>
      <c r="B397" s="185">
        <v>4524000034728</v>
      </c>
      <c r="C397" s="227"/>
      <c r="D397" s="163">
        <v>7920</v>
      </c>
      <c r="E397"/>
      <c r="F397"/>
    </row>
    <row r="398" spans="1:7" x14ac:dyDescent="0.25">
      <c r="A398" s="184">
        <v>45705</v>
      </c>
      <c r="B398" s="185">
        <v>4524000034736</v>
      </c>
      <c r="C398" s="227"/>
      <c r="D398" s="163">
        <v>10809.02</v>
      </c>
      <c r="E398"/>
      <c r="F398"/>
    </row>
    <row r="399" spans="1:7" ht="15.75" x14ac:dyDescent="0.25">
      <c r="A399" s="184">
        <v>45705</v>
      </c>
      <c r="B399" s="185">
        <v>4524000034738</v>
      </c>
      <c r="C399" s="227"/>
      <c r="D399" s="163">
        <v>27736.2</v>
      </c>
      <c r="E399"/>
      <c r="F399"/>
      <c r="G399" s="13"/>
    </row>
    <row r="400" spans="1:7" ht="15.75" x14ac:dyDescent="0.25">
      <c r="A400" s="184">
        <v>45705</v>
      </c>
      <c r="B400" s="185">
        <v>4524000034743</v>
      </c>
      <c r="C400" s="227"/>
      <c r="D400" s="163">
        <v>2736.1</v>
      </c>
      <c r="E400"/>
      <c r="F400"/>
      <c r="G400" s="13"/>
    </row>
    <row r="401" spans="1:9" ht="15.75" x14ac:dyDescent="0.25">
      <c r="A401" s="184">
        <v>45705</v>
      </c>
      <c r="B401" s="185">
        <v>4524000068360</v>
      </c>
      <c r="C401" s="227"/>
      <c r="D401" s="163">
        <v>1367</v>
      </c>
      <c r="E401"/>
      <c r="F401"/>
      <c r="G401" s="13"/>
    </row>
    <row r="402" spans="1:9" ht="15.75" x14ac:dyDescent="0.25">
      <c r="A402" s="184">
        <v>45706</v>
      </c>
      <c r="B402" s="185">
        <v>4524000033873</v>
      </c>
      <c r="C402" s="227"/>
      <c r="D402" s="163">
        <v>227927</v>
      </c>
      <c r="E402"/>
      <c r="F402"/>
      <c r="G402" s="13"/>
    </row>
    <row r="403" spans="1:9" ht="15.75" x14ac:dyDescent="0.25">
      <c r="A403" s="184">
        <v>45706</v>
      </c>
      <c r="B403" s="185">
        <v>4524000036503</v>
      </c>
      <c r="C403" s="227"/>
      <c r="D403" s="163">
        <v>8679</v>
      </c>
      <c r="E403"/>
      <c r="F403"/>
      <c r="G403" s="14"/>
    </row>
    <row r="404" spans="1:9" ht="15.75" x14ac:dyDescent="0.25">
      <c r="A404" s="184">
        <v>45706</v>
      </c>
      <c r="B404" s="185">
        <v>4524000036504</v>
      </c>
      <c r="C404" s="227"/>
      <c r="D404" s="163">
        <v>13638</v>
      </c>
      <c r="E404"/>
      <c r="F404"/>
      <c r="G404" s="11"/>
    </row>
    <row r="405" spans="1:9" ht="8.25" customHeight="1" x14ac:dyDescent="0.25">
      <c r="A405" s="184">
        <v>45706</v>
      </c>
      <c r="B405" s="185">
        <v>4524000036505</v>
      </c>
      <c r="C405" s="227"/>
      <c r="D405" s="163">
        <v>13638</v>
      </c>
      <c r="E405"/>
      <c r="F405"/>
    </row>
    <row r="406" spans="1:9" ht="5.25" customHeight="1" x14ac:dyDescent="0.25">
      <c r="A406" s="184">
        <v>45706</v>
      </c>
      <c r="B406" s="185">
        <v>4524000053697</v>
      </c>
      <c r="C406" s="227"/>
      <c r="D406" s="163">
        <v>7920</v>
      </c>
      <c r="E406"/>
      <c r="F406"/>
      <c r="I406" s="15"/>
    </row>
    <row r="407" spans="1:9" x14ac:dyDescent="0.25">
      <c r="A407" s="184">
        <v>45707</v>
      </c>
      <c r="B407" s="185">
        <v>4524000033530</v>
      </c>
      <c r="C407" s="227"/>
      <c r="D407" s="163">
        <v>566492</v>
      </c>
      <c r="E407"/>
      <c r="F407"/>
    </row>
    <row r="408" spans="1:9" x14ac:dyDescent="0.25">
      <c r="A408" s="184">
        <v>45708</v>
      </c>
      <c r="B408" s="185">
        <v>4524000033893</v>
      </c>
      <c r="C408" s="227"/>
      <c r="D408" s="163">
        <v>49831.76</v>
      </c>
      <c r="E408"/>
      <c r="F408"/>
    </row>
    <row r="409" spans="1:9" x14ac:dyDescent="0.25">
      <c r="A409" s="184">
        <v>45708</v>
      </c>
      <c r="B409" s="185">
        <v>4524000054440</v>
      </c>
      <c r="C409" s="227"/>
      <c r="D409" s="163">
        <v>124649.01</v>
      </c>
      <c r="E409"/>
      <c r="F409"/>
    </row>
    <row r="410" spans="1:9" x14ac:dyDescent="0.25">
      <c r="A410" s="184">
        <v>45709</v>
      </c>
      <c r="B410" s="185">
        <v>4524000031810</v>
      </c>
      <c r="C410" s="227"/>
      <c r="D410" s="163">
        <v>9630.32</v>
      </c>
      <c r="E410"/>
      <c r="F410"/>
    </row>
    <row r="411" spans="1:9" x14ac:dyDescent="0.25">
      <c r="A411" s="184">
        <v>45709</v>
      </c>
      <c r="B411" s="185">
        <v>4524000031917</v>
      </c>
      <c r="C411" s="227"/>
      <c r="D411" s="163">
        <v>5540</v>
      </c>
      <c r="E411"/>
      <c r="F411"/>
    </row>
    <row r="412" spans="1:9" x14ac:dyDescent="0.25">
      <c r="A412" s="184">
        <v>45709</v>
      </c>
      <c r="B412" s="185">
        <v>4524000050023</v>
      </c>
      <c r="C412" s="227"/>
      <c r="D412" s="163">
        <v>12019177.560000001</v>
      </c>
      <c r="E412"/>
      <c r="F412"/>
    </row>
    <row r="413" spans="1:9" x14ac:dyDescent="0.25">
      <c r="A413" s="184">
        <v>45709</v>
      </c>
      <c r="B413" s="185">
        <v>4524000051290</v>
      </c>
      <c r="C413" s="227"/>
      <c r="D413" s="163">
        <v>942820.5</v>
      </c>
      <c r="E413"/>
      <c r="F413"/>
    </row>
    <row r="414" spans="1:9" x14ac:dyDescent="0.25">
      <c r="A414" s="184">
        <v>45709</v>
      </c>
      <c r="B414" s="185">
        <v>4524000051324</v>
      </c>
      <c r="C414" s="227"/>
      <c r="D414" s="163">
        <v>3044104.55</v>
      </c>
      <c r="E414"/>
      <c r="F414"/>
    </row>
    <row r="415" spans="1:9" x14ac:dyDescent="0.25">
      <c r="A415" s="184">
        <v>45713</v>
      </c>
      <c r="B415" s="185">
        <v>4524000031039</v>
      </c>
      <c r="C415" s="227"/>
      <c r="D415" s="163">
        <v>43379</v>
      </c>
      <c r="E415"/>
      <c r="F415"/>
    </row>
    <row r="416" spans="1:9" x14ac:dyDescent="0.25">
      <c r="A416" s="184">
        <v>45713</v>
      </c>
      <c r="B416" s="185">
        <v>4524000034174</v>
      </c>
      <c r="C416" s="227"/>
      <c r="D416" s="163">
        <v>2081.4</v>
      </c>
      <c r="E416"/>
      <c r="F416"/>
    </row>
    <row r="417" spans="1:10" x14ac:dyDescent="0.25">
      <c r="A417" s="184">
        <v>45713</v>
      </c>
      <c r="B417" s="185">
        <v>4524000034179</v>
      </c>
      <c r="C417" s="227"/>
      <c r="D417" s="163">
        <v>5246.2</v>
      </c>
      <c r="E417"/>
      <c r="F417"/>
    </row>
    <row r="418" spans="1:10" x14ac:dyDescent="0.25">
      <c r="A418" s="184">
        <v>45713</v>
      </c>
      <c r="B418" s="185">
        <v>4524000051053</v>
      </c>
      <c r="C418" s="227"/>
      <c r="D418" s="163">
        <v>3374.8</v>
      </c>
      <c r="E418"/>
      <c r="F418"/>
    </row>
    <row r="419" spans="1:10" x14ac:dyDescent="0.25">
      <c r="A419" s="184">
        <v>45713</v>
      </c>
      <c r="B419" s="185">
        <v>4524000056169</v>
      </c>
      <c r="C419" s="227"/>
      <c r="D419" s="163">
        <v>205904.62</v>
      </c>
      <c r="E419"/>
      <c r="F419"/>
    </row>
    <row r="420" spans="1:10" x14ac:dyDescent="0.25">
      <c r="A420" s="184">
        <v>45714</v>
      </c>
      <c r="B420" s="185">
        <v>4524000038103</v>
      </c>
      <c r="C420" s="227"/>
      <c r="D420" s="163">
        <v>18517.95</v>
      </c>
      <c r="E420"/>
      <c r="F420"/>
    </row>
    <row r="421" spans="1:10" x14ac:dyDescent="0.25">
      <c r="A421" s="184">
        <v>45714</v>
      </c>
      <c r="B421" s="185">
        <v>4524000038109</v>
      </c>
      <c r="C421" s="227"/>
      <c r="D421" s="163">
        <v>15530.42</v>
      </c>
      <c r="E421"/>
      <c r="F421"/>
    </row>
    <row r="422" spans="1:10" x14ac:dyDescent="0.25">
      <c r="A422" s="184">
        <v>45714</v>
      </c>
      <c r="B422" s="185">
        <v>4524000038110</v>
      </c>
      <c r="C422" s="227"/>
      <c r="D422" s="163">
        <v>55885.5</v>
      </c>
      <c r="E422"/>
      <c r="F422"/>
    </row>
    <row r="423" spans="1:10" x14ac:dyDescent="0.25">
      <c r="A423" s="184">
        <v>45714</v>
      </c>
      <c r="B423" s="185">
        <v>4524000056364</v>
      </c>
      <c r="C423" s="227"/>
      <c r="D423" s="163">
        <v>6500</v>
      </c>
      <c r="E423"/>
      <c r="F423"/>
    </row>
    <row r="424" spans="1:10" x14ac:dyDescent="0.25">
      <c r="A424" s="184">
        <v>45716</v>
      </c>
      <c r="B424" s="185">
        <v>4524000034685</v>
      </c>
      <c r="C424" s="227"/>
      <c r="D424" s="163">
        <v>21274.799999999999</v>
      </c>
      <c r="E424"/>
      <c r="F424"/>
    </row>
    <row r="425" spans="1:10" x14ac:dyDescent="0.25">
      <c r="A425" s="184">
        <v>45716</v>
      </c>
      <c r="B425" s="185">
        <v>4524000034686</v>
      </c>
      <c r="C425" s="227"/>
      <c r="D425" s="163">
        <v>9478808.1600000001</v>
      </c>
      <c r="E425"/>
      <c r="F425"/>
      <c r="G425"/>
      <c r="H425"/>
      <c r="I425"/>
      <c r="J425"/>
    </row>
    <row r="426" spans="1:10" ht="15" customHeight="1" x14ac:dyDescent="0.25">
      <c r="A426" s="184">
        <v>45716</v>
      </c>
      <c r="B426" s="185">
        <v>4524000057516</v>
      </c>
      <c r="C426" s="227"/>
      <c r="D426" s="163">
        <v>405749</v>
      </c>
      <c r="E426"/>
      <c r="F426"/>
      <c r="G426"/>
      <c r="H426"/>
      <c r="I426"/>
      <c r="J426"/>
    </row>
    <row r="427" spans="1:10" ht="15" customHeight="1" x14ac:dyDescent="0.25">
      <c r="A427" s="184">
        <v>45716</v>
      </c>
      <c r="B427" s="185">
        <v>4524000058242</v>
      </c>
      <c r="C427" s="227"/>
      <c r="D427" s="163">
        <v>36385.800000000003</v>
      </c>
      <c r="E427"/>
      <c r="F427"/>
      <c r="G427"/>
      <c r="H427"/>
      <c r="I427"/>
      <c r="J427"/>
    </row>
    <row r="428" spans="1:10" ht="15" customHeight="1" thickBot="1" x14ac:dyDescent="0.3">
      <c r="A428" s="228" t="s">
        <v>31</v>
      </c>
      <c r="B428" s="228"/>
      <c r="C428" s="228"/>
      <c r="D428" s="186">
        <f>SUM(D368:D427)</f>
        <v>35339675.170000002</v>
      </c>
      <c r="E428"/>
      <c r="F428"/>
      <c r="G428"/>
      <c r="H428"/>
      <c r="I428"/>
      <c r="J428"/>
    </row>
    <row r="429" spans="1:10" ht="15" customHeight="1" thickTop="1" x14ac:dyDescent="0.25">
      <c r="A429" s="169"/>
      <c r="B429" s="169"/>
      <c r="C429" s="169"/>
      <c r="D429" s="169"/>
      <c r="E429"/>
      <c r="F429"/>
      <c r="G429"/>
      <c r="H429"/>
      <c r="I429"/>
      <c r="J429"/>
    </row>
    <row r="430" spans="1:10" ht="15" customHeight="1" x14ac:dyDescent="0.25">
      <c r="A430" s="11"/>
      <c r="B430" s="187"/>
      <c r="C430" s="188"/>
      <c r="D430" s="189"/>
      <c r="E430"/>
      <c r="F430"/>
      <c r="G430"/>
      <c r="H430"/>
      <c r="I430"/>
      <c r="J430"/>
    </row>
    <row r="431" spans="1:10" ht="16.5" thickBot="1" x14ac:dyDescent="0.3">
      <c r="A431" s="221" t="s">
        <v>35</v>
      </c>
      <c r="B431" s="221"/>
      <c r="C431" s="221"/>
      <c r="D431" s="221"/>
      <c r="E431"/>
      <c r="F431"/>
      <c r="G431"/>
      <c r="H431"/>
      <c r="I431"/>
      <c r="J431"/>
    </row>
    <row r="432" spans="1:10" ht="15" customHeight="1" thickBot="1" x14ac:dyDescent="0.3">
      <c r="A432" s="45" t="s">
        <v>6</v>
      </c>
      <c r="B432" s="159" t="s">
        <v>0</v>
      </c>
      <c r="C432" s="160" t="s">
        <v>7</v>
      </c>
      <c r="D432" s="161" t="s">
        <v>16</v>
      </c>
      <c r="E432"/>
      <c r="F432"/>
      <c r="G432"/>
      <c r="H432"/>
      <c r="I432"/>
      <c r="J432"/>
    </row>
    <row r="433" spans="1:10" ht="29.25" x14ac:dyDescent="0.25">
      <c r="A433" s="38">
        <v>45716</v>
      </c>
      <c r="B433" s="39" t="s">
        <v>315</v>
      </c>
      <c r="C433" s="37" t="s">
        <v>24</v>
      </c>
      <c r="D433" s="40">
        <v>109780</v>
      </c>
      <c r="E433"/>
      <c r="F433"/>
      <c r="G433"/>
      <c r="H433"/>
      <c r="I433"/>
      <c r="J433"/>
    </row>
    <row r="434" spans="1:10" ht="29.25" x14ac:dyDescent="0.25">
      <c r="A434" s="38">
        <v>45716</v>
      </c>
      <c r="B434" s="39" t="s">
        <v>316</v>
      </c>
      <c r="C434" s="37" t="s">
        <v>19</v>
      </c>
      <c r="D434" s="40">
        <v>1868</v>
      </c>
      <c r="E434"/>
      <c r="F434"/>
      <c r="G434"/>
      <c r="H434"/>
      <c r="I434"/>
      <c r="J434"/>
    </row>
    <row r="435" spans="1:10" ht="16.5" thickBot="1" x14ac:dyDescent="0.3">
      <c r="A435" s="222" t="s">
        <v>36</v>
      </c>
      <c r="B435" s="222"/>
      <c r="C435" s="222"/>
      <c r="D435" s="190">
        <f>SUM(D433:D434)</f>
        <v>111648</v>
      </c>
      <c r="E435"/>
      <c r="F435"/>
      <c r="G435"/>
      <c r="H435"/>
      <c r="I435"/>
      <c r="J435"/>
    </row>
    <row r="436" spans="1:10" ht="15" customHeight="1" thickTop="1" x14ac:dyDescent="0.25">
      <c r="A436" s="191"/>
      <c r="B436" s="191"/>
      <c r="C436" s="191"/>
      <c r="D436" s="192"/>
      <c r="E436"/>
      <c r="F436"/>
      <c r="G436"/>
      <c r="H436"/>
      <c r="I436"/>
      <c r="J436"/>
    </row>
    <row r="437" spans="1:10" ht="15" customHeight="1" x14ac:dyDescent="0.25">
      <c r="A437" s="191"/>
      <c r="B437" s="191"/>
      <c r="C437" s="191"/>
      <c r="D437" s="192"/>
      <c r="E437"/>
      <c r="F437"/>
      <c r="G437"/>
      <c r="H437"/>
      <c r="I437"/>
      <c r="J437"/>
    </row>
    <row r="438" spans="1:10" ht="16.5" thickBot="1" x14ac:dyDescent="0.3">
      <c r="A438" s="221" t="s">
        <v>33</v>
      </c>
      <c r="B438" s="221"/>
      <c r="C438" s="221"/>
      <c r="D438" s="221"/>
      <c r="E438"/>
      <c r="F438"/>
      <c r="G438"/>
      <c r="H438"/>
      <c r="I438"/>
      <c r="J438"/>
    </row>
    <row r="439" spans="1:10" ht="15" customHeight="1" thickBot="1" x14ac:dyDescent="0.3">
      <c r="A439" s="193" t="s">
        <v>317</v>
      </c>
      <c r="B439" s="194" t="s">
        <v>6</v>
      </c>
      <c r="C439" s="194" t="s">
        <v>318</v>
      </c>
      <c r="D439" s="195" t="s">
        <v>8</v>
      </c>
      <c r="E439" s="196" t="s">
        <v>1</v>
      </c>
      <c r="F439"/>
      <c r="G439"/>
      <c r="H439"/>
      <c r="I439"/>
      <c r="J439"/>
    </row>
    <row r="440" spans="1:10" ht="15.75" x14ac:dyDescent="0.25">
      <c r="A440" s="41">
        <v>266554</v>
      </c>
      <c r="B440" s="42">
        <v>45698</v>
      </c>
      <c r="C440" s="43" t="s">
        <v>319</v>
      </c>
      <c r="D440" s="197" t="s">
        <v>44</v>
      </c>
      <c r="E440" s="44">
        <v>19607.29</v>
      </c>
      <c r="F440"/>
      <c r="G440"/>
      <c r="H440"/>
      <c r="I440"/>
      <c r="J440"/>
    </row>
    <row r="441" spans="1:10" ht="15" customHeight="1" x14ac:dyDescent="0.25">
      <c r="A441" s="41">
        <v>266560</v>
      </c>
      <c r="B441" s="42">
        <v>45698</v>
      </c>
      <c r="C441" s="43" t="s">
        <v>320</v>
      </c>
      <c r="D441" s="197" t="s">
        <v>44</v>
      </c>
      <c r="E441" s="44">
        <v>33310.1</v>
      </c>
      <c r="F441"/>
      <c r="G441"/>
      <c r="H441"/>
      <c r="I441"/>
      <c r="J441"/>
    </row>
    <row r="442" spans="1:10" ht="15" customHeight="1" thickBot="1" x14ac:dyDescent="0.3">
      <c r="A442" s="222" t="s">
        <v>36</v>
      </c>
      <c r="B442" s="222"/>
      <c r="C442" s="222"/>
      <c r="D442" s="222"/>
      <c r="E442" s="198">
        <f>SUM(E440:E441)</f>
        <v>52917.39</v>
      </c>
      <c r="F442"/>
      <c r="G442"/>
      <c r="H442"/>
      <c r="I442"/>
      <c r="J442"/>
    </row>
    <row r="443" spans="1:10" ht="16.5" thickTop="1" x14ac:dyDescent="0.25">
      <c r="A443" s="191"/>
      <c r="B443" s="191"/>
      <c r="C443" s="191"/>
      <c r="D443" s="192"/>
      <c r="E443"/>
      <c r="F443"/>
      <c r="G443"/>
      <c r="H443"/>
      <c r="I443"/>
      <c r="J443"/>
    </row>
    <row r="444" spans="1:10" ht="15" customHeight="1" x14ac:dyDescent="0.25">
      <c r="A444" s="191"/>
      <c r="B444" s="191"/>
      <c r="C444" s="191"/>
      <c r="D444" s="192"/>
      <c r="E444"/>
      <c r="F444"/>
      <c r="G444"/>
      <c r="H444"/>
      <c r="I444"/>
      <c r="J444"/>
    </row>
    <row r="445" spans="1:10" ht="15.75" x14ac:dyDescent="0.25">
      <c r="A445" s="221" t="s">
        <v>34</v>
      </c>
      <c r="B445" s="221"/>
      <c r="C445" s="221"/>
      <c r="D445" s="221"/>
      <c r="E445"/>
      <c r="F445"/>
      <c r="G445"/>
      <c r="H445"/>
      <c r="I445"/>
      <c r="J445"/>
    </row>
    <row r="446" spans="1:10" x14ac:dyDescent="0.25">
      <c r="A446" s="212" t="s">
        <v>30</v>
      </c>
      <c r="B446" s="212"/>
      <c r="C446" s="212"/>
      <c r="D446" s="212"/>
      <c r="E446"/>
      <c r="F446"/>
      <c r="G446"/>
      <c r="H446"/>
      <c r="I446"/>
      <c r="J446"/>
    </row>
    <row r="447" spans="1:10" x14ac:dyDescent="0.25">
      <c r="A447" s="212" t="s">
        <v>321</v>
      </c>
      <c r="B447" s="212"/>
      <c r="C447" s="212"/>
      <c r="D447" s="212"/>
      <c r="E447"/>
      <c r="F447"/>
      <c r="G447"/>
      <c r="H447"/>
      <c r="I447"/>
      <c r="J447"/>
    </row>
    <row r="448" spans="1:10" ht="15" customHeight="1" x14ac:dyDescent="0.25">
      <c r="A448" s="213" t="s">
        <v>322</v>
      </c>
      <c r="B448" s="213"/>
      <c r="C448" s="213"/>
      <c r="D448" s="213"/>
      <c r="E448"/>
      <c r="F448"/>
      <c r="G448"/>
      <c r="H448"/>
      <c r="I448"/>
      <c r="J448"/>
    </row>
    <row r="449" spans="1:10" x14ac:dyDescent="0.25">
      <c r="A449" s="199"/>
      <c r="B449" s="199"/>
      <c r="C449" s="199"/>
      <c r="D449" s="199"/>
      <c r="E449"/>
      <c r="F449"/>
      <c r="G449"/>
      <c r="H449"/>
      <c r="I449"/>
      <c r="J449"/>
    </row>
    <row r="450" spans="1:10" x14ac:dyDescent="0.25">
      <c r="A450" s="200" t="s">
        <v>6</v>
      </c>
      <c r="B450" s="200" t="s">
        <v>0</v>
      </c>
      <c r="C450" s="200" t="s">
        <v>323</v>
      </c>
      <c r="D450" s="200" t="s">
        <v>324</v>
      </c>
      <c r="E450"/>
      <c r="F450"/>
      <c r="G450"/>
      <c r="H450"/>
      <c r="I450"/>
      <c r="J450"/>
    </row>
    <row r="451" spans="1:10" ht="15" customHeight="1" x14ac:dyDescent="0.25">
      <c r="A451" s="201"/>
      <c r="B451" s="202"/>
      <c r="C451" s="19"/>
      <c r="D451" s="22"/>
      <c r="E451"/>
      <c r="F451"/>
      <c r="G451"/>
      <c r="H451"/>
      <c r="I451"/>
      <c r="J451"/>
    </row>
    <row r="452" spans="1:10" ht="15" customHeight="1" x14ac:dyDescent="0.25">
      <c r="A452" s="214" t="s">
        <v>31</v>
      </c>
      <c r="B452" s="215"/>
      <c r="C452" s="216"/>
      <c r="D452" s="203">
        <f>SUM(D451:D451)</f>
        <v>0</v>
      </c>
      <c r="E452"/>
      <c r="F452"/>
      <c r="G452"/>
      <c r="H452"/>
      <c r="I452"/>
      <c r="J452"/>
    </row>
    <row r="453" spans="1:10" ht="15" customHeight="1" x14ac:dyDescent="0.25">
      <c r="A453" s="191"/>
      <c r="B453" s="191"/>
      <c r="C453" s="191"/>
      <c r="D453" s="192"/>
      <c r="E453"/>
      <c r="F453"/>
      <c r="G453"/>
      <c r="H453"/>
      <c r="I453"/>
      <c r="J453"/>
    </row>
    <row r="454" spans="1:10" ht="15" customHeight="1" x14ac:dyDescent="0.25">
      <c r="A454" s="191"/>
      <c r="B454" s="191"/>
      <c r="C454" s="191"/>
      <c r="D454" s="192"/>
      <c r="E454"/>
      <c r="F454"/>
      <c r="G454"/>
      <c r="H454"/>
      <c r="I454"/>
      <c r="J454"/>
    </row>
    <row r="455" spans="1:10" ht="16.5" thickBot="1" x14ac:dyDescent="0.3">
      <c r="A455" s="191"/>
      <c r="B455" s="191"/>
      <c r="C455" s="191"/>
      <c r="D455" s="192"/>
      <c r="E455"/>
      <c r="F455"/>
    </row>
    <row r="456" spans="1:10" ht="16.5" thickBot="1" x14ac:dyDescent="0.3">
      <c r="A456" s="217" t="s">
        <v>325</v>
      </c>
      <c r="B456" s="218"/>
      <c r="C456" s="218"/>
      <c r="D456" s="219">
        <f>D349+D363+D428+D435+E442</f>
        <v>120023713.73</v>
      </c>
      <c r="E456" s="220"/>
      <c r="F456"/>
    </row>
    <row r="457" spans="1:10" x14ac:dyDescent="0.25">
      <c r="A457"/>
      <c r="B457"/>
      <c r="C457"/>
      <c r="D457"/>
      <c r="E457"/>
      <c r="F457"/>
    </row>
    <row r="470" spans="1:10" ht="18.75" x14ac:dyDescent="0.3">
      <c r="A470" s="204" t="s">
        <v>326</v>
      </c>
      <c r="B470" s="206" t="s">
        <v>51</v>
      </c>
      <c r="C470" s="204" t="s">
        <v>52</v>
      </c>
      <c r="D470" s="204" t="s">
        <v>53</v>
      </c>
      <c r="E470" s="204" t="s">
        <v>327</v>
      </c>
      <c r="F470" s="204" t="s">
        <v>54</v>
      </c>
    </row>
    <row r="471" spans="1:10" ht="15.75" customHeight="1" x14ac:dyDescent="0.25">
      <c r="A471" s="205" t="s">
        <v>328</v>
      </c>
      <c r="B471" s="207" t="s">
        <v>362</v>
      </c>
      <c r="C471" s="62" t="s">
        <v>368</v>
      </c>
      <c r="D471" s="205" t="s">
        <v>62</v>
      </c>
      <c r="E471" s="205" t="s">
        <v>394</v>
      </c>
      <c r="F471" s="62">
        <v>16693.990000000002</v>
      </c>
      <c r="G471"/>
      <c r="H471"/>
      <c r="I471"/>
      <c r="J471"/>
    </row>
    <row r="472" spans="1:10" ht="15.75" x14ac:dyDescent="0.25">
      <c r="A472" s="205" t="s">
        <v>329</v>
      </c>
      <c r="B472" s="207" t="s">
        <v>363</v>
      </c>
      <c r="C472" s="62" t="s">
        <v>369</v>
      </c>
      <c r="D472" s="205" t="s">
        <v>62</v>
      </c>
      <c r="E472" s="205" t="s">
        <v>394</v>
      </c>
      <c r="F472" s="62">
        <v>9943.33</v>
      </c>
      <c r="G472"/>
      <c r="H472"/>
      <c r="I472"/>
      <c r="J472"/>
    </row>
    <row r="473" spans="1:10" ht="15.75" x14ac:dyDescent="0.25">
      <c r="A473" s="205" t="s">
        <v>330</v>
      </c>
      <c r="B473" s="207" t="s">
        <v>363</v>
      </c>
      <c r="C473" s="62" t="s">
        <v>370</v>
      </c>
      <c r="D473" s="205" t="s">
        <v>64</v>
      </c>
      <c r="E473" s="205" t="s">
        <v>394</v>
      </c>
      <c r="F473" s="62">
        <v>124888.21</v>
      </c>
      <c r="G473"/>
      <c r="H473"/>
      <c r="I473"/>
      <c r="J473"/>
    </row>
    <row r="474" spans="1:10" ht="15.75" customHeight="1" x14ac:dyDescent="0.25">
      <c r="A474" s="205" t="s">
        <v>331</v>
      </c>
      <c r="B474" s="207" t="s">
        <v>364</v>
      </c>
      <c r="C474" s="62" t="s">
        <v>59</v>
      </c>
      <c r="D474" s="205" t="s">
        <v>63</v>
      </c>
      <c r="E474" s="205" t="s">
        <v>394</v>
      </c>
      <c r="F474" s="62">
        <v>50050</v>
      </c>
      <c r="G474"/>
      <c r="H474"/>
      <c r="I474"/>
      <c r="J474"/>
    </row>
    <row r="475" spans="1:10" ht="15.75" customHeight="1" x14ac:dyDescent="0.25">
      <c r="A475" s="205" t="s">
        <v>332</v>
      </c>
      <c r="B475" s="207" t="s">
        <v>364</v>
      </c>
      <c r="C475" s="62" t="s">
        <v>371</v>
      </c>
      <c r="D475" s="205" t="s">
        <v>63</v>
      </c>
      <c r="E475" s="205" t="s">
        <v>394</v>
      </c>
      <c r="F475" s="62">
        <v>13000</v>
      </c>
      <c r="G475"/>
      <c r="H475"/>
      <c r="I475"/>
      <c r="J475"/>
    </row>
    <row r="476" spans="1:10" ht="15.75" x14ac:dyDescent="0.25">
      <c r="A476" s="205" t="s">
        <v>333</v>
      </c>
      <c r="B476" s="207" t="s">
        <v>364</v>
      </c>
      <c r="C476" s="62" t="s">
        <v>55</v>
      </c>
      <c r="D476" s="205" t="s">
        <v>61</v>
      </c>
      <c r="E476" s="205" t="s">
        <v>394</v>
      </c>
      <c r="F476" s="62">
        <v>15000</v>
      </c>
      <c r="G476"/>
      <c r="H476"/>
      <c r="I476"/>
      <c r="J476"/>
    </row>
    <row r="477" spans="1:10" ht="15.75" customHeight="1" x14ac:dyDescent="0.25">
      <c r="A477" s="205" t="s">
        <v>334</v>
      </c>
      <c r="B477" s="207" t="s">
        <v>364</v>
      </c>
      <c r="C477" s="62" t="s">
        <v>372</v>
      </c>
      <c r="D477" s="205" t="s">
        <v>62</v>
      </c>
      <c r="E477" s="205" t="s">
        <v>394</v>
      </c>
      <c r="F477" s="62">
        <v>15306.95</v>
      </c>
      <c r="G477"/>
      <c r="H477"/>
      <c r="I477"/>
      <c r="J477"/>
    </row>
    <row r="478" spans="1:10" ht="15.75" customHeight="1" x14ac:dyDescent="0.25">
      <c r="A478" s="205" t="s">
        <v>335</v>
      </c>
      <c r="B478" s="207" t="s">
        <v>364</v>
      </c>
      <c r="C478" s="62" t="s">
        <v>57</v>
      </c>
      <c r="D478" s="205" t="s">
        <v>62</v>
      </c>
      <c r="E478" s="205" t="s">
        <v>394</v>
      </c>
      <c r="F478" s="62">
        <v>136000</v>
      </c>
      <c r="G478"/>
      <c r="H478"/>
      <c r="I478"/>
      <c r="J478"/>
    </row>
    <row r="479" spans="1:10" ht="15.75" customHeight="1" x14ac:dyDescent="0.25">
      <c r="A479" s="205" t="s">
        <v>336</v>
      </c>
      <c r="B479" s="207" t="s">
        <v>364</v>
      </c>
      <c r="C479" s="62" t="s">
        <v>373</v>
      </c>
      <c r="D479" s="205" t="s">
        <v>64</v>
      </c>
      <c r="E479" s="205" t="s">
        <v>394</v>
      </c>
      <c r="F479" s="62">
        <v>69974.25</v>
      </c>
      <c r="G479"/>
      <c r="H479"/>
      <c r="I479"/>
      <c r="J479"/>
    </row>
    <row r="480" spans="1:10" ht="15.75" x14ac:dyDescent="0.25">
      <c r="A480" s="205" t="s">
        <v>337</v>
      </c>
      <c r="B480" s="207" t="s">
        <v>364</v>
      </c>
      <c r="C480" s="62" t="s">
        <v>374</v>
      </c>
      <c r="D480" s="205" t="s">
        <v>64</v>
      </c>
      <c r="E480" s="205" t="s">
        <v>394</v>
      </c>
      <c r="F480" s="62">
        <v>69974.25</v>
      </c>
      <c r="G480"/>
      <c r="H480"/>
      <c r="I480"/>
      <c r="J480"/>
    </row>
    <row r="481" spans="1:10" ht="15.75" x14ac:dyDescent="0.25">
      <c r="A481" s="205" t="s">
        <v>338</v>
      </c>
      <c r="B481" s="207" t="s">
        <v>364</v>
      </c>
      <c r="C481" s="62" t="s">
        <v>370</v>
      </c>
      <c r="D481" s="205" t="s">
        <v>64</v>
      </c>
      <c r="E481" s="205" t="s">
        <v>394</v>
      </c>
      <c r="F481" s="62">
        <v>31476.98</v>
      </c>
      <c r="G481"/>
      <c r="H481"/>
      <c r="I481"/>
      <c r="J481"/>
    </row>
    <row r="482" spans="1:10" ht="15.75" customHeight="1" x14ac:dyDescent="0.25">
      <c r="A482" s="205" t="s">
        <v>339</v>
      </c>
      <c r="B482" s="207" t="s">
        <v>365</v>
      </c>
      <c r="C482" s="62" t="s">
        <v>375</v>
      </c>
      <c r="D482" s="205" t="s">
        <v>44</v>
      </c>
      <c r="E482" s="205" t="s">
        <v>394</v>
      </c>
      <c r="F482" s="62">
        <v>19988.75</v>
      </c>
      <c r="G482"/>
      <c r="H482"/>
      <c r="I482"/>
      <c r="J482"/>
    </row>
    <row r="483" spans="1:10" ht="15.75" customHeight="1" x14ac:dyDescent="0.25">
      <c r="A483" s="205" t="s">
        <v>340</v>
      </c>
      <c r="B483" s="207" t="s">
        <v>365</v>
      </c>
      <c r="C483" s="62" t="s">
        <v>376</v>
      </c>
      <c r="D483" s="205" t="s">
        <v>44</v>
      </c>
      <c r="E483" s="205" t="s">
        <v>394</v>
      </c>
      <c r="F483" s="62">
        <v>45652.5</v>
      </c>
      <c r="G483"/>
      <c r="H483"/>
      <c r="I483"/>
      <c r="J483"/>
    </row>
    <row r="484" spans="1:10" ht="15.75" customHeight="1" x14ac:dyDescent="0.25">
      <c r="A484" s="205" t="s">
        <v>341</v>
      </c>
      <c r="B484" s="207" t="s">
        <v>365</v>
      </c>
      <c r="C484" s="62" t="s">
        <v>377</v>
      </c>
      <c r="D484" s="205" t="s">
        <v>44</v>
      </c>
      <c r="E484" s="205" t="s">
        <v>394</v>
      </c>
      <c r="F484" s="62">
        <v>117969.38</v>
      </c>
      <c r="G484"/>
      <c r="H484"/>
      <c r="I484"/>
      <c r="J484"/>
    </row>
    <row r="485" spans="1:10" ht="15.75" customHeight="1" x14ac:dyDescent="0.25">
      <c r="A485" s="205" t="s">
        <v>342</v>
      </c>
      <c r="B485" s="207" t="s">
        <v>365</v>
      </c>
      <c r="C485" s="62" t="s">
        <v>378</v>
      </c>
      <c r="D485" s="205" t="s">
        <v>44</v>
      </c>
      <c r="E485" s="205" t="s">
        <v>394</v>
      </c>
      <c r="F485" s="62">
        <v>251498.11</v>
      </c>
      <c r="G485"/>
      <c r="H485"/>
      <c r="I485"/>
      <c r="J485"/>
    </row>
    <row r="486" spans="1:10" ht="15.75" customHeight="1" x14ac:dyDescent="0.25">
      <c r="A486" s="205" t="s">
        <v>343</v>
      </c>
      <c r="B486" s="207" t="s">
        <v>365</v>
      </c>
      <c r="C486" s="62" t="s">
        <v>379</v>
      </c>
      <c r="D486" s="205" t="s">
        <v>44</v>
      </c>
      <c r="E486" s="205" t="s">
        <v>394</v>
      </c>
      <c r="F486" s="62">
        <v>69665.33</v>
      </c>
      <c r="G486"/>
      <c r="H486"/>
      <c r="I486"/>
      <c r="J486"/>
    </row>
    <row r="487" spans="1:10" ht="15.75" customHeight="1" x14ac:dyDescent="0.25">
      <c r="A487" s="205" t="s">
        <v>344</v>
      </c>
      <c r="B487" s="207" t="s">
        <v>365</v>
      </c>
      <c r="C487" s="62" t="s">
        <v>380</v>
      </c>
      <c r="D487" s="205" t="s">
        <v>44</v>
      </c>
      <c r="E487" s="205" t="s">
        <v>394</v>
      </c>
      <c r="F487" s="62">
        <v>62644.22</v>
      </c>
      <c r="G487"/>
      <c r="H487"/>
      <c r="I487"/>
      <c r="J487"/>
    </row>
    <row r="488" spans="1:10" ht="15.75" customHeight="1" x14ac:dyDescent="0.25">
      <c r="A488" s="205" t="s">
        <v>345</v>
      </c>
      <c r="B488" s="207" t="s">
        <v>365</v>
      </c>
      <c r="C488" s="62" t="s">
        <v>381</v>
      </c>
      <c r="D488" s="205" t="s">
        <v>44</v>
      </c>
      <c r="E488" s="205" t="s">
        <v>394</v>
      </c>
      <c r="F488" s="62">
        <v>117643.83</v>
      </c>
      <c r="G488"/>
      <c r="H488"/>
      <c r="I488"/>
      <c r="J488"/>
    </row>
    <row r="489" spans="1:10" ht="15.75" x14ac:dyDescent="0.25">
      <c r="A489" s="205" t="s">
        <v>346</v>
      </c>
      <c r="B489" s="207" t="s">
        <v>365</v>
      </c>
      <c r="C489" s="62" t="s">
        <v>60</v>
      </c>
      <c r="D489" s="205" t="s">
        <v>44</v>
      </c>
      <c r="E489" s="205" t="s">
        <v>394</v>
      </c>
      <c r="F489" s="62">
        <v>0</v>
      </c>
      <c r="G489"/>
      <c r="H489"/>
      <c r="I489"/>
      <c r="J489"/>
    </row>
    <row r="490" spans="1:10" ht="15.75" x14ac:dyDescent="0.25">
      <c r="A490" s="205" t="s">
        <v>347</v>
      </c>
      <c r="B490" s="207" t="s">
        <v>365</v>
      </c>
      <c r="C490" s="62" t="s">
        <v>382</v>
      </c>
      <c r="D490" s="205" t="s">
        <v>44</v>
      </c>
      <c r="E490" s="205" t="s">
        <v>394</v>
      </c>
      <c r="F490" s="62">
        <v>65237.47</v>
      </c>
      <c r="G490"/>
      <c r="H490"/>
      <c r="I490"/>
      <c r="J490"/>
    </row>
    <row r="491" spans="1:10" ht="15.75" customHeight="1" x14ac:dyDescent="0.25">
      <c r="A491" s="205" t="s">
        <v>348</v>
      </c>
      <c r="B491" s="207" t="s">
        <v>365</v>
      </c>
      <c r="C491" s="62" t="s">
        <v>383</v>
      </c>
      <c r="D491" s="205" t="s">
        <v>44</v>
      </c>
      <c r="E491" s="205" t="s">
        <v>394</v>
      </c>
      <c r="F491" s="62">
        <v>218696.21</v>
      </c>
      <c r="G491"/>
      <c r="H491"/>
      <c r="I491"/>
      <c r="J491"/>
    </row>
    <row r="492" spans="1:10" ht="15.75" x14ac:dyDescent="0.25">
      <c r="A492" s="205" t="s">
        <v>349</v>
      </c>
      <c r="B492" s="207" t="s">
        <v>365</v>
      </c>
      <c r="C492" s="62" t="s">
        <v>384</v>
      </c>
      <c r="D492" s="205" t="s">
        <v>44</v>
      </c>
      <c r="E492" s="205" t="s">
        <v>394</v>
      </c>
      <c r="F492" s="62">
        <v>89333.9</v>
      </c>
      <c r="G492"/>
      <c r="H492"/>
      <c r="I492"/>
      <c r="J492"/>
    </row>
    <row r="493" spans="1:10" ht="15.75" customHeight="1" x14ac:dyDescent="0.25">
      <c r="A493" s="205" t="s">
        <v>350</v>
      </c>
      <c r="B493" s="207" t="s">
        <v>365</v>
      </c>
      <c r="C493" s="62" t="s">
        <v>385</v>
      </c>
      <c r="D493" s="205" t="s">
        <v>44</v>
      </c>
      <c r="E493" s="205" t="s">
        <v>394</v>
      </c>
      <c r="F493" s="62">
        <v>89537.35</v>
      </c>
      <c r="G493"/>
      <c r="H493"/>
      <c r="I493"/>
      <c r="J493"/>
    </row>
    <row r="494" spans="1:10" ht="15.75" customHeight="1" x14ac:dyDescent="0.25">
      <c r="A494" s="205" t="s">
        <v>351</v>
      </c>
      <c r="B494" s="207" t="s">
        <v>365</v>
      </c>
      <c r="C494" s="62" t="s">
        <v>386</v>
      </c>
      <c r="D494" s="205" t="s">
        <v>44</v>
      </c>
      <c r="E494" s="205" t="s">
        <v>394</v>
      </c>
      <c r="F494" s="62">
        <v>36419.43</v>
      </c>
      <c r="G494"/>
      <c r="H494"/>
      <c r="I494"/>
      <c r="J494"/>
    </row>
    <row r="495" spans="1:10" ht="15.75" x14ac:dyDescent="0.25">
      <c r="A495" s="205" t="s">
        <v>352</v>
      </c>
      <c r="B495" s="207" t="s">
        <v>365</v>
      </c>
      <c r="C495" s="62" t="s">
        <v>60</v>
      </c>
      <c r="D495" s="205" t="s">
        <v>44</v>
      </c>
      <c r="E495" s="205" t="s">
        <v>394</v>
      </c>
      <c r="F495" s="62">
        <v>0</v>
      </c>
      <c r="G495"/>
      <c r="H495"/>
      <c r="I495"/>
      <c r="J495"/>
    </row>
    <row r="496" spans="1:10" ht="15.75" x14ac:dyDescent="0.25">
      <c r="A496" s="205" t="s">
        <v>353</v>
      </c>
      <c r="B496" s="207" t="s">
        <v>365</v>
      </c>
      <c r="C496" s="62" t="s">
        <v>387</v>
      </c>
      <c r="D496" s="205" t="s">
        <v>44</v>
      </c>
      <c r="E496" s="205" t="s">
        <v>394</v>
      </c>
      <c r="F496" s="62">
        <v>88594.65</v>
      </c>
      <c r="G496"/>
      <c r="H496"/>
      <c r="I496"/>
      <c r="J496"/>
    </row>
    <row r="497" spans="1:10" ht="15.75" customHeight="1" x14ac:dyDescent="0.25">
      <c r="A497" s="205" t="s">
        <v>354</v>
      </c>
      <c r="B497" s="207" t="s">
        <v>365</v>
      </c>
      <c r="C497" s="62" t="s">
        <v>388</v>
      </c>
      <c r="D497" s="205" t="s">
        <v>44</v>
      </c>
      <c r="E497" s="205" t="s">
        <v>394</v>
      </c>
      <c r="F497" s="62">
        <v>93697.52</v>
      </c>
      <c r="G497"/>
      <c r="H497"/>
      <c r="I497"/>
      <c r="J497"/>
    </row>
    <row r="498" spans="1:10" ht="15.75" x14ac:dyDescent="0.25">
      <c r="A498" s="205" t="s">
        <v>355</v>
      </c>
      <c r="B498" s="207" t="s">
        <v>365</v>
      </c>
      <c r="C498" s="62" t="s">
        <v>389</v>
      </c>
      <c r="D498" s="205" t="s">
        <v>44</v>
      </c>
      <c r="E498" s="205" t="s">
        <v>394</v>
      </c>
      <c r="F498" s="62">
        <v>34872.870000000003</v>
      </c>
      <c r="G498"/>
      <c r="H498"/>
      <c r="I498"/>
      <c r="J498"/>
    </row>
    <row r="499" spans="1:10" ht="15.75" x14ac:dyDescent="0.25">
      <c r="A499" s="205" t="s">
        <v>356</v>
      </c>
      <c r="B499" s="207" t="s">
        <v>365</v>
      </c>
      <c r="C499" s="62" t="s">
        <v>390</v>
      </c>
      <c r="D499" s="205" t="s">
        <v>44</v>
      </c>
      <c r="E499" s="205" t="s">
        <v>394</v>
      </c>
      <c r="F499" s="62">
        <v>23026.65</v>
      </c>
      <c r="G499"/>
      <c r="H499"/>
      <c r="I499"/>
      <c r="J499"/>
    </row>
    <row r="500" spans="1:10" ht="15.75" x14ac:dyDescent="0.25">
      <c r="A500" s="205" t="s">
        <v>357</v>
      </c>
      <c r="B500" s="207" t="s">
        <v>366</v>
      </c>
      <c r="C500" s="62" t="s">
        <v>391</v>
      </c>
      <c r="D500" s="205" t="s">
        <v>44</v>
      </c>
      <c r="E500" s="205" t="s">
        <v>394</v>
      </c>
      <c r="F500" s="62">
        <v>16207.12</v>
      </c>
      <c r="G500"/>
      <c r="H500"/>
      <c r="I500"/>
      <c r="J500"/>
    </row>
    <row r="501" spans="1:10" ht="15.75" x14ac:dyDescent="0.25">
      <c r="A501" s="205" t="s">
        <v>358</v>
      </c>
      <c r="B501" s="207" t="s">
        <v>366</v>
      </c>
      <c r="C501" s="62" t="s">
        <v>392</v>
      </c>
      <c r="D501" s="205" t="s">
        <v>44</v>
      </c>
      <c r="E501" s="205" t="s">
        <v>394</v>
      </c>
      <c r="F501" s="62">
        <v>19988.75</v>
      </c>
      <c r="G501"/>
      <c r="H501"/>
      <c r="I501"/>
      <c r="J501"/>
    </row>
    <row r="502" spans="1:10" ht="15.75" customHeight="1" x14ac:dyDescent="0.25">
      <c r="A502" s="205" t="s">
        <v>359</v>
      </c>
      <c r="B502" s="207" t="s">
        <v>366</v>
      </c>
      <c r="C502" s="62" t="s">
        <v>56</v>
      </c>
      <c r="D502" s="205" t="s">
        <v>62</v>
      </c>
      <c r="E502" s="205" t="s">
        <v>394</v>
      </c>
      <c r="F502" s="62">
        <v>147556</v>
      </c>
      <c r="G502"/>
      <c r="H502"/>
      <c r="I502"/>
      <c r="J502"/>
    </row>
    <row r="503" spans="1:10" ht="15.75" customHeight="1" x14ac:dyDescent="0.25">
      <c r="A503" s="205" t="s">
        <v>360</v>
      </c>
      <c r="B503" s="207" t="s">
        <v>367</v>
      </c>
      <c r="C503" s="62" t="s">
        <v>393</v>
      </c>
      <c r="D503" s="205" t="s">
        <v>44</v>
      </c>
      <c r="E503" s="205" t="s">
        <v>394</v>
      </c>
      <c r="F503" s="62">
        <v>275200.42</v>
      </c>
      <c r="G503"/>
      <c r="H503"/>
      <c r="I503"/>
      <c r="J503"/>
    </row>
    <row r="504" spans="1:10" ht="15.75" x14ac:dyDescent="0.25">
      <c r="A504" s="205" t="s">
        <v>361</v>
      </c>
      <c r="B504" s="207" t="s">
        <v>367</v>
      </c>
      <c r="C504" s="62" t="s">
        <v>58</v>
      </c>
      <c r="D504" s="205" t="s">
        <v>62</v>
      </c>
      <c r="E504" s="205" t="s">
        <v>394</v>
      </c>
      <c r="F504" s="62">
        <v>127199.89</v>
      </c>
      <c r="G504"/>
      <c r="H504"/>
      <c r="I504"/>
      <c r="J504"/>
    </row>
    <row r="505" spans="1:10" ht="15.75" x14ac:dyDescent="0.25">
      <c r="A505" s="208" t="s">
        <v>395</v>
      </c>
      <c r="B505" s="209"/>
      <c r="C505" s="209"/>
      <c r="D505" s="210"/>
      <c r="E505" s="211">
        <v>2562938.31</v>
      </c>
      <c r="F505" s="211"/>
      <c r="G505"/>
      <c r="H505"/>
      <c r="I505"/>
      <c r="J505"/>
    </row>
    <row r="506" spans="1:10" x14ac:dyDescent="0.25">
      <c r="A506"/>
      <c r="B506"/>
      <c r="C506"/>
      <c r="D506"/>
      <c r="E506"/>
    </row>
  </sheetData>
  <mergeCells count="40">
    <mergeCell ref="C12:G12"/>
    <mergeCell ref="C18:D18"/>
    <mergeCell ref="E121:E122"/>
    <mergeCell ref="C127:E127"/>
    <mergeCell ref="A142:D142"/>
    <mergeCell ref="B56:G56"/>
    <mergeCell ref="C57:G57"/>
    <mergeCell ref="C61:D61"/>
    <mergeCell ref="D64:E64"/>
    <mergeCell ref="C77:F77"/>
    <mergeCell ref="C21:G21"/>
    <mergeCell ref="C110:E110"/>
    <mergeCell ref="C112:F112"/>
    <mergeCell ref="E114:E116"/>
    <mergeCell ref="C119:F119"/>
    <mergeCell ref="C33:D33"/>
    <mergeCell ref="C36:G36"/>
    <mergeCell ref="C43:D43"/>
    <mergeCell ref="C46:G46"/>
    <mergeCell ref="C50:D50"/>
    <mergeCell ref="C52:G52"/>
    <mergeCell ref="C55:D55"/>
    <mergeCell ref="A351:D351"/>
    <mergeCell ref="C353:C362"/>
    <mergeCell ref="A366:D366"/>
    <mergeCell ref="C368:C427"/>
    <mergeCell ref="A428:C428"/>
    <mergeCell ref="A431:D431"/>
    <mergeCell ref="A435:C435"/>
    <mergeCell ref="A438:D438"/>
    <mergeCell ref="A442:D442"/>
    <mergeCell ref="A445:D445"/>
    <mergeCell ref="A505:D505"/>
    <mergeCell ref="E505:F505"/>
    <mergeCell ref="A446:D446"/>
    <mergeCell ref="A447:D447"/>
    <mergeCell ref="A448:D448"/>
    <mergeCell ref="A452:C452"/>
    <mergeCell ref="A456:C456"/>
    <mergeCell ref="D456:E456"/>
  </mergeCells>
  <pageMargins left="0.23622047244094491" right="0.23622047244094491" top="0.74803149606299213" bottom="0.74803149606299213" header="0.31496062992125984" footer="0.31496062992125984"/>
  <pageSetup scale="47" fitToHeight="0" orientation="portrait" r:id="rId1"/>
  <rowBreaks count="4" manualBreakCount="4">
    <brk id="67" max="7" man="1"/>
    <brk id="128" max="7" man="1"/>
    <brk id="385" max="7" man="1"/>
    <brk id="45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CD10-22E0-4FE6-A443-E06054F50E73}">
  <dimension ref="C1:T85"/>
  <sheetViews>
    <sheetView showGridLines="0" tabSelected="1" view="pageBreakPreview" topLeftCell="C1" zoomScale="85" zoomScaleNormal="85" zoomScaleSheetLayoutView="85" workbookViewId="0">
      <pane xSplit="1" topLeftCell="D1" activePane="topRight" state="frozen"/>
      <selection activeCell="C1" sqref="C1"/>
      <selection pane="topRight" activeCell="P82" sqref="P82"/>
    </sheetView>
  </sheetViews>
  <sheetFormatPr baseColWidth="10" defaultColWidth="11.42578125" defaultRowHeight="21" x14ac:dyDescent="0.35"/>
  <cols>
    <col min="1" max="2" width="0" hidden="1" customWidth="1"/>
    <col min="3" max="3" width="65.7109375" style="250" customWidth="1"/>
    <col min="4" max="4" width="33.7109375" style="249" bestFit="1" customWidth="1"/>
    <col min="5" max="5" width="25.7109375" style="51" bestFit="1" customWidth="1"/>
    <col min="6" max="6" width="25.28515625" style="51" customWidth="1"/>
    <col min="7" max="7" width="16.42578125" style="51" bestFit="1" customWidth="1"/>
    <col min="8" max="8" width="14.7109375" style="51" customWidth="1"/>
    <col min="9" max="9" width="15.140625" style="51" customWidth="1"/>
    <col min="10" max="10" width="15.7109375" style="248" customWidth="1"/>
    <col min="11" max="11" width="15" style="51" customWidth="1"/>
    <col min="12" max="12" width="15.5703125" style="51" customWidth="1"/>
    <col min="13" max="13" width="14.42578125" style="51" customWidth="1"/>
    <col min="14" max="14" width="14.5703125" style="51" customWidth="1"/>
    <col min="15" max="15" width="13.28515625" style="51" customWidth="1"/>
    <col min="16" max="17" width="14.42578125" style="247" bestFit="1" customWidth="1"/>
    <col min="18" max="18" width="18.85546875" style="247" bestFit="1" customWidth="1"/>
    <col min="19" max="19" width="1.7109375" style="247" customWidth="1"/>
    <col min="20" max="20" width="12.5703125" bestFit="1" customWidth="1"/>
  </cols>
  <sheetData>
    <row r="1" spans="3:20" ht="28.5" customHeight="1" x14ac:dyDescent="0.25">
      <c r="C1" s="306" t="s">
        <v>492</v>
      </c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4"/>
    </row>
    <row r="2" spans="3:20" ht="21.75" customHeight="1" x14ac:dyDescent="0.25">
      <c r="C2" s="300" t="s">
        <v>491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8"/>
    </row>
    <row r="3" spans="3:20" ht="15" customHeight="1" x14ac:dyDescent="0.25">
      <c r="C3" s="303">
        <v>2025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1"/>
    </row>
    <row r="4" spans="3:20" ht="27" customHeight="1" x14ac:dyDescent="0.25">
      <c r="C4" s="300" t="s">
        <v>490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8"/>
    </row>
    <row r="5" spans="3:20" ht="21.75" customHeight="1" x14ac:dyDescent="0.25">
      <c r="C5" s="299" t="s">
        <v>489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8"/>
    </row>
    <row r="6" spans="3:20" ht="9.75" customHeight="1" x14ac:dyDescent="0.35"/>
    <row r="7" spans="3:20" s="283" customFormat="1" ht="25.5" customHeight="1" x14ac:dyDescent="0.25">
      <c r="C7" s="291" t="s">
        <v>488</v>
      </c>
      <c r="D7" s="297" t="s">
        <v>487</v>
      </c>
      <c r="E7" s="296" t="s">
        <v>486</v>
      </c>
      <c r="F7" s="295" t="s">
        <v>485</v>
      </c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3"/>
      <c r="S7" s="292"/>
    </row>
    <row r="8" spans="3:20" s="283" customFormat="1" x14ac:dyDescent="0.35">
      <c r="C8" s="291"/>
      <c r="D8" s="290"/>
      <c r="E8" s="289"/>
      <c r="F8" s="287" t="s">
        <v>484</v>
      </c>
      <c r="G8" s="287" t="s">
        <v>483</v>
      </c>
      <c r="H8" s="287" t="s">
        <v>482</v>
      </c>
      <c r="I8" s="287" t="s">
        <v>481</v>
      </c>
      <c r="J8" s="288" t="s">
        <v>480</v>
      </c>
      <c r="K8" s="287" t="s">
        <v>479</v>
      </c>
      <c r="L8" s="286" t="s">
        <v>478</v>
      </c>
      <c r="M8" s="287" t="s">
        <v>477</v>
      </c>
      <c r="N8" s="287" t="s">
        <v>476</v>
      </c>
      <c r="O8" s="287" t="s">
        <v>475</v>
      </c>
      <c r="P8" s="287" t="s">
        <v>474</v>
      </c>
      <c r="Q8" s="286" t="s">
        <v>473</v>
      </c>
      <c r="R8" s="285" t="s">
        <v>472</v>
      </c>
      <c r="S8" s="284"/>
    </row>
    <row r="9" spans="3:20" s="51" customFormat="1" x14ac:dyDescent="0.35">
      <c r="C9" s="274" t="s">
        <v>471</v>
      </c>
      <c r="D9" s="282"/>
      <c r="E9" s="281"/>
      <c r="F9" s="281"/>
      <c r="G9" s="281"/>
      <c r="H9" s="281"/>
      <c r="I9" s="281"/>
      <c r="J9" s="275"/>
      <c r="K9" s="281"/>
      <c r="L9" s="281"/>
      <c r="M9" s="281"/>
      <c r="N9" s="281"/>
      <c r="O9" s="281"/>
      <c r="P9" s="281"/>
      <c r="Q9" s="281"/>
      <c r="R9" s="280"/>
      <c r="S9" s="280"/>
    </row>
    <row r="10" spans="3:20" ht="15.75" x14ac:dyDescent="0.25">
      <c r="C10" s="268" t="s">
        <v>470</v>
      </c>
      <c r="D10" s="276">
        <f>D11+D12+D13+D14+D15</f>
        <v>1085623963</v>
      </c>
      <c r="E10" s="276">
        <f>E11+E12+E13+E14+E15</f>
        <v>1085623963</v>
      </c>
      <c r="F10" s="271">
        <f>SUM(F11:F15)</f>
        <v>87973391.060000002</v>
      </c>
      <c r="G10" s="279">
        <f>SUM(G11:G15)</f>
        <v>82889668.75999999</v>
      </c>
      <c r="H10" s="271">
        <f>SUM(H11:H15)</f>
        <v>0</v>
      </c>
      <c r="I10" s="271">
        <f>SUM(I11:I15)</f>
        <v>0</v>
      </c>
      <c r="J10" s="271">
        <f>SUM(J11:J15)</f>
        <v>0</v>
      </c>
      <c r="K10" s="271">
        <f>SUM(K11:K15)</f>
        <v>0</v>
      </c>
      <c r="L10" s="271">
        <f>SUM(L11:L15)</f>
        <v>0</v>
      </c>
      <c r="M10" s="271">
        <f>SUM(M11:M15)</f>
        <v>0</v>
      </c>
      <c r="N10" s="271">
        <f>SUM(N11:N15)</f>
        <v>0</v>
      </c>
      <c r="O10" s="275">
        <f>SUM(O11:O15)</f>
        <v>0</v>
      </c>
      <c r="P10" s="275">
        <f>SUM(P11:P15)</f>
        <v>0</v>
      </c>
      <c r="Q10" s="275">
        <f>SUM(Q11:Q15)</f>
        <v>0</v>
      </c>
      <c r="R10" s="271">
        <f>SUM(F10:Q10)</f>
        <v>170863059.81999999</v>
      </c>
      <c r="S10" s="271"/>
      <c r="T10" s="260"/>
    </row>
    <row r="11" spans="3:20" ht="22.5" customHeight="1" x14ac:dyDescent="0.25">
      <c r="C11" s="266" t="s">
        <v>469</v>
      </c>
      <c r="D11" s="273">
        <v>786905910</v>
      </c>
      <c r="E11" s="273">
        <v>786905910</v>
      </c>
      <c r="F11" s="273">
        <v>71214348.599999994</v>
      </c>
      <c r="G11" s="269">
        <v>65670879.719999999</v>
      </c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>
        <f>SUM(F11:Q11)</f>
        <v>136885228.31999999</v>
      </c>
      <c r="S11" s="269"/>
      <c r="T11" s="260"/>
    </row>
    <row r="12" spans="3:20" ht="22.5" customHeight="1" x14ac:dyDescent="0.25">
      <c r="C12" s="266" t="s">
        <v>468</v>
      </c>
      <c r="D12" s="273">
        <v>91045705</v>
      </c>
      <c r="E12" s="273">
        <v>90045705</v>
      </c>
      <c r="F12" s="273">
        <v>3000000</v>
      </c>
      <c r="G12" s="269">
        <v>3120000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>
        <f>SUM(F12:Q12)</f>
        <v>6120000</v>
      </c>
      <c r="S12" s="269"/>
      <c r="T12" s="260"/>
    </row>
    <row r="13" spans="3:20" ht="22.5" customHeight="1" x14ac:dyDescent="0.25">
      <c r="C13" s="266" t="s">
        <v>467</v>
      </c>
      <c r="D13" s="273">
        <v>33600</v>
      </c>
      <c r="E13" s="273">
        <v>1033600</v>
      </c>
      <c r="F13" s="273">
        <v>125000</v>
      </c>
      <c r="G13" s="269">
        <v>125000</v>
      </c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>
        <f>SUM(F13:Q13)</f>
        <v>250000</v>
      </c>
      <c r="S13" s="269"/>
      <c r="T13" s="260"/>
    </row>
    <row r="14" spans="3:20" ht="22.5" customHeight="1" x14ac:dyDescent="0.25">
      <c r="C14" s="266" t="s">
        <v>466</v>
      </c>
      <c r="D14" s="273">
        <v>68671706</v>
      </c>
      <c r="E14" s="273">
        <v>68671706</v>
      </c>
      <c r="F14" s="273">
        <v>0</v>
      </c>
      <c r="G14" s="269">
        <v>10000</v>
      </c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>
        <f>SUM(F14:Q14)</f>
        <v>10000</v>
      </c>
      <c r="S14" s="269"/>
      <c r="T14" s="260"/>
    </row>
    <row r="15" spans="3:20" ht="22.5" customHeight="1" x14ac:dyDescent="0.25">
      <c r="C15" s="266" t="s">
        <v>465</v>
      </c>
      <c r="D15" s="273">
        <v>138967042</v>
      </c>
      <c r="E15" s="273">
        <v>138967042</v>
      </c>
      <c r="F15" s="273">
        <v>13634042.460000001</v>
      </c>
      <c r="G15" s="269">
        <v>13963789.039999999</v>
      </c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>
        <f>SUM(F15:Q15)</f>
        <v>27597831.5</v>
      </c>
      <c r="S15" s="269"/>
      <c r="T15" s="260"/>
    </row>
    <row r="16" spans="3:20" ht="19.5" customHeight="1" x14ac:dyDescent="0.25">
      <c r="C16" s="268" t="s">
        <v>464</v>
      </c>
      <c r="D16" s="276">
        <f>D17+D18+D19+D20+D21+D22+D23+D24+D25</f>
        <v>338882615</v>
      </c>
      <c r="E16" s="276">
        <f>E17+E18+E19+E20+E21+E22+E23+E24+E25</f>
        <v>338882615</v>
      </c>
      <c r="F16" s="276">
        <f>F17+F18+F19+F20+F21+F22+F23+F24+F25</f>
        <v>27223906.259999998</v>
      </c>
      <c r="G16" s="276">
        <f>G17+G18+G19+G20+G21+G22+G23+G24+G25</f>
        <v>18852683.43</v>
      </c>
      <c r="H16" s="271">
        <f>SUM(H17:H25)</f>
        <v>0</v>
      </c>
      <c r="I16" s="271">
        <f>SUM(I17:I25)</f>
        <v>0</v>
      </c>
      <c r="J16" s="271">
        <f>SUM(J17:J25)</f>
        <v>0</v>
      </c>
      <c r="K16" s="271">
        <f>SUM(K17:K25)</f>
        <v>0</v>
      </c>
      <c r="L16" s="271">
        <f>SUM(L17:L25)</f>
        <v>0</v>
      </c>
      <c r="M16" s="271">
        <f>SUM(M17:M25)</f>
        <v>0</v>
      </c>
      <c r="N16" s="271">
        <f>SUM(N17:N25)</f>
        <v>0</v>
      </c>
      <c r="O16" s="271">
        <f>SUM(O17:O25)</f>
        <v>0</v>
      </c>
      <c r="P16" s="271">
        <f>SUM(P17:P25)</f>
        <v>0</v>
      </c>
      <c r="Q16" s="275">
        <f>SUM(Q17:Q25)</f>
        <v>0</v>
      </c>
      <c r="R16" s="271">
        <f>SUM(F16:Q16)</f>
        <v>46076589.689999998</v>
      </c>
      <c r="S16" s="271"/>
      <c r="T16" s="260"/>
    </row>
    <row r="17" spans="3:20" ht="19.5" customHeight="1" x14ac:dyDescent="0.25">
      <c r="C17" s="266" t="s">
        <v>463</v>
      </c>
      <c r="D17" s="273">
        <v>31685784</v>
      </c>
      <c r="E17" s="273">
        <v>31685784</v>
      </c>
      <c r="F17" s="273">
        <v>1183860.3500000001</v>
      </c>
      <c r="G17" s="269">
        <v>4351394.3899999997</v>
      </c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>
        <f>SUM(F17:Q17)</f>
        <v>5535254.7400000002</v>
      </c>
      <c r="S17" s="269"/>
      <c r="T17" s="260"/>
    </row>
    <row r="18" spans="3:20" ht="17.25" customHeight="1" x14ac:dyDescent="0.25">
      <c r="C18" s="266" t="s">
        <v>462</v>
      </c>
      <c r="D18" s="273">
        <v>38955773</v>
      </c>
      <c r="E18" s="273">
        <v>38955773</v>
      </c>
      <c r="F18" s="273">
        <v>3793310.01</v>
      </c>
      <c r="G18" s="269">
        <v>4424467.04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>
        <f>SUM(F18:Q18)</f>
        <v>8217777.0499999998</v>
      </c>
      <c r="S18" s="269"/>
      <c r="T18" s="260"/>
    </row>
    <row r="19" spans="3:20" ht="24" customHeight="1" x14ac:dyDescent="0.25">
      <c r="C19" s="266" t="s">
        <v>461</v>
      </c>
      <c r="D19" s="273">
        <v>19374636</v>
      </c>
      <c r="E19" s="273">
        <v>19374636</v>
      </c>
      <c r="F19" s="273">
        <v>989933.8</v>
      </c>
      <c r="G19" s="269">
        <v>878037.65</v>
      </c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>
        <f>SUM(F19:Q19)</f>
        <v>1867971.4500000002</v>
      </c>
      <c r="S19" s="269"/>
      <c r="T19" s="260"/>
    </row>
    <row r="20" spans="3:20" ht="25.5" customHeight="1" x14ac:dyDescent="0.25">
      <c r="C20" s="266" t="s">
        <v>460</v>
      </c>
      <c r="D20" s="273">
        <v>3856648</v>
      </c>
      <c r="E20" s="273">
        <v>3856648</v>
      </c>
      <c r="F20" s="273">
        <v>85385</v>
      </c>
      <c r="G20" s="269">
        <v>63175</v>
      </c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>
        <f>SUM(F20:Q20)</f>
        <v>148560</v>
      </c>
      <c r="S20" s="269"/>
      <c r="T20" s="260"/>
    </row>
    <row r="21" spans="3:20" ht="24" customHeight="1" x14ac:dyDescent="0.25">
      <c r="C21" s="266" t="s">
        <v>459</v>
      </c>
      <c r="D21" s="273">
        <v>37625811</v>
      </c>
      <c r="E21" s="273">
        <v>37625811</v>
      </c>
      <c r="F21" s="273">
        <v>3600</v>
      </c>
      <c r="G21" s="269">
        <v>464538.91</v>
      </c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>
        <f>SUM(F21:Q21)</f>
        <v>468138.91</v>
      </c>
      <c r="S21" s="269"/>
      <c r="T21" s="260"/>
    </row>
    <row r="22" spans="3:20" ht="19.5" customHeight="1" x14ac:dyDescent="0.25">
      <c r="C22" s="266" t="s">
        <v>458</v>
      </c>
      <c r="D22" s="273">
        <v>37564868</v>
      </c>
      <c r="E22" s="273">
        <v>37564868</v>
      </c>
      <c r="F22" s="273">
        <v>2338717.4</v>
      </c>
      <c r="G22" s="269">
        <v>2947036.2</v>
      </c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>
        <f>SUM(F22:Q22)</f>
        <v>5285753.5999999996</v>
      </c>
      <c r="S22" s="269"/>
      <c r="T22" s="260"/>
    </row>
    <row r="23" spans="3:20" ht="35.25" customHeight="1" x14ac:dyDescent="0.25">
      <c r="C23" s="266" t="s">
        <v>457</v>
      </c>
      <c r="D23" s="273">
        <v>23954244</v>
      </c>
      <c r="E23" s="273">
        <v>23954244</v>
      </c>
      <c r="F23" s="273">
        <v>423350</v>
      </c>
      <c r="G23" s="269">
        <v>269247.21000000002</v>
      </c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>
        <f>SUM(F23:Q23)</f>
        <v>692597.21</v>
      </c>
      <c r="S23" s="269"/>
      <c r="T23" s="260"/>
    </row>
    <row r="24" spans="3:20" ht="30.75" customHeight="1" x14ac:dyDescent="0.25">
      <c r="C24" s="266" t="s">
        <v>456</v>
      </c>
      <c r="D24" s="273">
        <v>135553195</v>
      </c>
      <c r="E24" s="273">
        <v>135553195</v>
      </c>
      <c r="F24" s="248">
        <f>18376558.59-90200-36100</f>
        <v>18250258.59</v>
      </c>
      <c r="G24" s="269">
        <v>5443218.1299999999</v>
      </c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>
        <f>SUM(F24:Q24)</f>
        <v>23693476.719999999</v>
      </c>
      <c r="S24" s="269"/>
      <c r="T24" s="260"/>
    </row>
    <row r="25" spans="3:20" ht="15.75" x14ac:dyDescent="0.25">
      <c r="C25" s="266" t="s">
        <v>455</v>
      </c>
      <c r="D25" s="273">
        <v>10311656</v>
      </c>
      <c r="E25" s="273">
        <v>10311656</v>
      </c>
      <c r="F25" s="273">
        <v>155491.10999999999</v>
      </c>
      <c r="G25" s="269">
        <v>11568.9</v>
      </c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>
        <f>SUM(F25:Q25)</f>
        <v>167060.00999999998</v>
      </c>
      <c r="S25" s="269"/>
      <c r="T25" s="260"/>
    </row>
    <row r="26" spans="3:20" ht="15.75" x14ac:dyDescent="0.25">
      <c r="C26" s="268" t="s">
        <v>454</v>
      </c>
      <c r="D26" s="276">
        <f>D27+D28+D29+D30+D31+D32+D33+D34+D35</f>
        <v>49897015</v>
      </c>
      <c r="E26" s="276">
        <f>E27+E28+E29+E30+E31+E32+E33+E34+E35</f>
        <v>49897015</v>
      </c>
      <c r="F26" s="276">
        <f>F27+F28+F29+F30+F31+F32+F33+F34+F35</f>
        <v>2214884.96</v>
      </c>
      <c r="G26" s="276">
        <f>G27+G28+G29+G30+G31+G32+G33+G34+G35</f>
        <v>3335716.67</v>
      </c>
      <c r="H26" s="271">
        <f>SUM(H27:H35)</f>
        <v>0</v>
      </c>
      <c r="I26" s="271">
        <f>SUM(I27:I35)</f>
        <v>0</v>
      </c>
      <c r="J26" s="271">
        <f>SUM(J27:J35)</f>
        <v>0</v>
      </c>
      <c r="K26" s="271">
        <f>SUM(K27:K35)</f>
        <v>0</v>
      </c>
      <c r="L26" s="271">
        <f>SUM(L27:L35)</f>
        <v>0</v>
      </c>
      <c r="M26" s="271">
        <f>SUM(M27:M35)</f>
        <v>0</v>
      </c>
      <c r="N26" s="271">
        <f>SUM(N27:N35)</f>
        <v>0</v>
      </c>
      <c r="O26" s="271">
        <f>SUM(O27:O35)</f>
        <v>0</v>
      </c>
      <c r="P26" s="271">
        <f>SUM(P27:P35)</f>
        <v>0</v>
      </c>
      <c r="Q26" s="275">
        <f>SUM(Q27:Q35)</f>
        <v>0</v>
      </c>
      <c r="R26" s="271">
        <f>SUM(F26:Q26)</f>
        <v>5550601.6299999999</v>
      </c>
      <c r="S26" s="271"/>
      <c r="T26" s="260"/>
    </row>
    <row r="27" spans="3:20" ht="15.75" x14ac:dyDescent="0.25">
      <c r="C27" s="266" t="s">
        <v>453</v>
      </c>
      <c r="D27" s="273">
        <v>1948399</v>
      </c>
      <c r="E27" s="273">
        <v>1948399</v>
      </c>
      <c r="F27" s="269">
        <v>173756.08</v>
      </c>
      <c r="G27" s="269">
        <v>137645.34</v>
      </c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>
        <f>SUM(F27:Q27)</f>
        <v>311401.42</v>
      </c>
      <c r="S27" s="269"/>
      <c r="T27" s="260"/>
    </row>
    <row r="28" spans="3:20" ht="15.75" x14ac:dyDescent="0.25">
      <c r="C28" s="266" t="s">
        <v>452</v>
      </c>
      <c r="D28" s="273">
        <v>4571948</v>
      </c>
      <c r="E28" s="273">
        <v>4571948</v>
      </c>
      <c r="F28" s="269">
        <v>1574655</v>
      </c>
      <c r="G28" s="269">
        <v>0</v>
      </c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>
        <f>SUM(F28:Q28)</f>
        <v>1574655</v>
      </c>
      <c r="S28" s="269"/>
      <c r="T28" s="260"/>
    </row>
    <row r="29" spans="3:20" ht="15.75" x14ac:dyDescent="0.25">
      <c r="C29" s="266" t="s">
        <v>451</v>
      </c>
      <c r="D29" s="273">
        <v>4438268</v>
      </c>
      <c r="E29" s="273">
        <v>4438268</v>
      </c>
      <c r="F29" s="269">
        <v>1875</v>
      </c>
      <c r="G29" s="269">
        <v>123551.13</v>
      </c>
      <c r="H29" s="269"/>
      <c r="I29" s="269"/>
      <c r="J29" s="269"/>
      <c r="K29" s="269"/>
      <c r="L29" s="269"/>
      <c r="M29" s="269"/>
      <c r="N29" s="269"/>
      <c r="O29" s="269"/>
      <c r="P29"/>
      <c r="Q29" s="269"/>
      <c r="R29" s="269">
        <f>SUM(F29:Q29)</f>
        <v>125426.13</v>
      </c>
      <c r="S29" s="269"/>
      <c r="T29" s="260"/>
    </row>
    <row r="30" spans="3:20" ht="15.75" x14ac:dyDescent="0.25">
      <c r="C30" s="266" t="s">
        <v>450</v>
      </c>
      <c r="D30" s="273">
        <v>1098878</v>
      </c>
      <c r="E30" s="273">
        <v>1098878</v>
      </c>
      <c r="F30" s="269">
        <v>6741.17</v>
      </c>
      <c r="G30" s="269">
        <v>0</v>
      </c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>
        <f>SUM(F30:Q30)</f>
        <v>6741.17</v>
      </c>
      <c r="S30" s="269"/>
      <c r="T30" s="260"/>
    </row>
    <row r="31" spans="3:20" ht="15.75" x14ac:dyDescent="0.25">
      <c r="C31" s="266" t="s">
        <v>449</v>
      </c>
      <c r="D31" s="273">
        <v>418615</v>
      </c>
      <c r="E31" s="273">
        <v>418615</v>
      </c>
      <c r="F31" s="269">
        <v>2110.6999999999998</v>
      </c>
      <c r="G31" s="269">
        <v>44740.87</v>
      </c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>
        <f>SUM(F31:Q31)</f>
        <v>46851.57</v>
      </c>
      <c r="S31" s="269"/>
      <c r="T31" s="260"/>
    </row>
    <row r="32" spans="3:20" ht="15.75" x14ac:dyDescent="0.25">
      <c r="C32" s="266" t="s">
        <v>448</v>
      </c>
      <c r="D32" s="273">
        <v>2442037</v>
      </c>
      <c r="E32" s="273">
        <v>2442037</v>
      </c>
      <c r="F32" s="269">
        <v>53505</v>
      </c>
      <c r="G32" s="269">
        <v>510483.57</v>
      </c>
      <c r="H32" s="269"/>
      <c r="I32" s="269"/>
      <c r="J32" s="269"/>
      <c r="K32" s="269"/>
      <c r="L32" s="269"/>
      <c r="M32" s="269"/>
      <c r="N32" s="269"/>
      <c r="O32" s="269"/>
      <c r="P32"/>
      <c r="Q32" s="269"/>
      <c r="R32" s="269">
        <f>SUM(F32:Q32)</f>
        <v>563988.57000000007</v>
      </c>
      <c r="S32" s="269"/>
      <c r="T32" s="260"/>
    </row>
    <row r="33" spans="3:20" ht="31.5" x14ac:dyDescent="0.25">
      <c r="C33" s="266" t="s">
        <v>447</v>
      </c>
      <c r="D33" s="273">
        <v>17221978</v>
      </c>
      <c r="E33" s="273">
        <v>17221978</v>
      </c>
      <c r="F33" s="269">
        <v>377409</v>
      </c>
      <c r="G33" s="269">
        <v>1194269.01</v>
      </c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>
        <f>SUM(F33:Q33)</f>
        <v>1571678.01</v>
      </c>
      <c r="S33" s="269"/>
      <c r="T33" s="260"/>
    </row>
    <row r="34" spans="3:20" ht="31.5" x14ac:dyDescent="0.25">
      <c r="C34" s="266" t="s">
        <v>446</v>
      </c>
      <c r="D34" s="273">
        <v>0</v>
      </c>
      <c r="E34" s="273">
        <v>0</v>
      </c>
      <c r="F34" s="269">
        <v>0</v>
      </c>
      <c r="G34" s="269">
        <v>0</v>
      </c>
      <c r="H34" s="269"/>
      <c r="I34" s="269"/>
      <c r="J34" s="269"/>
      <c r="K34" s="269">
        <v>0</v>
      </c>
      <c r="L34" s="269"/>
      <c r="M34" s="269"/>
      <c r="N34" s="269"/>
      <c r="O34" s="269"/>
      <c r="P34" s="269"/>
      <c r="Q34" s="269"/>
      <c r="R34" s="269">
        <f>SUM(F34:Q34)</f>
        <v>0</v>
      </c>
      <c r="S34" s="269"/>
      <c r="T34" s="260"/>
    </row>
    <row r="35" spans="3:20" ht="15.75" x14ac:dyDescent="0.25">
      <c r="C35" s="266" t="s">
        <v>445</v>
      </c>
      <c r="D35" s="273">
        <v>17756892</v>
      </c>
      <c r="E35" s="273">
        <v>17756892</v>
      </c>
      <c r="F35" s="269">
        <v>24833.01</v>
      </c>
      <c r="G35" s="269">
        <v>1325026.75</v>
      </c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>
        <f>SUM(F35:Q35)</f>
        <v>1349859.76</v>
      </c>
      <c r="S35" s="269"/>
      <c r="T35" s="260"/>
    </row>
    <row r="36" spans="3:20" ht="15.75" x14ac:dyDescent="0.25">
      <c r="C36" s="268" t="s">
        <v>444</v>
      </c>
      <c r="D36" s="276">
        <f>D37+D43+D38+D44+D39</f>
        <v>13591457</v>
      </c>
      <c r="E36" s="276">
        <f>E37+E43+E38+E44+E39</f>
        <v>13591457</v>
      </c>
      <c r="F36" s="276">
        <f>F37+F43+F38+F44</f>
        <v>0</v>
      </c>
      <c r="G36" s="276">
        <f>G37+G43+G38+G44</f>
        <v>324994.11</v>
      </c>
      <c r="H36" s="271">
        <f>SUM(H37:H51)</f>
        <v>0</v>
      </c>
      <c r="I36" s="271">
        <f>SUM(I37:I51)</f>
        <v>0</v>
      </c>
      <c r="J36" s="271">
        <f>SUM(J37:J51)</f>
        <v>0</v>
      </c>
      <c r="K36" s="271">
        <f>SUM(K37:K51)</f>
        <v>0</v>
      </c>
      <c r="L36" s="271">
        <f>SUM(L37:L51)</f>
        <v>0</v>
      </c>
      <c r="M36" s="271">
        <f>SUM(M37:M51)</f>
        <v>0</v>
      </c>
      <c r="N36" s="271">
        <f>SUM(N37:N51)</f>
        <v>0</v>
      </c>
      <c r="O36" s="271">
        <f>SUM(O37:O51)</f>
        <v>0</v>
      </c>
      <c r="P36" s="271">
        <f>SUM(P37:P51)</f>
        <v>0</v>
      </c>
      <c r="Q36" s="275">
        <f>SUM(Q37:Q51)</f>
        <v>0</v>
      </c>
      <c r="R36" s="271">
        <f>SUM(F36:Q36)</f>
        <v>324994.11</v>
      </c>
      <c r="S36" s="271"/>
      <c r="T36" s="260"/>
    </row>
    <row r="37" spans="3:20" ht="15.75" x14ac:dyDescent="0.25">
      <c r="C37" s="266" t="s">
        <v>443</v>
      </c>
      <c r="D37" s="273">
        <v>11767476</v>
      </c>
      <c r="E37" s="273">
        <v>11767476</v>
      </c>
      <c r="F37" s="269">
        <v>0</v>
      </c>
      <c r="G37" s="269">
        <v>324994.11</v>
      </c>
      <c r="H37" s="269"/>
      <c r="I37" s="269"/>
      <c r="J37" s="269"/>
      <c r="K37" s="269"/>
      <c r="L37" s="269"/>
      <c r="M37" s="269"/>
      <c r="N37" s="278"/>
      <c r="O37" s="269"/>
      <c r="P37" s="269"/>
      <c r="Q37" s="269"/>
      <c r="R37" s="269">
        <f>SUM(F37:Q37)</f>
        <v>324994.11</v>
      </c>
      <c r="S37" s="269"/>
      <c r="T37" s="260"/>
    </row>
    <row r="38" spans="3:20" ht="31.5" x14ac:dyDescent="0.25">
      <c r="C38" s="266" t="s">
        <v>442</v>
      </c>
      <c r="D38" s="273">
        <v>45769</v>
      </c>
      <c r="E38" s="273">
        <v>45769</v>
      </c>
      <c r="F38" s="269">
        <v>0</v>
      </c>
      <c r="G38" s="269">
        <v>0</v>
      </c>
      <c r="H38" s="269"/>
      <c r="I38" s="269"/>
      <c r="J38" s="269"/>
      <c r="K38" s="269"/>
      <c r="L38" s="277"/>
      <c r="M38" s="269"/>
      <c r="N38" s="269"/>
      <c r="O38" s="269"/>
      <c r="P38" s="269"/>
      <c r="Q38" s="269"/>
      <c r="R38" s="269">
        <f>SUM(F38:Q38)</f>
        <v>0</v>
      </c>
      <c r="S38" s="269"/>
      <c r="T38" s="260"/>
    </row>
    <row r="39" spans="3:20" ht="31.5" x14ac:dyDescent="0.25">
      <c r="C39" s="266" t="s">
        <v>441</v>
      </c>
      <c r="D39" s="273">
        <v>527250</v>
      </c>
      <c r="E39" s="273">
        <v>527250</v>
      </c>
      <c r="F39" s="269">
        <v>0</v>
      </c>
      <c r="G39" s="269">
        <v>0</v>
      </c>
      <c r="H39" s="269"/>
      <c r="I39" s="269"/>
      <c r="J39" s="269"/>
      <c r="K39" s="269"/>
      <c r="L39" s="277"/>
      <c r="M39" s="269"/>
      <c r="N39" s="269"/>
      <c r="O39" s="269"/>
      <c r="P39" s="269"/>
      <c r="Q39" s="269"/>
      <c r="R39" s="269">
        <f>SUM(F39:Q39)</f>
        <v>0</v>
      </c>
      <c r="S39" s="269"/>
      <c r="T39" s="260"/>
    </row>
    <row r="40" spans="3:20" ht="31.5" hidden="1" x14ac:dyDescent="0.25">
      <c r="C40" s="266" t="s">
        <v>440</v>
      </c>
      <c r="D40" s="273"/>
      <c r="E40" s="273"/>
      <c r="F40" s="269"/>
      <c r="G40" s="269">
        <v>0</v>
      </c>
      <c r="H40" s="269"/>
      <c r="I40" s="269"/>
      <c r="J40" s="269"/>
      <c r="K40" s="269">
        <v>0</v>
      </c>
      <c r="L40" s="277"/>
      <c r="M40" s="269"/>
      <c r="N40" s="269"/>
      <c r="O40" s="269"/>
      <c r="P40" s="269"/>
      <c r="Q40" s="269"/>
      <c r="R40" s="269">
        <v>0</v>
      </c>
      <c r="S40" s="269"/>
      <c r="T40" s="260"/>
    </row>
    <row r="41" spans="3:20" ht="31.5" hidden="1" x14ac:dyDescent="0.25">
      <c r="C41" s="266" t="s">
        <v>439</v>
      </c>
      <c r="D41" s="273"/>
      <c r="E41" s="273"/>
      <c r="F41" s="269"/>
      <c r="G41" s="269">
        <v>0</v>
      </c>
      <c r="H41" s="269"/>
      <c r="I41" s="269"/>
      <c r="J41" s="269"/>
      <c r="K41" s="269">
        <v>0</v>
      </c>
      <c r="L41" s="277"/>
      <c r="M41" s="269"/>
      <c r="N41" s="269"/>
      <c r="O41" s="269"/>
      <c r="P41" s="269"/>
      <c r="Q41" s="269"/>
      <c r="R41" s="269">
        <v>0</v>
      </c>
      <c r="S41" s="269"/>
      <c r="T41" s="260"/>
    </row>
    <row r="42" spans="3:20" ht="15.75" hidden="1" x14ac:dyDescent="0.25">
      <c r="C42" s="266" t="s">
        <v>438</v>
      </c>
      <c r="D42" s="273"/>
      <c r="E42" s="273"/>
      <c r="F42" s="269"/>
      <c r="G42" s="269"/>
      <c r="H42" s="269"/>
      <c r="I42" s="269"/>
      <c r="J42" s="269"/>
      <c r="K42" s="269"/>
      <c r="L42" s="277"/>
      <c r="M42" s="269"/>
      <c r="N42" s="269"/>
      <c r="O42" s="269"/>
      <c r="P42" s="269"/>
      <c r="Q42" s="269"/>
      <c r="R42" s="269">
        <v>0</v>
      </c>
      <c r="S42" s="269"/>
      <c r="T42" s="260"/>
    </row>
    <row r="43" spans="3:20" ht="15.75" x14ac:dyDescent="0.25">
      <c r="C43" s="266" t="s">
        <v>437</v>
      </c>
      <c r="D43" s="273">
        <v>1250962</v>
      </c>
      <c r="E43" s="273">
        <v>1250962</v>
      </c>
      <c r="F43" s="248">
        <v>0</v>
      </c>
      <c r="G43" s="269">
        <v>0</v>
      </c>
      <c r="H43" s="269"/>
      <c r="I43" s="269"/>
      <c r="J43" s="269"/>
      <c r="K43" s="269">
        <v>0</v>
      </c>
      <c r="L43" s="269"/>
      <c r="M43" s="269"/>
      <c r="N43" s="269"/>
      <c r="O43" s="269"/>
      <c r="P43" s="269"/>
      <c r="Q43" s="269"/>
      <c r="R43" s="269">
        <f>SUM(F43:Q43)</f>
        <v>0</v>
      </c>
      <c r="S43" s="269"/>
      <c r="T43" s="260"/>
    </row>
    <row r="44" spans="3:20" ht="31.5" x14ac:dyDescent="0.25">
      <c r="C44" s="266" t="s">
        <v>436</v>
      </c>
      <c r="D44" s="273">
        <v>0</v>
      </c>
      <c r="E44" s="273">
        <v>0</v>
      </c>
      <c r="F44" s="269">
        <v>0</v>
      </c>
      <c r="G44" s="269">
        <v>0</v>
      </c>
      <c r="H44" s="269"/>
      <c r="I44" s="269"/>
      <c r="J44" s="269"/>
      <c r="K44" s="269">
        <v>0</v>
      </c>
      <c r="L44" s="269"/>
      <c r="M44" s="269"/>
      <c r="N44" s="269"/>
      <c r="O44" s="269"/>
      <c r="P44" s="269"/>
      <c r="Q44" s="269"/>
      <c r="R44" s="269">
        <f>SUM(F44:Q44)</f>
        <v>0</v>
      </c>
      <c r="S44" s="269"/>
      <c r="T44" s="260"/>
    </row>
    <row r="45" spans="3:20" ht="15.75" x14ac:dyDescent="0.25">
      <c r="C45" s="268" t="s">
        <v>435</v>
      </c>
      <c r="D45" s="276">
        <f>+D46+D47+D48+D51</f>
        <v>0</v>
      </c>
      <c r="E45" s="276">
        <f>+E46+E47+E48+E51</f>
        <v>0</v>
      </c>
      <c r="F45" s="276">
        <f>+F46+F47+F48+F51</f>
        <v>0</v>
      </c>
      <c r="G45" s="276">
        <f>+G46+G47+G48+G51</f>
        <v>0</v>
      </c>
      <c r="H45" s="276">
        <f>+H46+H47+H48+H51</f>
        <v>0</v>
      </c>
      <c r="I45" s="276">
        <f>+I46+I47+I48+I51</f>
        <v>0</v>
      </c>
      <c r="J45" s="276">
        <f>+J46+J47+J48+J51</f>
        <v>0</v>
      </c>
      <c r="K45" s="276">
        <f>+K46+K47+K48+K51</f>
        <v>0</v>
      </c>
      <c r="L45" s="276">
        <f>+L46+L47+L48+L51</f>
        <v>0</v>
      </c>
      <c r="M45" s="276">
        <f>+M46+M47+M48+M51</f>
        <v>0</v>
      </c>
      <c r="N45" s="276">
        <f>+N46+N47+N48+N51</f>
        <v>0</v>
      </c>
      <c r="O45" s="276">
        <f>+O46+O47+O48+O51</f>
        <v>0</v>
      </c>
      <c r="P45" s="276">
        <f>+P46+P47+P48+P51</f>
        <v>0</v>
      </c>
      <c r="Q45" s="276">
        <f>+Q46+Q47+Q48+Q51</f>
        <v>0</v>
      </c>
      <c r="R45" s="269">
        <f>SUM(F45:Q45)</f>
        <v>0</v>
      </c>
      <c r="S45" s="269"/>
      <c r="T45" s="260"/>
    </row>
    <row r="46" spans="3:20" ht="15.75" x14ac:dyDescent="0.25">
      <c r="C46" s="266" t="s">
        <v>434</v>
      </c>
      <c r="D46" s="273">
        <v>0</v>
      </c>
      <c r="E46" s="273">
        <v>0</v>
      </c>
      <c r="F46" s="269">
        <v>0</v>
      </c>
      <c r="G46" s="269">
        <v>0</v>
      </c>
      <c r="H46" s="269">
        <v>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0</v>
      </c>
      <c r="O46" s="269">
        <v>0</v>
      </c>
      <c r="P46" s="269">
        <v>0</v>
      </c>
      <c r="Q46" s="269"/>
      <c r="R46" s="269">
        <f>SUM(F46:Q46)</f>
        <v>0</v>
      </c>
      <c r="S46" s="269"/>
      <c r="T46" s="260"/>
    </row>
    <row r="47" spans="3:20" ht="31.5" x14ac:dyDescent="0.25">
      <c r="C47" s="266" t="s">
        <v>433</v>
      </c>
      <c r="D47" s="273">
        <v>0</v>
      </c>
      <c r="E47" s="273">
        <v>0</v>
      </c>
      <c r="F47" s="269">
        <v>0</v>
      </c>
      <c r="G47" s="269">
        <v>0</v>
      </c>
      <c r="H47" s="269">
        <v>0</v>
      </c>
      <c r="I47" s="269">
        <v>0</v>
      </c>
      <c r="J47" s="269">
        <v>0</v>
      </c>
      <c r="K47" s="269">
        <v>0</v>
      </c>
      <c r="L47" s="269">
        <v>0</v>
      </c>
      <c r="M47" s="269">
        <v>0</v>
      </c>
      <c r="N47" s="269">
        <v>0</v>
      </c>
      <c r="O47" s="269">
        <v>0</v>
      </c>
      <c r="P47" s="269">
        <v>0</v>
      </c>
      <c r="Q47" s="269"/>
      <c r="R47" s="269">
        <f>SUM(F47:Q47)</f>
        <v>0</v>
      </c>
      <c r="S47" s="269"/>
      <c r="T47" s="260"/>
    </row>
    <row r="48" spans="3:20" ht="31.5" x14ac:dyDescent="0.25">
      <c r="C48" s="266" t="s">
        <v>432</v>
      </c>
      <c r="D48" s="273">
        <v>0</v>
      </c>
      <c r="E48" s="273">
        <v>0</v>
      </c>
      <c r="F48" s="248">
        <v>0</v>
      </c>
      <c r="G48" s="269">
        <v>0</v>
      </c>
      <c r="H48" s="269">
        <v>0</v>
      </c>
      <c r="I48" s="269">
        <v>0</v>
      </c>
      <c r="J48" s="269">
        <v>0</v>
      </c>
      <c r="K48" s="269">
        <v>0</v>
      </c>
      <c r="L48" s="269">
        <v>0</v>
      </c>
      <c r="M48" s="269">
        <v>0</v>
      </c>
      <c r="N48" s="269">
        <v>0</v>
      </c>
      <c r="O48" s="269">
        <v>0</v>
      </c>
      <c r="P48" s="269">
        <v>0</v>
      </c>
      <c r="Q48" s="269"/>
      <c r="R48" s="269">
        <f>SUM(F48:Q48)</f>
        <v>0</v>
      </c>
      <c r="S48" s="269"/>
      <c r="T48" s="260"/>
    </row>
    <row r="49" spans="3:20" ht="31.5" hidden="1" x14ac:dyDescent="0.25">
      <c r="C49" s="266" t="s">
        <v>431</v>
      </c>
      <c r="D49" s="273">
        <v>0</v>
      </c>
      <c r="E49" s="273">
        <v>0</v>
      </c>
      <c r="F49" s="269"/>
      <c r="G49" s="269">
        <v>0</v>
      </c>
      <c r="H49" s="269">
        <v>0</v>
      </c>
      <c r="I49" s="269">
        <v>0</v>
      </c>
      <c r="J49" s="269">
        <v>0</v>
      </c>
      <c r="K49" s="269">
        <v>0</v>
      </c>
      <c r="L49" s="269">
        <v>0</v>
      </c>
      <c r="M49" s="269">
        <v>0</v>
      </c>
      <c r="N49" s="269">
        <v>0</v>
      </c>
      <c r="O49" s="269">
        <v>0</v>
      </c>
      <c r="P49" s="269">
        <v>0</v>
      </c>
      <c r="Q49" s="269"/>
      <c r="R49" s="269">
        <v>0</v>
      </c>
      <c r="S49" s="269"/>
      <c r="T49" s="260"/>
    </row>
    <row r="50" spans="3:20" ht="15.75" hidden="1" x14ac:dyDescent="0.25">
      <c r="C50" s="266" t="s">
        <v>430</v>
      </c>
      <c r="D50" s="273">
        <v>0</v>
      </c>
      <c r="E50" s="273">
        <v>0</v>
      </c>
      <c r="F50" s="269"/>
      <c r="G50" s="269">
        <v>0</v>
      </c>
      <c r="H50" s="269">
        <v>0</v>
      </c>
      <c r="I50" s="269">
        <v>0</v>
      </c>
      <c r="J50" s="269">
        <v>0</v>
      </c>
      <c r="K50" s="269">
        <v>0</v>
      </c>
      <c r="L50" s="269">
        <v>0</v>
      </c>
      <c r="M50" s="269">
        <v>0</v>
      </c>
      <c r="N50" s="269">
        <v>0</v>
      </c>
      <c r="O50" s="269">
        <v>0</v>
      </c>
      <c r="P50" s="269">
        <v>0</v>
      </c>
      <c r="Q50" s="269"/>
      <c r="R50" s="269">
        <v>0</v>
      </c>
      <c r="S50" s="269"/>
      <c r="T50" s="260"/>
    </row>
    <row r="51" spans="3:20" ht="40.5" customHeight="1" x14ac:dyDescent="0.25">
      <c r="C51" s="266" t="s">
        <v>429</v>
      </c>
      <c r="D51" s="273">
        <v>0</v>
      </c>
      <c r="E51" s="273">
        <v>0</v>
      </c>
      <c r="F51" s="248">
        <v>0</v>
      </c>
      <c r="G51" s="269">
        <v>0</v>
      </c>
      <c r="H51" s="269">
        <v>0</v>
      </c>
      <c r="I51" s="269">
        <v>0</v>
      </c>
      <c r="J51" s="269">
        <v>0</v>
      </c>
      <c r="K51" s="269">
        <v>0</v>
      </c>
      <c r="L51" s="269">
        <v>0</v>
      </c>
      <c r="M51" s="269">
        <v>0</v>
      </c>
      <c r="N51" s="269">
        <v>0</v>
      </c>
      <c r="O51" s="269">
        <v>0</v>
      </c>
      <c r="P51" s="269">
        <v>0</v>
      </c>
      <c r="Q51" s="269"/>
      <c r="R51" s="269">
        <f>SUM(F51:Q51)</f>
        <v>0</v>
      </c>
      <c r="S51" s="269"/>
      <c r="T51" s="260"/>
    </row>
    <row r="52" spans="3:20" ht="15.75" x14ac:dyDescent="0.25">
      <c r="C52" s="268" t="s">
        <v>428</v>
      </c>
      <c r="D52" s="276">
        <f>D53+D54+D55+D56+D57+D58+D59+D60+D61</f>
        <v>99861043</v>
      </c>
      <c r="E52" s="276">
        <f>E53+E54+E55+E56+E57+E58+E59+E60+E61</f>
        <v>99861043</v>
      </c>
      <c r="F52" s="276">
        <f>F53+F54+F55+F56+F57+F58+F59+F60+F61</f>
        <v>2094855.41</v>
      </c>
      <c r="G52" s="276">
        <f>G53+G54+G55+G56+G57+G58+G59+G60+G61</f>
        <v>4845201.62</v>
      </c>
      <c r="H52" s="276">
        <f>H53+H54+H55+H56+H57+H58+H59+H60+H61</f>
        <v>0</v>
      </c>
      <c r="I52" s="276">
        <f>I53+I54+I55+I56+I57+I58+I59+I60+I61</f>
        <v>0</v>
      </c>
      <c r="J52" s="276">
        <f>J53+J54+J55+J56+J57+J58+J59+J60+J61</f>
        <v>0</v>
      </c>
      <c r="K52" s="276">
        <f>K53+K54+K55+K56+K57+K58+K59+K60+K61</f>
        <v>0</v>
      </c>
      <c r="L52" s="276">
        <f>L53+L54+L55+L56+L57+L58+L59+L60+L61</f>
        <v>0</v>
      </c>
      <c r="M52" s="276">
        <f>M53+M54+M55+M56+M57+M58+M59+M60+M61</f>
        <v>0</v>
      </c>
      <c r="N52" s="271">
        <f>SUM(N53:N61)</f>
        <v>0</v>
      </c>
      <c r="O52" s="275">
        <f>SUM(O53:O61)</f>
        <v>0</v>
      </c>
      <c r="P52" s="275">
        <f>SUM(P53:P61)</f>
        <v>0</v>
      </c>
      <c r="Q52" s="275">
        <f>SUM(Q53:Q61)</f>
        <v>0</v>
      </c>
      <c r="R52" s="271">
        <f>SUM(F52:Q52)</f>
        <v>6940057.0300000003</v>
      </c>
      <c r="S52" s="271"/>
      <c r="T52" s="260"/>
    </row>
    <row r="53" spans="3:20" ht="15.75" x14ac:dyDescent="0.25">
      <c r="C53" s="266" t="s">
        <v>427</v>
      </c>
      <c r="D53" s="273">
        <v>34110850</v>
      </c>
      <c r="E53" s="273">
        <v>34110850</v>
      </c>
      <c r="F53" s="269">
        <v>4400</v>
      </c>
      <c r="G53" s="269">
        <v>3734520.94</v>
      </c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>
        <f>SUM(F53:Q53)</f>
        <v>3738920.94</v>
      </c>
      <c r="S53" s="269"/>
      <c r="T53" s="260"/>
    </row>
    <row r="54" spans="3:20" ht="31.5" x14ac:dyDescent="0.25">
      <c r="C54" s="266" t="s">
        <v>426</v>
      </c>
      <c r="D54" s="273">
        <v>2512868</v>
      </c>
      <c r="E54" s="273">
        <v>2512868</v>
      </c>
      <c r="F54" s="269">
        <v>0</v>
      </c>
      <c r="G54" s="269">
        <v>0</v>
      </c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>
        <f>SUM(F54:Q54)</f>
        <v>0</v>
      </c>
      <c r="S54" s="269"/>
      <c r="T54" s="260"/>
    </row>
    <row r="55" spans="3:20" ht="15.75" x14ac:dyDescent="0.25">
      <c r="C55" s="266" t="s">
        <v>425</v>
      </c>
      <c r="D55" s="273">
        <v>1611671</v>
      </c>
      <c r="E55" s="273">
        <v>1611671</v>
      </c>
      <c r="F55" s="269">
        <v>0</v>
      </c>
      <c r="G55" s="269">
        <v>0</v>
      </c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>
        <f>SUM(F55:Q55)</f>
        <v>0</v>
      </c>
      <c r="S55" s="269"/>
      <c r="T55" s="260"/>
    </row>
    <row r="56" spans="3:20" ht="31.5" x14ac:dyDescent="0.25">
      <c r="C56" s="266" t="s">
        <v>424</v>
      </c>
      <c r="D56" s="273">
        <v>30903018</v>
      </c>
      <c r="E56" s="273">
        <v>30903018</v>
      </c>
      <c r="F56" s="269">
        <v>0</v>
      </c>
      <c r="G56" s="269">
        <v>0</v>
      </c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>
        <f>SUM(F56:Q56)</f>
        <v>0</v>
      </c>
      <c r="S56" s="269"/>
      <c r="T56" s="260"/>
    </row>
    <row r="57" spans="3:20" ht="17.25" customHeight="1" x14ac:dyDescent="0.25">
      <c r="C57" s="266" t="s">
        <v>423</v>
      </c>
      <c r="D57" s="273">
        <v>9729252</v>
      </c>
      <c r="E57" s="273">
        <v>9729252</v>
      </c>
      <c r="F57" s="269">
        <v>2090455.41</v>
      </c>
      <c r="G57" s="269">
        <v>1110680.68</v>
      </c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>
        <f>SUM(F57:Q57)</f>
        <v>3201136.09</v>
      </c>
      <c r="S57" s="269"/>
      <c r="T57" s="260"/>
    </row>
    <row r="58" spans="3:20" ht="15.75" x14ac:dyDescent="0.25">
      <c r="C58" s="266" t="s">
        <v>422</v>
      </c>
      <c r="D58" s="273">
        <v>1834904</v>
      </c>
      <c r="E58" s="273">
        <v>1834904</v>
      </c>
      <c r="F58" s="269">
        <v>0</v>
      </c>
      <c r="G58" s="269">
        <v>0</v>
      </c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>
        <f>SUM(F58:Q58)</f>
        <v>0</v>
      </c>
      <c r="S58" s="269"/>
      <c r="T58" s="260"/>
    </row>
    <row r="59" spans="3:20" ht="19.5" customHeight="1" x14ac:dyDescent="0.25">
      <c r="C59" s="266" t="s">
        <v>421</v>
      </c>
      <c r="D59" s="273">
        <v>0</v>
      </c>
      <c r="E59" s="273">
        <v>0</v>
      </c>
      <c r="F59" s="269">
        <v>0</v>
      </c>
      <c r="G59" s="269">
        <v>0</v>
      </c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>
        <f>SUM(F59:Q59)</f>
        <v>0</v>
      </c>
      <c r="S59" s="269"/>
      <c r="T59" s="260"/>
    </row>
    <row r="60" spans="3:20" ht="17.25" customHeight="1" x14ac:dyDescent="0.25">
      <c r="C60" s="266" t="s">
        <v>420</v>
      </c>
      <c r="D60" s="273">
        <v>18911398</v>
      </c>
      <c r="E60" s="273">
        <v>18911398</v>
      </c>
      <c r="F60" s="269">
        <v>0</v>
      </c>
      <c r="G60" s="269">
        <v>0</v>
      </c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>
        <f>SUM(F60:Q60)</f>
        <v>0</v>
      </c>
      <c r="S60" s="269"/>
      <c r="T60" s="260"/>
    </row>
    <row r="61" spans="3:20" ht="44.25" customHeight="1" x14ac:dyDescent="0.25">
      <c r="C61" s="266" t="s">
        <v>419</v>
      </c>
      <c r="D61" s="273">
        <v>247082</v>
      </c>
      <c r="E61" s="273">
        <v>247082</v>
      </c>
      <c r="F61" s="269">
        <v>0</v>
      </c>
      <c r="G61" s="269">
        <v>0</v>
      </c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>
        <f>SUM(F61:Q61)</f>
        <v>0</v>
      </c>
      <c r="S61" s="269"/>
      <c r="T61" s="260"/>
    </row>
    <row r="62" spans="3:20" ht="15.75" x14ac:dyDescent="0.25">
      <c r="C62" s="268" t="s">
        <v>418</v>
      </c>
      <c r="D62" s="276">
        <f>D63+D64+D65</f>
        <v>161237405</v>
      </c>
      <c r="E62" s="276">
        <f>E63+E64+E65</f>
        <v>161237405</v>
      </c>
      <c r="F62" s="276">
        <f>F63+F64+F65</f>
        <v>1225</v>
      </c>
      <c r="G62" s="276">
        <f>G63+G64+G65</f>
        <v>0</v>
      </c>
      <c r="H62" s="276">
        <f>H63+H64+H65</f>
        <v>0</v>
      </c>
      <c r="I62" s="276">
        <f>I63+I64+I65</f>
        <v>0</v>
      </c>
      <c r="J62" s="276">
        <f>J63+J64+J65</f>
        <v>0</v>
      </c>
      <c r="K62" s="271">
        <v>0</v>
      </c>
      <c r="L62" s="271">
        <v>0</v>
      </c>
      <c r="M62" s="271">
        <v>0</v>
      </c>
      <c r="N62" s="275">
        <f>SUM(N63)</f>
        <v>0</v>
      </c>
      <c r="O62" s="275">
        <f>SUM(O63)</f>
        <v>0</v>
      </c>
      <c r="P62" s="275">
        <f>SUM(P64)</f>
        <v>0</v>
      </c>
      <c r="Q62" s="275">
        <f>SUM(Q64)</f>
        <v>0</v>
      </c>
      <c r="R62" s="271">
        <f>SUM(F62:Q62)</f>
        <v>1225</v>
      </c>
      <c r="S62" s="271"/>
      <c r="T62" s="260"/>
    </row>
    <row r="63" spans="3:20" ht="15.75" x14ac:dyDescent="0.25">
      <c r="C63" s="266" t="s">
        <v>417</v>
      </c>
      <c r="D63" s="273">
        <v>36194463</v>
      </c>
      <c r="E63" s="273">
        <v>36194463</v>
      </c>
      <c r="F63" s="269">
        <v>0</v>
      </c>
      <c r="G63" s="269">
        <v>0</v>
      </c>
      <c r="H63" s="269"/>
      <c r="I63" s="269"/>
      <c r="J63" s="269"/>
      <c r="K63" s="269"/>
      <c r="L63" s="269"/>
      <c r="M63" s="269"/>
      <c r="N63" s="269"/>
      <c r="O63" s="269"/>
      <c r="P63"/>
      <c r="Q63" s="269"/>
      <c r="R63" s="269">
        <f>SUM(F63:Q63)</f>
        <v>0</v>
      </c>
      <c r="S63" s="269"/>
      <c r="T63" s="260"/>
    </row>
    <row r="64" spans="3:20" ht="15.75" x14ac:dyDescent="0.25">
      <c r="C64" s="266" t="s">
        <v>416</v>
      </c>
      <c r="D64" s="273">
        <v>125042942</v>
      </c>
      <c r="E64" s="273">
        <v>125042942</v>
      </c>
      <c r="F64" s="269">
        <v>1225</v>
      </c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>
        <f>SUM(F64:Q64)</f>
        <v>1225</v>
      </c>
      <c r="S64" s="269"/>
      <c r="T64" s="260"/>
    </row>
    <row r="65" spans="3:20" ht="15.75" x14ac:dyDescent="0.25">
      <c r="C65" s="266" t="s">
        <v>415</v>
      </c>
      <c r="D65" s="273">
        <v>0</v>
      </c>
      <c r="E65" s="273">
        <v>0</v>
      </c>
      <c r="F65" s="269">
        <v>0</v>
      </c>
      <c r="G65" s="269">
        <v>0</v>
      </c>
      <c r="H65" s="269"/>
      <c r="I65" s="269"/>
      <c r="J65" s="269"/>
      <c r="K65" s="269">
        <v>0</v>
      </c>
      <c r="L65" s="269"/>
      <c r="M65" s="269"/>
      <c r="N65" s="269"/>
      <c r="O65" s="269"/>
      <c r="P65" s="269"/>
      <c r="Q65" s="269"/>
      <c r="R65" s="269">
        <f>SUM(F65:Q65)</f>
        <v>0</v>
      </c>
      <c r="S65" s="269"/>
      <c r="T65" s="260"/>
    </row>
    <row r="66" spans="3:20" ht="31.5" x14ac:dyDescent="0.25">
      <c r="C66" s="268" t="s">
        <v>414</v>
      </c>
      <c r="D66" s="273">
        <v>0</v>
      </c>
      <c r="E66" s="273">
        <v>0</v>
      </c>
      <c r="F66" s="269">
        <v>0</v>
      </c>
      <c r="G66" s="269">
        <v>0</v>
      </c>
      <c r="H66" s="271">
        <v>0</v>
      </c>
      <c r="I66" s="271">
        <v>0</v>
      </c>
      <c r="J66" s="271">
        <v>0</v>
      </c>
      <c r="K66" s="269">
        <v>0</v>
      </c>
      <c r="L66" s="271">
        <v>0</v>
      </c>
      <c r="M66" s="271">
        <v>0</v>
      </c>
      <c r="N66" s="271">
        <v>0</v>
      </c>
      <c r="O66" s="271">
        <v>0</v>
      </c>
      <c r="P66" s="271">
        <v>0</v>
      </c>
      <c r="Q66" s="271">
        <v>0</v>
      </c>
      <c r="R66" s="269">
        <f>SUM(F66:Q66)</f>
        <v>0</v>
      </c>
      <c r="S66" s="269"/>
      <c r="T66" s="260"/>
    </row>
    <row r="67" spans="3:20" ht="15.75" x14ac:dyDescent="0.25">
      <c r="C67" s="266" t="s">
        <v>413</v>
      </c>
      <c r="D67" s="273">
        <v>0</v>
      </c>
      <c r="E67" s="273">
        <v>0</v>
      </c>
      <c r="F67" s="269">
        <v>0</v>
      </c>
      <c r="G67" s="269">
        <v>0</v>
      </c>
      <c r="H67" s="269">
        <v>0</v>
      </c>
      <c r="I67" s="269">
        <v>0</v>
      </c>
      <c r="J67" s="269">
        <v>0</v>
      </c>
      <c r="K67" s="269">
        <v>0</v>
      </c>
      <c r="L67" s="269">
        <v>0</v>
      </c>
      <c r="M67" s="269">
        <v>0</v>
      </c>
      <c r="N67" s="269">
        <v>0</v>
      </c>
      <c r="O67" s="269">
        <v>0</v>
      </c>
      <c r="P67" s="269">
        <v>0</v>
      </c>
      <c r="Q67" s="269"/>
      <c r="R67" s="269">
        <f>SUM(F67:Q67)</f>
        <v>0</v>
      </c>
      <c r="S67" s="269"/>
      <c r="T67" s="260"/>
    </row>
    <row r="68" spans="3:20" ht="31.5" x14ac:dyDescent="0.25">
      <c r="C68" s="266" t="s">
        <v>412</v>
      </c>
      <c r="D68" s="273">
        <v>0</v>
      </c>
      <c r="E68" s="273">
        <v>0</v>
      </c>
      <c r="F68" s="269">
        <v>0</v>
      </c>
      <c r="G68" s="269">
        <v>0</v>
      </c>
      <c r="H68" s="269">
        <v>0</v>
      </c>
      <c r="I68" s="269">
        <v>0</v>
      </c>
      <c r="J68" s="269">
        <v>0</v>
      </c>
      <c r="K68" s="269">
        <v>0</v>
      </c>
      <c r="L68" s="269">
        <v>0</v>
      </c>
      <c r="M68" s="269">
        <v>0</v>
      </c>
      <c r="N68" s="269">
        <v>0</v>
      </c>
      <c r="O68" s="269">
        <v>0</v>
      </c>
      <c r="P68" s="269">
        <v>0</v>
      </c>
      <c r="Q68" s="269"/>
      <c r="R68" s="269">
        <f>SUM(F68:Q68)</f>
        <v>0</v>
      </c>
      <c r="S68" s="269"/>
      <c r="T68" s="260"/>
    </row>
    <row r="69" spans="3:20" ht="15.75" x14ac:dyDescent="0.25">
      <c r="C69" s="268" t="s">
        <v>411</v>
      </c>
      <c r="D69" s="273">
        <v>0</v>
      </c>
      <c r="E69" s="273">
        <v>0</v>
      </c>
      <c r="F69" s="269">
        <v>0</v>
      </c>
      <c r="G69" s="269">
        <v>0</v>
      </c>
      <c r="H69" s="271">
        <v>0</v>
      </c>
      <c r="I69" s="271">
        <v>0</v>
      </c>
      <c r="J69" s="271">
        <v>0</v>
      </c>
      <c r="K69" s="269">
        <v>0</v>
      </c>
      <c r="L69" s="271">
        <v>0</v>
      </c>
      <c r="M69" s="271">
        <v>0</v>
      </c>
      <c r="N69" s="271">
        <v>0</v>
      </c>
      <c r="O69" s="271">
        <v>0</v>
      </c>
      <c r="P69" s="271">
        <v>0</v>
      </c>
      <c r="Q69" s="271">
        <v>0</v>
      </c>
      <c r="R69" s="269">
        <f>SUM(F69:Q69)</f>
        <v>0</v>
      </c>
      <c r="S69" s="269"/>
      <c r="T69" s="260"/>
    </row>
    <row r="70" spans="3:20" ht="15.75" x14ac:dyDescent="0.25">
      <c r="C70" s="266" t="s">
        <v>410</v>
      </c>
      <c r="D70" s="273">
        <v>0</v>
      </c>
      <c r="E70" s="273">
        <v>0</v>
      </c>
      <c r="F70" s="269">
        <v>0</v>
      </c>
      <c r="G70" s="269">
        <v>0</v>
      </c>
      <c r="H70" s="269">
        <v>0</v>
      </c>
      <c r="I70" s="269">
        <v>0</v>
      </c>
      <c r="J70" s="269">
        <v>0</v>
      </c>
      <c r="K70" s="269">
        <v>0</v>
      </c>
      <c r="L70" s="269">
        <v>0</v>
      </c>
      <c r="M70" s="269">
        <v>0</v>
      </c>
      <c r="N70" s="269">
        <v>0</v>
      </c>
      <c r="O70" s="269">
        <v>0</v>
      </c>
      <c r="P70" s="269">
        <v>0</v>
      </c>
      <c r="Q70" s="269"/>
      <c r="R70" s="269">
        <f>SUM(F70:Q70)</f>
        <v>0</v>
      </c>
      <c r="S70" s="269"/>
      <c r="T70" s="260"/>
    </row>
    <row r="71" spans="3:20" ht="15.75" x14ac:dyDescent="0.25">
      <c r="C71" s="274" t="s">
        <v>409</v>
      </c>
      <c r="D71" s="273">
        <v>0</v>
      </c>
      <c r="E71" s="273">
        <v>0</v>
      </c>
      <c r="F71" s="269">
        <v>0</v>
      </c>
      <c r="G71" s="269">
        <v>0</v>
      </c>
      <c r="H71" s="271"/>
      <c r="I71" s="271"/>
      <c r="J71" s="271"/>
      <c r="K71" s="269">
        <v>0</v>
      </c>
      <c r="L71" s="271">
        <v>0</v>
      </c>
      <c r="M71" s="271"/>
      <c r="N71" s="271"/>
      <c r="O71" s="271"/>
      <c r="P71" s="271"/>
      <c r="Q71" s="271"/>
      <c r="R71" s="269">
        <f>SUM(F71:Q71)</f>
        <v>0</v>
      </c>
      <c r="S71" s="269"/>
      <c r="T71" s="260"/>
    </row>
    <row r="72" spans="3:20" ht="15.75" x14ac:dyDescent="0.25">
      <c r="C72" s="268" t="s">
        <v>408</v>
      </c>
      <c r="D72" s="273">
        <v>0</v>
      </c>
      <c r="E72" s="273">
        <v>0</v>
      </c>
      <c r="F72" s="269">
        <v>0</v>
      </c>
      <c r="G72" s="269">
        <v>0</v>
      </c>
      <c r="H72" s="271">
        <v>0</v>
      </c>
      <c r="I72" s="271"/>
      <c r="J72" s="269">
        <v>0</v>
      </c>
      <c r="K72" s="269">
        <v>0</v>
      </c>
      <c r="L72" s="271">
        <v>0</v>
      </c>
      <c r="M72" s="269">
        <v>0</v>
      </c>
      <c r="N72" s="271">
        <v>0</v>
      </c>
      <c r="O72" s="271">
        <v>0</v>
      </c>
      <c r="P72" s="269">
        <v>0</v>
      </c>
      <c r="Q72" s="271">
        <v>0</v>
      </c>
      <c r="R72" s="269">
        <f>SUM(F72:Q72)</f>
        <v>0</v>
      </c>
      <c r="S72" s="269"/>
      <c r="T72" s="260"/>
    </row>
    <row r="73" spans="3:20" ht="15.75" x14ac:dyDescent="0.25">
      <c r="C73" s="266" t="s">
        <v>407</v>
      </c>
      <c r="D73" s="270">
        <v>0</v>
      </c>
      <c r="E73" s="273">
        <v>0</v>
      </c>
      <c r="F73" s="269">
        <v>0</v>
      </c>
      <c r="G73" s="269">
        <v>0</v>
      </c>
      <c r="H73" s="269"/>
      <c r="I73" s="269"/>
      <c r="J73" s="269"/>
      <c r="K73" s="269">
        <v>0</v>
      </c>
      <c r="L73" s="269"/>
      <c r="M73" s="269"/>
      <c r="N73" s="269"/>
      <c r="O73" s="269"/>
      <c r="P73" s="269"/>
      <c r="Q73" s="269"/>
      <c r="R73" s="269">
        <f>SUM(F73:Q73)</f>
        <v>0</v>
      </c>
      <c r="S73" s="269"/>
      <c r="T73" s="260"/>
    </row>
    <row r="74" spans="3:20" ht="23.25" customHeight="1" x14ac:dyDescent="0.25">
      <c r="C74" s="266" t="s">
        <v>406</v>
      </c>
      <c r="D74" s="270">
        <v>0</v>
      </c>
      <c r="E74" s="270">
        <v>0</v>
      </c>
      <c r="F74" s="269">
        <v>0</v>
      </c>
      <c r="G74" s="269">
        <v>0</v>
      </c>
      <c r="H74" s="269"/>
      <c r="I74" s="269"/>
      <c r="J74" s="269"/>
      <c r="K74" s="269">
        <v>0</v>
      </c>
      <c r="L74" s="269"/>
      <c r="M74" s="269"/>
      <c r="N74" s="269"/>
      <c r="O74" s="269"/>
      <c r="P74" s="269"/>
      <c r="Q74" s="269"/>
      <c r="R74" s="269">
        <f>SUM(F74:Q74)</f>
        <v>0</v>
      </c>
      <c r="S74" s="269"/>
      <c r="T74" s="260"/>
    </row>
    <row r="75" spans="3:20" ht="15.75" x14ac:dyDescent="0.25">
      <c r="C75" s="268" t="s">
        <v>405</v>
      </c>
      <c r="D75" s="272">
        <f>D76+D77</f>
        <v>10545000</v>
      </c>
      <c r="E75" s="272">
        <f>E76+E77</f>
        <v>10545000</v>
      </c>
      <c r="F75" s="272">
        <f>+F76+F77</f>
        <v>4136915.97</v>
      </c>
      <c r="G75" s="272">
        <f>G76+G77</f>
        <v>0</v>
      </c>
      <c r="H75" s="272">
        <f>H76+H77</f>
        <v>0</v>
      </c>
      <c r="I75" s="272">
        <f>I76+I77</f>
        <v>0</v>
      </c>
      <c r="J75" s="272">
        <f>J76+J77</f>
        <v>0</v>
      </c>
      <c r="K75" s="271">
        <v>0</v>
      </c>
      <c r="L75" s="271">
        <v>0</v>
      </c>
      <c r="M75" s="271">
        <v>0</v>
      </c>
      <c r="N75" s="271">
        <v>0</v>
      </c>
      <c r="O75" s="271">
        <v>0</v>
      </c>
      <c r="P75" s="271">
        <v>0</v>
      </c>
      <c r="Q75" s="271">
        <v>0</v>
      </c>
      <c r="R75" s="271">
        <f>SUM(F75:Q75)</f>
        <v>4136915.97</v>
      </c>
      <c r="S75" s="271"/>
      <c r="T75" s="260"/>
    </row>
    <row r="76" spans="3:20" ht="15.75" x14ac:dyDescent="0.25">
      <c r="C76" s="266" t="s">
        <v>404</v>
      </c>
      <c r="D76" s="270">
        <v>10545000</v>
      </c>
      <c r="E76" s="270">
        <v>10545000</v>
      </c>
      <c r="F76" s="248">
        <f>4010615.97+90200+36100</f>
        <v>4136915.97</v>
      </c>
      <c r="G76" s="248"/>
      <c r="H76" s="248"/>
      <c r="I76" s="248"/>
      <c r="K76" s="248"/>
      <c r="L76" s="248"/>
      <c r="M76" s="248"/>
      <c r="N76" s="248"/>
      <c r="O76" s="248"/>
      <c r="P76" s="248"/>
      <c r="Q76" s="248"/>
      <c r="R76" s="269">
        <f>SUM(F76:Q76)</f>
        <v>4136915.97</v>
      </c>
      <c r="S76" s="269"/>
      <c r="T76" s="260"/>
    </row>
    <row r="77" spans="3:20" ht="15.75" x14ac:dyDescent="0.25">
      <c r="C77" s="266" t="s">
        <v>403</v>
      </c>
      <c r="D77" s="265">
        <v>0</v>
      </c>
      <c r="E77" s="265">
        <v>0</v>
      </c>
      <c r="F77" s="248">
        <v>0</v>
      </c>
      <c r="G77" s="248"/>
      <c r="H77" s="248"/>
      <c r="I77" s="248"/>
      <c r="K77" s="248"/>
      <c r="L77" s="248"/>
      <c r="M77" s="248"/>
      <c r="N77" s="248"/>
      <c r="O77" s="248"/>
      <c r="P77" s="248"/>
      <c r="Q77" s="248"/>
      <c r="R77" s="248"/>
      <c r="S77" s="269"/>
      <c r="T77" s="260"/>
    </row>
    <row r="78" spans="3:20" ht="15.75" x14ac:dyDescent="0.25">
      <c r="C78" s="268" t="s">
        <v>402</v>
      </c>
      <c r="D78" s="267">
        <f>D79</f>
        <v>0</v>
      </c>
      <c r="E78" s="267">
        <f>E79</f>
        <v>0</v>
      </c>
      <c r="F78" s="248"/>
      <c r="G78" s="248"/>
      <c r="H78" s="248"/>
      <c r="I78" s="248"/>
      <c r="K78" s="248"/>
      <c r="L78" s="248"/>
      <c r="M78" s="248"/>
      <c r="N78" s="248"/>
      <c r="O78" s="248"/>
      <c r="P78" s="248"/>
      <c r="Q78" s="248"/>
      <c r="R78" s="248"/>
      <c r="S78" s="248"/>
      <c r="T78" s="260"/>
    </row>
    <row r="79" spans="3:20" ht="15.75" x14ac:dyDescent="0.25">
      <c r="C79" s="266" t="s">
        <v>401</v>
      </c>
      <c r="D79" s="265">
        <v>0</v>
      </c>
      <c r="E79" s="265">
        <v>0</v>
      </c>
      <c r="F79" s="264">
        <v>0</v>
      </c>
      <c r="G79" s="264">
        <v>0</v>
      </c>
      <c r="H79" s="264"/>
      <c r="I79" s="264"/>
      <c r="J79" s="264"/>
      <c r="K79" s="264">
        <v>0</v>
      </c>
      <c r="L79" s="264"/>
      <c r="M79" s="264"/>
      <c r="N79" s="264"/>
      <c r="O79" s="264"/>
      <c r="P79" s="264"/>
      <c r="Q79" s="264"/>
      <c r="R79" s="264">
        <v>0</v>
      </c>
      <c r="S79" s="264"/>
      <c r="T79" s="260"/>
    </row>
    <row r="80" spans="3:20" ht="16.5" thickBot="1" x14ac:dyDescent="0.3">
      <c r="C80" s="263" t="s">
        <v>400</v>
      </c>
      <c r="D80" s="262">
        <f>D10+D16+D26+D36+D52+D62+D75</f>
        <v>1759638498</v>
      </c>
      <c r="E80" s="262">
        <f>+E75+E62+E52+E36+E26+E16+E10</f>
        <v>1759638498</v>
      </c>
      <c r="F80" s="262">
        <f>F10+F16+F26+F36+F52+F62+F75</f>
        <v>123645178.65999998</v>
      </c>
      <c r="G80" s="262">
        <f>G10+G16+G26+G36+G52+G62+G75</f>
        <v>110248264.59</v>
      </c>
      <c r="H80" s="262">
        <f>H10+H16+H26+H36+H52+H62+H75</f>
        <v>0</v>
      </c>
      <c r="I80" s="262">
        <f>I10+I16+I26+I36+I52+I62+I75</f>
        <v>0</v>
      </c>
      <c r="J80" s="262">
        <f>J10+J16+J26+J36+J52+J62+J75</f>
        <v>0</v>
      </c>
      <c r="K80" s="262">
        <f>K10+K16+K26+K36+K52+K62+K75</f>
        <v>0</v>
      </c>
      <c r="L80" s="262">
        <f>L10+L16+L26+L36+L52+L62+L75</f>
        <v>0</v>
      </c>
      <c r="M80" s="262">
        <f>M10+M16+M26+M36+M52+M62+M75</f>
        <v>0</v>
      </c>
      <c r="N80" s="262">
        <f>+N75+N62+N52+N36+N26+N16+N10</f>
        <v>0</v>
      </c>
      <c r="O80" s="262">
        <f>+O75+O62+O52+O36+O26+O16+O10</f>
        <v>0</v>
      </c>
      <c r="P80" s="262">
        <f>+P75+P62+P52+P36+P26+P16+P10</f>
        <v>0</v>
      </c>
      <c r="Q80" s="262">
        <f>+Q75+Q62+Q52+Q36+Q26+Q16+Q10</f>
        <v>0</v>
      </c>
      <c r="R80" s="262">
        <f>+R75+R62+R52+R36+R26+R16+R10</f>
        <v>233893443.25</v>
      </c>
      <c r="S80" s="261"/>
      <c r="T80" s="260"/>
    </row>
    <row r="81" spans="3:19" ht="48.75" customHeight="1" thickBot="1" x14ac:dyDescent="0.4">
      <c r="C81" s="254" t="s">
        <v>399</v>
      </c>
      <c r="E81" s="255"/>
      <c r="F81" s="259"/>
      <c r="G81" s="259"/>
      <c r="H81" s="259"/>
      <c r="I81" s="259"/>
      <c r="J81" s="259"/>
      <c r="K81" s="259"/>
      <c r="L81" s="255"/>
      <c r="M81" s="255"/>
      <c r="P81"/>
      <c r="Q81"/>
      <c r="R81" s="258"/>
      <c r="S81" s="258"/>
    </row>
    <row r="82" spans="3:19" ht="66.75" customHeight="1" thickBot="1" x14ac:dyDescent="0.4">
      <c r="C82" s="257" t="s">
        <v>398</v>
      </c>
      <c r="D82" s="256"/>
      <c r="F82" s="255"/>
      <c r="G82" s="255"/>
      <c r="H82" s="255"/>
      <c r="I82" s="255"/>
      <c r="J82" s="255"/>
      <c r="K82" s="255"/>
      <c r="L82" s="255"/>
      <c r="M82" s="255"/>
      <c r="P82"/>
      <c r="Q82"/>
    </row>
    <row r="83" spans="3:19" ht="126.75" customHeight="1" thickBot="1" x14ac:dyDescent="0.4">
      <c r="C83" s="254" t="s">
        <v>397</v>
      </c>
      <c r="I83" s="248"/>
      <c r="K83" s="253"/>
      <c r="P83"/>
      <c r="Q83"/>
    </row>
    <row r="84" spans="3:19" ht="39" customHeight="1" x14ac:dyDescent="0.35">
      <c r="C84" s="252" t="s">
        <v>396</v>
      </c>
      <c r="Q84"/>
    </row>
    <row r="85" spans="3:19" x14ac:dyDescent="0.35"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 FEBRERO 2025</vt:lpstr>
      <vt:lpstr>Presup. Aprobado-Ejec OAI</vt:lpstr>
      <vt:lpstr>'INGRESOS Y EGRESOS FEBRERO 2025'!Área_de_impresión</vt:lpstr>
      <vt:lpstr>'Presup. Aprobado-Ejec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MOISES ISSAIAS RICHARSON CAMPUSANO</cp:lastModifiedBy>
  <cp:lastPrinted>2024-12-05T15:07:58Z</cp:lastPrinted>
  <dcterms:created xsi:type="dcterms:W3CDTF">2023-04-03T19:08:33Z</dcterms:created>
  <dcterms:modified xsi:type="dcterms:W3CDTF">2025-04-01T21:19:19Z</dcterms:modified>
</cp:coreProperties>
</file>