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OAI\Contabiidad\Ingresos y egresos\Abril\"/>
    </mc:Choice>
  </mc:AlternateContent>
  <xr:revisionPtr revIDLastSave="0" documentId="13_ncr:1_{99411A56-FD1D-4F13-BA5D-1311826ED571}" xr6:coauthVersionLast="47" xr6:coauthVersionMax="47" xr10:uidLastSave="{00000000-0000-0000-0000-000000000000}"/>
  <bookViews>
    <workbookView xWindow="855" yWindow="1860" windowWidth="21600" windowHeight="11385" activeTab="1" xr2:uid="{00000000-000D-0000-FFFF-FFFF00000000}"/>
  </bookViews>
  <sheets>
    <sheet name="INGRESOS Y EGRESOS ABRIL 2025" sheetId="1" r:id="rId1"/>
    <sheet name="Presupuesto Apro-EJEC" sheetId="4" r:id="rId2"/>
  </sheets>
  <definedNames>
    <definedName name="_xlnm.Print_Area" localSheetId="0">'INGRESOS Y EGRESOS ABRIL 2025'!$A$1:$H$570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R11" i="4"/>
  <c r="R12" i="4"/>
  <c r="R13" i="4"/>
  <c r="R14" i="4"/>
  <c r="R15" i="4"/>
  <c r="D16" i="4"/>
  <c r="D80" i="4" s="1"/>
  <c r="E16" i="4"/>
  <c r="G16" i="4"/>
  <c r="H16" i="4"/>
  <c r="I16" i="4"/>
  <c r="J16" i="4"/>
  <c r="K16" i="4"/>
  <c r="L16" i="4"/>
  <c r="L80" i="4" s="1"/>
  <c r="M16" i="4"/>
  <c r="M80" i="4" s="1"/>
  <c r="N16" i="4"/>
  <c r="O16" i="4"/>
  <c r="P16" i="4"/>
  <c r="Q16" i="4"/>
  <c r="R17" i="4"/>
  <c r="R18" i="4"/>
  <c r="R19" i="4"/>
  <c r="R20" i="4"/>
  <c r="R21" i="4"/>
  <c r="R22" i="4"/>
  <c r="R23" i="4"/>
  <c r="F24" i="4"/>
  <c r="F16" i="4" s="1"/>
  <c r="R25" i="4"/>
  <c r="D26" i="4"/>
  <c r="E26" i="4"/>
  <c r="F26" i="4"/>
  <c r="R26" i="4" s="1"/>
  <c r="G26" i="4"/>
  <c r="H26" i="4"/>
  <c r="I26" i="4"/>
  <c r="J26" i="4"/>
  <c r="K26" i="4"/>
  <c r="L26" i="4"/>
  <c r="M26" i="4"/>
  <c r="N26" i="4"/>
  <c r="O26" i="4"/>
  <c r="P26" i="4"/>
  <c r="Q26" i="4"/>
  <c r="R27" i="4"/>
  <c r="R28" i="4"/>
  <c r="R29" i="4"/>
  <c r="R30" i="4"/>
  <c r="R31" i="4"/>
  <c r="R32" i="4"/>
  <c r="R33" i="4"/>
  <c r="R34" i="4"/>
  <c r="R35" i="4"/>
  <c r="D36" i="4"/>
  <c r="E36" i="4"/>
  <c r="F36" i="4"/>
  <c r="G36" i="4"/>
  <c r="K36" i="4"/>
  <c r="L36" i="4"/>
  <c r="M36" i="4"/>
  <c r="N36" i="4"/>
  <c r="R37" i="4"/>
  <c r="R38" i="4"/>
  <c r="R39" i="4"/>
  <c r="R43" i="4"/>
  <c r="R44" i="4"/>
  <c r="D45" i="4"/>
  <c r="E45" i="4"/>
  <c r="F45" i="4"/>
  <c r="R45" i="4" s="1"/>
  <c r="G45" i="4"/>
  <c r="H45" i="4"/>
  <c r="H36" i="4" s="1"/>
  <c r="H80" i="4" s="1"/>
  <c r="I45" i="4"/>
  <c r="I36" i="4" s="1"/>
  <c r="I80" i="4" s="1"/>
  <c r="J45" i="4"/>
  <c r="J36" i="4" s="1"/>
  <c r="J80" i="4" s="1"/>
  <c r="K45" i="4"/>
  <c r="L45" i="4"/>
  <c r="M45" i="4"/>
  <c r="N45" i="4"/>
  <c r="O45" i="4"/>
  <c r="O36" i="4" s="1"/>
  <c r="P45" i="4"/>
  <c r="P36" i="4" s="1"/>
  <c r="Q45" i="4"/>
  <c r="Q36" i="4" s="1"/>
  <c r="R46" i="4"/>
  <c r="R47" i="4"/>
  <c r="R48" i="4"/>
  <c r="R51" i="4"/>
  <c r="D52" i="4"/>
  <c r="E52" i="4"/>
  <c r="F52" i="4"/>
  <c r="R52" i="4" s="1"/>
  <c r="G52" i="4"/>
  <c r="G80" i="4" s="1"/>
  <c r="H52" i="4"/>
  <c r="I52" i="4"/>
  <c r="J52" i="4"/>
  <c r="K52" i="4"/>
  <c r="L52" i="4"/>
  <c r="M52" i="4"/>
  <c r="N52" i="4"/>
  <c r="O52" i="4"/>
  <c r="P52" i="4"/>
  <c r="Q52" i="4"/>
  <c r="R53" i="4"/>
  <c r="R54" i="4"/>
  <c r="R55" i="4"/>
  <c r="R56" i="4"/>
  <c r="R57" i="4"/>
  <c r="R58" i="4"/>
  <c r="R59" i="4"/>
  <c r="R60" i="4"/>
  <c r="R61" i="4"/>
  <c r="D62" i="4"/>
  <c r="E62" i="4"/>
  <c r="F62" i="4"/>
  <c r="G62" i="4"/>
  <c r="H62" i="4"/>
  <c r="I62" i="4"/>
  <c r="J62" i="4"/>
  <c r="N62" i="4"/>
  <c r="N80" i="4" s="1"/>
  <c r="O62" i="4"/>
  <c r="O80" i="4" s="1"/>
  <c r="P62" i="4"/>
  <c r="Q62" i="4"/>
  <c r="R63" i="4"/>
  <c r="R64" i="4"/>
  <c r="R65" i="4"/>
  <c r="R66" i="4"/>
  <c r="R67" i="4"/>
  <c r="R68" i="4"/>
  <c r="R69" i="4"/>
  <c r="R70" i="4"/>
  <c r="R71" i="4"/>
  <c r="R72" i="4"/>
  <c r="R73" i="4"/>
  <c r="R74" i="4"/>
  <c r="D75" i="4"/>
  <c r="E75" i="4"/>
  <c r="E80" i="4" s="1"/>
  <c r="F75" i="4"/>
  <c r="R75" i="4" s="1"/>
  <c r="G75" i="4"/>
  <c r="H75" i="4"/>
  <c r="I75" i="4"/>
  <c r="J75" i="4"/>
  <c r="F76" i="4"/>
  <c r="R76" i="4"/>
  <c r="D78" i="4"/>
  <c r="E78" i="4"/>
  <c r="K80" i="4"/>
  <c r="R16" i="4" l="1"/>
  <c r="F80" i="4"/>
  <c r="R36" i="4"/>
  <c r="Q80" i="4"/>
  <c r="P80" i="4"/>
  <c r="R62" i="4"/>
  <c r="R80" i="4" s="1"/>
  <c r="R24" i="4"/>
  <c r="E481" i="1" l="1"/>
  <c r="F471" i="1"/>
  <c r="E465" i="1"/>
  <c r="E458" i="1"/>
  <c r="E387" i="1"/>
  <c r="E375" i="1"/>
  <c r="E485" i="1" s="1"/>
  <c r="E153" i="1"/>
  <c r="E144" i="1"/>
  <c r="E130" i="1"/>
  <c r="E124" i="1"/>
  <c r="E68" i="1"/>
  <c r="D68" i="1"/>
  <c r="F62" i="1"/>
  <c r="D62" i="1"/>
  <c r="D57" i="1"/>
  <c r="F56" i="1"/>
  <c r="F55" i="1"/>
  <c r="E50" i="1"/>
  <c r="D50" i="1"/>
  <c r="F49" i="1"/>
  <c r="F48" i="1"/>
  <c r="F47" i="1"/>
  <c r="F46" i="1"/>
  <c r="F45" i="1"/>
  <c r="F44" i="1"/>
  <c r="F43" i="1"/>
  <c r="F42" i="1"/>
  <c r="F41" i="1"/>
  <c r="F40" i="1"/>
  <c r="D35" i="1"/>
  <c r="F34" i="1"/>
  <c r="F33" i="1"/>
  <c r="F32" i="1"/>
  <c r="F31" i="1"/>
  <c r="F30" i="1"/>
  <c r="F29" i="1"/>
  <c r="F28" i="1"/>
  <c r="F27" i="1"/>
  <c r="F26" i="1"/>
  <c r="F25" i="1"/>
  <c r="F24" i="1"/>
  <c r="D19" i="1"/>
  <c r="F18" i="1"/>
  <c r="F17" i="1"/>
  <c r="F16" i="1"/>
  <c r="F15" i="1"/>
  <c r="F14" i="1"/>
  <c r="C73" i="1" l="1"/>
  <c r="F19" i="1"/>
  <c r="F35" i="1"/>
  <c r="F50" i="1"/>
  <c r="D73" i="1" s="1"/>
  <c r="F57" i="1"/>
  <c r="E156" i="1"/>
</calcChain>
</file>

<file path=xl/sharedStrings.xml><?xml version="1.0" encoding="utf-8"?>
<sst xmlns="http://schemas.openxmlformats.org/spreadsheetml/2006/main" count="988" uniqueCount="535">
  <si>
    <t>REFERENCIA</t>
  </si>
  <si>
    <t>VALOR RD$</t>
  </si>
  <si>
    <t>TOTAL RD$</t>
  </si>
  <si>
    <t>DEP. EN RD$</t>
  </si>
  <si>
    <t>TOTAL GENERAL</t>
  </si>
  <si>
    <t>VALOR US$</t>
  </si>
  <si>
    <t>FECHA</t>
  </si>
  <si>
    <t>PUERTO</t>
  </si>
  <si>
    <t>CONCEPTO</t>
  </si>
  <si>
    <t>DEPOSITOS BANCARIOS</t>
  </si>
  <si>
    <t>SUB-TOTAL</t>
  </si>
  <si>
    <t>ACH</t>
  </si>
  <si>
    <t>PUERTO LUPERON</t>
  </si>
  <si>
    <t>PUERTO LA ROMANA</t>
  </si>
  <si>
    <t>FECHA INGRESO</t>
  </si>
  <si>
    <t>DESCRIPCION</t>
  </si>
  <si>
    <t>VALOR</t>
  </si>
  <si>
    <t xml:space="preserve">TASA </t>
  </si>
  <si>
    <t>SANTA BARBARA</t>
  </si>
  <si>
    <t>LUPERON</t>
  </si>
  <si>
    <t>BARAHONA</t>
  </si>
  <si>
    <t>CUENTA DÓLAR</t>
  </si>
  <si>
    <t>PUERTO PLATA</t>
  </si>
  <si>
    <t>LA ROMANA</t>
  </si>
  <si>
    <t>LA CANA</t>
  </si>
  <si>
    <t>AZUA</t>
  </si>
  <si>
    <t>CALDERA BANI</t>
  </si>
  <si>
    <t>Cta # 010-500126-0</t>
  </si>
  <si>
    <t>TOTAL</t>
  </si>
  <si>
    <t>CHEQUES REINTEGRADOS</t>
  </si>
  <si>
    <t>CONCILIACION DE CUENTA NOMINA</t>
  </si>
  <si>
    <t>DEPOSITOS EN TRANSITOS</t>
  </si>
  <si>
    <t xml:space="preserve"> TOTAL </t>
  </si>
  <si>
    <t>BOCA CHICA</t>
  </si>
  <si>
    <t>SUBTOTAL</t>
  </si>
  <si>
    <t>HAINA OCCIDENTAL</t>
  </si>
  <si>
    <t>MANZANILLO</t>
  </si>
  <si>
    <t>OFICINA CENTRAL</t>
  </si>
  <si>
    <t>PRESTACIONES LABORALES</t>
  </si>
  <si>
    <t>REGITRO CONTABLE</t>
  </si>
  <si>
    <t xml:space="preserve">CUENTA </t>
  </si>
  <si>
    <t xml:space="preserve">DESCRIPCION </t>
  </si>
  <si>
    <t>DEBITO</t>
  </si>
  <si>
    <t>CREDITO</t>
  </si>
  <si>
    <t>DEP. EN USD</t>
  </si>
  <si>
    <t>Fecha</t>
  </si>
  <si>
    <t>Beneficiario</t>
  </si>
  <si>
    <t>Concepto</t>
  </si>
  <si>
    <t>Monto</t>
  </si>
  <si>
    <t>INSTITUTO DE AUXILIOS Y VIVIENDA (INAVI)</t>
  </si>
  <si>
    <t>REPOSICION DE CAJA CHICA</t>
  </si>
  <si>
    <t>PAGO RETENCION A EMPLEADOS</t>
  </si>
  <si>
    <t xml:space="preserve">SANTA BARBARA </t>
  </si>
  <si>
    <t xml:space="preserve">  PAGOS ACH</t>
  </si>
  <si>
    <t>PUERTOS</t>
  </si>
  <si>
    <t xml:space="preserve"> CREDITO CUENTA CORRIENTE</t>
  </si>
  <si>
    <t>RELACION DE TRANSFERENCIAS ACH. RECIBIDAS DE TERCEROS</t>
  </si>
  <si>
    <t>NO.CHEQUES</t>
  </si>
  <si>
    <t>BENEFICIARIOS</t>
  </si>
  <si>
    <t>SUBSIDIO MATERNIDAD</t>
  </si>
  <si>
    <t>AGOSTO DEL 2024</t>
  </si>
  <si>
    <t>CONCEPTOS</t>
  </si>
  <si>
    <t>VALOR RD $</t>
  </si>
  <si>
    <t xml:space="preserve">TOTAL GENERAL </t>
  </si>
  <si>
    <t>1.1.01.02.01.02.01</t>
  </si>
  <si>
    <t>30080005-13</t>
  </si>
  <si>
    <t>30020022-13</t>
  </si>
  <si>
    <t>CUENTA OPERACIONES</t>
  </si>
  <si>
    <t>Cta # 010-500107-4</t>
  </si>
  <si>
    <t>310010084-5</t>
  </si>
  <si>
    <t>010316-1</t>
  </si>
  <si>
    <t>PAGO ACH</t>
  </si>
  <si>
    <t xml:space="preserve">Numero </t>
  </si>
  <si>
    <t xml:space="preserve">Cuenta </t>
  </si>
  <si>
    <t>SIND. NAC. TRABAJADORES Y EMPLEADOS APORDOM</t>
  </si>
  <si>
    <t>DONACIONES</t>
  </si>
  <si>
    <t>NOMINA</t>
  </si>
  <si>
    <t>69853013-1</t>
  </si>
  <si>
    <t>71132941-1</t>
  </si>
  <si>
    <t>5.5.02.01.01.01</t>
  </si>
  <si>
    <t>PRIMA NEGATIVA</t>
  </si>
  <si>
    <t xml:space="preserve">      </t>
  </si>
  <si>
    <t>20010155-3</t>
  </si>
  <si>
    <t>20010111-3</t>
  </si>
  <si>
    <t>20010122-3</t>
  </si>
  <si>
    <t>5536433-8</t>
  </si>
  <si>
    <t>SAN PEDRO</t>
  </si>
  <si>
    <t>5665456-13</t>
  </si>
  <si>
    <t>820020159-3</t>
  </si>
  <si>
    <t>820020162-3</t>
  </si>
  <si>
    <t>820020078-3</t>
  </si>
  <si>
    <t>20020197-3</t>
  </si>
  <si>
    <t>20030168-3</t>
  </si>
  <si>
    <t>26168634-13</t>
  </si>
  <si>
    <t>21607447-13</t>
  </si>
  <si>
    <t>30080143-3</t>
  </si>
  <si>
    <t>70067605-1</t>
  </si>
  <si>
    <t>20020378-3</t>
  </si>
  <si>
    <t>20020381-3</t>
  </si>
  <si>
    <t>20020384-3</t>
  </si>
  <si>
    <t>20030267-3</t>
  </si>
  <si>
    <t>20020189-3</t>
  </si>
  <si>
    <t>20020193-3</t>
  </si>
  <si>
    <t>30080008-13</t>
  </si>
  <si>
    <t>3080012-13</t>
  </si>
  <si>
    <t>30080315-13</t>
  </si>
  <si>
    <t>20020231-3</t>
  </si>
  <si>
    <t>20020256-3</t>
  </si>
  <si>
    <t>20020259-3</t>
  </si>
  <si>
    <t>810060325-3</t>
  </si>
  <si>
    <t>30030357-3</t>
  </si>
  <si>
    <t>20010556-3</t>
  </si>
  <si>
    <t>20010559-3</t>
  </si>
  <si>
    <t>8083949-13</t>
  </si>
  <si>
    <t>20010125-3</t>
  </si>
  <si>
    <t>238684544-13</t>
  </si>
  <si>
    <t>20030215-3</t>
  </si>
  <si>
    <t>marzo 2025</t>
  </si>
  <si>
    <t xml:space="preserve"> DEPOSITOS EN TRANSITO</t>
  </si>
  <si>
    <t>30330020004-13</t>
  </si>
  <si>
    <t>DEPOSITO</t>
  </si>
  <si>
    <t>30330020007-13</t>
  </si>
  <si>
    <t>30330020010-13</t>
  </si>
  <si>
    <t>21607293-13</t>
  </si>
  <si>
    <t>820020365-3</t>
  </si>
  <si>
    <r>
      <t xml:space="preserve">Cta </t>
    </r>
    <r>
      <rPr>
        <b/>
        <sz val="12"/>
        <color indexed="8"/>
        <rFont val="Arial"/>
        <family val="2"/>
      </rPr>
      <t># 010-500107-4</t>
    </r>
  </si>
  <si>
    <t>AGOSTO 2024</t>
  </si>
  <si>
    <t>SUBSIDIO DE MATERNIDAD</t>
  </si>
  <si>
    <t xml:space="preserve">FECHA </t>
  </si>
  <si>
    <t xml:space="preserve">VALOR </t>
  </si>
  <si>
    <t>30010204-8</t>
  </si>
  <si>
    <t>010313-1</t>
  </si>
  <si>
    <t>1100020304-8</t>
  </si>
  <si>
    <t>020053-1</t>
  </si>
  <si>
    <t>020056-1</t>
  </si>
  <si>
    <t>671559183-6</t>
  </si>
  <si>
    <t>310030237-5</t>
  </si>
  <si>
    <t>030120-1</t>
  </si>
  <si>
    <t>030123-1</t>
  </si>
  <si>
    <t>1100080330-8</t>
  </si>
  <si>
    <t>671559760-6</t>
  </si>
  <si>
    <t>310070114-5</t>
  </si>
  <si>
    <t>60040122-8</t>
  </si>
  <si>
    <t>70030281-17</t>
  </si>
  <si>
    <t>020241-1</t>
  </si>
  <si>
    <t>020238-1</t>
  </si>
  <si>
    <t>020244-1</t>
  </si>
  <si>
    <t>020247-1</t>
  </si>
  <si>
    <t>1100080309-8</t>
  </si>
  <si>
    <t>671760773-6</t>
  </si>
  <si>
    <t>310030240-5</t>
  </si>
  <si>
    <t>400010104-9</t>
  </si>
  <si>
    <t>400010107-9</t>
  </si>
  <si>
    <t>400010110-9</t>
  </si>
  <si>
    <t>400010113-9</t>
  </si>
  <si>
    <t>510040300-20</t>
  </si>
  <si>
    <t>510040297-20</t>
  </si>
  <si>
    <t>510040294-20</t>
  </si>
  <si>
    <t>010216-1</t>
  </si>
  <si>
    <t>010219-1</t>
  </si>
  <si>
    <t>671761294-6</t>
  </si>
  <si>
    <t>30020237-8</t>
  </si>
  <si>
    <t>30020240-26</t>
  </si>
  <si>
    <t>671760360-6</t>
  </si>
  <si>
    <t>010348-1</t>
  </si>
  <si>
    <t>310070145-5</t>
  </si>
  <si>
    <t>80005420-7</t>
  </si>
  <si>
    <t>SAN SOUCI</t>
  </si>
  <si>
    <t>400120093-9</t>
  </si>
  <si>
    <t>400120096-9</t>
  </si>
  <si>
    <t>030534-1</t>
  </si>
  <si>
    <t>030537-1</t>
  </si>
  <si>
    <t>030540-1</t>
  </si>
  <si>
    <t>300040681-12</t>
  </si>
  <si>
    <t>100090550-8</t>
  </si>
  <si>
    <t>510040804-20</t>
  </si>
  <si>
    <t>6610263-6</t>
  </si>
  <si>
    <t>6610419-6</t>
  </si>
  <si>
    <t>670709520-6</t>
  </si>
  <si>
    <t>310010118-5</t>
  </si>
  <si>
    <t>70050141-17</t>
  </si>
  <si>
    <t>030235-1</t>
  </si>
  <si>
    <t>030238-1</t>
  </si>
  <si>
    <t>1100020293-8</t>
  </si>
  <si>
    <t>760070614-21</t>
  </si>
  <si>
    <t>670709380-6</t>
  </si>
  <si>
    <t>310070107-5</t>
  </si>
  <si>
    <t>0904/2025</t>
  </si>
  <si>
    <t>70050170-17</t>
  </si>
  <si>
    <t>400040318-9</t>
  </si>
  <si>
    <t>400040321-9</t>
  </si>
  <si>
    <t>400040324-9</t>
  </si>
  <si>
    <t>030199-1</t>
  </si>
  <si>
    <t>030202-1</t>
  </si>
  <si>
    <t>1100090354-8</t>
  </si>
  <si>
    <t>71111942-6</t>
  </si>
  <si>
    <t>71359046-6</t>
  </si>
  <si>
    <t>1786045-6</t>
  </si>
  <si>
    <t>671763489-6</t>
  </si>
  <si>
    <t>668801681-6</t>
  </si>
  <si>
    <t>310040090-5</t>
  </si>
  <si>
    <t>310040093-5</t>
  </si>
  <si>
    <t>700080263-1</t>
  </si>
  <si>
    <t>300080285-8</t>
  </si>
  <si>
    <t>030259-1</t>
  </si>
  <si>
    <t>030263-1</t>
  </si>
  <si>
    <t>26184640-5</t>
  </si>
  <si>
    <t>1100040273-8</t>
  </si>
  <si>
    <t>20541487-6</t>
  </si>
  <si>
    <t>671762932-6</t>
  </si>
  <si>
    <t>30020117-9</t>
  </si>
  <si>
    <t>30020120-9</t>
  </si>
  <si>
    <t>30020123-9</t>
  </si>
  <si>
    <t>310110137-5</t>
  </si>
  <si>
    <t>10060082-6</t>
  </si>
  <si>
    <t>030197-1</t>
  </si>
  <si>
    <t>030200-1</t>
  </si>
  <si>
    <t>60020383-10</t>
  </si>
  <si>
    <t>60020388-10</t>
  </si>
  <si>
    <t>671762637-6</t>
  </si>
  <si>
    <t>670710729-6</t>
  </si>
  <si>
    <t>020257-1</t>
  </si>
  <si>
    <t>70050335-17</t>
  </si>
  <si>
    <t>310040324-5</t>
  </si>
  <si>
    <t>310040328-5</t>
  </si>
  <si>
    <t>010186-1</t>
  </si>
  <si>
    <t>010189-1</t>
  </si>
  <si>
    <t>010192-1</t>
  </si>
  <si>
    <t>510060728-20</t>
  </si>
  <si>
    <t>1100090437-8</t>
  </si>
  <si>
    <t>671708198-6</t>
  </si>
  <si>
    <t>310040155-5</t>
  </si>
  <si>
    <t>010446-1</t>
  </si>
  <si>
    <t>010449-1</t>
  </si>
  <si>
    <t>80040257-21</t>
  </si>
  <si>
    <t>30010605-8</t>
  </si>
  <si>
    <t>670921234-6</t>
  </si>
  <si>
    <t>310030145-5</t>
  </si>
  <si>
    <t>600060154-5</t>
  </si>
  <si>
    <t>70030269-17</t>
  </si>
  <si>
    <t>010298-1</t>
  </si>
  <si>
    <t>010301-1</t>
  </si>
  <si>
    <t>100020261-8</t>
  </si>
  <si>
    <t>30120516-10</t>
  </si>
  <si>
    <t>82030055-1</t>
  </si>
  <si>
    <t>82030058-1</t>
  </si>
  <si>
    <t>671711505-6</t>
  </si>
  <si>
    <t>20030382-1</t>
  </si>
  <si>
    <t>20030385-1</t>
  </si>
  <si>
    <t>20030388-1</t>
  </si>
  <si>
    <t>60010756-10</t>
  </si>
  <si>
    <t>671710943-6</t>
  </si>
  <si>
    <t>1100020116-8</t>
  </si>
  <si>
    <t>70030476-17</t>
  </si>
  <si>
    <t>20010471-1</t>
  </si>
  <si>
    <t>20010474-1</t>
  </si>
  <si>
    <t>00039473-10</t>
  </si>
  <si>
    <t>6000462-6</t>
  </si>
  <si>
    <t>6000787-6</t>
  </si>
  <si>
    <t>671631458-6</t>
  </si>
  <si>
    <t>82010038-1</t>
  </si>
  <si>
    <t>310030066-5</t>
  </si>
  <si>
    <t>310030069-5</t>
  </si>
  <si>
    <t>300040094-12</t>
  </si>
  <si>
    <t>7701968-8</t>
  </si>
  <si>
    <t>20030109-1</t>
  </si>
  <si>
    <t>20030112-1</t>
  </si>
  <si>
    <t>610030406-5</t>
  </si>
  <si>
    <t>510040458-20</t>
  </si>
  <si>
    <t>100020418-26</t>
  </si>
  <si>
    <t>100020421-8</t>
  </si>
  <si>
    <t>20541486-6</t>
  </si>
  <si>
    <t>671628894-6</t>
  </si>
  <si>
    <t>310040102-5</t>
  </si>
  <si>
    <t>60010232-10</t>
  </si>
  <si>
    <t>60010235-10</t>
  </si>
  <si>
    <t>60010238-10</t>
  </si>
  <si>
    <t>20030614-1</t>
  </si>
  <si>
    <t>20030617-1</t>
  </si>
  <si>
    <t>20030620-1</t>
  </si>
  <si>
    <t>20030623-1</t>
  </si>
  <si>
    <t>20020689-1</t>
  </si>
  <si>
    <t>5699995-13</t>
  </si>
  <si>
    <t>671631203-6</t>
  </si>
  <si>
    <t>20541598-6</t>
  </si>
  <si>
    <t>00122519-17</t>
  </si>
  <si>
    <t>310020215-5</t>
  </si>
  <si>
    <t>20030275-1</t>
  </si>
  <si>
    <t>20030278-1</t>
  </si>
  <si>
    <t>510040513-20</t>
  </si>
  <si>
    <t>400030418-9</t>
  </si>
  <si>
    <t>400030421-9</t>
  </si>
  <si>
    <t>400030424-9</t>
  </si>
  <si>
    <t>400030427-9</t>
  </si>
  <si>
    <t>400030430-9</t>
  </si>
  <si>
    <t>1130040454-26</t>
  </si>
  <si>
    <t>1130040457-8</t>
  </si>
  <si>
    <t>671628504-6</t>
  </si>
  <si>
    <t>670922743-6</t>
  </si>
  <si>
    <t>310110085-5</t>
  </si>
  <si>
    <t>310110088-5</t>
  </si>
  <si>
    <t>70010603-17</t>
  </si>
  <si>
    <t>820030216-10</t>
  </si>
  <si>
    <t>010535-1</t>
  </si>
  <si>
    <t>010538-1</t>
  </si>
  <si>
    <t>010541-1</t>
  </si>
  <si>
    <t>020481-1</t>
  </si>
  <si>
    <t>020484-1</t>
  </si>
  <si>
    <t>020487-1</t>
  </si>
  <si>
    <t>300080810-8</t>
  </si>
  <si>
    <t>30020978-8</t>
  </si>
  <si>
    <t>1130020981-26</t>
  </si>
  <si>
    <t>671628234-6</t>
  </si>
  <si>
    <t>310010076-5</t>
  </si>
  <si>
    <t>030228-1</t>
  </si>
  <si>
    <t>030231-1</t>
  </si>
  <si>
    <t>1100020365-8</t>
  </si>
  <si>
    <t>1375573-8</t>
  </si>
  <si>
    <t>671628737-6</t>
  </si>
  <si>
    <t>010027-1</t>
  </si>
  <si>
    <t>70010198-17</t>
  </si>
  <si>
    <t>400010122-9</t>
  </si>
  <si>
    <t>400010125-9</t>
  </si>
  <si>
    <t>400010128-9</t>
  </si>
  <si>
    <t>010178-1</t>
  </si>
  <si>
    <t>010181-1</t>
  </si>
  <si>
    <t>310030273-5</t>
  </si>
  <si>
    <t>5692658-5</t>
  </si>
  <si>
    <t>1100080425-26</t>
  </si>
  <si>
    <t>1100080428-8</t>
  </si>
  <si>
    <t>1100080431-8</t>
  </si>
  <si>
    <t>CREDITO CUENTA CORRIENTE</t>
  </si>
  <si>
    <t>676976444-6</t>
  </si>
  <si>
    <t>700010180-17</t>
  </si>
  <si>
    <t>4/14/2025</t>
  </si>
  <si>
    <t>4/22/2025</t>
  </si>
  <si>
    <t>4/23/2025</t>
  </si>
  <si>
    <t>4/25/2025</t>
  </si>
  <si>
    <t>DANILSA ALQUIDAMIA CASTRO PEÑA</t>
  </si>
  <si>
    <t>JUAN MARTIRES PEREZ FERRERAS</t>
  </si>
  <si>
    <t>MAYRA CAIRO LEBRON</t>
  </si>
  <si>
    <t>*** ANULADO ***</t>
  </si>
  <si>
    <t>CELESTINO AUGUSTO MARTINEZ HERNANDO</t>
  </si>
  <si>
    <t>CAROLAY CARABALLO AMPARO</t>
  </si>
  <si>
    <t>KATHERINE EMILIA CASTELLANOS PUJOLS</t>
  </si>
  <si>
    <t>PASCUAL ANTONIO RAMIREZ MONTILLA</t>
  </si>
  <si>
    <t>BRENDA ESTEL GARCIA GONZALEZ</t>
  </si>
  <si>
    <t>JUNTA DISTRITO MUN. EL LIMON, SAMANA</t>
  </si>
  <si>
    <t>MISS TEEN SUPREME REP. DOM.</t>
  </si>
  <si>
    <t>MIGUEL DARIO FAMILIA GONZALEZ</t>
  </si>
  <si>
    <t>YARISSA MERCEDES FAMILIA GONZALEZ</t>
  </si>
  <si>
    <t>YISSEL IDENICE FAMILIA GONZALEZ</t>
  </si>
  <si>
    <t>FLORILENA NUÑEZ TAVERAS</t>
  </si>
  <si>
    <t>JUANA YSMELI PEGUERO GARCIA</t>
  </si>
  <si>
    <t>LUIS ANTONIO MONTERO CASTILLO</t>
  </si>
  <si>
    <t>MARIA DEL CONSUELO MARTINEZ FERREIRO</t>
  </si>
  <si>
    <t>ANA IRIS MATEO ALMONTE</t>
  </si>
  <si>
    <t>JOSE ALBERTO ACOSTA SALDAÑA</t>
  </si>
  <si>
    <t>ERIN MILAGROS PEREZ RUBIO</t>
  </si>
  <si>
    <t>NORBERTO CUEVAS</t>
  </si>
  <si>
    <t>RIXIE ALFONSINA URIBE DE KOURY</t>
  </si>
  <si>
    <t>JOHANNA ESTELA MAURA TEJADA</t>
  </si>
  <si>
    <t>HENDRY MOYA DURAN</t>
  </si>
  <si>
    <t>LUIS ENRIQUE TAVERAS BAEZ</t>
  </si>
  <si>
    <t>ANGEL DANIEL RONDON MARTE</t>
  </si>
  <si>
    <t>CLAUDIO MIGUEL JIMENEZ JAVIER</t>
  </si>
  <si>
    <t>JEAN CARLOS DEL ROSARIO DE JESUS</t>
  </si>
  <si>
    <t>VALERIE YUDITH SANTANA LORENZO</t>
  </si>
  <si>
    <t>ELIAS TURBI SEPULVEDA</t>
  </si>
  <si>
    <t>ANDRES ANTONIO RUIZ</t>
  </si>
  <si>
    <t>GRECIA YOLANDA RAMIREZ MOQUETE</t>
  </si>
  <si>
    <t>ROBINSON AMBRIORIX ACOSTA MATOS</t>
  </si>
  <si>
    <t>JOSE RADAME MARTINEZ DOTEL</t>
  </si>
  <si>
    <t>ANTHONY BALBUENA LAUREANO</t>
  </si>
  <si>
    <t>SANTIAGO FLORES CANDELARIA</t>
  </si>
  <si>
    <t>FRANCISCO DEL ROSARIO GIL</t>
  </si>
  <si>
    <t>ALEXIS ORTIZ SEGURA</t>
  </si>
  <si>
    <t>DULCE MARIA VALLEJO MORILLO</t>
  </si>
  <si>
    <t>JOSEFINA MERCEDES DE MERCEDES</t>
  </si>
  <si>
    <t>JEFFRY EMMANUEL FERNANDEZ VASQUEZ</t>
  </si>
  <si>
    <t>WALESKA CAROLINA PEREZ RIVAS</t>
  </si>
  <si>
    <t>MAURICIO MENDEZ BELTRE</t>
  </si>
  <si>
    <t>REYNALDO PEÑA GERMAN</t>
  </si>
  <si>
    <t>YSIDRO RAMOS</t>
  </si>
  <si>
    <t>RICARDO GUERRERO CABRERA</t>
  </si>
  <si>
    <t>ANDERSON RAFAEL VALDEZ MINAYA</t>
  </si>
  <si>
    <t>PARROQUIA SAN FRANCISCO DE ASIS (PAZ Y BIEN)</t>
  </si>
  <si>
    <t>SORANGE LICET BATISTA MARTINEZ</t>
  </si>
  <si>
    <t>44 680,68</t>
  </si>
  <si>
    <t>26 015,17</t>
  </si>
  <si>
    <t>150 697,57</t>
  </si>
  <si>
    <t>854 546,16</t>
  </si>
  <si>
    <t>129 431,96</t>
  </si>
  <si>
    <t>735 595,52</t>
  </si>
  <si>
    <t>120 000,00</t>
  </si>
  <si>
    <t>8 373,00</t>
  </si>
  <si>
    <t>49 250,00</t>
  </si>
  <si>
    <t>13 800,00</t>
  </si>
  <si>
    <t>100 000,00</t>
  </si>
  <si>
    <t>50 000,00</t>
  </si>
  <si>
    <t>265 328,71</t>
  </si>
  <si>
    <t>38 722,83</t>
  </si>
  <si>
    <t>2077 502,90</t>
  </si>
  <si>
    <t>82 020,14</t>
  </si>
  <si>
    <t>354 520,15</t>
  </si>
  <si>
    <t>178 724,64</t>
  </si>
  <si>
    <t>108 905,53</t>
  </si>
  <si>
    <t>297 237,03</t>
  </si>
  <si>
    <t>62 082,81</t>
  </si>
  <si>
    <t>221 504,06</t>
  </si>
  <si>
    <t>72 130,37</t>
  </si>
  <si>
    <t>431 772,98</t>
  </si>
  <si>
    <t>913 386,51</t>
  </si>
  <si>
    <t>188 766,26</t>
  </si>
  <si>
    <t>51 579,94</t>
  </si>
  <si>
    <t>1 250,00</t>
  </si>
  <si>
    <t>425 359,50</t>
  </si>
  <si>
    <t>206 752,38</t>
  </si>
  <si>
    <t>313 452,58</t>
  </si>
  <si>
    <t>6 276,75</t>
  </si>
  <si>
    <t>63 592,69</t>
  </si>
  <si>
    <t>114 949,93</t>
  </si>
  <si>
    <t>54 115,61</t>
  </si>
  <si>
    <t>36 077,08</t>
  </si>
  <si>
    <t>49 079,93</t>
  </si>
  <si>
    <t>68 161,64</t>
  </si>
  <si>
    <t>317 229,33</t>
  </si>
  <si>
    <t>53 840,09</t>
  </si>
  <si>
    <t>102 368,16</t>
  </si>
  <si>
    <t>322 211,50</t>
  </si>
  <si>
    <t>204 331,54</t>
  </si>
  <si>
    <t>99 795,14</t>
  </si>
  <si>
    <t>256 765,63</t>
  </si>
  <si>
    <t>WILFREDO CHIRENO GONZALEZ</t>
  </si>
  <si>
    <t>GASTOS LEGALES E INDEMNIZACION</t>
  </si>
  <si>
    <t>50,000,00</t>
  </si>
  <si>
    <t>TOTAL DE CHEQUES:</t>
  </si>
  <si>
    <t>11206 957,43</t>
  </si>
  <si>
    <t>Fuente: Sisema:  Sistema de Gestión Financiera (SIGEF)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</si>
  <si>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</si>
  <si>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</si>
  <si>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</si>
  <si>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</si>
  <si>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</si>
  <si>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</si>
  <si>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</si>
  <si>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</si>
  <si>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</si>
  <si>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</si>
  <si>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</si>
  <si>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</si>
  <si>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</si>
  <si>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</si>
  <si>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</si>
  <si>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</si>
  <si>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</si>
  <si>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</si>
  <si>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</si>
  <si>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</si>
  <si>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</si>
  <si>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</si>
  <si>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</si>
  <si>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</si>
  <si>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</si>
  <si>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</si>
  <si>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</si>
  <si>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</si>
  <si>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</si>
  <si>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</si>
  <si>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</si>
  <si>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</si>
  <si>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</si>
  <si>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</si>
  <si>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</si>
  <si>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</si>
  <si>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</si>
  <si>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</si>
  <si>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</si>
  <si>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</si>
  <si>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</si>
  <si>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</si>
  <si>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</si>
  <si>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</si>
  <si>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</si>
  <si>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</si>
  <si>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</si>
  <si>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</si>
  <si>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</si>
  <si>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</si>
  <si>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</si>
  <si>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</si>
  <si>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</si>
  <si>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</si>
  <si>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</si>
  <si>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</si>
  <si>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</si>
  <si>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</si>
  <si>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</si>
  <si>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</si>
  <si>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</si>
  <si>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</si>
  <si>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</si>
  <si>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</si>
  <si>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</si>
  <si>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</si>
  <si>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</si>
  <si>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</si>
  <si>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Diciembre</t>
  </si>
  <si>
    <t>Septiembre</t>
  </si>
  <si>
    <t>Julio</t>
  </si>
  <si>
    <t>Junio</t>
  </si>
  <si>
    <t>Mayo</t>
  </si>
  <si>
    <t>Abril</t>
  </si>
  <si>
    <t>Marzo</t>
  </si>
  <si>
    <t xml:space="preserve">Enero </t>
  </si>
  <si>
    <t xml:space="preserve">Total </t>
  </si>
  <si>
    <t>En RD$</t>
  </si>
  <si>
    <t xml:space="preserve">Ejecución de Gastos y Aplicaciones Financieras 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</si>
  <si>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</si>
  <si>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</si>
  <si>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</si>
  <si>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>Total general</t>
  </si>
  <si>
    <t>2.6.7 - ACTIVOS BIOLÓGICOS</t>
  </si>
  <si>
    <t>2.6.2 - MOBILIARIO Y EQUIPO AUDIOVISUAL, RECREATIVO Y EDUCACIONAL</t>
  </si>
  <si>
    <t>2.4.6 - SUBVENCIONES</t>
  </si>
  <si>
    <t xml:space="preserve">Noviembre </t>
  </si>
  <si>
    <t>Octubre</t>
  </si>
  <si>
    <t xml:space="preserve">Agosto </t>
  </si>
  <si>
    <t>Febrero</t>
  </si>
  <si>
    <t xml:space="preserve">Gasto devengado </t>
  </si>
  <si>
    <t>Presupuesto Modificado</t>
  </si>
  <si>
    <t>Presupuesto Aprobado</t>
  </si>
  <si>
    <t>DETALLE</t>
  </si>
  <si>
    <t xml:space="preserve">AUTORIDAD PORTUARIA DOMINICANA </t>
  </si>
  <si>
    <t>PRESIDENCIA DE LA REPUBLICA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</si>
</sst>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dd\/mm\/yyyy"/>
    <numFmt numFmtId="166" formatCode="dd/mm/yyyy;@"/>
    <numFmt numFmtId="167" formatCode="&quot;$&quot;#,##0.00"/>
    <numFmt numFmtId="168" formatCode="_(&quot;RD$&quot;* #,##0.00_);_(&quot;RD$&quot;* \(#,##0.00\);_(&quot;RD$&quot;* &quot;-&quot;??_);_(@_)"/>
    <numFmt numFmtId="169" formatCode="_(* #,##0_);_(* \(#,##0\);_(* &quot;-&quot;??_);_(@_)"/>
    <numFmt numFmtId="170" formatCode="_(* #,##0.0_);_(* \(#,##0.0\);_(* &quot;-&quot;??_);_(@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1"/>
      <color indexed="6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333333"/>
      <name val="Arial"/>
      <family val="2"/>
    </font>
    <font>
      <sz val="10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3"/>
      <color rgb="FF000000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63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2"/>
      <color rgb="FF363636"/>
      <name val="Segoe UI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auto="1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0.79998168889431442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2" fillId="5" borderId="0">
      <alignment horizontal="left" vertical="top"/>
    </xf>
    <xf numFmtId="0" fontId="36" fillId="5" borderId="0">
      <alignment horizontal="left" vertical="top"/>
    </xf>
    <xf numFmtId="0" fontId="42" fillId="5" borderId="0">
      <alignment horizontal="right" vertical="top"/>
    </xf>
    <xf numFmtId="0" fontId="43" fillId="5" borderId="0">
      <alignment horizontal="right" vertical="top"/>
    </xf>
    <xf numFmtId="168" fontId="1" fillId="0" borderId="0" applyFont="0" applyFill="0" applyBorder="0" applyAlignment="0" applyProtection="0"/>
  </cellStyleXfs>
  <cellXfs count="359">
    <xf numFmtId="0" fontId="0" fillId="0" borderId="0" xfId="0"/>
    <xf numFmtId="0" fontId="0" fillId="2" borderId="0" xfId="0" applyFill="1"/>
    <xf numFmtId="0" fontId="7" fillId="2" borderId="0" xfId="0" applyFont="1" applyFill="1"/>
    <xf numFmtId="0" fontId="15" fillId="0" borderId="0" xfId="0" applyFont="1" applyAlignment="1">
      <alignment horizontal="center"/>
    </xf>
    <xf numFmtId="43" fontId="15" fillId="0" borderId="0" xfId="1" applyFont="1" applyFill="1" applyBorder="1" applyAlignment="1">
      <alignment horizontal="center"/>
    </xf>
    <xf numFmtId="43" fontId="16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43" fontId="19" fillId="0" borderId="0" xfId="1" applyFont="1" applyBorder="1" applyAlignment="1">
      <alignment horizontal="center"/>
    </xf>
    <xf numFmtId="43" fontId="19" fillId="0" borderId="0" xfId="0" applyNumberFormat="1" applyFont="1" applyAlignment="1">
      <alignment horizontal="center"/>
    </xf>
    <xf numFmtId="0" fontId="21" fillId="2" borderId="0" xfId="0" applyFont="1" applyFill="1"/>
    <xf numFmtId="0" fontId="2" fillId="2" borderId="0" xfId="0" applyFont="1" applyFill="1"/>
    <xf numFmtId="43" fontId="10" fillId="2" borderId="0" xfId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14" fontId="12" fillId="2" borderId="3" xfId="0" applyNumberFormat="1" applyFont="1" applyFill="1" applyBorder="1" applyAlignment="1">
      <alignment horizontal="center" wrapText="1"/>
    </xf>
    <xf numFmtId="43" fontId="12" fillId="0" borderId="3" xfId="3" applyFont="1" applyFill="1" applyBorder="1" applyAlignment="1">
      <alignment horizontal="right"/>
    </xf>
    <xf numFmtId="43" fontId="25" fillId="0" borderId="3" xfId="3" applyFont="1" applyFill="1" applyBorder="1" applyAlignment="1">
      <alignment horizontal="right"/>
    </xf>
    <xf numFmtId="14" fontId="12" fillId="2" borderId="3" xfId="0" applyNumberFormat="1" applyFont="1" applyFill="1" applyBorder="1" applyAlignment="1">
      <alignment horizontal="center"/>
    </xf>
    <xf numFmtId="165" fontId="27" fillId="0" borderId="3" xfId="0" applyNumberFormat="1" applyFont="1" applyBorder="1" applyAlignment="1">
      <alignment horizontal="center"/>
    </xf>
    <xf numFmtId="165" fontId="24" fillId="0" borderId="3" xfId="0" applyNumberFormat="1" applyFont="1" applyBorder="1" applyAlignment="1">
      <alignment horizontal="center"/>
    </xf>
    <xf numFmtId="165" fontId="25" fillId="0" borderId="3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43" fontId="28" fillId="4" borderId="14" xfId="3" applyFont="1" applyFill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 wrapText="1"/>
    </xf>
    <xf numFmtId="0" fontId="29" fillId="2" borderId="3" xfId="0" applyFont="1" applyFill="1" applyBorder="1" applyAlignment="1">
      <alignment horizontal="center"/>
    </xf>
    <xf numFmtId="14" fontId="29" fillId="2" borderId="3" xfId="0" applyNumberFormat="1" applyFont="1" applyFill="1" applyBorder="1" applyAlignment="1">
      <alignment horizontal="center"/>
    </xf>
    <xf numFmtId="0" fontId="29" fillId="2" borderId="3" xfId="0" applyFont="1" applyFill="1" applyBorder="1" applyAlignment="1">
      <alignment horizontal="left"/>
    </xf>
    <xf numFmtId="43" fontId="21" fillId="0" borderId="3" xfId="3" applyFont="1" applyBorder="1"/>
    <xf numFmtId="0" fontId="23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0" fillId="0" borderId="0" xfId="0" applyFont="1"/>
    <xf numFmtId="0" fontId="31" fillId="0" borderId="19" xfId="0" applyFont="1" applyBorder="1" applyAlignment="1">
      <alignment horizontal="center"/>
    </xf>
    <xf numFmtId="0" fontId="31" fillId="0" borderId="20" xfId="0" applyFont="1" applyBorder="1" applyAlignment="1">
      <alignment horizontal="left"/>
    </xf>
    <xf numFmtId="0" fontId="31" fillId="0" borderId="21" xfId="0" applyFont="1" applyBorder="1" applyAlignment="1">
      <alignment horizontal="center"/>
    </xf>
    <xf numFmtId="0" fontId="31" fillId="0" borderId="2" xfId="0" applyFont="1" applyBorder="1" applyAlignment="1">
      <alignment horizontal="left"/>
    </xf>
    <xf numFmtId="0" fontId="17" fillId="0" borderId="0" xfId="0" applyFont="1" applyAlignment="1">
      <alignment horizontal="center"/>
    </xf>
    <xf numFmtId="43" fontId="11" fillId="0" borderId="0" xfId="1" applyFont="1" applyBorder="1" applyAlignment="1">
      <alignment horizontal="center"/>
    </xf>
    <xf numFmtId="43" fontId="16" fillId="0" borderId="0" xfId="0" applyNumberFormat="1" applyFont="1"/>
    <xf numFmtId="43" fontId="0" fillId="0" borderId="0" xfId="0" applyNumberFormat="1"/>
    <xf numFmtId="0" fontId="34" fillId="4" borderId="0" xfId="0" applyFont="1" applyFill="1"/>
    <xf numFmtId="0" fontId="11" fillId="4" borderId="0" xfId="0" applyFont="1" applyFill="1"/>
    <xf numFmtId="0" fontId="0" fillId="0" borderId="3" xfId="0" applyBorder="1"/>
    <xf numFmtId="0" fontId="34" fillId="0" borderId="0" xfId="0" applyFont="1"/>
    <xf numFmtId="0" fontId="3" fillId="4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5" fillId="0" borderId="0" xfId="0" applyFont="1"/>
    <xf numFmtId="0" fontId="6" fillId="4" borderId="0" xfId="0" applyFont="1" applyFill="1" applyAlignment="1">
      <alignment horizontal="center"/>
    </xf>
    <xf numFmtId="0" fontId="31" fillId="0" borderId="2" xfId="0" applyFont="1" applyBorder="1" applyAlignment="1">
      <alignment horizontal="center"/>
    </xf>
    <xf numFmtId="14" fontId="31" fillId="0" borderId="2" xfId="0" applyNumberFormat="1" applyFont="1" applyBorder="1" applyAlignment="1">
      <alignment horizontal="center"/>
    </xf>
    <xf numFmtId="0" fontId="19" fillId="0" borderId="0" xfId="0" applyFont="1"/>
    <xf numFmtId="0" fontId="3" fillId="4" borderId="0" xfId="0" applyFont="1" applyFill="1"/>
    <xf numFmtId="0" fontId="11" fillId="0" borderId="0" xfId="0" applyFont="1"/>
    <xf numFmtId="0" fontId="20" fillId="4" borderId="0" xfId="0" applyFont="1" applyFill="1" applyAlignment="1">
      <alignment vertical="top"/>
    </xf>
    <xf numFmtId="0" fontId="14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16" fillId="0" borderId="0" xfId="0" applyFont="1"/>
    <xf numFmtId="0" fontId="0" fillId="2" borderId="0" xfId="0" applyFill="1" applyAlignment="1">
      <alignment horizontal="center"/>
    </xf>
    <xf numFmtId="0" fontId="38" fillId="4" borderId="0" xfId="0" applyFont="1" applyFill="1"/>
    <xf numFmtId="0" fontId="40" fillId="4" borderId="0" xfId="0" applyFont="1" applyFill="1"/>
    <xf numFmtId="49" fontId="23" fillId="2" borderId="26" xfId="0" applyNumberFormat="1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43" fontId="23" fillId="2" borderId="27" xfId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wrapText="1"/>
    </xf>
    <xf numFmtId="43" fontId="12" fillId="0" borderId="3" xfId="3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43" fontId="12" fillId="0" borderId="2" xfId="3" applyFont="1" applyFill="1" applyBorder="1" applyAlignment="1">
      <alignment horizontal="right"/>
    </xf>
    <xf numFmtId="0" fontId="29" fillId="0" borderId="0" xfId="0" applyFont="1"/>
    <xf numFmtId="43" fontId="23" fillId="2" borderId="0" xfId="1" applyFont="1" applyFill="1" applyBorder="1" applyAlignment="1">
      <alignment horizontal="right" vertical="center" wrapText="1"/>
    </xf>
    <xf numFmtId="43" fontId="22" fillId="0" borderId="29" xfId="0" applyNumberFormat="1" applyFont="1" applyBorder="1"/>
    <xf numFmtId="0" fontId="22" fillId="2" borderId="1" xfId="0" applyFont="1" applyFill="1" applyBorder="1" applyAlignment="1">
      <alignment horizontal="center" vertical="center" wrapText="1"/>
    </xf>
    <xf numFmtId="43" fontId="23" fillId="2" borderId="26" xfId="1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1" fontId="12" fillId="2" borderId="3" xfId="0" applyNumberFormat="1" applyFont="1" applyFill="1" applyBorder="1" applyAlignment="1">
      <alignment horizontal="center" wrapText="1"/>
    </xf>
    <xf numFmtId="43" fontId="12" fillId="2" borderId="3" xfId="2" applyFont="1" applyFill="1" applyBorder="1" applyAlignment="1">
      <alignment horizontal="center" wrapText="1"/>
    </xf>
    <xf numFmtId="43" fontId="23" fillId="2" borderId="1" xfId="1" applyFont="1" applyFill="1" applyBorder="1" applyAlignment="1">
      <alignment horizontal="center" vertical="center" wrapText="1"/>
    </xf>
    <xf numFmtId="166" fontId="24" fillId="2" borderId="3" xfId="0" applyNumberFormat="1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43" fontId="24" fillId="0" borderId="3" xfId="3" applyFont="1" applyFill="1" applyBorder="1" applyAlignment="1">
      <alignment horizontal="center"/>
    </xf>
    <xf numFmtId="1" fontId="12" fillId="2" borderId="3" xfId="3" applyNumberFormat="1" applyFont="1" applyFill="1" applyBorder="1" applyAlignment="1">
      <alignment horizontal="center" wrapText="1"/>
    </xf>
    <xf numFmtId="166" fontId="12" fillId="2" borderId="3" xfId="3" applyNumberFormat="1" applyFont="1" applyFill="1" applyBorder="1" applyAlignment="1">
      <alignment horizontal="center" wrapText="1"/>
    </xf>
    <xf numFmtId="4" fontId="22" fillId="0" borderId="29" xfId="0" applyNumberFormat="1" applyFont="1" applyBorder="1"/>
    <xf numFmtId="0" fontId="21" fillId="2" borderId="0" xfId="0" applyFont="1" applyFill="1" applyAlignment="1">
      <alignment horizontal="center"/>
    </xf>
    <xf numFmtId="49" fontId="21" fillId="2" borderId="0" xfId="0" applyNumberFormat="1" applyFont="1" applyFill="1" applyAlignment="1">
      <alignment horizontal="center"/>
    </xf>
    <xf numFmtId="43" fontId="21" fillId="2" borderId="0" xfId="1" applyFont="1" applyFill="1"/>
    <xf numFmtId="43" fontId="23" fillId="2" borderId="29" xfId="1" applyFont="1" applyFill="1" applyBorder="1"/>
    <xf numFmtId="43" fontId="23" fillId="2" borderId="0" xfId="1" applyFont="1" applyFill="1" applyBorder="1" applyAlignment="1">
      <alignment horizontal="right"/>
    </xf>
    <xf numFmtId="43" fontId="23" fillId="2" borderId="0" xfId="1" applyFont="1" applyFill="1" applyBorder="1"/>
    <xf numFmtId="0" fontId="23" fillId="2" borderId="1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4" borderId="27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left"/>
    </xf>
    <xf numFmtId="4" fontId="23" fillId="4" borderId="29" xfId="0" applyNumberFormat="1" applyFont="1" applyFill="1" applyBorder="1"/>
    <xf numFmtId="49" fontId="17" fillId="2" borderId="0" xfId="0" applyNumberFormat="1" applyFont="1" applyFill="1" applyAlignment="1">
      <alignment horizontal="center"/>
    </xf>
    <xf numFmtId="0" fontId="17" fillId="0" borderId="3" xfId="0" applyFont="1" applyBorder="1" applyAlignment="1">
      <alignment horizontal="center"/>
    </xf>
    <xf numFmtId="165" fontId="12" fillId="0" borderId="3" xfId="0" applyNumberFormat="1" applyFont="1" applyBorder="1" applyAlignment="1">
      <alignment horizontal="left"/>
    </xf>
    <xf numFmtId="49" fontId="12" fillId="0" borderId="3" xfId="0" applyNumberFormat="1" applyFont="1" applyBorder="1" applyAlignment="1">
      <alignment horizontal="center"/>
    </xf>
    <xf numFmtId="43" fontId="13" fillId="0" borderId="3" xfId="3" applyFont="1" applyBorder="1" applyAlignment="1">
      <alignment horizontal="right"/>
    </xf>
    <xf numFmtId="0" fontId="14" fillId="0" borderId="2" xfId="0" applyFont="1" applyBorder="1" applyAlignment="1">
      <alignment horizontal="center"/>
    </xf>
    <xf numFmtId="14" fontId="14" fillId="0" borderId="2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34" fillId="0" borderId="0" xfId="0" applyFont="1" applyAlignment="1">
      <alignment vertical="center"/>
    </xf>
    <xf numFmtId="0" fontId="37" fillId="4" borderId="0" xfId="0" applyFont="1" applyFill="1" applyAlignment="1">
      <alignment vertical="center"/>
    </xf>
    <xf numFmtId="0" fontId="11" fillId="0" borderId="0" xfId="0" applyFont="1" applyAlignment="1">
      <alignment horizontal="center"/>
    </xf>
    <xf numFmtId="0" fontId="20" fillId="4" borderId="0" xfId="0" applyFont="1" applyFill="1" applyAlignment="1">
      <alignment horizontal="left" vertical="top"/>
    </xf>
    <xf numFmtId="0" fontId="20" fillId="4" borderId="0" xfId="0" applyFont="1" applyFill="1"/>
    <xf numFmtId="0" fontId="23" fillId="4" borderId="0" xfId="0" applyFont="1" applyFill="1"/>
    <xf numFmtId="0" fontId="38" fillId="4" borderId="0" xfId="0" applyFont="1" applyFill="1" applyAlignment="1">
      <alignment horizontal="center" vertical="center"/>
    </xf>
    <xf numFmtId="165" fontId="24" fillId="2" borderId="3" xfId="0" applyNumberFormat="1" applyFont="1" applyFill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0" fontId="44" fillId="0" borderId="0" xfId="0" applyFont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43" fontId="12" fillId="0" borderId="3" xfId="3" applyFont="1" applyFill="1" applyBorder="1" applyAlignment="1"/>
    <xf numFmtId="166" fontId="12" fillId="0" borderId="3" xfId="3" applyNumberFormat="1" applyFont="1" applyFill="1" applyBorder="1" applyAlignment="1">
      <alignment horizontal="center" wrapText="1"/>
    </xf>
    <xf numFmtId="0" fontId="33" fillId="2" borderId="3" xfId="0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/>
    </xf>
    <xf numFmtId="43" fontId="4" fillId="0" borderId="26" xfId="1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43" fontId="6" fillId="0" borderId="3" xfId="3" applyFont="1" applyFill="1" applyBorder="1" applyAlignment="1">
      <alignment horizontal="center"/>
    </xf>
    <xf numFmtId="43" fontId="6" fillId="0" borderId="11" xfId="0" applyNumberFormat="1" applyFont="1" applyBorder="1" applyAlignment="1">
      <alignment horizontal="center"/>
    </xf>
    <xf numFmtId="43" fontId="6" fillId="2" borderId="3" xfId="3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43" fontId="6" fillId="0" borderId="3" xfId="0" applyNumberFormat="1" applyFont="1" applyBorder="1" applyAlignment="1">
      <alignment horizontal="center"/>
    </xf>
    <xf numFmtId="14" fontId="3" fillId="2" borderId="0" xfId="0" applyNumberFormat="1" applyFont="1" applyFill="1" applyAlignment="1">
      <alignment horizontal="right"/>
    </xf>
    <xf numFmtId="43" fontId="3" fillId="2" borderId="28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center"/>
    </xf>
    <xf numFmtId="43" fontId="5" fillId="2" borderId="0" xfId="1" applyFont="1" applyFill="1" applyBorder="1" applyAlignment="1">
      <alignment horizontal="center"/>
    </xf>
    <xf numFmtId="14" fontId="14" fillId="0" borderId="3" xfId="0" applyNumberFormat="1" applyFont="1" applyBorder="1" applyAlignment="1">
      <alignment horizontal="center"/>
    </xf>
    <xf numFmtId="43" fontId="14" fillId="0" borderId="3" xfId="3" applyFont="1" applyFill="1" applyBorder="1" applyAlignment="1">
      <alignment horizontal="center"/>
    </xf>
    <xf numFmtId="43" fontId="14" fillId="0" borderId="11" xfId="0" applyNumberFormat="1" applyFont="1" applyBorder="1" applyAlignment="1">
      <alignment horizontal="center"/>
    </xf>
    <xf numFmtId="43" fontId="14" fillId="2" borderId="3" xfId="3" applyFont="1" applyFill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43" fontId="14" fillId="0" borderId="11" xfId="3" applyFont="1" applyFill="1" applyBorder="1" applyAlignment="1">
      <alignment horizontal="center"/>
    </xf>
    <xf numFmtId="43" fontId="14" fillId="2" borderId="2" xfId="3" applyFont="1" applyFill="1" applyBorder="1" applyAlignment="1">
      <alignment horizontal="center"/>
    </xf>
    <xf numFmtId="14" fontId="32" fillId="2" borderId="0" xfId="0" applyNumberFormat="1" applyFont="1" applyFill="1" applyAlignment="1">
      <alignment horizontal="right"/>
    </xf>
    <xf numFmtId="43" fontId="3" fillId="2" borderId="0" xfId="1" applyFont="1" applyFill="1" applyBorder="1" applyAlignment="1">
      <alignment horizontal="center" vertical="center" wrapText="1"/>
    </xf>
    <xf numFmtId="43" fontId="14" fillId="0" borderId="0" xfId="0" applyNumberFormat="1" applyFont="1" applyAlignment="1">
      <alignment horizontal="center"/>
    </xf>
    <xf numFmtId="43" fontId="31" fillId="0" borderId="0" xfId="0" applyNumberFormat="1" applyFont="1" applyAlignment="1">
      <alignment horizontal="center" vertical="center"/>
    </xf>
    <xf numFmtId="43" fontId="14" fillId="0" borderId="11" xfId="3" applyFont="1" applyBorder="1" applyAlignment="1">
      <alignment horizontal="center"/>
    </xf>
    <xf numFmtId="43" fontId="14" fillId="0" borderId="2" xfId="3" applyFont="1" applyFill="1" applyBorder="1" applyAlignment="1">
      <alignment horizontal="center"/>
    </xf>
    <xf numFmtId="43" fontId="31" fillId="0" borderId="0" xfId="0" applyNumberFormat="1" applyFont="1" applyAlignment="1">
      <alignment horizontal="center"/>
    </xf>
    <xf numFmtId="43" fontId="14" fillId="0" borderId="3" xfId="0" applyNumberFormat="1" applyFont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43" fontId="14" fillId="0" borderId="3" xfId="3" applyFont="1" applyFill="1" applyBorder="1"/>
    <xf numFmtId="2" fontId="14" fillId="0" borderId="3" xfId="0" applyNumberFormat="1" applyFont="1" applyBorder="1" applyAlignment="1">
      <alignment horizontal="right"/>
    </xf>
    <xf numFmtId="43" fontId="31" fillId="0" borderId="17" xfId="3" applyFont="1" applyBorder="1" applyAlignment="1">
      <alignment horizontal="center"/>
    </xf>
    <xf numFmtId="43" fontId="31" fillId="0" borderId="17" xfId="0" applyNumberFormat="1" applyFont="1" applyBorder="1" applyAlignment="1">
      <alignment horizontal="center"/>
    </xf>
    <xf numFmtId="43" fontId="31" fillId="2" borderId="3" xfId="3" applyFont="1" applyFill="1" applyBorder="1" applyAlignment="1">
      <alignment horizontal="center"/>
    </xf>
    <xf numFmtId="49" fontId="4" fillId="0" borderId="0" xfId="0" applyNumberFormat="1" applyFont="1"/>
    <xf numFmtId="43" fontId="4" fillId="0" borderId="17" xfId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/>
    </xf>
    <xf numFmtId="43" fontId="18" fillId="0" borderId="22" xfId="1" applyFont="1" applyBorder="1" applyAlignment="1">
      <alignment horizontal="center"/>
    </xf>
    <xf numFmtId="43" fontId="18" fillId="0" borderId="23" xfId="0" applyNumberFormat="1" applyFont="1" applyBorder="1" applyAlignment="1">
      <alignment horizontal="center"/>
    </xf>
    <xf numFmtId="43" fontId="33" fillId="2" borderId="0" xfId="0" applyNumberFormat="1" applyFont="1" applyFill="1"/>
    <xf numFmtId="0" fontId="8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right"/>
    </xf>
    <xf numFmtId="43" fontId="3" fillId="2" borderId="2" xfId="1" applyFont="1" applyFill="1" applyBorder="1" applyAlignment="1">
      <alignment horizontal="right"/>
    </xf>
    <xf numFmtId="39" fontId="3" fillId="2" borderId="2" xfId="0" applyNumberFormat="1" applyFont="1" applyFill="1" applyBorder="1"/>
    <xf numFmtId="43" fontId="3" fillId="2" borderId="2" xfId="1" applyFont="1" applyFill="1" applyBorder="1"/>
    <xf numFmtId="49" fontId="6" fillId="2" borderId="0" xfId="0" applyNumberFormat="1" applyFont="1" applyFill="1" applyAlignment="1">
      <alignment horizontal="center"/>
    </xf>
    <xf numFmtId="39" fontId="3" fillId="2" borderId="0" xfId="0" applyNumberFormat="1" applyFont="1" applyFill="1"/>
    <xf numFmtId="43" fontId="3" fillId="2" borderId="0" xfId="1" applyFont="1" applyFill="1" applyBorder="1"/>
    <xf numFmtId="39" fontId="6" fillId="2" borderId="0" xfId="0" applyNumberFormat="1" applyFont="1" applyFill="1"/>
    <xf numFmtId="43" fontId="5" fillId="2" borderId="0" xfId="1" applyFont="1" applyFill="1" applyBorder="1"/>
    <xf numFmtId="0" fontId="19" fillId="0" borderId="0" xfId="0" applyFont="1" applyAlignment="1">
      <alignment horizontal="left"/>
    </xf>
    <xf numFmtId="0" fontId="20" fillId="2" borderId="0" xfId="0" applyFont="1" applyFill="1" applyAlignment="1">
      <alignment horizontal="center"/>
    </xf>
    <xf numFmtId="14" fontId="12" fillId="2" borderId="2" xfId="0" applyNumberFormat="1" applyFont="1" applyFill="1" applyBorder="1" applyAlignment="1">
      <alignment horizontal="center" wrapText="1"/>
    </xf>
    <xf numFmtId="12" fontId="12" fillId="2" borderId="3" xfId="3" applyNumberFormat="1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 wrapText="1"/>
    </xf>
    <xf numFmtId="43" fontId="12" fillId="2" borderId="3" xfId="3" applyFont="1" applyFill="1" applyBorder="1"/>
    <xf numFmtId="12" fontId="12" fillId="2" borderId="3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64" fontId="13" fillId="0" borderId="29" xfId="0" applyNumberFormat="1" applyFont="1" applyBorder="1" applyAlignment="1">
      <alignment horizontal="center" wrapText="1"/>
    </xf>
    <xf numFmtId="14" fontId="11" fillId="2" borderId="0" xfId="0" applyNumberFormat="1" applyFont="1" applyFill="1" applyAlignment="1">
      <alignment horizontal="center" wrapText="1"/>
    </xf>
    <xf numFmtId="12" fontId="46" fillId="2" borderId="0" xfId="1" applyNumberFormat="1" applyFont="1" applyFill="1" applyBorder="1" applyAlignment="1">
      <alignment vertical="center" wrapText="1"/>
    </xf>
    <xf numFmtId="43" fontId="46" fillId="2" borderId="0" xfId="1" applyFont="1" applyFill="1" applyBorder="1" applyAlignment="1">
      <alignment vertical="center" wrapText="1"/>
    </xf>
    <xf numFmtId="43" fontId="11" fillId="2" borderId="0" xfId="1" applyFont="1" applyFill="1" applyBorder="1" applyAlignment="1">
      <alignment vertical="center" wrapText="1"/>
    </xf>
    <xf numFmtId="0" fontId="23" fillId="2" borderId="26" xfId="0" applyFont="1" applyFill="1" applyBorder="1" applyAlignment="1">
      <alignment horizontal="center" vertical="center" wrapText="1"/>
    </xf>
    <xf numFmtId="43" fontId="23" fillId="0" borderId="27" xfId="1" applyFont="1" applyFill="1" applyBorder="1" applyAlignment="1">
      <alignment horizontal="center" vertical="center" wrapText="1"/>
    </xf>
    <xf numFmtId="12" fontId="25" fillId="2" borderId="2" xfId="3" applyNumberFormat="1" applyFont="1" applyFill="1" applyBorder="1" applyAlignment="1">
      <alignment horizontal="center" wrapText="1"/>
    </xf>
    <xf numFmtId="43" fontId="12" fillId="2" borderId="3" xfId="3" applyFont="1" applyFill="1" applyBorder="1" applyAlignment="1">
      <alignment horizontal="center" wrapText="1"/>
    </xf>
    <xf numFmtId="14" fontId="12" fillId="2" borderId="0" xfId="0" applyNumberFormat="1" applyFont="1" applyFill="1" applyAlignment="1">
      <alignment horizontal="center" wrapText="1"/>
    </xf>
    <xf numFmtId="12" fontId="25" fillId="2" borderId="0" xfId="1" applyNumberFormat="1" applyFont="1" applyFill="1" applyBorder="1" applyAlignment="1">
      <alignment horizontal="center" wrapText="1"/>
    </xf>
    <xf numFmtId="43" fontId="48" fillId="2" borderId="0" xfId="1" applyFont="1" applyFill="1" applyBorder="1" applyAlignment="1">
      <alignment horizontal="center" wrapText="1"/>
    </xf>
    <xf numFmtId="43" fontId="13" fillId="2" borderId="29" xfId="1" applyFont="1" applyFill="1" applyBorder="1" applyAlignment="1">
      <alignment horizontal="center" wrapText="1"/>
    </xf>
    <xf numFmtId="12" fontId="46" fillId="2" borderId="0" xfId="1" applyNumberFormat="1" applyFont="1" applyFill="1" applyBorder="1" applyAlignment="1">
      <alignment horizontal="center" wrapText="1"/>
    </xf>
    <xf numFmtId="43" fontId="46" fillId="2" borderId="0" xfId="1" applyFont="1" applyFill="1" applyBorder="1" applyAlignment="1">
      <alignment horizontal="center" wrapText="1"/>
    </xf>
    <xf numFmtId="43" fontId="11" fillId="2" borderId="0" xfId="1" applyFont="1" applyFill="1" applyBorder="1" applyAlignment="1">
      <alignment horizontal="center" wrapText="1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43" fontId="19" fillId="2" borderId="0" xfId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3" fontId="18" fillId="0" borderId="3" xfId="1" applyFont="1" applyFill="1" applyBorder="1" applyAlignment="1">
      <alignment horizontal="center" vertical="center" wrapText="1"/>
    </xf>
    <xf numFmtId="14" fontId="12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3" fontId="12" fillId="0" borderId="3" xfId="3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43" fontId="13" fillId="2" borderId="29" xfId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43" fontId="21" fillId="2" borderId="0" xfId="1" applyFont="1" applyFill="1" applyBorder="1" applyAlignment="1">
      <alignment vertical="center" wrapText="1"/>
    </xf>
    <xf numFmtId="49" fontId="23" fillId="2" borderId="32" xfId="0" applyNumberFormat="1" applyFont="1" applyFill="1" applyBorder="1" applyAlignment="1">
      <alignment horizontal="center"/>
    </xf>
    <xf numFmtId="43" fontId="50" fillId="2" borderId="3" xfId="1" applyFont="1" applyFill="1" applyBorder="1" applyAlignment="1">
      <alignment horizontal="center" wrapText="1"/>
    </xf>
    <xf numFmtId="39" fontId="50" fillId="2" borderId="3" xfId="1" applyNumberFormat="1" applyFont="1" applyFill="1" applyBorder="1" applyAlignment="1">
      <alignment horizontal="center" wrapText="1"/>
    </xf>
    <xf numFmtId="14" fontId="46" fillId="2" borderId="3" xfId="1" applyNumberFormat="1" applyFont="1" applyFill="1" applyBorder="1" applyAlignment="1">
      <alignment horizontal="center" wrapText="1"/>
    </xf>
    <xf numFmtId="12" fontId="46" fillId="2" borderId="3" xfId="1" applyNumberFormat="1" applyFont="1" applyFill="1" applyBorder="1" applyAlignment="1">
      <alignment horizontal="right" wrapText="1"/>
    </xf>
    <xf numFmtId="39" fontId="46" fillId="2" borderId="3" xfId="1" applyNumberFormat="1" applyFont="1" applyFill="1" applyBorder="1" applyAlignment="1">
      <alignment horizontal="center"/>
    </xf>
    <xf numFmtId="43" fontId="46" fillId="2" borderId="3" xfId="1" applyFont="1" applyFill="1" applyBorder="1" applyAlignment="1">
      <alignment horizontal="center" wrapText="1"/>
    </xf>
    <xf numFmtId="14" fontId="50" fillId="2" borderId="0" xfId="1" applyNumberFormat="1" applyFont="1" applyFill="1" applyBorder="1" applyAlignment="1">
      <alignment horizontal="right" wrapText="1"/>
    </xf>
    <xf numFmtId="43" fontId="50" fillId="2" borderId="0" xfId="1" applyFont="1" applyFill="1" applyBorder="1" applyAlignment="1">
      <alignment horizontal="center" wrapText="1"/>
    </xf>
    <xf numFmtId="14" fontId="19" fillId="2" borderId="0" xfId="0" applyNumberFormat="1" applyFont="1" applyFill="1" applyAlignment="1">
      <alignment horizontal="center" wrapText="1"/>
    </xf>
    <xf numFmtId="12" fontId="19" fillId="2" borderId="0" xfId="1" applyNumberFormat="1" applyFont="1" applyFill="1" applyBorder="1" applyAlignment="1">
      <alignment horizontal="center"/>
    </xf>
    <xf numFmtId="0" fontId="20" fillId="2" borderId="0" xfId="0" applyFont="1" applyFill="1" applyAlignment="1">
      <alignment vertical="top"/>
    </xf>
    <xf numFmtId="43" fontId="10" fillId="6" borderId="7" xfId="1" applyFont="1" applyFill="1" applyBorder="1" applyAlignment="1">
      <alignment horizontal="center" vertical="center"/>
    </xf>
    <xf numFmtId="43" fontId="11" fillId="0" borderId="0" xfId="1" applyFont="1" applyFill="1" applyBorder="1"/>
    <xf numFmtId="0" fontId="11" fillId="0" borderId="3" xfId="0" applyFont="1" applyBorder="1" applyAlignment="1">
      <alignment horizontal="center"/>
    </xf>
    <xf numFmtId="43" fontId="12" fillId="0" borderId="3" xfId="2" applyFont="1" applyFill="1" applyBorder="1" applyAlignment="1">
      <alignment horizontal="center" wrapText="1"/>
    </xf>
    <xf numFmtId="1" fontId="12" fillId="0" borderId="3" xfId="3" applyNumberFormat="1" applyFont="1" applyFill="1" applyBorder="1" applyAlignment="1">
      <alignment horizontal="center" wrapText="1"/>
    </xf>
    <xf numFmtId="14" fontId="21" fillId="0" borderId="3" xfId="0" applyNumberFormat="1" applyFont="1" applyBorder="1" applyAlignment="1">
      <alignment horizontal="center" wrapText="1"/>
    </xf>
    <xf numFmtId="49" fontId="21" fillId="0" borderId="3" xfId="0" applyNumberFormat="1" applyFont="1" applyBorder="1" applyAlignment="1">
      <alignment horizontal="center" wrapText="1"/>
    </xf>
    <xf numFmtId="0" fontId="29" fillId="0" borderId="3" xfId="0" applyFont="1" applyBorder="1" applyAlignment="1">
      <alignment horizontal="center" wrapText="1"/>
    </xf>
    <xf numFmtId="43" fontId="21" fillId="2" borderId="3" xfId="3" applyFont="1" applyFill="1" applyBorder="1"/>
    <xf numFmtId="0" fontId="0" fillId="0" borderId="0" xfId="0" applyAlignment="1">
      <alignment horizontal="right"/>
    </xf>
    <xf numFmtId="1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167" fontId="0" fillId="0" borderId="3" xfId="0" applyNumberFormat="1" applyBorder="1"/>
    <xf numFmtId="0" fontId="30" fillId="0" borderId="0" xfId="0" applyFont="1" applyAlignment="1">
      <alignment wrapText="1"/>
    </xf>
    <xf numFmtId="0" fontId="51" fillId="0" borderId="0" xfId="0" applyFont="1"/>
    <xf numFmtId="0" fontId="45" fillId="0" borderId="0" xfId="0" applyFont="1"/>
    <xf numFmtId="169" fontId="30" fillId="0" borderId="0" xfId="1" applyNumberFormat="1" applyFont="1" applyBorder="1" applyAlignment="1">
      <alignment horizontal="center" vertical="center"/>
    </xf>
    <xf numFmtId="169" fontId="30" fillId="0" borderId="0" xfId="1" applyNumberFormat="1" applyFont="1" applyFill="1" applyBorder="1" applyAlignment="1">
      <alignment horizontal="left" vertical="center" wrapText="1"/>
    </xf>
    <xf numFmtId="169" fontId="30" fillId="0" borderId="0" xfId="0" applyNumberFormat="1" applyFont="1"/>
    <xf numFmtId="169" fontId="2" fillId="0" borderId="0" xfId="1" applyNumberFormat="1" applyFont="1" applyBorder="1" applyAlignment="1">
      <alignment horizontal="center" readingOrder="1"/>
    </xf>
    <xf numFmtId="169" fontId="30" fillId="0" borderId="0" xfId="1" applyNumberFormat="1" applyFont="1" applyBorder="1"/>
    <xf numFmtId="169" fontId="2" fillId="0" borderId="0" xfId="1" applyNumberFormat="1" applyFont="1" applyBorder="1"/>
    <xf numFmtId="169" fontId="2" fillId="0" borderId="0" xfId="0" applyNumberFormat="1" applyFont="1" applyAlignment="1">
      <alignment horizontal="center" readingOrder="1"/>
    </xf>
    <xf numFmtId="169" fontId="30" fillId="0" borderId="0" xfId="0" applyNumberFormat="1" applyFont="1" applyAlignment="1">
      <alignment horizontal="center" readingOrder="1"/>
    </xf>
    <xf numFmtId="0" fontId="39" fillId="2" borderId="15" xfId="0" applyFont="1" applyFill="1" applyBorder="1" applyAlignment="1">
      <alignment horizontal="center"/>
    </xf>
    <xf numFmtId="0" fontId="23" fillId="2" borderId="15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/>
    </xf>
    <xf numFmtId="0" fontId="22" fillId="3" borderId="9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center"/>
    </xf>
    <xf numFmtId="43" fontId="22" fillId="3" borderId="8" xfId="0" applyNumberFormat="1" applyFont="1" applyFill="1" applyBorder="1" applyAlignment="1">
      <alignment horizontal="left"/>
    </xf>
    <xf numFmtId="43" fontId="22" fillId="3" borderId="7" xfId="0" applyNumberFormat="1" applyFont="1" applyFill="1" applyBorder="1" applyAlignment="1">
      <alignment horizontal="left"/>
    </xf>
    <xf numFmtId="14" fontId="3" fillId="2" borderId="0" xfId="0" applyNumberFormat="1" applyFont="1" applyFill="1" applyAlignment="1">
      <alignment horizontal="right"/>
    </xf>
    <xf numFmtId="0" fontId="3" fillId="2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4" fontId="3" fillId="2" borderId="13" xfId="0" applyNumberFormat="1" applyFont="1" applyFill="1" applyBorder="1" applyAlignment="1">
      <alignment horizontal="right"/>
    </xf>
    <xf numFmtId="0" fontId="18" fillId="0" borderId="24" xfId="0" applyFont="1" applyBorder="1" applyAlignment="1">
      <alignment horizontal="right"/>
    </xf>
    <xf numFmtId="0" fontId="18" fillId="0" borderId="25" xfId="0" applyFont="1" applyBorder="1" applyAlignment="1">
      <alignment horizontal="right"/>
    </xf>
    <xf numFmtId="0" fontId="9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39" fontId="31" fillId="0" borderId="11" xfId="3" applyNumberFormat="1" applyFont="1" applyBorder="1" applyAlignment="1">
      <alignment horizontal="right"/>
    </xf>
    <xf numFmtId="39" fontId="31" fillId="0" borderId="2" xfId="3" applyNumberFormat="1" applyFont="1" applyBorder="1" applyAlignment="1">
      <alignment horizontal="right"/>
    </xf>
    <xf numFmtId="39" fontId="31" fillId="0" borderId="30" xfId="3" applyNumberFormat="1" applyFont="1" applyBorder="1" applyAlignment="1">
      <alignment horizontal="right" vertical="top"/>
    </xf>
    <xf numFmtId="39" fontId="31" fillId="0" borderId="31" xfId="3" applyNumberFormat="1" applyFont="1" applyBorder="1" applyAlignment="1">
      <alignment horizontal="right" vertical="top"/>
    </xf>
    <xf numFmtId="0" fontId="13" fillId="2" borderId="13" xfId="0" applyFont="1" applyFill="1" applyBorder="1" applyAlignment="1">
      <alignment horizontal="right"/>
    </xf>
    <xf numFmtId="43" fontId="47" fillId="2" borderId="0" xfId="1" applyFont="1" applyFill="1" applyAlignment="1">
      <alignment horizontal="center" vertical="center"/>
    </xf>
    <xf numFmtId="43" fontId="48" fillId="2" borderId="11" xfId="3" applyFont="1" applyFill="1" applyBorder="1" applyAlignment="1">
      <alignment horizontal="center" vertical="center" wrapText="1"/>
    </xf>
    <xf numFmtId="43" fontId="48" fillId="2" borderId="2" xfId="3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top"/>
    </xf>
    <xf numFmtId="49" fontId="20" fillId="2" borderId="0" xfId="1" applyNumberFormat="1" applyFont="1" applyFill="1" applyBorder="1" applyAlignment="1">
      <alignment horizontal="center" vertical="top"/>
    </xf>
    <xf numFmtId="14" fontId="50" fillId="2" borderId="6" xfId="1" applyNumberFormat="1" applyFont="1" applyFill="1" applyBorder="1" applyAlignment="1">
      <alignment horizontal="right" wrapText="1"/>
    </xf>
    <xf numFmtId="14" fontId="50" fillId="2" borderId="10" xfId="1" applyNumberFormat="1" applyFont="1" applyFill="1" applyBorder="1" applyAlignment="1">
      <alignment horizontal="right" wrapText="1"/>
    </xf>
    <xf numFmtId="14" fontId="50" fillId="2" borderId="5" xfId="1" applyNumberFormat="1" applyFont="1" applyFill="1" applyBorder="1" applyAlignment="1">
      <alignment horizontal="right" wrapText="1"/>
    </xf>
    <xf numFmtId="0" fontId="10" fillId="6" borderId="9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3" fontId="22" fillId="2" borderId="0" xfId="1" applyFont="1" applyFill="1" applyBorder="1" applyAlignment="1">
      <alignment horizontal="center"/>
    </xf>
    <xf numFmtId="49" fontId="23" fillId="2" borderId="0" xfId="0" applyNumberFormat="1" applyFont="1" applyFill="1" applyAlignment="1">
      <alignment horizontal="center"/>
    </xf>
    <xf numFmtId="43" fontId="22" fillId="2" borderId="15" xfId="1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right"/>
    </xf>
    <xf numFmtId="43" fontId="23" fillId="2" borderId="13" xfId="1" applyFont="1" applyFill="1" applyBorder="1" applyAlignment="1">
      <alignment horizontal="right"/>
    </xf>
    <xf numFmtId="0" fontId="45" fillId="2" borderId="3" xfId="0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49" fontId="13" fillId="2" borderId="0" xfId="0" applyNumberFormat="1" applyFont="1" applyFill="1" applyAlignment="1">
      <alignment horizontal="center"/>
    </xf>
    <xf numFmtId="14" fontId="13" fillId="0" borderId="6" xfId="0" applyNumberFormat="1" applyFont="1" applyBorder="1" applyAlignment="1">
      <alignment horizontal="right"/>
    </xf>
    <xf numFmtId="14" fontId="13" fillId="0" borderId="10" xfId="0" applyNumberFormat="1" applyFont="1" applyBorder="1" applyAlignment="1">
      <alignment horizontal="right"/>
    </xf>
    <xf numFmtId="14" fontId="13" fillId="0" borderId="5" xfId="0" applyNumberFormat="1" applyFont="1" applyBorder="1" applyAlignment="1">
      <alignment horizontal="right"/>
    </xf>
    <xf numFmtId="0" fontId="30" fillId="0" borderId="0" xfId="0" applyFont="1" applyAlignment="1">
      <alignment horizontal="center" readingOrder="1"/>
    </xf>
    <xf numFmtId="0" fontId="45" fillId="0" borderId="0" xfId="0" applyFont="1" applyAlignment="1">
      <alignment horizontal="center"/>
    </xf>
    <xf numFmtId="169" fontId="52" fillId="0" borderId="0" xfId="0" applyNumberFormat="1" applyFont="1"/>
    <xf numFmtId="0" fontId="30" fillId="0" borderId="33" xfId="0" applyFont="1" applyBorder="1" applyAlignment="1">
      <alignment vertical="center" wrapText="1"/>
    </xf>
    <xf numFmtId="43" fontId="30" fillId="0" borderId="0" xfId="0" applyNumberFormat="1" applyFont="1"/>
    <xf numFmtId="43" fontId="30" fillId="0" borderId="0" xfId="0" applyNumberFormat="1" applyFont="1" applyAlignment="1">
      <alignment horizontal="center" readingOrder="1"/>
    </xf>
    <xf numFmtId="0" fontId="2" fillId="0" borderId="33" xfId="0" applyFont="1" applyBorder="1" applyAlignment="1">
      <alignment wrapText="1"/>
    </xf>
    <xf numFmtId="169" fontId="51" fillId="0" borderId="0" xfId="0" applyNumberFormat="1" applyFont="1"/>
    <xf numFmtId="43" fontId="30" fillId="0" borderId="0" xfId="1" applyFont="1"/>
    <xf numFmtId="169" fontId="0" fillId="0" borderId="0" xfId="0" applyNumberFormat="1"/>
    <xf numFmtId="169" fontId="53" fillId="7" borderId="0" xfId="1" applyNumberFormat="1" applyFont="1" applyFill="1" applyBorder="1" applyAlignment="1">
      <alignment horizontal="center" readingOrder="1"/>
    </xf>
    <xf numFmtId="169" fontId="53" fillId="7" borderId="34" xfId="1" applyNumberFormat="1" applyFont="1" applyFill="1" applyBorder="1" applyAlignment="1">
      <alignment horizontal="center" readingOrder="1"/>
    </xf>
    <xf numFmtId="0" fontId="31" fillId="7" borderId="34" xfId="0" applyFont="1" applyFill="1" applyBorder="1" applyAlignment="1">
      <alignment vertical="center" wrapText="1"/>
    </xf>
    <xf numFmtId="169" fontId="30" fillId="0" borderId="0" xfId="1" applyNumberFormat="1" applyFont="1"/>
    <xf numFmtId="169" fontId="30" fillId="0" borderId="0" xfId="1" applyNumberFormat="1" applyFont="1" applyAlignment="1">
      <alignment horizontal="center" readingOrder="1"/>
    </xf>
    <xf numFmtId="0" fontId="30" fillId="0" borderId="0" xfId="0" applyFont="1" applyAlignment="1">
      <alignment horizontal="left" wrapText="1"/>
    </xf>
    <xf numFmtId="169" fontId="2" fillId="0" borderId="0" xfId="1" applyNumberFormat="1" applyFont="1" applyAlignment="1">
      <alignment horizontal="center" readingOrder="1"/>
    </xf>
    <xf numFmtId="0" fontId="2" fillId="0" borderId="0" xfId="0" applyFont="1" applyAlignment="1">
      <alignment horizontal="left" wrapText="1"/>
    </xf>
    <xf numFmtId="169" fontId="30" fillId="0" borderId="0" xfId="1" applyNumberFormat="1" applyFont="1" applyBorder="1" applyAlignment="1">
      <alignment horizontal="center" readingOrder="1"/>
    </xf>
    <xf numFmtId="0" fontId="2" fillId="0" borderId="35" xfId="0" applyFont="1" applyBorder="1" applyAlignment="1">
      <alignment horizontal="left" wrapText="1"/>
    </xf>
    <xf numFmtId="169" fontId="2" fillId="0" borderId="0" xfId="0" applyNumberFormat="1" applyFont="1"/>
    <xf numFmtId="43" fontId="30" fillId="0" borderId="0" xfId="1" applyFont="1" applyBorder="1"/>
    <xf numFmtId="43" fontId="2" fillId="0" borderId="0" xfId="1" applyFont="1" applyBorder="1"/>
    <xf numFmtId="170" fontId="54" fillId="0" borderId="0" xfId="0" applyNumberFormat="1" applyFont="1"/>
    <xf numFmtId="170" fontId="2" fillId="0" borderId="0" xfId="0" applyNumberFormat="1" applyFont="1"/>
    <xf numFmtId="170" fontId="2" fillId="0" borderId="0" xfId="0" applyNumberFormat="1" applyFont="1" applyAlignment="1">
      <alignment horizontal="center" readingOrder="1"/>
    </xf>
    <xf numFmtId="0" fontId="55" fillId="8" borderId="0" xfId="0" applyFont="1" applyFill="1" applyAlignment="1">
      <alignment horizontal="center"/>
    </xf>
    <xf numFmtId="0" fontId="55" fillId="8" borderId="36" xfId="0" applyFont="1" applyFill="1" applyBorder="1" applyAlignment="1">
      <alignment horizontal="center"/>
    </xf>
    <xf numFmtId="0" fontId="53" fillId="8" borderId="37" xfId="0" applyFont="1" applyFill="1" applyBorder="1" applyAlignment="1">
      <alignment horizontal="center"/>
    </xf>
    <xf numFmtId="0" fontId="53" fillId="8" borderId="36" xfId="0" applyFont="1" applyFill="1" applyBorder="1" applyAlignment="1">
      <alignment horizontal="center"/>
    </xf>
    <xf numFmtId="169" fontId="53" fillId="8" borderId="37" xfId="0" applyNumberFormat="1" applyFont="1" applyFill="1" applyBorder="1" applyAlignment="1">
      <alignment horizontal="center"/>
    </xf>
    <xf numFmtId="43" fontId="53" fillId="9" borderId="38" xfId="1" applyFont="1" applyFill="1" applyBorder="1" applyAlignment="1">
      <alignment horizontal="center" vertical="center" wrapText="1"/>
    </xf>
    <xf numFmtId="43" fontId="53" fillId="9" borderId="38" xfId="1" applyFont="1" applyFill="1" applyBorder="1" applyAlignment="1">
      <alignment horizontal="center" vertical="center" wrapText="1" readingOrder="1"/>
    </xf>
    <xf numFmtId="0" fontId="53" fillId="9" borderId="39" xfId="0" applyFont="1" applyFill="1" applyBorder="1" applyAlignment="1">
      <alignment horizontal="center" vertical="center" wrapText="1"/>
    </xf>
    <xf numFmtId="0" fontId="55" fillId="8" borderId="0" xfId="0" applyFont="1" applyFill="1" applyAlignment="1">
      <alignment horizontal="center" vertical="center"/>
    </xf>
    <xf numFmtId="0" fontId="55" fillId="8" borderId="40" xfId="0" applyFont="1" applyFill="1" applyBorder="1" applyAlignment="1">
      <alignment horizontal="center" vertical="center"/>
    </xf>
    <xf numFmtId="0" fontId="55" fillId="8" borderId="41" xfId="0" applyFont="1" applyFill="1" applyBorder="1" applyAlignment="1">
      <alignment horizontal="center" vertical="center"/>
    </xf>
    <xf numFmtId="0" fontId="55" fillId="8" borderId="42" xfId="0" applyFont="1" applyFill="1" applyBorder="1" applyAlignment="1">
      <alignment horizontal="center" vertical="center"/>
    </xf>
    <xf numFmtId="43" fontId="53" fillId="9" borderId="39" xfId="1" applyFont="1" applyFill="1" applyBorder="1" applyAlignment="1">
      <alignment horizontal="center" vertical="center" wrapText="1"/>
    </xf>
    <xf numFmtId="43" fontId="53" fillId="9" borderId="39" xfId="1" applyFont="1" applyFill="1" applyBorder="1" applyAlignment="1">
      <alignment horizontal="center" vertical="center" wrapText="1" readingOrder="1"/>
    </xf>
    <xf numFmtId="0" fontId="56" fillId="0" borderId="0" xfId="0" applyFont="1" applyAlignment="1">
      <alignment horizontal="center" vertical="top" wrapText="1" readingOrder="1"/>
    </xf>
    <xf numFmtId="0" fontId="56" fillId="0" borderId="0" xfId="0" applyFont="1" applyAlignment="1">
      <alignment horizontal="center" vertical="top" wrapText="1" readingOrder="1"/>
    </xf>
    <xf numFmtId="0" fontId="56" fillId="0" borderId="43" xfId="0" applyFont="1" applyBorder="1" applyAlignment="1">
      <alignment horizontal="center" vertical="top" wrapText="1" readingOrder="1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 wrapText="1" readingOrder="1"/>
    </xf>
    <xf numFmtId="0" fontId="56" fillId="0" borderId="0" xfId="0" applyFont="1" applyAlignment="1">
      <alignment horizontal="center" vertical="center" wrapText="1" readingOrder="1"/>
    </xf>
    <xf numFmtId="0" fontId="56" fillId="0" borderId="43" xfId="0" applyFont="1" applyBorder="1" applyAlignment="1">
      <alignment horizontal="center" vertical="center" wrapText="1" readingOrder="1"/>
    </xf>
  </cellXfs>
  <cellStyles count="9">
    <cellStyle name="Millares" xfId="1" builtinId="3"/>
    <cellStyle name="Millares 2" xfId="2" xr:uid="{00000000-0005-0000-0000-000001000000}"/>
    <cellStyle name="Millares 3" xfId="3" xr:uid="{00000000-0005-0000-0000-000002000000}"/>
    <cellStyle name="Moneda 2" xfId="8" xr:uid="{00000000-0005-0000-0000-000003000000}"/>
    <cellStyle name="Normal" xfId="0" builtinId="0"/>
    <cellStyle name="S0" xfId="5" xr:uid="{00000000-0005-0000-0000-000005000000}"/>
    <cellStyle name="S11" xfId="4" xr:uid="{00000000-0005-0000-0000-000006000000}"/>
    <cellStyle name="S12" xfId="6" xr:uid="{00000000-0005-0000-0000-000007000000}"/>
    <cellStyle name="S14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1027341</xdr:colOff>
      <xdr:row>0</xdr:row>
      <xdr:rowOff>103415</xdr:rowOff>
    </xdr:from>
    <xdr:to>
      <xdr:col>6</xdr:col>
      <xdr:colOff>481694</xdr:colOff>
      <xdr:row>9</xdr:row>
      <xdr:rowOff>179615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35805" y="103415"/>
          <a:ext cx="7414532" cy="1790700"/>
        </a:xfrm>
        <a:prstGeom prst="roundRect">
          <a:avLst/>
        </a:prstGeom>
        <a:solidFill>
          <a:schemeClr val="accent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DO" sz="1600" b="1" i="1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684437</xdr:colOff>
      <xdr:row>2</xdr:row>
      <xdr:rowOff>159203</xdr:rowOff>
    </xdr:from>
    <xdr:to>
      <xdr:col>3</xdr:col>
      <xdr:colOff>1649637</xdr:colOff>
      <xdr:row>6</xdr:row>
      <xdr:rowOff>35378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5616" y="540203"/>
          <a:ext cx="965200" cy="638175"/>
        </a:xfrm>
        <a:prstGeom prst="rect">
          <a:avLst/>
        </a:prstGeom>
      </xdr:spPr>
    </xdr:pic>
    <xdr:clientData/>
  </xdr:twoCellAnchor>
  <xdr:twoCellAnchor>
    <xdr:from>
      <xdr:col>0</xdr:col>
      <xdr:colOff>273844</xdr:colOff>
      <xdr:row>488</xdr:row>
      <xdr:rowOff>17007</xdr:rowOff>
    </xdr:from>
    <xdr:to>
      <xdr:col>5</xdr:col>
      <xdr:colOff>1309688</xdr:colOff>
      <xdr:row>493</xdr:row>
      <xdr:rowOff>182561</xdr:rowOff>
    </xdr:to>
    <xdr:sp macro="" textlink="">
      <xdr:nvSpPr>
        <xdr:cNvPr id="11" name="1 Rectángulo redondead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73844" y="98088788"/>
          <a:ext cx="10215563" cy="1272836"/>
        </a:xfrm>
        <a:prstGeom prst="roundRect">
          <a:avLst/>
        </a:prstGeom>
        <a:solidFill>
          <a:schemeClr val="accent1">
            <a:lumMod val="75000"/>
          </a:schemeClr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DO" sz="1600" b="1" i="1"/>
            <a:t>Autoridad</a:t>
          </a:r>
          <a:r>
            <a:rPr lang="es-DO" sz="1600" b="1" i="1" baseline="0"/>
            <a:t> Portuaria Dominicana </a:t>
          </a:r>
        </a:p>
        <a:p>
          <a:pPr algn="ctr"/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Relacion de Egresos 30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</a:t>
          </a:r>
          <a:r>
            <a:rPr lang="es-MX" sz="1600" b="1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Abril </a:t>
          </a:r>
          <a:r>
            <a:rPr lang="es-MX" sz="16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</a:t>
          </a:r>
          <a:r>
            <a:rPr lang="es-MX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5</a:t>
          </a:r>
          <a:endParaRPr lang="es-DO" sz="1600" b="1" i="1" baseline="0"/>
        </a:p>
      </xdr:txBody>
    </xdr:sp>
    <xdr:clientData/>
  </xdr:twoCellAnchor>
  <xdr:twoCellAnchor editAs="oneCell">
    <xdr:from>
      <xdr:col>1</xdr:col>
      <xdr:colOff>723448</xdr:colOff>
      <xdr:row>488</xdr:row>
      <xdr:rowOff>147412</xdr:rowOff>
    </xdr:from>
    <xdr:to>
      <xdr:col>2</xdr:col>
      <xdr:colOff>735923</xdr:colOff>
      <xdr:row>492</xdr:row>
      <xdr:rowOff>279514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2019" y="98227698"/>
          <a:ext cx="1427618" cy="888999"/>
        </a:xfrm>
        <a:prstGeom prst="rect">
          <a:avLst/>
        </a:prstGeom>
      </xdr:spPr>
    </xdr:pic>
    <xdr:clientData/>
  </xdr:twoCellAnchor>
  <xdr:twoCellAnchor>
    <xdr:from>
      <xdr:col>3</xdr:col>
      <xdr:colOff>1416707</xdr:colOff>
      <xdr:row>556</xdr:row>
      <xdr:rowOff>149678</xdr:rowOff>
    </xdr:from>
    <xdr:to>
      <xdr:col>5</xdr:col>
      <xdr:colOff>76540</xdr:colOff>
      <xdr:row>568</xdr:row>
      <xdr:rowOff>87617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5969657" y="112487528"/>
          <a:ext cx="3327083" cy="2223939"/>
          <a:chOff x="0" y="0"/>
          <a:chExt cx="3032125" cy="1390650"/>
        </a:xfrm>
      </xdr:grpSpPr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105025" cy="1247775"/>
          </a:xfrm>
          <a:prstGeom prst="rect">
            <a:avLst/>
          </a:prstGeom>
        </xdr:spPr>
      </xdr:pic>
      <xdr:pic>
        <xdr:nvPicPr>
          <xdr:cNvPr id="18" name="Imagen 17" descr="Imagen que contiene Círculo&#10;&#10;Descripción generada automáticamente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847850" y="171450"/>
            <a:ext cx="1184275" cy="12192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81641</xdr:colOff>
      <xdr:row>74</xdr:row>
      <xdr:rowOff>189139</xdr:rowOff>
    </xdr:from>
    <xdr:to>
      <xdr:col>5</xdr:col>
      <xdr:colOff>833436</xdr:colOff>
      <xdr:row>82</xdr:row>
      <xdr:rowOff>202406</xdr:rowOff>
    </xdr:to>
    <xdr:sp macro="" textlink="">
      <xdr:nvSpPr>
        <xdr:cNvPr id="12" name="1 Rectángulo redondead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65110" y="16274483"/>
          <a:ext cx="8848045" cy="1823017"/>
        </a:xfrm>
        <a:prstGeom prst="roundRect">
          <a:avLst/>
        </a:prstGeom>
        <a:solidFill>
          <a:schemeClr val="accent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DO" sz="1600" b="1" i="1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2</xdr:col>
      <xdr:colOff>40822</xdr:colOff>
      <xdr:row>76</xdr:row>
      <xdr:rowOff>163285</xdr:rowOff>
    </xdr:from>
    <xdr:to>
      <xdr:col>2</xdr:col>
      <xdr:colOff>1333500</xdr:colOff>
      <xdr:row>79</xdr:row>
      <xdr:rowOff>122464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4536" y="16641535"/>
          <a:ext cx="1292678" cy="693965"/>
        </a:xfrm>
        <a:prstGeom prst="rect">
          <a:avLst/>
        </a:prstGeom>
      </xdr:spPr>
    </xdr:pic>
    <xdr:clientData/>
  </xdr:twoCellAnchor>
  <xdr:twoCellAnchor>
    <xdr:from>
      <xdr:col>1</xdr:col>
      <xdr:colOff>511969</xdr:colOff>
      <xdr:row>160</xdr:row>
      <xdr:rowOff>23813</xdr:rowOff>
    </xdr:from>
    <xdr:to>
      <xdr:col>5</xdr:col>
      <xdr:colOff>612321</xdr:colOff>
      <xdr:row>168</xdr:row>
      <xdr:rowOff>64636</xdr:rowOff>
    </xdr:to>
    <xdr:sp macro="" textlink="">
      <xdr:nvSpPr>
        <xdr:cNvPr id="21" name="1 Rectángulo redondead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595438" y="34111407"/>
          <a:ext cx="8196602" cy="1850573"/>
        </a:xfrm>
        <a:prstGeom prst="roundRect">
          <a:avLst/>
        </a:prstGeom>
        <a:solidFill>
          <a:schemeClr val="accent1"/>
        </a:solidFill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DO" sz="1600" b="1" i="1" baseline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1384527</xdr:colOff>
      <xdr:row>162</xdr:row>
      <xdr:rowOff>144576</xdr:rowOff>
    </xdr:from>
    <xdr:to>
      <xdr:col>2</xdr:col>
      <xdr:colOff>927781</xdr:colOff>
      <xdr:row>165</xdr:row>
      <xdr:rowOff>88785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7996" y="34684607"/>
          <a:ext cx="960098" cy="622866"/>
        </a:xfrm>
        <a:prstGeom prst="rect">
          <a:avLst/>
        </a:prstGeom>
      </xdr:spPr>
    </xdr:pic>
    <xdr:clientData/>
  </xdr:twoCellAnchor>
  <xdr:twoCellAnchor editAs="oneCell">
    <xdr:from>
      <xdr:col>1</xdr:col>
      <xdr:colOff>1255259</xdr:colOff>
      <xdr:row>557</xdr:row>
      <xdr:rowOff>10205</xdr:rowOff>
    </xdr:from>
    <xdr:to>
      <xdr:col>2</xdr:col>
      <xdr:colOff>1944119</xdr:colOff>
      <xdr:row>569</xdr:row>
      <xdr:rowOff>58535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338728" y="111821799"/>
          <a:ext cx="2105704" cy="2334330"/>
        </a:xfrm>
        <a:prstGeom prst="rect">
          <a:avLst/>
        </a:prstGeom>
      </xdr:spPr>
    </xdr:pic>
    <xdr:clientData/>
  </xdr:twoCellAnchor>
  <xdr:twoCellAnchor editAs="oneCell">
    <xdr:from>
      <xdr:col>3</xdr:col>
      <xdr:colOff>1702255</xdr:colOff>
      <xdr:row>1</xdr:row>
      <xdr:rowOff>103415</xdr:rowOff>
    </xdr:from>
    <xdr:to>
      <xdr:col>4</xdr:col>
      <xdr:colOff>1866712</xdr:colOff>
      <xdr:row>8</xdr:row>
      <xdr:rowOff>184310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36155" y="293915"/>
          <a:ext cx="2840982" cy="1414395"/>
        </a:xfrm>
        <a:prstGeom prst="rect">
          <a:avLst/>
        </a:prstGeom>
      </xdr:spPr>
    </xdr:pic>
    <xdr:clientData/>
  </xdr:twoCellAnchor>
  <xdr:twoCellAnchor editAs="oneCell">
    <xdr:from>
      <xdr:col>2</xdr:col>
      <xdr:colOff>1634556</xdr:colOff>
      <xdr:row>75</xdr:row>
      <xdr:rowOff>156482</xdr:rowOff>
    </xdr:from>
    <xdr:to>
      <xdr:col>3</xdr:col>
      <xdr:colOff>2658758</xdr:colOff>
      <xdr:row>82</xdr:row>
      <xdr:rowOff>201584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34869" y="16432326"/>
          <a:ext cx="3048264" cy="1664352"/>
        </a:xfrm>
        <a:prstGeom prst="rect">
          <a:avLst/>
        </a:prstGeom>
      </xdr:spPr>
    </xdr:pic>
    <xdr:clientData/>
  </xdr:twoCellAnchor>
  <xdr:twoCellAnchor editAs="oneCell">
    <xdr:from>
      <xdr:col>2</xdr:col>
      <xdr:colOff>1607344</xdr:colOff>
      <xdr:row>160</xdr:row>
      <xdr:rowOff>83344</xdr:rowOff>
    </xdr:from>
    <xdr:to>
      <xdr:col>4</xdr:col>
      <xdr:colOff>226984</xdr:colOff>
      <xdr:row>167</xdr:row>
      <xdr:rowOff>164165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07657" y="34170938"/>
          <a:ext cx="3322608" cy="16643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81</xdr:row>
      <xdr:rowOff>0</xdr:rowOff>
    </xdr:from>
    <xdr:to>
      <xdr:col>10</xdr:col>
      <xdr:colOff>561</xdr:colOff>
      <xdr:row>83</xdr:row>
      <xdr:rowOff>1521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1EA74E0-3CC5-4E8A-B647-CC6963A72578}"/>
            </a:ext>
          </a:extLst>
        </xdr:cNvPr>
        <xdr:cNvGrpSpPr/>
      </xdr:nvGrpSpPr>
      <xdr:grpSpPr>
        <a:xfrm>
          <a:off x="6524625" y="21240750"/>
          <a:ext cx="9081061" cy="2446271"/>
          <a:chOff x="0" y="0"/>
          <a:chExt cx="5762625" cy="202819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B59E94EA-B841-286E-AA45-16B049A638A0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CCE146A9-6C16-44C9-6175-8928703F75D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6" name="Imagen 5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11680139-E74B-E59B-BB99-181762D201B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4" name="Imagen 3" descr="Texto&#10;&#10;Descripción generada automáticamente con confianza media">
            <a:extLst>
              <a:ext uri="{FF2B5EF4-FFF2-40B4-BE49-F238E27FC236}">
                <a16:creationId xmlns:a16="http://schemas.microsoft.com/office/drawing/2014/main" id="{25D27B59-01DE-90B0-4298-611B6A8CB84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oneCellAnchor>
    <xdr:from>
      <xdr:col>2</xdr:col>
      <xdr:colOff>936065</xdr:colOff>
      <xdr:row>0</xdr:row>
      <xdr:rowOff>111125</xdr:rowOff>
    </xdr:from>
    <xdr:ext cx="3070786" cy="1558925"/>
    <xdr:pic>
      <xdr:nvPicPr>
        <xdr:cNvPr id="7" name="3 Imagen">
          <a:extLst>
            <a:ext uri="{FF2B5EF4-FFF2-40B4-BE49-F238E27FC236}">
              <a16:creationId xmlns:a16="http://schemas.microsoft.com/office/drawing/2014/main" id="{97DD8CB1-1786-4038-AE4B-7EACCC2EA7F9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8615" y="111125"/>
          <a:ext cx="3070786" cy="15589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1:L553"/>
  <sheetViews>
    <sheetView showGridLines="0" view="pageBreakPreview" zoomScale="50" zoomScaleNormal="100" zoomScaleSheetLayoutView="50" workbookViewId="0">
      <selection activeCell="E56" sqref="E56"/>
    </sheetView>
  </sheetViews>
  <sheetFormatPr baseColWidth="10" defaultColWidth="11.42578125" defaultRowHeight="15" x14ac:dyDescent="0.25"/>
  <cols>
    <col min="1" max="1" width="16.28515625" style="1" customWidth="1"/>
    <col min="2" max="2" width="21.28515625" style="1" customWidth="1"/>
    <col min="3" max="3" width="30.42578125" style="1" customWidth="1"/>
    <col min="4" max="4" width="40.140625" style="1" bestFit="1" customWidth="1"/>
    <col min="5" max="5" width="29.5703125" style="1" customWidth="1"/>
    <col min="6" max="6" width="27.28515625" style="1" customWidth="1"/>
    <col min="7" max="7" width="22.42578125" style="1" customWidth="1"/>
    <col min="8" max="8" width="26.140625" style="1" bestFit="1" customWidth="1"/>
    <col min="9" max="9" width="15.140625" style="1" bestFit="1" customWidth="1"/>
    <col min="10" max="16384" width="11.42578125" style="1"/>
  </cols>
  <sheetData>
    <row r="11" spans="1:8" ht="18.75" x14ac:dyDescent="0.3">
      <c r="B11" s="47"/>
      <c r="C11" s="48"/>
      <c r="D11" s="48"/>
      <c r="E11" s="48"/>
      <c r="F11" s="48"/>
      <c r="G11" s="48"/>
      <c r="H11" s="47"/>
    </row>
    <row r="12" spans="1:8" ht="19.5" thickBot="1" x14ac:dyDescent="0.35">
      <c r="A12"/>
      <c r="B12" s="270" t="s">
        <v>13</v>
      </c>
      <c r="C12" s="270"/>
      <c r="D12" s="270"/>
      <c r="E12" s="270"/>
      <c r="F12" s="270"/>
      <c r="G12"/>
      <c r="H12" s="47"/>
    </row>
    <row r="13" spans="1:8" ht="16.5" thickBot="1" x14ac:dyDescent="0.3">
      <c r="A13"/>
      <c r="B13" s="49" t="s">
        <v>0</v>
      </c>
      <c r="C13" s="50" t="s">
        <v>6</v>
      </c>
      <c r="D13" s="126" t="s">
        <v>5</v>
      </c>
      <c r="E13" s="126" t="s">
        <v>17</v>
      </c>
      <c r="F13" s="127" t="s">
        <v>2</v>
      </c>
      <c r="G13"/>
      <c r="H13" s="47"/>
    </row>
    <row r="14" spans="1:8" ht="15.75" x14ac:dyDescent="0.25">
      <c r="A14" s="35"/>
      <c r="B14" s="128">
        <v>9300040676</v>
      </c>
      <c r="C14" s="129">
        <v>45754</v>
      </c>
      <c r="D14" s="130">
        <v>20</v>
      </c>
      <c r="E14" s="131">
        <v>62.7</v>
      </c>
      <c r="F14" s="132">
        <f>+D14*E14</f>
        <v>1254</v>
      </c>
      <c r="G14" s="35"/>
      <c r="H14" s="51"/>
    </row>
    <row r="15" spans="1:8" s="32" customFormat="1" ht="32.25" customHeight="1" x14ac:dyDescent="0.25">
      <c r="A15" s="35"/>
      <c r="B15" s="133">
        <v>9300040121</v>
      </c>
      <c r="C15" s="129">
        <v>45758</v>
      </c>
      <c r="D15" s="130">
        <v>40</v>
      </c>
      <c r="E15" s="131">
        <v>61.18</v>
      </c>
      <c r="F15" s="132">
        <f>+D15*E15</f>
        <v>2447.1999999999998</v>
      </c>
      <c r="G15" s="35"/>
      <c r="H15" s="51"/>
    </row>
    <row r="16" spans="1:8" ht="15.75" x14ac:dyDescent="0.25">
      <c r="A16" s="35"/>
      <c r="B16" s="133">
        <v>9300030178</v>
      </c>
      <c r="C16" s="129">
        <v>45763</v>
      </c>
      <c r="D16" s="130">
        <v>100</v>
      </c>
      <c r="E16" s="131">
        <v>59.79</v>
      </c>
      <c r="F16" s="132">
        <f>+D16*E16</f>
        <v>5979</v>
      </c>
      <c r="G16" s="35"/>
      <c r="H16" s="51"/>
    </row>
    <row r="17" spans="1:8" ht="15.75" x14ac:dyDescent="0.25">
      <c r="A17" s="35"/>
      <c r="B17" s="133">
        <v>9300010157</v>
      </c>
      <c r="C17" s="129">
        <v>45777</v>
      </c>
      <c r="D17" s="130">
        <v>1048</v>
      </c>
      <c r="E17" s="131">
        <v>58.58</v>
      </c>
      <c r="F17" s="132">
        <f>+D17*E17</f>
        <v>61391.839999999997</v>
      </c>
      <c r="G17" s="35"/>
      <c r="H17" s="51"/>
    </row>
    <row r="18" spans="1:8" ht="15.75" x14ac:dyDescent="0.25">
      <c r="A18" s="35"/>
      <c r="B18" s="133">
        <v>9300010160</v>
      </c>
      <c r="C18" s="129">
        <v>45777</v>
      </c>
      <c r="D18" s="130">
        <v>40</v>
      </c>
      <c r="E18" s="134">
        <v>58.58</v>
      </c>
      <c r="F18" s="132">
        <f>+D18*E18</f>
        <v>2343.1999999999998</v>
      </c>
      <c r="G18" s="35"/>
      <c r="H18" s="47"/>
    </row>
    <row r="19" spans="1:8" ht="19.5" thickBot="1" x14ac:dyDescent="0.35">
      <c r="A19"/>
      <c r="B19" s="268" t="s">
        <v>34</v>
      </c>
      <c r="C19" s="268"/>
      <c r="D19" s="136">
        <f>SUM(D14:D18)</f>
        <v>1248</v>
      </c>
      <c r="E19" s="136"/>
      <c r="F19" s="136">
        <f>SUM(F14:F18)</f>
        <v>73415.239999999991</v>
      </c>
      <c r="G19"/>
      <c r="H19" s="47"/>
    </row>
    <row r="20" spans="1:8" ht="15.75" thickTop="1" x14ac:dyDescent="0.25">
      <c r="A20"/>
      <c r="B20" s="137"/>
      <c r="C20" s="137"/>
      <c r="D20" s="138"/>
      <c r="E20" s="139"/>
      <c r="G20"/>
      <c r="H20" s="47"/>
    </row>
    <row r="21" spans="1:8" x14ac:dyDescent="0.25">
      <c r="A21"/>
      <c r="B21" s="137"/>
      <c r="C21" s="137"/>
      <c r="D21" s="138"/>
      <c r="E21" s="139"/>
      <c r="G21"/>
      <c r="H21" s="47"/>
    </row>
    <row r="22" spans="1:8" ht="19.5" thickBot="1" x14ac:dyDescent="0.35">
      <c r="A22"/>
      <c r="B22" s="269" t="s">
        <v>12</v>
      </c>
      <c r="C22" s="269"/>
      <c r="D22" s="269"/>
      <c r="E22" s="269"/>
      <c r="F22" s="269"/>
      <c r="G22"/>
      <c r="H22" s="47"/>
    </row>
    <row r="23" spans="1:8" ht="16.5" thickBot="1" x14ac:dyDescent="0.3">
      <c r="A23"/>
      <c r="B23" s="49" t="s">
        <v>0</v>
      </c>
      <c r="C23" s="50" t="s">
        <v>6</v>
      </c>
      <c r="D23" s="126" t="s">
        <v>5</v>
      </c>
      <c r="E23" s="126" t="s">
        <v>17</v>
      </c>
      <c r="F23" s="127" t="s">
        <v>2</v>
      </c>
      <c r="G23"/>
      <c r="H23" s="51"/>
    </row>
    <row r="24" spans="1:8" ht="15.75" x14ac:dyDescent="0.25">
      <c r="A24" s="35"/>
      <c r="B24" s="108">
        <v>3070050144</v>
      </c>
      <c r="C24" s="140">
        <v>45755</v>
      </c>
      <c r="D24" s="141">
        <v>240</v>
      </c>
      <c r="E24" s="142">
        <v>62.06</v>
      </c>
      <c r="F24" s="143">
        <f>+D24*E24</f>
        <v>14894.400000000001</v>
      </c>
      <c r="G24" s="35"/>
      <c r="H24" s="51"/>
    </row>
    <row r="25" spans="1:8" ht="15.75" x14ac:dyDescent="0.25">
      <c r="A25" s="35"/>
      <c r="B25" s="108">
        <v>3070050173</v>
      </c>
      <c r="C25" s="140">
        <v>45756</v>
      </c>
      <c r="D25" s="141">
        <v>60</v>
      </c>
      <c r="E25" s="142">
        <v>61.73</v>
      </c>
      <c r="F25" s="143">
        <f>+D25*E25</f>
        <v>3703.7999999999997</v>
      </c>
      <c r="G25" s="35"/>
      <c r="H25" s="51"/>
    </row>
    <row r="26" spans="1:8" ht="15.75" x14ac:dyDescent="0.25">
      <c r="A26" s="35"/>
      <c r="B26" s="144">
        <v>3070030165</v>
      </c>
      <c r="C26" s="140">
        <v>45757</v>
      </c>
      <c r="D26" s="141">
        <v>210</v>
      </c>
      <c r="E26" s="142">
        <v>61.57</v>
      </c>
      <c r="F26" s="143">
        <f t="shared" ref="F26" si="0">+D26*E26</f>
        <v>12929.7</v>
      </c>
      <c r="G26" s="35"/>
      <c r="H26" s="51"/>
    </row>
    <row r="27" spans="1:8" ht="15.75" x14ac:dyDescent="0.25">
      <c r="A27" s="35"/>
      <c r="B27" s="145">
        <v>3070030235</v>
      </c>
      <c r="C27" s="107">
        <v>45758</v>
      </c>
      <c r="D27" s="146">
        <v>30</v>
      </c>
      <c r="E27" s="142">
        <v>61.18</v>
      </c>
      <c r="F27" s="147">
        <f>+D27*E27</f>
        <v>1835.4</v>
      </c>
      <c r="G27" s="35"/>
      <c r="H27" s="51"/>
    </row>
    <row r="28" spans="1:8" ht="15.75" x14ac:dyDescent="0.25">
      <c r="A28" s="35"/>
      <c r="B28" s="145">
        <v>3070050338</v>
      </c>
      <c r="C28" s="107">
        <v>45761</v>
      </c>
      <c r="D28" s="146">
        <v>150</v>
      </c>
      <c r="E28" s="142">
        <v>60.91</v>
      </c>
      <c r="F28" s="147">
        <f t="shared" ref="F28:F34" si="1">+D28*E28</f>
        <v>9136.5</v>
      </c>
      <c r="G28" s="35"/>
      <c r="H28" s="51"/>
    </row>
    <row r="29" spans="1:8" ht="15.75" x14ac:dyDescent="0.25">
      <c r="A29" s="35"/>
      <c r="B29" s="145">
        <v>3070030089</v>
      </c>
      <c r="C29" s="107">
        <v>45762</v>
      </c>
      <c r="D29" s="146">
        <v>150</v>
      </c>
      <c r="E29" s="142">
        <v>60.22</v>
      </c>
      <c r="F29" s="147">
        <f t="shared" si="1"/>
        <v>9033</v>
      </c>
      <c r="G29" s="35"/>
      <c r="H29" s="51"/>
    </row>
    <row r="30" spans="1:8" ht="15.75" x14ac:dyDescent="0.25">
      <c r="A30" s="35"/>
      <c r="B30" s="145">
        <v>3070050253</v>
      </c>
      <c r="C30" s="107">
        <v>45768</v>
      </c>
      <c r="D30" s="146">
        <v>70</v>
      </c>
      <c r="E30" s="142">
        <v>59.55</v>
      </c>
      <c r="F30" s="147">
        <f t="shared" si="1"/>
        <v>4168.5</v>
      </c>
      <c r="G30" s="35"/>
      <c r="H30" s="51"/>
    </row>
    <row r="31" spans="1:8" ht="15.75" x14ac:dyDescent="0.25">
      <c r="A31" s="35"/>
      <c r="B31" s="145">
        <v>3070030473</v>
      </c>
      <c r="C31" s="107">
        <v>45769</v>
      </c>
      <c r="D31" s="146">
        <v>115</v>
      </c>
      <c r="E31" s="142">
        <v>59.2</v>
      </c>
      <c r="F31" s="147">
        <f t="shared" si="1"/>
        <v>6808</v>
      </c>
      <c r="G31" s="35"/>
      <c r="H31" s="51"/>
    </row>
    <row r="32" spans="1:8" ht="15.75" x14ac:dyDescent="0.25">
      <c r="A32" s="35"/>
      <c r="B32" s="145">
        <v>3070010084</v>
      </c>
      <c r="C32" s="107">
        <v>45770</v>
      </c>
      <c r="D32" s="146">
        <v>70</v>
      </c>
      <c r="E32" s="142">
        <v>59.15</v>
      </c>
      <c r="F32" s="147">
        <f t="shared" si="1"/>
        <v>4140.5</v>
      </c>
      <c r="G32" s="35"/>
      <c r="H32" s="51"/>
    </row>
    <row r="33" spans="1:8" ht="15.75" x14ac:dyDescent="0.25">
      <c r="A33" s="35"/>
      <c r="B33" s="106">
        <v>3070010189</v>
      </c>
      <c r="C33" s="107">
        <v>45771</v>
      </c>
      <c r="D33" s="146">
        <v>30</v>
      </c>
      <c r="E33" s="142">
        <v>58.96</v>
      </c>
      <c r="F33" s="147">
        <f t="shared" si="1"/>
        <v>1768.8</v>
      </c>
      <c r="G33" s="35"/>
      <c r="H33" s="47"/>
    </row>
    <row r="34" spans="1:8" ht="15.75" x14ac:dyDescent="0.25">
      <c r="A34" s="35"/>
      <c r="B34" s="106">
        <v>3070010202</v>
      </c>
      <c r="C34" s="107">
        <v>45777</v>
      </c>
      <c r="D34" s="146">
        <v>35</v>
      </c>
      <c r="E34" s="142">
        <v>58.58</v>
      </c>
      <c r="F34" s="147">
        <f t="shared" si="1"/>
        <v>2050.2999999999997</v>
      </c>
      <c r="G34" s="35"/>
      <c r="H34" s="47"/>
    </row>
    <row r="35" spans="1:8" ht="19.5" thickBot="1" x14ac:dyDescent="0.35">
      <c r="A35"/>
      <c r="B35" s="271" t="s">
        <v>34</v>
      </c>
      <c r="C35" s="271"/>
      <c r="D35" s="136">
        <f>SUM(D24:D34)</f>
        <v>1160</v>
      </c>
      <c r="E35" s="136"/>
      <c r="F35" s="136">
        <f>SUM(F24:F34)</f>
        <v>70468.900000000009</v>
      </c>
      <c r="G35"/>
      <c r="H35" s="47"/>
    </row>
    <row r="36" spans="1:8" ht="19.5" thickTop="1" x14ac:dyDescent="0.3">
      <c r="A36"/>
      <c r="B36" s="148"/>
      <c r="C36" s="148"/>
      <c r="D36" s="149"/>
      <c r="E36" s="149"/>
      <c r="G36"/>
      <c r="H36" s="59"/>
    </row>
    <row r="37" spans="1:8" ht="18.75" x14ac:dyDescent="0.3">
      <c r="A37"/>
      <c r="B37" s="148"/>
      <c r="C37" s="148"/>
      <c r="D37" s="149"/>
      <c r="E37" s="149"/>
      <c r="G37"/>
      <c r="H37" s="60"/>
    </row>
    <row r="38" spans="1:8" ht="19.5" thickBot="1" x14ac:dyDescent="0.35">
      <c r="A38"/>
      <c r="B38" s="269" t="s">
        <v>52</v>
      </c>
      <c r="C38" s="269"/>
      <c r="D38" s="269"/>
      <c r="E38" s="269"/>
      <c r="F38" s="269"/>
      <c r="G38" s="150"/>
      <c r="H38" s="60"/>
    </row>
    <row r="39" spans="1:8" ht="16.5" thickBot="1" x14ac:dyDescent="0.3">
      <c r="A39" s="124"/>
      <c r="B39" s="49" t="s">
        <v>0</v>
      </c>
      <c r="C39" s="50" t="s">
        <v>6</v>
      </c>
      <c r="D39" s="126" t="s">
        <v>5</v>
      </c>
      <c r="E39" s="126" t="s">
        <v>17</v>
      </c>
      <c r="F39" s="127" t="s">
        <v>2</v>
      </c>
      <c r="G39" s="151"/>
      <c r="H39" s="60"/>
    </row>
    <row r="40" spans="1:8" ht="15.75" x14ac:dyDescent="0.25">
      <c r="A40" s="124"/>
      <c r="B40" s="106">
        <v>510040289</v>
      </c>
      <c r="C40" s="107">
        <v>45751</v>
      </c>
      <c r="D40" s="152">
        <v>30</v>
      </c>
      <c r="E40" s="142">
        <v>62.7</v>
      </c>
      <c r="F40" s="147">
        <f t="shared" ref="F40:F49" si="2">+D40*E40</f>
        <v>1881</v>
      </c>
      <c r="G40" s="151"/>
      <c r="H40" s="60"/>
    </row>
    <row r="41" spans="1:8" ht="15.75" x14ac:dyDescent="0.25">
      <c r="A41" s="124"/>
      <c r="B41" s="145">
        <v>510060508</v>
      </c>
      <c r="C41" s="107">
        <v>45754</v>
      </c>
      <c r="D41" s="146">
        <v>27</v>
      </c>
      <c r="E41" s="142">
        <v>62.26</v>
      </c>
      <c r="F41" s="153">
        <f t="shared" si="2"/>
        <v>1681.02</v>
      </c>
      <c r="G41" s="151"/>
      <c r="H41" s="61"/>
    </row>
    <row r="42" spans="1:8" ht="15.75" x14ac:dyDescent="0.25">
      <c r="A42" s="124"/>
      <c r="B42" s="145">
        <v>510040152</v>
      </c>
      <c r="C42" s="107">
        <v>45757</v>
      </c>
      <c r="D42" s="146">
        <v>35</v>
      </c>
      <c r="E42" s="142">
        <v>61.18</v>
      </c>
      <c r="F42" s="153">
        <f t="shared" si="2"/>
        <v>2141.3000000000002</v>
      </c>
      <c r="G42" s="151"/>
      <c r="H42" s="61"/>
    </row>
    <row r="43" spans="1:8" ht="15.75" x14ac:dyDescent="0.25">
      <c r="A43" s="124"/>
      <c r="B43" s="145">
        <v>510060349</v>
      </c>
      <c r="C43" s="107">
        <v>45758</v>
      </c>
      <c r="D43" s="146">
        <v>33</v>
      </c>
      <c r="E43" s="142">
        <v>60.91</v>
      </c>
      <c r="F43" s="153">
        <f t="shared" si="2"/>
        <v>2010.03</v>
      </c>
      <c r="G43" s="151"/>
      <c r="H43" s="47"/>
    </row>
    <row r="44" spans="1:8" ht="15.75" x14ac:dyDescent="0.25">
      <c r="A44" s="124"/>
      <c r="B44" s="145">
        <v>510060725</v>
      </c>
      <c r="C44" s="107">
        <v>45761</v>
      </c>
      <c r="D44" s="146">
        <v>30</v>
      </c>
      <c r="E44" s="142">
        <v>60.22</v>
      </c>
      <c r="F44" s="153">
        <f t="shared" si="2"/>
        <v>1806.6</v>
      </c>
      <c r="G44" s="151"/>
      <c r="H44" s="47"/>
    </row>
    <row r="45" spans="1:8" ht="15.75" x14ac:dyDescent="0.25">
      <c r="A45" s="124"/>
      <c r="B45" s="145">
        <v>510040337</v>
      </c>
      <c r="C45" s="107">
        <v>45763</v>
      </c>
      <c r="D45" s="146">
        <v>28</v>
      </c>
      <c r="E45" s="142">
        <v>59.55</v>
      </c>
      <c r="F45" s="153">
        <f t="shared" si="2"/>
        <v>1667.3999999999999</v>
      </c>
      <c r="G45" s="151"/>
      <c r="H45" s="47"/>
    </row>
    <row r="46" spans="1:8" ht="15.75" x14ac:dyDescent="0.25">
      <c r="A46" s="124"/>
      <c r="B46" s="145">
        <v>510040331</v>
      </c>
      <c r="C46" s="107">
        <v>45768</v>
      </c>
      <c r="D46" s="146">
        <v>30</v>
      </c>
      <c r="E46" s="142">
        <v>59.2</v>
      </c>
      <c r="F46" s="153">
        <f t="shared" si="2"/>
        <v>1776</v>
      </c>
      <c r="G46" s="151"/>
      <c r="H46" s="47"/>
    </row>
    <row r="47" spans="1:8" ht="15.75" x14ac:dyDescent="0.25">
      <c r="A47" s="124"/>
      <c r="B47" s="145">
        <v>510040461</v>
      </c>
      <c r="C47" s="107">
        <v>45770</v>
      </c>
      <c r="D47" s="146">
        <v>32</v>
      </c>
      <c r="E47" s="142">
        <v>58.96</v>
      </c>
      <c r="F47" s="153">
        <f t="shared" si="2"/>
        <v>1886.72</v>
      </c>
      <c r="G47" s="151"/>
      <c r="H47" s="47"/>
    </row>
    <row r="48" spans="1:8" ht="15.75" x14ac:dyDescent="0.25">
      <c r="A48" s="35"/>
      <c r="B48" s="145">
        <v>510040636</v>
      </c>
      <c r="C48" s="107">
        <v>45775</v>
      </c>
      <c r="D48" s="146">
        <v>25</v>
      </c>
      <c r="E48" s="142">
        <v>58.66</v>
      </c>
      <c r="F48" s="153">
        <f t="shared" si="2"/>
        <v>1466.5</v>
      </c>
      <c r="G48" s="154"/>
      <c r="H48" s="51"/>
    </row>
    <row r="49" spans="1:8" ht="15.75" x14ac:dyDescent="0.25">
      <c r="A49" s="35"/>
      <c r="B49" s="145">
        <v>510040419</v>
      </c>
      <c r="C49" s="107">
        <v>45777</v>
      </c>
      <c r="D49" s="141">
        <v>36</v>
      </c>
      <c r="E49" s="155">
        <v>58.54</v>
      </c>
      <c r="F49" s="153">
        <f t="shared" si="2"/>
        <v>2107.44</v>
      </c>
      <c r="G49" s="154"/>
      <c r="H49" s="51"/>
    </row>
    <row r="50" spans="1:8" ht="19.5" thickBot="1" x14ac:dyDescent="0.35">
      <c r="A50"/>
      <c r="B50" s="268" t="s">
        <v>34</v>
      </c>
      <c r="C50" s="268"/>
      <c r="D50" s="136">
        <f>SUM(D40:D49)</f>
        <v>306</v>
      </c>
      <c r="E50" s="136">
        <f>SUM(E40:E49)</f>
        <v>602.17999999999995</v>
      </c>
      <c r="F50" s="136">
        <f>SUM(F40:F49)</f>
        <v>18424.009999999998</v>
      </c>
      <c r="G50"/>
      <c r="H50" s="47"/>
    </row>
    <row r="51" spans="1:8" ht="15.75" thickTop="1" x14ac:dyDescent="0.25">
      <c r="A51"/>
      <c r="B51" s="137"/>
      <c r="C51" s="137"/>
      <c r="D51" s="138"/>
      <c r="E51" s="156"/>
      <c r="F51" s="139"/>
      <c r="G51"/>
      <c r="H51" s="47"/>
    </row>
    <row r="52" spans="1:8" x14ac:dyDescent="0.25">
      <c r="A52"/>
      <c r="B52" s="137"/>
      <c r="C52" s="137"/>
      <c r="D52" s="138"/>
      <c r="E52" s="156"/>
      <c r="F52" s="139"/>
      <c r="G52"/>
      <c r="H52" s="47"/>
    </row>
    <row r="53" spans="1:8" ht="19.5" thickBot="1" x14ac:dyDescent="0.35">
      <c r="A53"/>
      <c r="B53" s="269" t="s">
        <v>37</v>
      </c>
      <c r="C53" s="269"/>
      <c r="D53" s="269"/>
      <c r="E53" s="269"/>
      <c r="F53" s="269"/>
      <c r="G53"/>
      <c r="H53" s="47"/>
    </row>
    <row r="54" spans="1:8" ht="16.5" thickBot="1" x14ac:dyDescent="0.3">
      <c r="A54"/>
      <c r="B54" s="49" t="s">
        <v>0</v>
      </c>
      <c r="C54" s="50" t="s">
        <v>6</v>
      </c>
      <c r="D54" s="126" t="s">
        <v>5</v>
      </c>
      <c r="E54" s="126" t="s">
        <v>17</v>
      </c>
      <c r="F54" s="127" t="s">
        <v>2</v>
      </c>
      <c r="G54"/>
      <c r="H54" s="47"/>
    </row>
    <row r="55" spans="1:8" ht="15.75" x14ac:dyDescent="0.25">
      <c r="A55" s="35"/>
      <c r="B55" s="106" t="s">
        <v>77</v>
      </c>
      <c r="C55" s="107">
        <v>45758</v>
      </c>
      <c r="D55" s="152">
        <v>50642</v>
      </c>
      <c r="E55" s="142">
        <v>62.662898439999999</v>
      </c>
      <c r="F55" s="143">
        <f>+D55*E55</f>
        <v>3173374.50279848</v>
      </c>
      <c r="G55" s="35"/>
      <c r="H55" s="47"/>
    </row>
    <row r="56" spans="1:8" ht="15.75" x14ac:dyDescent="0.25">
      <c r="A56" s="35"/>
      <c r="B56" s="106" t="s">
        <v>78</v>
      </c>
      <c r="C56" s="107">
        <v>45776</v>
      </c>
      <c r="D56" s="157">
        <v>98115</v>
      </c>
      <c r="E56" s="158">
        <v>62.544238888999999</v>
      </c>
      <c r="F56" s="141">
        <f>+D56*E56</f>
        <v>6136527.9985942347</v>
      </c>
      <c r="G56" s="35"/>
      <c r="H56" s="47"/>
    </row>
    <row r="57" spans="1:8" ht="19.5" thickBot="1" x14ac:dyDescent="0.35">
      <c r="A57"/>
      <c r="B57" s="268" t="s">
        <v>10</v>
      </c>
      <c r="C57" s="268"/>
      <c r="D57" s="136">
        <f>SUM(D55:D56)</f>
        <v>148757</v>
      </c>
      <c r="E57" s="136"/>
      <c r="F57" s="136">
        <f t="shared" ref="F57" si="3">SUM(F55:F56)</f>
        <v>9309902.5013927147</v>
      </c>
      <c r="G57"/>
      <c r="H57" s="47"/>
    </row>
    <row r="58" spans="1:8" ht="19.5" thickTop="1" x14ac:dyDescent="0.3">
      <c r="A58"/>
      <c r="B58" s="135"/>
      <c r="C58" s="135"/>
      <c r="D58" s="149"/>
      <c r="E58" s="149"/>
      <c r="F58" s="149"/>
      <c r="G58"/>
      <c r="H58" s="47"/>
    </row>
    <row r="59" spans="1:8" ht="19.5" thickBot="1" x14ac:dyDescent="0.35">
      <c r="A59"/>
      <c r="B59" s="269" t="s">
        <v>22</v>
      </c>
      <c r="C59" s="269"/>
      <c r="D59" s="269"/>
      <c r="E59" s="269"/>
      <c r="F59" s="269"/>
      <c r="G59"/>
      <c r="H59" s="51"/>
    </row>
    <row r="60" spans="1:8" ht="16.5" thickBot="1" x14ac:dyDescent="0.3">
      <c r="A60"/>
      <c r="B60" s="49" t="s">
        <v>0</v>
      </c>
      <c r="C60" s="50" t="s">
        <v>6</v>
      </c>
      <c r="D60" s="126" t="s">
        <v>5</v>
      </c>
      <c r="E60" s="126" t="s">
        <v>17</v>
      </c>
      <c r="F60" s="127" t="s">
        <v>2</v>
      </c>
      <c r="G60"/>
      <c r="H60" s="51"/>
    </row>
    <row r="61" spans="1:8" ht="24.75" customHeight="1" x14ac:dyDescent="0.25">
      <c r="A61"/>
      <c r="B61" s="53"/>
      <c r="C61" s="54"/>
      <c r="D61" s="159"/>
      <c r="E61" s="160"/>
      <c r="F61" s="161"/>
      <c r="G61"/>
      <c r="H61" s="47"/>
    </row>
    <row r="62" spans="1:8" ht="24.75" customHeight="1" thickBot="1" x14ac:dyDescent="0.35">
      <c r="A62"/>
      <c r="B62" s="268" t="s">
        <v>10</v>
      </c>
      <c r="C62" s="268"/>
      <c r="D62" s="136">
        <f>SUM(D61:D61)</f>
        <v>0</v>
      </c>
      <c r="E62" s="136"/>
      <c r="F62" s="136">
        <f>SUM(F61:F61)</f>
        <v>0</v>
      </c>
      <c r="G62"/>
      <c r="H62" s="7"/>
    </row>
    <row r="63" spans="1:8" ht="16.5" thickTop="1" x14ac:dyDescent="0.25">
      <c r="A63" s="276"/>
      <c r="B63" s="276"/>
      <c r="C63" s="276"/>
      <c r="D63" s="276"/>
      <c r="E63" s="276"/>
      <c r="F63" s="276"/>
      <c r="G63"/>
      <c r="H63" s="40"/>
    </row>
    <row r="64" spans="1:8" ht="19.5" thickBot="1" x14ac:dyDescent="0.35">
      <c r="A64" s="162"/>
      <c r="B64" s="277" t="s">
        <v>39</v>
      </c>
      <c r="C64" s="277"/>
      <c r="D64" s="277"/>
      <c r="E64" s="277"/>
      <c r="F64" s="277"/>
      <c r="G64"/>
      <c r="H64" s="62"/>
    </row>
    <row r="65" spans="1:9" ht="15.75" x14ac:dyDescent="0.25">
      <c r="A65"/>
      <c r="B65" s="33" t="s">
        <v>40</v>
      </c>
      <c r="C65" s="34" t="s">
        <v>41</v>
      </c>
      <c r="D65" s="163" t="s">
        <v>42</v>
      </c>
      <c r="E65" s="164" t="s">
        <v>43</v>
      </c>
      <c r="F65"/>
      <c r="G65"/>
      <c r="H65" s="47"/>
    </row>
    <row r="66" spans="1:9" ht="15.75" x14ac:dyDescent="0.25">
      <c r="A66" s="35"/>
      <c r="B66" s="36" t="s">
        <v>79</v>
      </c>
      <c r="C66" s="37" t="s">
        <v>80</v>
      </c>
      <c r="D66" s="278">
        <v>261832.38</v>
      </c>
      <c r="E66" s="280">
        <v>261832.38</v>
      </c>
      <c r="F66" s="35"/>
      <c r="G66" s="35"/>
      <c r="H66" s="47"/>
    </row>
    <row r="67" spans="1:9" ht="15.75" x14ac:dyDescent="0.25">
      <c r="A67" s="35"/>
      <c r="B67" s="38" t="s">
        <v>64</v>
      </c>
      <c r="C67" s="39" t="s">
        <v>21</v>
      </c>
      <c r="D67" s="279"/>
      <c r="E67" s="281"/>
      <c r="F67" s="35"/>
      <c r="G67" s="35"/>
      <c r="H67" s="47"/>
    </row>
    <row r="68" spans="1:9" ht="15.75" thickBot="1" x14ac:dyDescent="0.3">
      <c r="A68" s="7"/>
      <c r="B68" s="272" t="s">
        <v>34</v>
      </c>
      <c r="C68" s="273"/>
      <c r="D68" s="165">
        <f>SUM(D66:D67)</f>
        <v>261832.38</v>
      </c>
      <c r="E68" s="166">
        <f>SUM(E66:E66)</f>
        <v>261832.38</v>
      </c>
      <c r="F68"/>
      <c r="G68"/>
      <c r="H68" s="47"/>
    </row>
    <row r="69" spans="1:9" ht="18.75" x14ac:dyDescent="0.3">
      <c r="A69"/>
      <c r="B69" s="148"/>
      <c r="C69" s="148"/>
      <c r="D69" s="149"/>
      <c r="E69" s="149"/>
      <c r="F69" s="167"/>
      <c r="G69" s="8"/>
    </row>
    <row r="70" spans="1:9" ht="15.75" thickBot="1" x14ac:dyDescent="0.3">
      <c r="A70"/>
      <c r="B70" s="137"/>
      <c r="C70" s="137"/>
      <c r="D70" s="168"/>
      <c r="E70" s="156"/>
      <c r="F70" s="156"/>
      <c r="G70" s="40"/>
    </row>
    <row r="71" spans="1:9" ht="14.25" customHeight="1" thickBot="1" x14ac:dyDescent="0.35">
      <c r="A71"/>
      <c r="B71" s="137"/>
      <c r="C71" s="274" t="s">
        <v>4</v>
      </c>
      <c r="D71" s="275"/>
      <c r="E71"/>
      <c r="F71" s="156"/>
      <c r="G71" s="42"/>
    </row>
    <row r="72" spans="1:9" ht="18.75" x14ac:dyDescent="0.3">
      <c r="A72"/>
      <c r="B72" s="137"/>
      <c r="C72" s="169" t="s">
        <v>44</v>
      </c>
      <c r="D72" s="170" t="s">
        <v>3</v>
      </c>
      <c r="E72"/>
      <c r="F72" s="156"/>
      <c r="G72" s="43"/>
      <c r="I72" s="63"/>
    </row>
    <row r="73" spans="1:9" ht="18.75" x14ac:dyDescent="0.3">
      <c r="A73"/>
      <c r="B73" s="137"/>
      <c r="C73" s="171">
        <f>D62+D57+D50+D35+D19</f>
        <v>151471</v>
      </c>
      <c r="D73" s="172">
        <f>F62+F57+F50+F35+F19+E68</f>
        <v>9734043.0313927159</v>
      </c>
      <c r="E73"/>
      <c r="F73" s="156"/>
      <c r="G73"/>
    </row>
    <row r="74" spans="1:9" ht="18.75" x14ac:dyDescent="0.3">
      <c r="A74"/>
      <c r="B74" s="137"/>
      <c r="C74" s="173"/>
      <c r="D74" s="174"/>
      <c r="E74" s="175"/>
      <c r="F74" s="156"/>
      <c r="G74"/>
    </row>
    <row r="75" spans="1:9" x14ac:dyDescent="0.25">
      <c r="A75"/>
      <c r="B75" s="137"/>
      <c r="C75" s="173"/>
      <c r="D75" s="138"/>
      <c r="E75" s="176" t="s">
        <v>81</v>
      </c>
      <c r="F75" s="177"/>
      <c r="G75"/>
    </row>
    <row r="76" spans="1:9" x14ac:dyDescent="0.25">
      <c r="A76"/>
      <c r="B76" s="57"/>
      <c r="C76" s="7"/>
      <c r="D76" s="7"/>
      <c r="E76" s="178"/>
      <c r="F76" s="7"/>
      <c r="G76"/>
    </row>
    <row r="77" spans="1:9" ht="18.75" x14ac:dyDescent="0.3">
      <c r="A77" s="47"/>
      <c r="B77" s="52"/>
      <c r="C77" s="52"/>
      <c r="D77" s="56"/>
      <c r="E77" s="56"/>
      <c r="F77" s="52"/>
      <c r="G77" s="47"/>
    </row>
    <row r="78" spans="1:9" ht="18.75" x14ac:dyDescent="0.3">
      <c r="A78" s="47"/>
      <c r="B78" s="52"/>
      <c r="C78" s="52"/>
      <c r="D78" s="56"/>
      <c r="E78" s="56"/>
      <c r="F78" s="52"/>
      <c r="G78" s="47"/>
    </row>
    <row r="79" spans="1:9" ht="18.75" x14ac:dyDescent="0.3">
      <c r="A79" s="47"/>
      <c r="B79" s="52"/>
      <c r="C79" s="52"/>
      <c r="D79" s="56"/>
      <c r="E79" s="56"/>
      <c r="F79" s="52"/>
      <c r="G79" s="47"/>
    </row>
    <row r="80" spans="1:9" ht="18.75" x14ac:dyDescent="0.3">
      <c r="A80" s="47"/>
      <c r="B80" s="52"/>
      <c r="C80" s="52"/>
      <c r="D80" s="56"/>
      <c r="E80" s="56"/>
      <c r="F80" s="52"/>
      <c r="G80" s="47"/>
    </row>
    <row r="81" spans="1:8" ht="18.75" x14ac:dyDescent="0.3">
      <c r="A81" s="47"/>
      <c r="B81" s="52"/>
      <c r="C81" s="52"/>
      <c r="D81" s="56"/>
      <c r="E81" s="56"/>
      <c r="F81" s="52"/>
      <c r="G81" s="47"/>
    </row>
    <row r="82" spans="1:8" ht="18.75" x14ac:dyDescent="0.3">
      <c r="A82" s="47"/>
      <c r="B82" s="52"/>
      <c r="C82" s="52"/>
      <c r="D82" s="56"/>
      <c r="E82" s="56"/>
      <c r="F82" s="52"/>
      <c r="G82" s="47"/>
    </row>
    <row r="83" spans="1:8" ht="18.75" x14ac:dyDescent="0.3">
      <c r="A83" s="47"/>
      <c r="B83" s="52"/>
      <c r="C83" s="52"/>
      <c r="D83" s="56"/>
      <c r="E83" s="56"/>
      <c r="F83" s="52"/>
      <c r="G83" s="47"/>
    </row>
    <row r="84" spans="1:8" ht="18.75" x14ac:dyDescent="0.3">
      <c r="A84" s="47"/>
      <c r="B84" s="52"/>
      <c r="C84" s="52"/>
      <c r="D84" s="56"/>
      <c r="E84" s="56"/>
      <c r="F84" s="52"/>
      <c r="G84" s="47"/>
    </row>
    <row r="85" spans="1:8" ht="16.5" x14ac:dyDescent="0.25">
      <c r="A85" s="44"/>
      <c r="B85" s="179"/>
      <c r="C85" s="179"/>
      <c r="D85" s="179"/>
      <c r="E85" s="179"/>
      <c r="F85" s="44"/>
      <c r="G85" s="47"/>
    </row>
    <row r="86" spans="1:8" ht="19.5" thickBot="1" x14ac:dyDescent="0.35">
      <c r="A86" s="44"/>
      <c r="B86" s="270" t="s">
        <v>9</v>
      </c>
      <c r="C86" s="270"/>
      <c r="D86" s="270"/>
      <c r="E86" s="270"/>
      <c r="F86" s="44"/>
      <c r="G86" s="47"/>
    </row>
    <row r="87" spans="1:8" ht="16.5" thickBot="1" x14ac:dyDescent="0.3">
      <c r="A87" s="44"/>
      <c r="B87" s="30" t="s">
        <v>14</v>
      </c>
      <c r="C87" s="30" t="s">
        <v>0</v>
      </c>
      <c r="D87" s="30" t="s">
        <v>15</v>
      </c>
      <c r="E87" s="31" t="s">
        <v>1</v>
      </c>
      <c r="F87" s="44"/>
      <c r="G87" s="47"/>
    </row>
    <row r="88" spans="1:8" ht="12.75" customHeight="1" x14ac:dyDescent="0.25">
      <c r="A88" s="44"/>
      <c r="B88" s="180">
        <v>45749</v>
      </c>
      <c r="C88" s="181" t="s">
        <v>82</v>
      </c>
      <c r="D88" s="182" t="s">
        <v>35</v>
      </c>
      <c r="E88" s="183">
        <v>290</v>
      </c>
      <c r="F88" s="44"/>
    </row>
    <row r="89" spans="1:8" x14ac:dyDescent="0.25">
      <c r="A89" s="44"/>
      <c r="B89" s="18">
        <v>45750</v>
      </c>
      <c r="C89" s="181" t="s">
        <v>83</v>
      </c>
      <c r="D89" s="182" t="s">
        <v>35</v>
      </c>
      <c r="E89" s="183">
        <v>360</v>
      </c>
      <c r="F89" s="44"/>
      <c r="G89" s="2"/>
      <c r="H89" s="2"/>
    </row>
    <row r="90" spans="1:8" x14ac:dyDescent="0.25">
      <c r="A90" s="44"/>
      <c r="B90" s="18">
        <v>45751</v>
      </c>
      <c r="C90" s="184" t="s">
        <v>84</v>
      </c>
      <c r="D90" s="182" t="s">
        <v>35</v>
      </c>
      <c r="E90" s="183">
        <v>625</v>
      </c>
      <c r="F90" s="44"/>
      <c r="G90" s="2"/>
      <c r="H90" s="2"/>
    </row>
    <row r="91" spans="1:8" x14ac:dyDescent="0.25">
      <c r="A91" s="44"/>
      <c r="B91" s="18">
        <v>45751</v>
      </c>
      <c r="C91" s="185" t="s">
        <v>85</v>
      </c>
      <c r="D91" s="182" t="s">
        <v>86</v>
      </c>
      <c r="E91" s="183">
        <v>3781.79</v>
      </c>
      <c r="F91" s="44"/>
      <c r="G91" s="2"/>
      <c r="H91" s="2"/>
    </row>
    <row r="92" spans="1:8" x14ac:dyDescent="0.25">
      <c r="A92" s="44"/>
      <c r="B92" s="18">
        <v>45751</v>
      </c>
      <c r="C92" s="181" t="s">
        <v>87</v>
      </c>
      <c r="D92" s="182" t="s">
        <v>36</v>
      </c>
      <c r="E92" s="183">
        <v>11080</v>
      </c>
      <c r="F92" s="44"/>
      <c r="G92" s="2"/>
      <c r="H92" s="2"/>
    </row>
    <row r="93" spans="1:8" ht="16.5" customHeight="1" x14ac:dyDescent="0.25">
      <c r="A93" s="44"/>
      <c r="B93" s="18">
        <v>45754</v>
      </c>
      <c r="C93" s="181" t="s">
        <v>88</v>
      </c>
      <c r="D93" s="182" t="s">
        <v>35</v>
      </c>
      <c r="E93" s="183">
        <v>575</v>
      </c>
      <c r="F93" s="44"/>
    </row>
    <row r="94" spans="1:8" x14ac:dyDescent="0.25">
      <c r="A94" s="44"/>
      <c r="B94" s="180">
        <v>45754</v>
      </c>
      <c r="C94" s="181" t="s">
        <v>89</v>
      </c>
      <c r="D94" s="182" t="s">
        <v>35</v>
      </c>
      <c r="E94" s="183">
        <v>150</v>
      </c>
      <c r="F94" s="44"/>
      <c r="G94" s="23"/>
    </row>
    <row r="95" spans="1:8" x14ac:dyDescent="0.25">
      <c r="A95" s="44"/>
      <c r="B95" s="180">
        <v>45755</v>
      </c>
      <c r="C95" s="181" t="s">
        <v>90</v>
      </c>
      <c r="D95" s="182" t="s">
        <v>35</v>
      </c>
      <c r="E95" s="183">
        <v>265</v>
      </c>
      <c r="F95" s="44"/>
      <c r="G95" s="23"/>
    </row>
    <row r="96" spans="1:8" x14ac:dyDescent="0.25">
      <c r="A96" s="44"/>
      <c r="B96" s="180">
        <v>45756</v>
      </c>
      <c r="C96" s="181" t="s">
        <v>91</v>
      </c>
      <c r="D96" s="182" t="s">
        <v>35</v>
      </c>
      <c r="E96" s="183">
        <v>380</v>
      </c>
      <c r="F96" s="44"/>
      <c r="G96" s="23"/>
    </row>
    <row r="97" spans="1:7" x14ac:dyDescent="0.25">
      <c r="A97" s="44"/>
      <c r="B97" s="180">
        <v>45757</v>
      </c>
      <c r="C97" s="181" t="s">
        <v>92</v>
      </c>
      <c r="D97" s="182" t="s">
        <v>35</v>
      </c>
      <c r="E97" s="183">
        <v>485</v>
      </c>
      <c r="F97" s="44"/>
      <c r="G97" s="23"/>
    </row>
    <row r="98" spans="1:7" x14ac:dyDescent="0.25">
      <c r="A98" s="44"/>
      <c r="B98" s="180">
        <v>45757</v>
      </c>
      <c r="C98" s="181" t="s">
        <v>93</v>
      </c>
      <c r="D98" s="182" t="s">
        <v>36</v>
      </c>
      <c r="E98" s="183">
        <v>22160</v>
      </c>
      <c r="F98" s="44"/>
      <c r="G98" s="23"/>
    </row>
    <row r="99" spans="1:7" x14ac:dyDescent="0.25">
      <c r="A99" s="44"/>
      <c r="B99" s="180">
        <v>45758</v>
      </c>
      <c r="C99" s="181" t="s">
        <v>66</v>
      </c>
      <c r="D99" s="182" t="s">
        <v>36</v>
      </c>
      <c r="E99" s="183">
        <v>13503.02</v>
      </c>
      <c r="F99" s="44"/>
    </row>
    <row r="100" spans="1:7" x14ac:dyDescent="0.25">
      <c r="A100" s="44"/>
      <c r="B100" s="180">
        <v>45758</v>
      </c>
      <c r="C100" s="181" t="s">
        <v>94</v>
      </c>
      <c r="D100" s="182" t="s">
        <v>36</v>
      </c>
      <c r="E100" s="183">
        <v>27156</v>
      </c>
      <c r="F100" s="44"/>
    </row>
    <row r="101" spans="1:7" x14ac:dyDescent="0.25">
      <c r="A101" s="44"/>
      <c r="B101" s="180">
        <v>45758</v>
      </c>
      <c r="C101" s="181" t="s">
        <v>95</v>
      </c>
      <c r="D101" s="182" t="s">
        <v>35</v>
      </c>
      <c r="E101" s="183">
        <v>650</v>
      </c>
      <c r="F101" s="44"/>
    </row>
    <row r="102" spans="1:7" ht="16.5" customHeight="1" x14ac:dyDescent="0.25">
      <c r="A102" s="44"/>
      <c r="B102" s="180">
        <v>45762</v>
      </c>
      <c r="C102" s="181" t="s">
        <v>96</v>
      </c>
      <c r="D102" s="182" t="s">
        <v>37</v>
      </c>
      <c r="E102" s="183">
        <v>118000</v>
      </c>
      <c r="F102" s="44"/>
    </row>
    <row r="103" spans="1:7" ht="15" customHeight="1" x14ac:dyDescent="0.25">
      <c r="A103" s="44"/>
      <c r="B103" s="180">
        <v>45762</v>
      </c>
      <c r="C103" s="181" t="s">
        <v>97</v>
      </c>
      <c r="D103" s="182" t="s">
        <v>35</v>
      </c>
      <c r="E103" s="183">
        <v>460</v>
      </c>
      <c r="F103" s="44"/>
    </row>
    <row r="104" spans="1:7" ht="15.75" customHeight="1" x14ac:dyDescent="0.25">
      <c r="A104" s="44"/>
      <c r="B104" s="180">
        <v>45762</v>
      </c>
      <c r="C104" s="181" t="s">
        <v>98</v>
      </c>
      <c r="D104" s="182" t="s">
        <v>35</v>
      </c>
      <c r="E104" s="183">
        <v>350</v>
      </c>
      <c r="F104" s="44"/>
    </row>
    <row r="105" spans="1:7" x14ac:dyDescent="0.25">
      <c r="A105" s="44"/>
      <c r="B105" s="180">
        <v>45762</v>
      </c>
      <c r="C105" s="181" t="s">
        <v>99</v>
      </c>
      <c r="D105" s="182" t="s">
        <v>35</v>
      </c>
      <c r="E105" s="183">
        <v>140</v>
      </c>
      <c r="F105" s="44"/>
    </row>
    <row r="106" spans="1:7" x14ac:dyDescent="0.25">
      <c r="A106" s="44"/>
      <c r="B106" s="180">
        <v>45763</v>
      </c>
      <c r="C106" s="181" t="s">
        <v>100</v>
      </c>
      <c r="D106" s="182" t="s">
        <v>35</v>
      </c>
      <c r="E106" s="183">
        <v>155</v>
      </c>
      <c r="F106" s="44"/>
    </row>
    <row r="107" spans="1:7" x14ac:dyDescent="0.25">
      <c r="A107" s="44"/>
      <c r="B107" s="180">
        <v>45768</v>
      </c>
      <c r="C107" s="181" t="s">
        <v>101</v>
      </c>
      <c r="D107" s="182" t="s">
        <v>35</v>
      </c>
      <c r="E107" s="183">
        <v>120</v>
      </c>
      <c r="F107" s="44"/>
    </row>
    <row r="108" spans="1:7" x14ac:dyDescent="0.25">
      <c r="A108" s="44"/>
      <c r="B108" s="180">
        <v>45768</v>
      </c>
      <c r="C108" s="181" t="s">
        <v>102</v>
      </c>
      <c r="D108" s="182" t="s">
        <v>35</v>
      </c>
      <c r="E108" s="183">
        <v>120</v>
      </c>
      <c r="F108" s="44"/>
    </row>
    <row r="109" spans="1:7" x14ac:dyDescent="0.25">
      <c r="A109" s="44"/>
      <c r="B109" s="180">
        <v>45769</v>
      </c>
      <c r="C109" s="181" t="s">
        <v>65</v>
      </c>
      <c r="D109" s="182" t="s">
        <v>36</v>
      </c>
      <c r="E109" s="183">
        <v>52821.74</v>
      </c>
      <c r="F109" s="44"/>
    </row>
    <row r="110" spans="1:7" ht="15" customHeight="1" x14ac:dyDescent="0.25">
      <c r="A110" s="44"/>
      <c r="B110" s="180">
        <v>45769</v>
      </c>
      <c r="C110" s="181" t="s">
        <v>103</v>
      </c>
      <c r="D110" s="182" t="s">
        <v>36</v>
      </c>
      <c r="E110" s="183">
        <v>9102.1200000000008</v>
      </c>
      <c r="F110" s="44"/>
    </row>
    <row r="111" spans="1:7" ht="15.75" customHeight="1" x14ac:dyDescent="0.25">
      <c r="A111" s="44"/>
      <c r="B111" s="180">
        <v>45769</v>
      </c>
      <c r="C111" s="181" t="s">
        <v>104</v>
      </c>
      <c r="D111" s="182" t="s">
        <v>36</v>
      </c>
      <c r="E111" s="183">
        <v>20007.36</v>
      </c>
      <c r="F111" s="44"/>
    </row>
    <row r="112" spans="1:7" x14ac:dyDescent="0.25">
      <c r="A112" s="44"/>
      <c r="B112" s="180">
        <v>45769</v>
      </c>
      <c r="C112" s="181" t="s">
        <v>105</v>
      </c>
      <c r="D112" s="182" t="s">
        <v>36</v>
      </c>
      <c r="E112" s="183">
        <v>705540</v>
      </c>
      <c r="F112" s="44"/>
    </row>
    <row r="113" spans="1:8" x14ac:dyDescent="0.25">
      <c r="A113" s="44"/>
      <c r="B113" s="180">
        <v>45769</v>
      </c>
      <c r="C113" s="181" t="s">
        <v>106</v>
      </c>
      <c r="D113" s="182" t="s">
        <v>35</v>
      </c>
      <c r="E113" s="183">
        <v>350</v>
      </c>
      <c r="F113" s="44"/>
    </row>
    <row r="114" spans="1:8" x14ac:dyDescent="0.25">
      <c r="A114" s="44"/>
      <c r="B114" s="180">
        <v>45770</v>
      </c>
      <c r="C114" s="181" t="s">
        <v>107</v>
      </c>
      <c r="D114" s="182" t="s">
        <v>35</v>
      </c>
      <c r="E114" s="183">
        <v>13000</v>
      </c>
      <c r="F114" s="44"/>
    </row>
    <row r="115" spans="1:8" ht="14.25" customHeight="1" x14ac:dyDescent="0.25">
      <c r="A115" s="44"/>
      <c r="B115" s="180">
        <v>45770</v>
      </c>
      <c r="C115" s="181" t="s">
        <v>108</v>
      </c>
      <c r="D115" s="182" t="s">
        <v>35</v>
      </c>
      <c r="E115" s="183">
        <v>340</v>
      </c>
      <c r="F115" s="44"/>
    </row>
    <row r="116" spans="1:8" ht="19.5" customHeight="1" x14ac:dyDescent="0.25">
      <c r="A116" s="44"/>
      <c r="B116" s="180">
        <v>45771</v>
      </c>
      <c r="C116" s="181" t="s">
        <v>109</v>
      </c>
      <c r="D116" s="182" t="s">
        <v>35</v>
      </c>
      <c r="E116" s="183">
        <v>330</v>
      </c>
      <c r="F116" s="44"/>
      <c r="G116" s="6"/>
    </row>
    <row r="117" spans="1:8" x14ac:dyDescent="0.25">
      <c r="A117" s="44"/>
      <c r="B117" s="180">
        <v>45772</v>
      </c>
      <c r="C117" s="181" t="s">
        <v>110</v>
      </c>
      <c r="D117" s="182" t="s">
        <v>35</v>
      </c>
      <c r="E117" s="183">
        <v>560</v>
      </c>
      <c r="F117" s="44"/>
      <c r="G117" s="6"/>
    </row>
    <row r="118" spans="1:8" x14ac:dyDescent="0.25">
      <c r="A118" s="44"/>
      <c r="B118" s="180">
        <v>45775</v>
      </c>
      <c r="C118" s="181" t="s">
        <v>111</v>
      </c>
      <c r="D118" s="182" t="s">
        <v>35</v>
      </c>
      <c r="E118" s="183">
        <v>315</v>
      </c>
      <c r="F118" s="44"/>
      <c r="G118" s="6"/>
    </row>
    <row r="119" spans="1:8" x14ac:dyDescent="0.25">
      <c r="A119" s="44"/>
      <c r="B119" s="180">
        <v>45775</v>
      </c>
      <c r="C119" s="181" t="s">
        <v>112</v>
      </c>
      <c r="D119" s="182" t="s">
        <v>35</v>
      </c>
      <c r="E119" s="183">
        <v>615</v>
      </c>
      <c r="F119" s="44"/>
      <c r="G119" s="3"/>
      <c r="H119" s="4"/>
    </row>
    <row r="120" spans="1:8" x14ac:dyDescent="0.25">
      <c r="A120" s="44"/>
      <c r="B120" s="180">
        <v>45776</v>
      </c>
      <c r="C120" s="181" t="s">
        <v>113</v>
      </c>
      <c r="D120" s="182" t="s">
        <v>36</v>
      </c>
      <c r="E120" s="183">
        <v>5209</v>
      </c>
      <c r="F120" s="44"/>
      <c r="G120" s="5"/>
      <c r="H120" s="4"/>
    </row>
    <row r="121" spans="1:8" x14ac:dyDescent="0.25">
      <c r="A121" s="44"/>
      <c r="B121" s="180">
        <v>45776</v>
      </c>
      <c r="C121" s="181" t="s">
        <v>114</v>
      </c>
      <c r="D121" s="182" t="s">
        <v>35</v>
      </c>
      <c r="E121" s="183">
        <v>475</v>
      </c>
      <c r="F121" s="44"/>
    </row>
    <row r="122" spans="1:8" ht="15" customHeight="1" x14ac:dyDescent="0.25">
      <c r="A122" s="44"/>
      <c r="B122" s="180">
        <v>45776</v>
      </c>
      <c r="C122" s="181" t="s">
        <v>115</v>
      </c>
      <c r="D122" s="182" t="s">
        <v>36</v>
      </c>
      <c r="E122" s="183">
        <v>21460</v>
      </c>
      <c r="F122" s="44"/>
    </row>
    <row r="123" spans="1:8" ht="15.75" customHeight="1" x14ac:dyDescent="0.25">
      <c r="A123" s="44"/>
      <c r="B123" s="180">
        <v>45777</v>
      </c>
      <c r="C123" s="181" t="s">
        <v>116</v>
      </c>
      <c r="D123" s="182" t="s">
        <v>35</v>
      </c>
      <c r="E123" s="183">
        <v>515</v>
      </c>
      <c r="F123" s="44"/>
    </row>
    <row r="124" spans="1:8" ht="15.75" thickBot="1" x14ac:dyDescent="0.3">
      <c r="A124" s="47"/>
      <c r="B124" s="282" t="s">
        <v>2</v>
      </c>
      <c r="C124" s="282"/>
      <c r="D124" s="282"/>
      <c r="E124" s="186">
        <f>SUM(E88:E123)</f>
        <v>1031446.03</v>
      </c>
      <c r="F124" s="47"/>
    </row>
    <row r="125" spans="1:8" ht="15.75" thickTop="1" x14ac:dyDescent="0.25">
      <c r="A125" s="47"/>
      <c r="B125" s="187"/>
      <c r="C125" s="188"/>
      <c r="D125" s="189"/>
      <c r="E125" s="190"/>
      <c r="F125" s="109"/>
    </row>
    <row r="126" spans="1:8" ht="17.25" thickBot="1" x14ac:dyDescent="0.3">
      <c r="A126" s="47"/>
      <c r="B126" s="283" t="s">
        <v>53</v>
      </c>
      <c r="C126" s="283"/>
      <c r="D126" s="283"/>
      <c r="E126" s="283"/>
      <c r="F126" s="110"/>
    </row>
    <row r="127" spans="1:8" ht="16.5" thickBot="1" x14ac:dyDescent="0.3">
      <c r="A127" s="47"/>
      <c r="B127" s="30" t="s">
        <v>6</v>
      </c>
      <c r="C127" s="66" t="s">
        <v>0</v>
      </c>
      <c r="D127" s="191" t="s">
        <v>8</v>
      </c>
      <c r="E127" s="192" t="s">
        <v>16</v>
      </c>
      <c r="F127" s="47"/>
    </row>
    <row r="128" spans="1:8" x14ac:dyDescent="0.25">
      <c r="A128" s="47"/>
      <c r="B128" s="15">
        <v>45754</v>
      </c>
      <c r="C128" s="193">
        <v>4524000056807</v>
      </c>
      <c r="D128" s="284" t="s">
        <v>11</v>
      </c>
      <c r="E128" s="194">
        <v>303655.5</v>
      </c>
      <c r="F128" s="47"/>
    </row>
    <row r="129" spans="1:8" x14ac:dyDescent="0.25">
      <c r="A129" s="47"/>
      <c r="B129" s="15">
        <v>45771</v>
      </c>
      <c r="C129" s="193">
        <v>4524000033350</v>
      </c>
      <c r="D129" s="285"/>
      <c r="E129" s="194">
        <v>41433</v>
      </c>
      <c r="F129" s="47"/>
    </row>
    <row r="130" spans="1:8" customFormat="1" ht="15.75" thickBot="1" x14ac:dyDescent="0.3">
      <c r="A130" s="47"/>
      <c r="B130" s="195"/>
      <c r="C130" s="196"/>
      <c r="D130" s="197" t="s">
        <v>2</v>
      </c>
      <c r="E130" s="198">
        <f>SUM(E128:E129)</f>
        <v>345088.5</v>
      </c>
      <c r="F130" s="47"/>
    </row>
    <row r="131" spans="1:8" customFormat="1" ht="15.75" thickTop="1" x14ac:dyDescent="0.25">
      <c r="A131" s="47"/>
      <c r="B131" s="187"/>
      <c r="C131" s="199"/>
      <c r="D131" s="200"/>
      <c r="E131" s="201"/>
      <c r="F131" s="47"/>
    </row>
    <row r="132" spans="1:8" s="35" customFormat="1" ht="18.75" x14ac:dyDescent="0.3">
      <c r="A132" s="64"/>
      <c r="B132" s="125"/>
      <c r="C132" s="202"/>
      <c r="D132" s="203"/>
      <c r="E132" s="203"/>
      <c r="F132" s="111"/>
    </row>
    <row r="133" spans="1:8" s="35" customFormat="1" ht="16.5" x14ac:dyDescent="0.25">
      <c r="A133" s="64"/>
      <c r="B133" s="286" t="s">
        <v>67</v>
      </c>
      <c r="C133" s="286"/>
      <c r="D133" s="286"/>
      <c r="E133" s="286"/>
      <c r="F133" s="112"/>
    </row>
    <row r="134" spans="1:8" customFormat="1" ht="16.5" x14ac:dyDescent="0.25">
      <c r="A134" s="64"/>
      <c r="B134" s="286" t="s">
        <v>68</v>
      </c>
      <c r="C134" s="286"/>
      <c r="D134" s="286"/>
      <c r="E134" s="286"/>
      <c r="F134" s="112"/>
    </row>
    <row r="135" spans="1:8" customFormat="1" ht="16.5" x14ac:dyDescent="0.25">
      <c r="A135" s="64"/>
      <c r="B135" s="287" t="s">
        <v>117</v>
      </c>
      <c r="C135" s="287"/>
      <c r="D135" s="287"/>
      <c r="E135" s="287"/>
      <c r="F135" s="112"/>
      <c r="G135" s="8"/>
      <c r="H135" s="9"/>
    </row>
    <row r="136" spans="1:8" customFormat="1" ht="16.5" x14ac:dyDescent="0.25">
      <c r="A136" s="64"/>
      <c r="B136" s="286" t="s">
        <v>118</v>
      </c>
      <c r="C136" s="286"/>
      <c r="D136" s="286"/>
      <c r="E136" s="286"/>
      <c r="F136" s="112"/>
      <c r="G136" s="40"/>
      <c r="H136" s="41"/>
    </row>
    <row r="137" spans="1:8" customFormat="1" ht="16.5" x14ac:dyDescent="0.25">
      <c r="A137" s="64"/>
      <c r="B137" s="204"/>
      <c r="C137" s="204"/>
      <c r="D137" s="205"/>
      <c r="E137" s="206"/>
      <c r="F137" s="113"/>
      <c r="G137" s="42"/>
      <c r="H137" s="42"/>
    </row>
    <row r="138" spans="1:8" customFormat="1" ht="16.5" x14ac:dyDescent="0.25">
      <c r="A138" s="64"/>
      <c r="B138" s="207" t="s">
        <v>6</v>
      </c>
      <c r="C138" s="208" t="s">
        <v>0</v>
      </c>
      <c r="D138" s="209" t="s">
        <v>8</v>
      </c>
      <c r="E138" s="210" t="s">
        <v>16</v>
      </c>
      <c r="F138" s="113"/>
      <c r="G138" s="43"/>
      <c r="H138" s="43"/>
    </row>
    <row r="139" spans="1:8" customFormat="1" ht="16.5" x14ac:dyDescent="0.25">
      <c r="A139" s="64"/>
      <c r="B139" s="211">
        <v>45772</v>
      </c>
      <c r="C139" s="212" t="s">
        <v>119</v>
      </c>
      <c r="D139" s="293" t="s">
        <v>120</v>
      </c>
      <c r="E139" s="213">
        <v>19729.16</v>
      </c>
      <c r="F139" s="113"/>
    </row>
    <row r="140" spans="1:8" ht="16.5" x14ac:dyDescent="0.25">
      <c r="A140" s="64"/>
      <c r="B140" s="211">
        <v>45777</v>
      </c>
      <c r="C140" s="212" t="s">
        <v>121</v>
      </c>
      <c r="D140" s="294"/>
      <c r="E140" s="213">
        <v>16200</v>
      </c>
      <c r="F140" s="113"/>
    </row>
    <row r="141" spans="1:8" ht="16.5" x14ac:dyDescent="0.25">
      <c r="A141" s="64"/>
      <c r="B141" s="211">
        <v>45776</v>
      </c>
      <c r="C141" s="212" t="s">
        <v>122</v>
      </c>
      <c r="D141" s="294"/>
      <c r="E141" s="213">
        <v>10628</v>
      </c>
      <c r="F141" s="113"/>
    </row>
    <row r="142" spans="1:8" ht="16.5" x14ac:dyDescent="0.25">
      <c r="A142" s="64"/>
      <c r="B142" s="211">
        <v>45777</v>
      </c>
      <c r="C142" s="212" t="s">
        <v>123</v>
      </c>
      <c r="D142" s="294"/>
      <c r="E142" s="213">
        <v>24713</v>
      </c>
      <c r="F142" s="113"/>
    </row>
    <row r="143" spans="1:8" ht="16.5" x14ac:dyDescent="0.25">
      <c r="A143" s="64"/>
      <c r="B143" s="211">
        <v>45777</v>
      </c>
      <c r="C143" s="212" t="s">
        <v>124</v>
      </c>
      <c r="D143" s="295"/>
      <c r="E143" s="213">
        <v>950</v>
      </c>
      <c r="F143" s="114"/>
    </row>
    <row r="144" spans="1:8" ht="17.25" thickBot="1" x14ac:dyDescent="0.3">
      <c r="A144" s="45"/>
      <c r="B144" s="204"/>
      <c r="C144" s="204"/>
      <c r="D144" s="214" t="s">
        <v>2</v>
      </c>
      <c r="E144" s="215">
        <f>SUM(E139:E143)</f>
        <v>72220.160000000003</v>
      </c>
      <c r="F144" s="115"/>
    </row>
    <row r="145" spans="1:6" ht="17.25" thickTop="1" x14ac:dyDescent="0.25">
      <c r="A145" s="45"/>
      <c r="B145" s="204"/>
      <c r="C145" s="216"/>
      <c r="D145" s="217"/>
      <c r="E145" s="218"/>
      <c r="F145" s="58"/>
    </row>
    <row r="146" spans="1:6" ht="15.75" x14ac:dyDescent="0.25">
      <c r="A146" s="45"/>
      <c r="B146" s="263" t="s">
        <v>67</v>
      </c>
      <c r="C146" s="263"/>
      <c r="D146" s="263"/>
      <c r="E146" s="263"/>
      <c r="F146" s="47"/>
    </row>
    <row r="147" spans="1:6" ht="15.75" x14ac:dyDescent="0.25">
      <c r="A147" s="45"/>
      <c r="B147" s="296" t="s">
        <v>125</v>
      </c>
      <c r="C147" s="296"/>
      <c r="D147" s="296"/>
      <c r="E147" s="296"/>
      <c r="F147" s="45"/>
    </row>
    <row r="148" spans="1:6" ht="16.5" x14ac:dyDescent="0.25">
      <c r="A148" s="44"/>
      <c r="B148" s="287" t="s">
        <v>126</v>
      </c>
      <c r="C148" s="287"/>
      <c r="D148" s="287"/>
      <c r="E148" s="287"/>
      <c r="F148" s="45"/>
    </row>
    <row r="149" spans="1:6" ht="18" x14ac:dyDescent="0.25">
      <c r="A149" s="65"/>
      <c r="B149" s="297" t="s">
        <v>127</v>
      </c>
      <c r="C149" s="297"/>
      <c r="D149" s="297"/>
      <c r="E149" s="297"/>
      <c r="F149" s="55"/>
    </row>
    <row r="150" spans="1:6" ht="18" x14ac:dyDescent="0.25">
      <c r="A150" s="65"/>
      <c r="B150" s="219"/>
      <c r="C150" s="219"/>
      <c r="D150" s="219"/>
      <c r="E150" s="219"/>
      <c r="F150" s="55"/>
    </row>
    <row r="151" spans="1:6" ht="18" x14ac:dyDescent="0.25">
      <c r="A151" s="65"/>
      <c r="B151" s="220" t="s">
        <v>128</v>
      </c>
      <c r="C151" s="220" t="s">
        <v>0</v>
      </c>
      <c r="D151" s="221" t="s">
        <v>8</v>
      </c>
      <c r="E151" s="220" t="s">
        <v>129</v>
      </c>
      <c r="F151" s="55"/>
    </row>
    <row r="152" spans="1:6" ht="18" x14ac:dyDescent="0.25">
      <c r="A152" s="65"/>
      <c r="B152" s="222"/>
      <c r="C152" s="223"/>
      <c r="D152" s="224"/>
      <c r="E152" s="225"/>
      <c r="F152" s="55"/>
    </row>
    <row r="153" spans="1:6" ht="18" x14ac:dyDescent="0.25">
      <c r="A153" s="65"/>
      <c r="B153" s="288" t="s">
        <v>28</v>
      </c>
      <c r="C153" s="289"/>
      <c r="D153" s="290"/>
      <c r="E153" s="220">
        <f>SUM(E152)</f>
        <v>0</v>
      </c>
      <c r="F153" s="55"/>
    </row>
    <row r="154" spans="1:6" ht="18" x14ac:dyDescent="0.25">
      <c r="A154" s="65"/>
      <c r="B154" s="226"/>
      <c r="C154" s="226"/>
      <c r="D154" s="226"/>
      <c r="E154" s="227"/>
      <c r="F154" s="55"/>
    </row>
    <row r="155" spans="1:6" ht="18.75" thickBot="1" x14ac:dyDescent="0.3">
      <c r="A155" s="65"/>
      <c r="B155" s="228"/>
      <c r="C155" s="229"/>
      <c r="D155" s="230"/>
      <c r="E155" s="230"/>
      <c r="F155" s="55"/>
    </row>
    <row r="156" spans="1:6" ht="24" thickBot="1" x14ac:dyDescent="0.3">
      <c r="A156" s="65"/>
      <c r="B156" s="291" t="s">
        <v>4</v>
      </c>
      <c r="C156" s="292"/>
      <c r="D156" s="292"/>
      <c r="E156" s="231">
        <f>E153+E144+E130+E124</f>
        <v>1448754.69</v>
      </c>
      <c r="F156" s="55"/>
    </row>
    <row r="157" spans="1:6" ht="18" x14ac:dyDescent="0.25">
      <c r="A157" s="65"/>
      <c r="B157" s="202"/>
      <c r="C157" s="203"/>
      <c r="D157" s="203"/>
      <c r="E157" s="232"/>
      <c r="F157" s="45"/>
    </row>
    <row r="158" spans="1:6" ht="18" x14ac:dyDescent="0.25">
      <c r="A158" s="65"/>
      <c r="B158" s="202"/>
      <c r="C158" s="203"/>
      <c r="D158" s="203"/>
      <c r="E158" s="232"/>
      <c r="F158" s="45"/>
    </row>
    <row r="159" spans="1:6" ht="18" x14ac:dyDescent="0.25">
      <c r="A159" s="65"/>
      <c r="B159" s="202"/>
      <c r="C159" s="203"/>
      <c r="D159" s="203"/>
      <c r="E159" s="232"/>
      <c r="F159" s="45"/>
    </row>
    <row r="160" spans="1:6" ht="18" x14ac:dyDescent="0.25">
      <c r="A160" s="65"/>
      <c r="B160" s="202"/>
      <c r="C160" s="203"/>
      <c r="D160" s="203"/>
      <c r="E160" s="232"/>
      <c r="F160" s="45"/>
    </row>
    <row r="161" spans="1:7" ht="18" x14ac:dyDescent="0.25">
      <c r="A161" s="65"/>
      <c r="B161" s="202"/>
      <c r="C161" s="203"/>
      <c r="D161" s="203"/>
      <c r="E161" s="232"/>
      <c r="F161" s="45"/>
    </row>
    <row r="162" spans="1:7" ht="18" x14ac:dyDescent="0.25">
      <c r="A162" s="65"/>
      <c r="B162" s="202"/>
      <c r="C162" s="203"/>
      <c r="D162" s="203"/>
      <c r="E162" s="232"/>
      <c r="F162" s="45"/>
    </row>
    <row r="163" spans="1:7" ht="18" x14ac:dyDescent="0.25">
      <c r="A163" s="65"/>
      <c r="B163" s="202"/>
      <c r="C163" s="203"/>
      <c r="D163" s="203"/>
      <c r="E163" s="232"/>
      <c r="F163" s="45"/>
    </row>
    <row r="164" spans="1:7" ht="18" x14ac:dyDescent="0.25">
      <c r="A164" s="65"/>
      <c r="B164" s="202"/>
      <c r="C164" s="203"/>
      <c r="D164" s="203"/>
      <c r="E164" s="232"/>
      <c r="F164" s="45"/>
    </row>
    <row r="165" spans="1:7" ht="18" x14ac:dyDescent="0.25">
      <c r="A165" s="65"/>
      <c r="B165" s="202"/>
      <c r="C165" s="203"/>
      <c r="D165" s="203"/>
      <c r="E165" s="232"/>
      <c r="F165" s="45"/>
    </row>
    <row r="166" spans="1:7" ht="18" x14ac:dyDescent="0.25">
      <c r="A166" s="65"/>
      <c r="B166" s="202"/>
      <c r="C166" s="203"/>
      <c r="D166" s="203"/>
      <c r="E166" s="232"/>
      <c r="F166" s="45"/>
    </row>
    <row r="167" spans="1:7" ht="18" x14ac:dyDescent="0.25">
      <c r="A167" s="65"/>
      <c r="B167" s="202"/>
      <c r="C167" s="203"/>
      <c r="D167" s="203"/>
      <c r="E167" s="232"/>
      <c r="F167" s="45"/>
    </row>
    <row r="168" spans="1:7" ht="18" x14ac:dyDescent="0.25">
      <c r="A168" s="65"/>
      <c r="B168" s="202"/>
      <c r="C168" s="203"/>
      <c r="D168" s="203"/>
      <c r="E168" s="232"/>
      <c r="F168" s="45"/>
    </row>
    <row r="169" spans="1:7" ht="18" x14ac:dyDescent="0.25">
      <c r="A169" s="65"/>
      <c r="B169" s="202"/>
      <c r="C169" s="203"/>
      <c r="D169" s="203"/>
      <c r="E169" s="232"/>
      <c r="F169" s="45"/>
    </row>
    <row r="170" spans="1:7" ht="18" x14ac:dyDescent="0.25">
      <c r="A170" s="65"/>
      <c r="B170"/>
      <c r="C170"/>
      <c r="D170"/>
      <c r="E170"/>
      <c r="F170" s="45"/>
    </row>
    <row r="171" spans="1:7" ht="18.75" thickBot="1" x14ac:dyDescent="0.3">
      <c r="A171"/>
      <c r="B171" s="258" t="s">
        <v>9</v>
      </c>
      <c r="C171" s="258"/>
      <c r="D171" s="258"/>
      <c r="E171" s="258"/>
      <c r="F171"/>
    </row>
    <row r="172" spans="1:7" ht="16.5" thickBot="1" x14ac:dyDescent="0.3">
      <c r="A172"/>
      <c r="B172" s="30" t="s">
        <v>6</v>
      </c>
      <c r="C172" s="66" t="s">
        <v>0</v>
      </c>
      <c r="D172" s="67" t="s">
        <v>54</v>
      </c>
      <c r="E172" s="68" t="s">
        <v>16</v>
      </c>
      <c r="F172"/>
      <c r="G172"/>
    </row>
    <row r="173" spans="1:7" x14ac:dyDescent="0.25">
      <c r="A173"/>
      <c r="B173" s="20">
        <v>45748</v>
      </c>
      <c r="C173" s="13" t="s">
        <v>130</v>
      </c>
      <c r="D173" s="69" t="s">
        <v>86</v>
      </c>
      <c r="E173" s="70">
        <v>2100</v>
      </c>
      <c r="F173"/>
      <c r="G173"/>
    </row>
    <row r="174" spans="1:7" ht="32.25" customHeight="1" x14ac:dyDescent="0.25">
      <c r="A174"/>
      <c r="B174" s="20">
        <v>45748</v>
      </c>
      <c r="C174" s="13" t="s">
        <v>131</v>
      </c>
      <c r="D174" s="19" t="s">
        <v>37</v>
      </c>
      <c r="E174" s="16">
        <v>14066</v>
      </c>
      <c r="F174"/>
      <c r="G174"/>
    </row>
    <row r="175" spans="1:7" x14ac:dyDescent="0.25">
      <c r="A175"/>
      <c r="B175" s="20">
        <v>45748</v>
      </c>
      <c r="C175" s="13" t="s">
        <v>70</v>
      </c>
      <c r="D175" s="19" t="s">
        <v>37</v>
      </c>
      <c r="E175" s="16">
        <v>8370</v>
      </c>
      <c r="F175"/>
      <c r="G175"/>
    </row>
    <row r="176" spans="1:7" x14ac:dyDescent="0.25">
      <c r="A176"/>
      <c r="B176" s="20">
        <v>45748</v>
      </c>
      <c r="C176" s="13" t="s">
        <v>132</v>
      </c>
      <c r="D176" s="19" t="s">
        <v>86</v>
      </c>
      <c r="E176" s="16">
        <v>1600</v>
      </c>
      <c r="F176"/>
      <c r="G176"/>
    </row>
    <row r="177" spans="1:7" x14ac:dyDescent="0.25">
      <c r="A177"/>
      <c r="B177" s="116">
        <v>45749</v>
      </c>
      <c r="C177" s="13" t="s">
        <v>133</v>
      </c>
      <c r="D177" s="19" t="s">
        <v>37</v>
      </c>
      <c r="E177" s="16">
        <v>16502.8</v>
      </c>
      <c r="F177"/>
      <c r="G177"/>
    </row>
    <row r="178" spans="1:7" ht="16.5" customHeight="1" x14ac:dyDescent="0.25">
      <c r="A178"/>
      <c r="B178" s="116">
        <v>45749</v>
      </c>
      <c r="C178" s="13" t="s">
        <v>134</v>
      </c>
      <c r="D178" s="19" t="s">
        <v>37</v>
      </c>
      <c r="E178" s="16">
        <v>478834.89</v>
      </c>
      <c r="F178"/>
      <c r="G178"/>
    </row>
    <row r="179" spans="1:7" x14ac:dyDescent="0.25">
      <c r="A179"/>
      <c r="B179" s="20">
        <v>45749</v>
      </c>
      <c r="C179" s="13" t="s">
        <v>135</v>
      </c>
      <c r="D179" s="19" t="s">
        <v>22</v>
      </c>
      <c r="E179" s="16">
        <v>164707.54</v>
      </c>
      <c r="F179"/>
      <c r="G179"/>
    </row>
    <row r="180" spans="1:7" x14ac:dyDescent="0.25">
      <c r="A180"/>
      <c r="B180" s="116">
        <v>45749</v>
      </c>
      <c r="C180" s="13" t="s">
        <v>136</v>
      </c>
      <c r="D180" s="19" t="s">
        <v>33</v>
      </c>
      <c r="E180" s="16">
        <v>375</v>
      </c>
      <c r="F180"/>
      <c r="G180"/>
    </row>
    <row r="181" spans="1:7" x14ac:dyDescent="0.25">
      <c r="A181"/>
      <c r="B181" s="116">
        <v>45749</v>
      </c>
      <c r="C181" s="13" t="s">
        <v>137</v>
      </c>
      <c r="D181" s="19" t="s">
        <v>37</v>
      </c>
      <c r="E181" s="16">
        <v>8713</v>
      </c>
      <c r="F181"/>
      <c r="G181"/>
    </row>
    <row r="182" spans="1:7" x14ac:dyDescent="0.25">
      <c r="A182"/>
      <c r="B182" s="116">
        <v>45749</v>
      </c>
      <c r="C182" s="13" t="s">
        <v>138</v>
      </c>
      <c r="D182" s="19" t="s">
        <v>37</v>
      </c>
      <c r="E182" s="16">
        <v>14343</v>
      </c>
      <c r="F182"/>
      <c r="G182"/>
    </row>
    <row r="183" spans="1:7" x14ac:dyDescent="0.25">
      <c r="A183"/>
      <c r="B183" s="116">
        <v>45749</v>
      </c>
      <c r="C183" s="13" t="s">
        <v>139</v>
      </c>
      <c r="D183" s="14" t="s">
        <v>86</v>
      </c>
      <c r="E183" s="16">
        <v>850</v>
      </c>
      <c r="F183"/>
      <c r="G183"/>
    </row>
    <row r="184" spans="1:7" x14ac:dyDescent="0.25">
      <c r="A184"/>
      <c r="B184" s="20">
        <v>45750</v>
      </c>
      <c r="C184" s="13" t="s">
        <v>140</v>
      </c>
      <c r="D184" s="14" t="s">
        <v>22</v>
      </c>
      <c r="E184" s="16">
        <v>290870</v>
      </c>
      <c r="F184"/>
      <c r="G184"/>
    </row>
    <row r="185" spans="1:7" x14ac:dyDescent="0.25">
      <c r="A185"/>
      <c r="B185" s="116">
        <v>45750</v>
      </c>
      <c r="C185" s="13" t="s">
        <v>141</v>
      </c>
      <c r="D185" s="19" t="s">
        <v>33</v>
      </c>
      <c r="E185" s="16">
        <v>200</v>
      </c>
      <c r="F185"/>
      <c r="G185"/>
    </row>
    <row r="186" spans="1:7" x14ac:dyDescent="0.25">
      <c r="A186"/>
      <c r="B186" s="20">
        <v>45750</v>
      </c>
      <c r="C186" s="13" t="s">
        <v>142</v>
      </c>
      <c r="D186" s="19" t="s">
        <v>86</v>
      </c>
      <c r="E186" s="16">
        <v>50</v>
      </c>
      <c r="F186"/>
      <c r="G186"/>
    </row>
    <row r="187" spans="1:7" x14ac:dyDescent="0.25">
      <c r="A187"/>
      <c r="B187" s="116">
        <v>45750</v>
      </c>
      <c r="C187" s="13" t="s">
        <v>143</v>
      </c>
      <c r="D187" s="19" t="s">
        <v>19</v>
      </c>
      <c r="E187" s="16">
        <v>65571</v>
      </c>
      <c r="F187"/>
      <c r="G187"/>
    </row>
    <row r="188" spans="1:7" x14ac:dyDescent="0.25">
      <c r="A188"/>
      <c r="B188" s="116">
        <v>45750</v>
      </c>
      <c r="C188" s="13" t="s">
        <v>144</v>
      </c>
      <c r="D188" s="19" t="s">
        <v>37</v>
      </c>
      <c r="E188" s="16">
        <v>1000</v>
      </c>
      <c r="F188"/>
      <c r="G188"/>
    </row>
    <row r="189" spans="1:7" x14ac:dyDescent="0.25">
      <c r="A189"/>
      <c r="B189" s="116">
        <v>45750</v>
      </c>
      <c r="C189" s="13" t="s">
        <v>145</v>
      </c>
      <c r="D189" s="19" t="s">
        <v>37</v>
      </c>
      <c r="E189" s="16">
        <v>1000</v>
      </c>
      <c r="F189"/>
      <c r="G189"/>
    </row>
    <row r="190" spans="1:7" x14ac:dyDescent="0.25">
      <c r="A190"/>
      <c r="B190" s="116">
        <v>45750</v>
      </c>
      <c r="C190" s="13" t="s">
        <v>146</v>
      </c>
      <c r="D190" s="19" t="s">
        <v>37</v>
      </c>
      <c r="E190" s="16">
        <v>14194</v>
      </c>
      <c r="F190"/>
      <c r="G190"/>
    </row>
    <row r="191" spans="1:7" x14ac:dyDescent="0.25">
      <c r="A191"/>
      <c r="B191" s="116">
        <v>45750</v>
      </c>
      <c r="C191" s="13" t="s">
        <v>147</v>
      </c>
      <c r="D191" s="19" t="s">
        <v>37</v>
      </c>
      <c r="E191" s="16">
        <v>9380</v>
      </c>
      <c r="F191"/>
      <c r="G191"/>
    </row>
    <row r="192" spans="1:7" x14ac:dyDescent="0.25">
      <c r="A192"/>
      <c r="B192" s="116">
        <v>45750</v>
      </c>
      <c r="C192" s="19" t="s">
        <v>148</v>
      </c>
      <c r="D192" s="19" t="s">
        <v>86</v>
      </c>
      <c r="E192" s="16">
        <v>1000</v>
      </c>
      <c r="F192"/>
      <c r="G192"/>
    </row>
    <row r="193" spans="1:7" x14ac:dyDescent="0.25">
      <c r="A193"/>
      <c r="B193" s="20">
        <v>45751</v>
      </c>
      <c r="C193" s="19" t="s">
        <v>149</v>
      </c>
      <c r="D193" s="19" t="s">
        <v>22</v>
      </c>
      <c r="E193" s="16">
        <v>39264.76</v>
      </c>
      <c r="F193"/>
      <c r="G193"/>
    </row>
    <row r="194" spans="1:7" x14ac:dyDescent="0.25">
      <c r="A194"/>
      <c r="B194" s="116">
        <v>45751</v>
      </c>
      <c r="C194" s="13" t="s">
        <v>150</v>
      </c>
      <c r="D194" s="19" t="s">
        <v>33</v>
      </c>
      <c r="E194" s="16">
        <v>425</v>
      </c>
      <c r="F194"/>
      <c r="G194"/>
    </row>
    <row r="195" spans="1:7" x14ac:dyDescent="0.25">
      <c r="A195"/>
      <c r="B195" s="116">
        <v>45751</v>
      </c>
      <c r="C195" s="13" t="s">
        <v>151</v>
      </c>
      <c r="D195" s="19" t="s">
        <v>20</v>
      </c>
      <c r="E195" s="16">
        <v>1008</v>
      </c>
      <c r="F195"/>
      <c r="G195"/>
    </row>
    <row r="196" spans="1:7" x14ac:dyDescent="0.25">
      <c r="A196"/>
      <c r="B196" s="116">
        <v>45751</v>
      </c>
      <c r="C196" s="13" t="s">
        <v>152</v>
      </c>
      <c r="D196" s="19" t="s">
        <v>20</v>
      </c>
      <c r="E196" s="16">
        <v>768</v>
      </c>
      <c r="F196"/>
      <c r="G196"/>
    </row>
    <row r="197" spans="1:7" x14ac:dyDescent="0.25">
      <c r="A197"/>
      <c r="B197" s="116">
        <v>45751</v>
      </c>
      <c r="C197" s="13" t="s">
        <v>153</v>
      </c>
      <c r="D197" s="19" t="s">
        <v>20</v>
      </c>
      <c r="E197" s="16">
        <v>864</v>
      </c>
      <c r="F197"/>
      <c r="G197"/>
    </row>
    <row r="198" spans="1:7" x14ac:dyDescent="0.25">
      <c r="A198"/>
      <c r="B198" s="116">
        <v>45751</v>
      </c>
      <c r="C198" s="13" t="s">
        <v>154</v>
      </c>
      <c r="D198" s="19" t="s">
        <v>20</v>
      </c>
      <c r="E198" s="16">
        <v>2400</v>
      </c>
      <c r="F198"/>
      <c r="G198"/>
    </row>
    <row r="199" spans="1:7" x14ac:dyDescent="0.25">
      <c r="A199"/>
      <c r="B199" s="116">
        <v>45751</v>
      </c>
      <c r="C199" s="13" t="s">
        <v>155</v>
      </c>
      <c r="D199" s="19" t="s">
        <v>26</v>
      </c>
      <c r="E199" s="16">
        <v>1845</v>
      </c>
      <c r="F199"/>
      <c r="G199"/>
    </row>
    <row r="200" spans="1:7" x14ac:dyDescent="0.25">
      <c r="A200"/>
      <c r="B200" s="116">
        <v>45751</v>
      </c>
      <c r="C200" s="13" t="s">
        <v>156</v>
      </c>
      <c r="D200" s="19" t="s">
        <v>26</v>
      </c>
      <c r="E200" s="16">
        <v>2020</v>
      </c>
      <c r="F200"/>
      <c r="G200"/>
    </row>
    <row r="201" spans="1:7" x14ac:dyDescent="0.25">
      <c r="A201"/>
      <c r="B201" s="116">
        <v>45751</v>
      </c>
      <c r="C201" s="13" t="s">
        <v>157</v>
      </c>
      <c r="D201" s="20" t="s">
        <v>26</v>
      </c>
      <c r="E201" s="16">
        <v>1845</v>
      </c>
      <c r="F201"/>
      <c r="G201"/>
    </row>
    <row r="202" spans="1:7" x14ac:dyDescent="0.25">
      <c r="A202"/>
      <c r="B202" s="116">
        <v>45751</v>
      </c>
      <c r="C202" s="13" t="s">
        <v>158</v>
      </c>
      <c r="D202" s="20" t="s">
        <v>37</v>
      </c>
      <c r="E202" s="16">
        <v>8465</v>
      </c>
      <c r="F202"/>
      <c r="G202"/>
    </row>
    <row r="203" spans="1:7" x14ac:dyDescent="0.25">
      <c r="A203"/>
      <c r="B203" s="116">
        <v>45751</v>
      </c>
      <c r="C203" s="13" t="s">
        <v>159</v>
      </c>
      <c r="D203" s="20" t="s">
        <v>37</v>
      </c>
      <c r="E203" s="16">
        <v>15129</v>
      </c>
      <c r="F203"/>
      <c r="G203"/>
    </row>
    <row r="204" spans="1:7" x14ac:dyDescent="0.25">
      <c r="A204"/>
      <c r="B204" s="20">
        <v>45754</v>
      </c>
      <c r="C204" s="13" t="s">
        <v>160</v>
      </c>
      <c r="D204" s="20" t="s">
        <v>22</v>
      </c>
      <c r="E204" s="16">
        <v>317690.77</v>
      </c>
      <c r="F204"/>
      <c r="G204"/>
    </row>
    <row r="205" spans="1:7" x14ac:dyDescent="0.25">
      <c r="A205"/>
      <c r="B205" s="116">
        <v>45754</v>
      </c>
      <c r="C205" s="13" t="s">
        <v>161</v>
      </c>
      <c r="D205" s="20" t="s">
        <v>86</v>
      </c>
      <c r="E205" s="16">
        <v>261</v>
      </c>
      <c r="F205"/>
      <c r="G205"/>
    </row>
    <row r="206" spans="1:7" x14ac:dyDescent="0.25">
      <c r="A206"/>
      <c r="B206" s="116">
        <v>45754</v>
      </c>
      <c r="C206" s="13" t="s">
        <v>162</v>
      </c>
      <c r="D206" s="20" t="s">
        <v>24</v>
      </c>
      <c r="E206" s="16">
        <v>7889</v>
      </c>
      <c r="F206"/>
      <c r="G206"/>
    </row>
    <row r="207" spans="1:7" x14ac:dyDescent="0.25">
      <c r="A207"/>
      <c r="B207" s="116">
        <v>45754</v>
      </c>
      <c r="C207" s="13" t="s">
        <v>163</v>
      </c>
      <c r="D207" s="20" t="s">
        <v>22</v>
      </c>
      <c r="E207" s="16">
        <v>21168.85</v>
      </c>
      <c r="F207"/>
      <c r="G207"/>
    </row>
    <row r="208" spans="1:7" x14ac:dyDescent="0.25">
      <c r="A208"/>
      <c r="B208" s="116">
        <v>45754</v>
      </c>
      <c r="C208" s="13" t="s">
        <v>164</v>
      </c>
      <c r="D208" s="20" t="s">
        <v>37</v>
      </c>
      <c r="E208" s="16">
        <v>11006776.43</v>
      </c>
      <c r="F208"/>
      <c r="G208"/>
    </row>
    <row r="209" spans="1:7" x14ac:dyDescent="0.25">
      <c r="A209"/>
      <c r="B209" s="116">
        <v>45754</v>
      </c>
      <c r="C209" s="13" t="s">
        <v>165</v>
      </c>
      <c r="D209" s="20" t="s">
        <v>33</v>
      </c>
      <c r="E209" s="16">
        <v>225</v>
      </c>
      <c r="F209"/>
      <c r="G209"/>
    </row>
    <row r="210" spans="1:7" x14ac:dyDescent="0.25">
      <c r="A210"/>
      <c r="B210" s="116">
        <v>45754</v>
      </c>
      <c r="C210" s="24" t="s">
        <v>166</v>
      </c>
      <c r="D210" s="21" t="s">
        <v>167</v>
      </c>
      <c r="E210" s="17">
        <v>14865</v>
      </c>
      <c r="F210"/>
      <c r="G210"/>
    </row>
    <row r="211" spans="1:7" x14ac:dyDescent="0.25">
      <c r="A211"/>
      <c r="B211" s="20">
        <v>45754</v>
      </c>
      <c r="C211" s="13" t="s">
        <v>168</v>
      </c>
      <c r="D211" s="20" t="s">
        <v>20</v>
      </c>
      <c r="E211" s="16">
        <v>912</v>
      </c>
      <c r="F211"/>
      <c r="G211"/>
    </row>
    <row r="212" spans="1:7" x14ac:dyDescent="0.25">
      <c r="A212"/>
      <c r="B212" s="20">
        <v>45754</v>
      </c>
      <c r="C212" s="13" t="s">
        <v>169</v>
      </c>
      <c r="D212" s="20" t="s">
        <v>20</v>
      </c>
      <c r="E212" s="16">
        <v>1488</v>
      </c>
      <c r="F212"/>
      <c r="G212"/>
    </row>
    <row r="213" spans="1:7" x14ac:dyDescent="0.25">
      <c r="A213"/>
      <c r="B213" s="116">
        <v>45754</v>
      </c>
      <c r="C213" s="13" t="s">
        <v>170</v>
      </c>
      <c r="D213" s="20" t="s">
        <v>37</v>
      </c>
      <c r="E213" s="16">
        <v>8270</v>
      </c>
      <c r="F213"/>
      <c r="G213"/>
    </row>
    <row r="214" spans="1:7" x14ac:dyDescent="0.25">
      <c r="A214"/>
      <c r="B214" s="116">
        <v>45754</v>
      </c>
      <c r="C214" s="13" t="s">
        <v>171</v>
      </c>
      <c r="D214" s="20" t="s">
        <v>37</v>
      </c>
      <c r="E214" s="16">
        <v>14124</v>
      </c>
      <c r="F214"/>
      <c r="G214"/>
    </row>
    <row r="215" spans="1:7" x14ac:dyDescent="0.25">
      <c r="A215"/>
      <c r="B215" s="116">
        <v>45754</v>
      </c>
      <c r="C215" s="13" t="s">
        <v>172</v>
      </c>
      <c r="D215" s="20" t="s">
        <v>37</v>
      </c>
      <c r="E215" s="16">
        <v>13055</v>
      </c>
      <c r="F215"/>
      <c r="G215"/>
    </row>
    <row r="216" spans="1:7" x14ac:dyDescent="0.25">
      <c r="A216"/>
      <c r="B216" s="116">
        <v>45754</v>
      </c>
      <c r="C216" s="13" t="s">
        <v>173</v>
      </c>
      <c r="D216" s="14" t="s">
        <v>23</v>
      </c>
      <c r="E216" s="16">
        <v>16552.45</v>
      </c>
      <c r="F216"/>
      <c r="G216"/>
    </row>
    <row r="217" spans="1:7" x14ac:dyDescent="0.25">
      <c r="A217"/>
      <c r="B217" s="20">
        <v>45754</v>
      </c>
      <c r="C217" s="13" t="s">
        <v>174</v>
      </c>
      <c r="D217" s="14" t="s">
        <v>86</v>
      </c>
      <c r="E217" s="16">
        <v>14175</v>
      </c>
      <c r="F217"/>
      <c r="G217"/>
    </row>
    <row r="218" spans="1:7" x14ac:dyDescent="0.25">
      <c r="A218"/>
      <c r="B218" s="116">
        <v>45754</v>
      </c>
      <c r="C218" s="13" t="s">
        <v>175</v>
      </c>
      <c r="D218" s="14" t="s">
        <v>18</v>
      </c>
      <c r="E218" s="16">
        <v>1745</v>
      </c>
      <c r="F218"/>
      <c r="G218"/>
    </row>
    <row r="219" spans="1:7" x14ac:dyDescent="0.25">
      <c r="A219"/>
      <c r="B219" s="116">
        <v>45754</v>
      </c>
      <c r="C219" s="13" t="s">
        <v>176</v>
      </c>
      <c r="D219" s="14" t="s">
        <v>22</v>
      </c>
      <c r="E219" s="16">
        <v>188144</v>
      </c>
      <c r="F219"/>
      <c r="G219"/>
    </row>
    <row r="220" spans="1:7" x14ac:dyDescent="0.25">
      <c r="A220"/>
      <c r="B220" s="116">
        <v>45754</v>
      </c>
      <c r="C220" s="13" t="s">
        <v>177</v>
      </c>
      <c r="D220" s="22" t="s">
        <v>22</v>
      </c>
      <c r="E220" s="16">
        <v>128280</v>
      </c>
      <c r="F220"/>
      <c r="G220"/>
    </row>
    <row r="221" spans="1:7" x14ac:dyDescent="0.25">
      <c r="A221"/>
      <c r="B221" s="117">
        <v>45755</v>
      </c>
      <c r="C221" s="13" t="s">
        <v>178</v>
      </c>
      <c r="D221" s="22" t="s">
        <v>22</v>
      </c>
      <c r="E221" s="16">
        <v>59582.68</v>
      </c>
      <c r="F221"/>
      <c r="G221"/>
    </row>
    <row r="222" spans="1:7" x14ac:dyDescent="0.25">
      <c r="A222"/>
      <c r="B222" s="117">
        <v>45755</v>
      </c>
      <c r="C222" s="13" t="s">
        <v>179</v>
      </c>
      <c r="D222" s="14" t="s">
        <v>33</v>
      </c>
      <c r="E222" s="16">
        <v>77362.539999999994</v>
      </c>
      <c r="F222"/>
      <c r="G222"/>
    </row>
    <row r="223" spans="1:7" x14ac:dyDescent="0.25">
      <c r="A223"/>
      <c r="B223" s="117">
        <v>45755</v>
      </c>
      <c r="C223" s="13" t="s">
        <v>180</v>
      </c>
      <c r="D223" s="14" t="s">
        <v>19</v>
      </c>
      <c r="E223" s="16">
        <v>1116</v>
      </c>
      <c r="F223"/>
      <c r="G223"/>
    </row>
    <row r="224" spans="1:7" x14ac:dyDescent="0.25">
      <c r="A224"/>
      <c r="B224" s="117">
        <v>45755</v>
      </c>
      <c r="C224" s="13" t="s">
        <v>181</v>
      </c>
      <c r="D224" s="14" t="s">
        <v>37</v>
      </c>
      <c r="E224" s="16">
        <v>9507</v>
      </c>
      <c r="F224"/>
      <c r="G224"/>
    </row>
    <row r="225" spans="1:7" x14ac:dyDescent="0.25">
      <c r="A225"/>
      <c r="B225" s="117">
        <v>45755</v>
      </c>
      <c r="C225" s="13" t="s">
        <v>182</v>
      </c>
      <c r="D225" s="14" t="s">
        <v>37</v>
      </c>
      <c r="E225" s="16">
        <v>14660</v>
      </c>
      <c r="F225"/>
      <c r="G225"/>
    </row>
    <row r="226" spans="1:7" x14ac:dyDescent="0.25">
      <c r="A226"/>
      <c r="B226" s="117">
        <v>45755</v>
      </c>
      <c r="C226" s="13" t="s">
        <v>183</v>
      </c>
      <c r="D226" s="14" t="s">
        <v>86</v>
      </c>
      <c r="E226" s="16">
        <v>1400</v>
      </c>
      <c r="F226"/>
      <c r="G226"/>
    </row>
    <row r="227" spans="1:7" x14ac:dyDescent="0.25">
      <c r="A227"/>
      <c r="B227" s="117">
        <v>45755</v>
      </c>
      <c r="C227" s="13" t="s">
        <v>184</v>
      </c>
      <c r="D227" s="14" t="s">
        <v>26</v>
      </c>
      <c r="E227" s="16">
        <v>35488.5</v>
      </c>
      <c r="F227"/>
      <c r="G227"/>
    </row>
    <row r="228" spans="1:7" x14ac:dyDescent="0.25">
      <c r="A228"/>
      <c r="B228" s="117">
        <v>45756</v>
      </c>
      <c r="C228" s="13" t="s">
        <v>185</v>
      </c>
      <c r="D228" s="14" t="s">
        <v>22</v>
      </c>
      <c r="E228" s="16">
        <v>144669.38</v>
      </c>
      <c r="F228"/>
      <c r="G228"/>
    </row>
    <row r="229" spans="1:7" x14ac:dyDescent="0.25">
      <c r="A229"/>
      <c r="B229" s="117">
        <v>45756</v>
      </c>
      <c r="C229" s="13" t="s">
        <v>186</v>
      </c>
      <c r="D229" s="14" t="s">
        <v>33</v>
      </c>
      <c r="E229" s="16">
        <v>2450</v>
      </c>
      <c r="F229"/>
      <c r="G229"/>
    </row>
    <row r="230" spans="1:7" x14ac:dyDescent="0.25">
      <c r="A230"/>
      <c r="B230" s="117" t="s">
        <v>187</v>
      </c>
      <c r="C230" s="13" t="s">
        <v>188</v>
      </c>
      <c r="D230" s="14" t="s">
        <v>19</v>
      </c>
      <c r="E230" s="16">
        <v>1862</v>
      </c>
      <c r="F230"/>
      <c r="G230"/>
    </row>
    <row r="231" spans="1:7" x14ac:dyDescent="0.25">
      <c r="A231"/>
      <c r="B231" s="117" t="s">
        <v>187</v>
      </c>
      <c r="C231" s="13" t="s">
        <v>189</v>
      </c>
      <c r="D231" s="14" t="s">
        <v>20</v>
      </c>
      <c r="E231" s="16">
        <v>1968</v>
      </c>
      <c r="F231"/>
      <c r="G231"/>
    </row>
    <row r="232" spans="1:7" x14ac:dyDescent="0.25">
      <c r="A232"/>
      <c r="B232" s="117" t="s">
        <v>187</v>
      </c>
      <c r="C232" s="13" t="s">
        <v>190</v>
      </c>
      <c r="D232" s="14" t="s">
        <v>20</v>
      </c>
      <c r="E232" s="16">
        <v>170</v>
      </c>
      <c r="F232"/>
      <c r="G232"/>
    </row>
    <row r="233" spans="1:7" x14ac:dyDescent="0.25">
      <c r="A233"/>
      <c r="B233" s="117" t="s">
        <v>187</v>
      </c>
      <c r="C233" s="13" t="s">
        <v>191</v>
      </c>
      <c r="D233" s="14" t="s">
        <v>20</v>
      </c>
      <c r="E233" s="16">
        <v>480</v>
      </c>
      <c r="F233"/>
      <c r="G233"/>
    </row>
    <row r="234" spans="1:7" x14ac:dyDescent="0.25">
      <c r="A234"/>
      <c r="B234" s="117" t="s">
        <v>187</v>
      </c>
      <c r="C234" s="13" t="s">
        <v>192</v>
      </c>
      <c r="D234" s="14" t="s">
        <v>37</v>
      </c>
      <c r="E234" s="16">
        <v>8798</v>
      </c>
      <c r="F234"/>
      <c r="G234"/>
    </row>
    <row r="235" spans="1:7" x14ac:dyDescent="0.25">
      <c r="A235"/>
      <c r="B235" s="117" t="s">
        <v>187</v>
      </c>
      <c r="C235" s="13" t="s">
        <v>193</v>
      </c>
      <c r="D235" s="14" t="s">
        <v>37</v>
      </c>
      <c r="E235" s="16">
        <v>14630</v>
      </c>
      <c r="F235"/>
      <c r="G235"/>
    </row>
    <row r="236" spans="1:7" x14ac:dyDescent="0.25">
      <c r="A236"/>
      <c r="B236" s="117" t="s">
        <v>187</v>
      </c>
      <c r="C236" s="13" t="s">
        <v>194</v>
      </c>
      <c r="D236" s="14" t="s">
        <v>86</v>
      </c>
      <c r="E236" s="16">
        <v>13285</v>
      </c>
      <c r="F236"/>
      <c r="G236"/>
    </row>
    <row r="237" spans="1:7" x14ac:dyDescent="0.25">
      <c r="A237"/>
      <c r="B237" s="117" t="s">
        <v>187</v>
      </c>
      <c r="C237" s="13" t="s">
        <v>195</v>
      </c>
      <c r="D237" s="14" t="s">
        <v>22</v>
      </c>
      <c r="E237" s="16">
        <v>158739.66</v>
      </c>
      <c r="F237"/>
      <c r="G237"/>
    </row>
    <row r="238" spans="1:7" x14ac:dyDescent="0.25">
      <c r="A238"/>
      <c r="B238" s="117" t="s">
        <v>187</v>
      </c>
      <c r="C238" s="13" t="s">
        <v>196</v>
      </c>
      <c r="D238" s="14" t="s">
        <v>22</v>
      </c>
      <c r="E238" s="16">
        <v>55760</v>
      </c>
      <c r="F238"/>
      <c r="G238"/>
    </row>
    <row r="239" spans="1:7" x14ac:dyDescent="0.25">
      <c r="A239"/>
      <c r="B239" s="117" t="s">
        <v>187</v>
      </c>
      <c r="C239" s="13" t="s">
        <v>197</v>
      </c>
      <c r="D239" s="14" t="s">
        <v>22</v>
      </c>
      <c r="E239" s="16">
        <v>54903.839999999997</v>
      </c>
      <c r="F239"/>
      <c r="G239"/>
    </row>
    <row r="240" spans="1:7" x14ac:dyDescent="0.25">
      <c r="A240"/>
      <c r="B240" s="117">
        <v>45757</v>
      </c>
      <c r="C240" s="13" t="s">
        <v>198</v>
      </c>
      <c r="D240" s="14" t="s">
        <v>22</v>
      </c>
      <c r="E240" s="16">
        <v>124593.83</v>
      </c>
      <c r="F240"/>
      <c r="G240"/>
    </row>
    <row r="241" spans="1:7" x14ac:dyDescent="0.25">
      <c r="A241"/>
      <c r="B241" s="117">
        <v>45757</v>
      </c>
      <c r="C241" s="13" t="s">
        <v>199</v>
      </c>
      <c r="D241" s="14" t="s">
        <v>22</v>
      </c>
      <c r="E241" s="16">
        <v>38185</v>
      </c>
      <c r="F241"/>
      <c r="G241"/>
    </row>
    <row r="242" spans="1:7" x14ac:dyDescent="0.25">
      <c r="A242"/>
      <c r="B242" s="117">
        <v>45757</v>
      </c>
      <c r="C242" s="13" t="s">
        <v>200</v>
      </c>
      <c r="D242" s="14" t="s">
        <v>33</v>
      </c>
      <c r="E242" s="16">
        <v>56800</v>
      </c>
      <c r="F242"/>
      <c r="G242"/>
    </row>
    <row r="243" spans="1:7" x14ac:dyDescent="0.25">
      <c r="A243"/>
      <c r="B243" s="117">
        <v>45757</v>
      </c>
      <c r="C243" s="13" t="s">
        <v>201</v>
      </c>
      <c r="D243" s="14" t="s">
        <v>33</v>
      </c>
      <c r="E243" s="16">
        <v>1800</v>
      </c>
      <c r="F243"/>
      <c r="G243"/>
    </row>
    <row r="244" spans="1:7" x14ac:dyDescent="0.25">
      <c r="A244"/>
      <c r="B244" s="117">
        <v>45757</v>
      </c>
      <c r="C244" s="71" t="s">
        <v>202</v>
      </c>
      <c r="D244" s="72" t="s">
        <v>37</v>
      </c>
      <c r="E244" s="73">
        <v>705159.92</v>
      </c>
      <c r="F244"/>
      <c r="G244"/>
    </row>
    <row r="245" spans="1:7" x14ac:dyDescent="0.25">
      <c r="A245"/>
      <c r="B245" s="117">
        <v>45757</v>
      </c>
      <c r="C245" s="13" t="s">
        <v>203</v>
      </c>
      <c r="D245" s="14" t="s">
        <v>86</v>
      </c>
      <c r="E245" s="16">
        <v>2100</v>
      </c>
      <c r="F245"/>
      <c r="G245"/>
    </row>
    <row r="246" spans="1:7" x14ac:dyDescent="0.25">
      <c r="A246"/>
      <c r="B246" s="117">
        <v>45757</v>
      </c>
      <c r="C246" s="13" t="s">
        <v>204</v>
      </c>
      <c r="D246" s="14" t="s">
        <v>37</v>
      </c>
      <c r="E246" s="16">
        <v>8334</v>
      </c>
      <c r="F246"/>
      <c r="G246"/>
    </row>
    <row r="247" spans="1:7" x14ac:dyDescent="0.25">
      <c r="A247"/>
      <c r="B247" s="117">
        <v>45757</v>
      </c>
      <c r="C247" s="13" t="s">
        <v>205</v>
      </c>
      <c r="D247" s="14" t="s">
        <v>37</v>
      </c>
      <c r="E247" s="16">
        <v>14305</v>
      </c>
      <c r="F247"/>
      <c r="G247"/>
    </row>
    <row r="248" spans="1:7" x14ac:dyDescent="0.25">
      <c r="A248"/>
      <c r="B248" s="117">
        <v>45757</v>
      </c>
      <c r="C248" s="13" t="s">
        <v>206</v>
      </c>
      <c r="D248" s="14" t="s">
        <v>33</v>
      </c>
      <c r="E248" s="16">
        <v>8793</v>
      </c>
      <c r="F248"/>
      <c r="G248"/>
    </row>
    <row r="249" spans="1:7" x14ac:dyDescent="0.25">
      <c r="A249"/>
      <c r="B249" s="117">
        <v>45757</v>
      </c>
      <c r="C249" s="13" t="s">
        <v>207</v>
      </c>
      <c r="D249" s="14" t="s">
        <v>86</v>
      </c>
      <c r="E249" s="16">
        <v>1015</v>
      </c>
      <c r="F249"/>
      <c r="G249"/>
    </row>
    <row r="250" spans="1:7" x14ac:dyDescent="0.25">
      <c r="A250"/>
      <c r="B250" s="117">
        <v>45758</v>
      </c>
      <c r="C250" s="13" t="s">
        <v>208</v>
      </c>
      <c r="D250" s="14" t="s">
        <v>22</v>
      </c>
      <c r="E250" s="16">
        <v>597588.64</v>
      </c>
      <c r="F250"/>
      <c r="G250"/>
    </row>
    <row r="251" spans="1:7" x14ac:dyDescent="0.25">
      <c r="A251"/>
      <c r="B251" s="117">
        <v>45758</v>
      </c>
      <c r="C251" s="13" t="s">
        <v>209</v>
      </c>
      <c r="D251" s="14" t="s">
        <v>22</v>
      </c>
      <c r="E251" s="16">
        <v>120833</v>
      </c>
      <c r="F251"/>
      <c r="G251"/>
    </row>
    <row r="252" spans="1:7" x14ac:dyDescent="0.25">
      <c r="A252"/>
      <c r="B252" s="117">
        <v>45758</v>
      </c>
      <c r="C252" s="13" t="s">
        <v>210</v>
      </c>
      <c r="D252" s="14" t="s">
        <v>20</v>
      </c>
      <c r="E252" s="16">
        <v>918</v>
      </c>
      <c r="F252"/>
      <c r="G252"/>
    </row>
    <row r="253" spans="1:7" x14ac:dyDescent="0.25">
      <c r="A253"/>
      <c r="B253" s="117">
        <v>45758</v>
      </c>
      <c r="C253" s="13" t="s">
        <v>211</v>
      </c>
      <c r="D253" s="14" t="s">
        <v>20</v>
      </c>
      <c r="E253" s="16">
        <v>1360</v>
      </c>
      <c r="F253"/>
      <c r="G253"/>
    </row>
    <row r="254" spans="1:7" x14ac:dyDescent="0.25">
      <c r="A254"/>
      <c r="B254" s="117">
        <v>45758</v>
      </c>
      <c r="C254" s="13" t="s">
        <v>212</v>
      </c>
      <c r="D254" s="14" t="s">
        <v>20</v>
      </c>
      <c r="E254" s="16">
        <v>1478</v>
      </c>
      <c r="F254"/>
      <c r="G254"/>
    </row>
    <row r="255" spans="1:7" x14ac:dyDescent="0.25">
      <c r="A255"/>
      <c r="B255" s="117">
        <v>45758</v>
      </c>
      <c r="C255" s="13" t="s">
        <v>213</v>
      </c>
      <c r="D255" s="14" t="s">
        <v>33</v>
      </c>
      <c r="E255" s="16">
        <v>6075</v>
      </c>
      <c r="F255"/>
      <c r="G255"/>
    </row>
    <row r="256" spans="1:7" x14ac:dyDescent="0.25">
      <c r="A256"/>
      <c r="B256" s="117">
        <v>45758</v>
      </c>
      <c r="C256" s="13" t="s">
        <v>214</v>
      </c>
      <c r="D256" s="14" t="s">
        <v>22</v>
      </c>
      <c r="E256" s="16">
        <v>54732.800000000003</v>
      </c>
      <c r="F256"/>
      <c r="G256"/>
    </row>
    <row r="257" spans="1:7" x14ac:dyDescent="0.25">
      <c r="A257"/>
      <c r="B257" s="117">
        <v>45758</v>
      </c>
      <c r="C257" s="13" t="s">
        <v>215</v>
      </c>
      <c r="D257" s="14" t="s">
        <v>37</v>
      </c>
      <c r="E257" s="16">
        <v>11621</v>
      </c>
      <c r="F257"/>
      <c r="G257"/>
    </row>
    <row r="258" spans="1:7" x14ac:dyDescent="0.25">
      <c r="A258"/>
      <c r="B258" s="117">
        <v>45758</v>
      </c>
      <c r="C258" s="13" t="s">
        <v>216</v>
      </c>
      <c r="D258" s="14" t="s">
        <v>37</v>
      </c>
      <c r="E258" s="16">
        <v>8482</v>
      </c>
      <c r="F258"/>
      <c r="G258"/>
    </row>
    <row r="259" spans="1:7" x14ac:dyDescent="0.25">
      <c r="A259"/>
      <c r="B259" s="117">
        <v>45758</v>
      </c>
      <c r="C259" s="13" t="s">
        <v>217</v>
      </c>
      <c r="D259" s="14" t="s">
        <v>25</v>
      </c>
      <c r="E259" s="16">
        <v>2250</v>
      </c>
      <c r="F259"/>
      <c r="G259"/>
    </row>
    <row r="260" spans="1:7" x14ac:dyDescent="0.25">
      <c r="A260"/>
      <c r="B260" s="117">
        <v>45758</v>
      </c>
      <c r="C260" s="13" t="s">
        <v>218</v>
      </c>
      <c r="D260" s="14" t="s">
        <v>25</v>
      </c>
      <c r="E260" s="16">
        <v>150</v>
      </c>
      <c r="F260"/>
      <c r="G260"/>
    </row>
    <row r="261" spans="1:7" x14ac:dyDescent="0.25">
      <c r="A261"/>
      <c r="B261" s="117">
        <v>45761</v>
      </c>
      <c r="C261" s="13" t="s">
        <v>219</v>
      </c>
      <c r="D261" s="14" t="s">
        <v>22</v>
      </c>
      <c r="E261" s="16">
        <v>43535.1</v>
      </c>
      <c r="F261"/>
      <c r="G261"/>
    </row>
    <row r="262" spans="1:7" x14ac:dyDescent="0.25">
      <c r="A262"/>
      <c r="B262" s="117">
        <v>45761</v>
      </c>
      <c r="C262" s="13" t="s">
        <v>220</v>
      </c>
      <c r="D262" s="14" t="s">
        <v>22</v>
      </c>
      <c r="E262" s="16">
        <v>42761</v>
      </c>
      <c r="F262"/>
      <c r="G262"/>
    </row>
    <row r="263" spans="1:7" x14ac:dyDescent="0.25">
      <c r="A263"/>
      <c r="B263" s="117">
        <v>45761</v>
      </c>
      <c r="C263" s="13" t="s">
        <v>221</v>
      </c>
      <c r="D263" s="14" t="s">
        <v>37</v>
      </c>
      <c r="E263" s="16">
        <v>88254.5</v>
      </c>
      <c r="F263"/>
      <c r="G263"/>
    </row>
    <row r="264" spans="1:7" x14ac:dyDescent="0.25">
      <c r="A264"/>
      <c r="B264" s="117">
        <v>45761</v>
      </c>
      <c r="C264" s="13" t="s">
        <v>222</v>
      </c>
      <c r="D264" s="14" t="s">
        <v>19</v>
      </c>
      <c r="E264" s="16">
        <v>3388</v>
      </c>
      <c r="F264"/>
      <c r="G264"/>
    </row>
    <row r="265" spans="1:7" x14ac:dyDescent="0.25">
      <c r="A265"/>
      <c r="B265" s="117">
        <v>45761</v>
      </c>
      <c r="C265" s="13" t="s">
        <v>223</v>
      </c>
      <c r="D265" s="14" t="s">
        <v>33</v>
      </c>
      <c r="E265" s="16">
        <v>600</v>
      </c>
      <c r="F265"/>
      <c r="G265"/>
    </row>
    <row r="266" spans="1:7" x14ac:dyDescent="0.25">
      <c r="A266"/>
      <c r="B266" s="117">
        <v>45761</v>
      </c>
      <c r="C266" s="13" t="s">
        <v>224</v>
      </c>
      <c r="D266" s="14" t="s">
        <v>33</v>
      </c>
      <c r="E266" s="16">
        <v>1075</v>
      </c>
      <c r="F266"/>
      <c r="G266"/>
    </row>
    <row r="267" spans="1:7" x14ac:dyDescent="0.25">
      <c r="A267"/>
      <c r="B267" s="117">
        <v>45761</v>
      </c>
      <c r="C267" s="13" t="s">
        <v>225</v>
      </c>
      <c r="D267" s="14" t="s">
        <v>37</v>
      </c>
      <c r="E267" s="16">
        <v>12710</v>
      </c>
      <c r="F267"/>
      <c r="G267"/>
    </row>
    <row r="268" spans="1:7" x14ac:dyDescent="0.25">
      <c r="A268"/>
      <c r="B268" s="117">
        <v>45761</v>
      </c>
      <c r="C268" s="13" t="s">
        <v>226</v>
      </c>
      <c r="D268" s="14" t="s">
        <v>37</v>
      </c>
      <c r="E268" s="16">
        <v>10837</v>
      </c>
      <c r="F268"/>
      <c r="G268"/>
    </row>
    <row r="269" spans="1:7" x14ac:dyDescent="0.25">
      <c r="A269"/>
      <c r="B269" s="117">
        <v>45761</v>
      </c>
      <c r="C269" s="13" t="s">
        <v>227</v>
      </c>
      <c r="D269" s="14" t="s">
        <v>37</v>
      </c>
      <c r="E269" s="16">
        <v>8455</v>
      </c>
      <c r="F269"/>
      <c r="G269"/>
    </row>
    <row r="270" spans="1:7" x14ac:dyDescent="0.25">
      <c r="A270"/>
      <c r="B270" s="117">
        <v>45761</v>
      </c>
      <c r="C270" s="13" t="s">
        <v>228</v>
      </c>
      <c r="D270" s="14" t="s">
        <v>18</v>
      </c>
      <c r="E270" s="16">
        <v>1578</v>
      </c>
      <c r="F270"/>
      <c r="G270"/>
    </row>
    <row r="271" spans="1:7" x14ac:dyDescent="0.25">
      <c r="A271"/>
      <c r="B271" s="117">
        <v>45761</v>
      </c>
      <c r="C271" s="13" t="s">
        <v>229</v>
      </c>
      <c r="D271" s="14" t="s">
        <v>86</v>
      </c>
      <c r="E271" s="16">
        <v>10800</v>
      </c>
      <c r="F271"/>
      <c r="G271"/>
    </row>
    <row r="272" spans="1:7" x14ac:dyDescent="0.25">
      <c r="A272"/>
      <c r="B272" s="117">
        <v>45762</v>
      </c>
      <c r="C272" s="13" t="s">
        <v>230</v>
      </c>
      <c r="D272" s="14" t="s">
        <v>22</v>
      </c>
      <c r="E272" s="16">
        <v>32349.48</v>
      </c>
      <c r="F272"/>
      <c r="G272"/>
    </row>
    <row r="273" spans="1:7" x14ac:dyDescent="0.25">
      <c r="A273"/>
      <c r="B273" s="117">
        <v>45762</v>
      </c>
      <c r="C273" s="13">
        <v>50231881</v>
      </c>
      <c r="D273" s="14" t="s">
        <v>37</v>
      </c>
      <c r="E273" s="16">
        <v>1500</v>
      </c>
      <c r="F273"/>
      <c r="G273"/>
    </row>
    <row r="274" spans="1:7" x14ac:dyDescent="0.25">
      <c r="A274"/>
      <c r="B274" s="117">
        <v>45762</v>
      </c>
      <c r="C274" s="13" t="s">
        <v>231</v>
      </c>
      <c r="D274" s="14" t="s">
        <v>33</v>
      </c>
      <c r="E274" s="16">
        <v>100</v>
      </c>
      <c r="F274"/>
      <c r="G274"/>
    </row>
    <row r="275" spans="1:7" x14ac:dyDescent="0.25">
      <c r="A275"/>
      <c r="B275" s="117">
        <v>45762</v>
      </c>
      <c r="C275" s="24" t="s">
        <v>232</v>
      </c>
      <c r="D275" s="25" t="s">
        <v>37</v>
      </c>
      <c r="E275" s="17">
        <v>14514</v>
      </c>
      <c r="F275"/>
      <c r="G275"/>
    </row>
    <row r="276" spans="1:7" x14ac:dyDescent="0.25">
      <c r="A276"/>
      <c r="B276" s="117">
        <v>45762</v>
      </c>
      <c r="C276" s="13" t="s">
        <v>233</v>
      </c>
      <c r="D276" s="14" t="s">
        <v>37</v>
      </c>
      <c r="E276" s="16">
        <v>8990</v>
      </c>
      <c r="F276"/>
      <c r="G276"/>
    </row>
    <row r="277" spans="1:7" ht="17.25" x14ac:dyDescent="0.3">
      <c r="A277"/>
      <c r="B277" s="117">
        <v>45762</v>
      </c>
      <c r="C277" s="118" t="s">
        <v>234</v>
      </c>
      <c r="D277" s="14" t="s">
        <v>26</v>
      </c>
      <c r="E277" s="16">
        <v>4300</v>
      </c>
      <c r="F277"/>
      <c r="G277"/>
    </row>
    <row r="278" spans="1:7" x14ac:dyDescent="0.25">
      <c r="A278"/>
      <c r="B278" s="117">
        <v>45762</v>
      </c>
      <c r="C278" s="13" t="s">
        <v>235</v>
      </c>
      <c r="D278" s="14" t="s">
        <v>86</v>
      </c>
      <c r="E278" s="16">
        <v>2100</v>
      </c>
      <c r="F278"/>
      <c r="G278"/>
    </row>
    <row r="279" spans="1:7" x14ac:dyDescent="0.25">
      <c r="A279"/>
      <c r="B279" s="117">
        <v>45763</v>
      </c>
      <c r="C279" s="13" t="s">
        <v>236</v>
      </c>
      <c r="D279" s="14" t="s">
        <v>22</v>
      </c>
      <c r="E279" s="16">
        <v>103981.71</v>
      </c>
      <c r="F279"/>
      <c r="G279"/>
    </row>
    <row r="280" spans="1:7" x14ac:dyDescent="0.25">
      <c r="A280"/>
      <c r="B280" s="117">
        <v>45763</v>
      </c>
      <c r="C280" s="13" t="s">
        <v>237</v>
      </c>
      <c r="D280" s="14" t="s">
        <v>33</v>
      </c>
      <c r="E280" s="16">
        <v>700</v>
      </c>
      <c r="F280"/>
      <c r="G280"/>
    </row>
    <row r="281" spans="1:7" x14ac:dyDescent="0.25">
      <c r="A281"/>
      <c r="B281" s="117">
        <v>45763</v>
      </c>
      <c r="C281" s="13" t="s">
        <v>238</v>
      </c>
      <c r="D281" s="14" t="s">
        <v>33</v>
      </c>
      <c r="E281" s="16">
        <v>31898</v>
      </c>
      <c r="F281"/>
      <c r="G281"/>
    </row>
    <row r="282" spans="1:7" x14ac:dyDescent="0.25">
      <c r="A282"/>
      <c r="B282" s="117">
        <v>45763</v>
      </c>
      <c r="C282" s="13" t="s">
        <v>239</v>
      </c>
      <c r="D282" s="14" t="s">
        <v>19</v>
      </c>
      <c r="E282" s="16">
        <v>7632</v>
      </c>
      <c r="F282"/>
      <c r="G282"/>
    </row>
    <row r="283" spans="1:7" x14ac:dyDescent="0.25">
      <c r="A283"/>
      <c r="B283" s="117">
        <v>45763</v>
      </c>
      <c r="C283" s="13" t="s">
        <v>240</v>
      </c>
      <c r="D283" s="14" t="s">
        <v>37</v>
      </c>
      <c r="E283" s="16">
        <v>14779</v>
      </c>
      <c r="F283"/>
      <c r="G283"/>
    </row>
    <row r="284" spans="1:7" x14ac:dyDescent="0.25">
      <c r="A284"/>
      <c r="B284" s="117">
        <v>45763</v>
      </c>
      <c r="C284" s="13" t="s">
        <v>241</v>
      </c>
      <c r="D284" s="14" t="s">
        <v>37</v>
      </c>
      <c r="E284" s="16">
        <v>9770</v>
      </c>
      <c r="F284"/>
      <c r="G284"/>
    </row>
    <row r="285" spans="1:7" x14ac:dyDescent="0.25">
      <c r="A285"/>
      <c r="B285" s="117">
        <v>45763</v>
      </c>
      <c r="C285" s="13" t="s">
        <v>242</v>
      </c>
      <c r="D285" s="14" t="s">
        <v>86</v>
      </c>
      <c r="E285" s="16">
        <v>8750</v>
      </c>
      <c r="F285"/>
      <c r="G285"/>
    </row>
    <row r="286" spans="1:7" x14ac:dyDescent="0.25">
      <c r="A286"/>
      <c r="B286" s="117">
        <v>45763</v>
      </c>
      <c r="C286" s="233" t="s">
        <v>243</v>
      </c>
      <c r="D286" s="14" t="s">
        <v>25</v>
      </c>
      <c r="E286" s="16">
        <v>2100</v>
      </c>
      <c r="F286"/>
      <c r="G286"/>
    </row>
    <row r="287" spans="1:7" x14ac:dyDescent="0.25">
      <c r="A287"/>
      <c r="B287" s="117">
        <v>45768</v>
      </c>
      <c r="C287" s="13" t="s">
        <v>244</v>
      </c>
      <c r="D287" s="14" t="s">
        <v>37</v>
      </c>
      <c r="E287" s="16">
        <v>6004294.0800000001</v>
      </c>
      <c r="F287"/>
      <c r="G287"/>
    </row>
    <row r="288" spans="1:7" x14ac:dyDescent="0.25">
      <c r="A288"/>
      <c r="B288" s="117">
        <v>45768</v>
      </c>
      <c r="C288" s="13" t="s">
        <v>245</v>
      </c>
      <c r="D288" s="14" t="s">
        <v>37</v>
      </c>
      <c r="E288" s="16">
        <v>8755200</v>
      </c>
      <c r="F288"/>
      <c r="G288"/>
    </row>
    <row r="289" spans="1:7" x14ac:dyDescent="0.25">
      <c r="A289"/>
      <c r="B289" s="117">
        <v>45768</v>
      </c>
      <c r="C289" s="13" t="s">
        <v>246</v>
      </c>
      <c r="D289" s="14" t="s">
        <v>22</v>
      </c>
      <c r="E289" s="16">
        <v>178270</v>
      </c>
      <c r="F289"/>
      <c r="G289"/>
    </row>
    <row r="290" spans="1:7" x14ac:dyDescent="0.25">
      <c r="A290"/>
      <c r="B290" s="117">
        <v>45768</v>
      </c>
      <c r="C290" s="13" t="s">
        <v>247</v>
      </c>
      <c r="D290" s="14" t="s">
        <v>37</v>
      </c>
      <c r="E290" s="16">
        <v>8751</v>
      </c>
      <c r="F290"/>
      <c r="G290"/>
    </row>
    <row r="291" spans="1:7" x14ac:dyDescent="0.25">
      <c r="A291"/>
      <c r="B291" s="117">
        <v>45768</v>
      </c>
      <c r="C291" s="13" t="s">
        <v>248</v>
      </c>
      <c r="D291" s="14" t="s">
        <v>37</v>
      </c>
      <c r="E291" s="16">
        <v>6070</v>
      </c>
      <c r="F291"/>
      <c r="G291"/>
    </row>
    <row r="292" spans="1:7" x14ac:dyDescent="0.25">
      <c r="A292"/>
      <c r="B292" s="117">
        <v>45768</v>
      </c>
      <c r="C292" s="13" t="s">
        <v>249</v>
      </c>
      <c r="D292" s="14" t="s">
        <v>37</v>
      </c>
      <c r="E292" s="16">
        <v>11316</v>
      </c>
      <c r="F292"/>
      <c r="G292"/>
    </row>
    <row r="293" spans="1:7" x14ac:dyDescent="0.25">
      <c r="A293"/>
      <c r="B293" s="117">
        <v>45768</v>
      </c>
      <c r="C293" s="13" t="s">
        <v>250</v>
      </c>
      <c r="D293" s="14" t="s">
        <v>25</v>
      </c>
      <c r="E293" s="16">
        <v>5995</v>
      </c>
      <c r="F293"/>
      <c r="G293"/>
    </row>
    <row r="294" spans="1:7" x14ac:dyDescent="0.25">
      <c r="A294"/>
      <c r="B294" s="117">
        <v>45769</v>
      </c>
      <c r="C294" s="13" t="s">
        <v>251</v>
      </c>
      <c r="D294" s="14" t="s">
        <v>22</v>
      </c>
      <c r="E294" s="16">
        <v>75316</v>
      </c>
      <c r="F294"/>
      <c r="G294"/>
    </row>
    <row r="295" spans="1:7" x14ac:dyDescent="0.25">
      <c r="A295"/>
      <c r="B295" s="117">
        <v>45769</v>
      </c>
      <c r="C295" s="13" t="s">
        <v>69</v>
      </c>
      <c r="D295" s="14" t="s">
        <v>33</v>
      </c>
      <c r="E295" s="16">
        <v>228135</v>
      </c>
      <c r="F295"/>
      <c r="G295"/>
    </row>
    <row r="296" spans="1:7" x14ac:dyDescent="0.25">
      <c r="A296"/>
      <c r="B296" s="117">
        <v>45769</v>
      </c>
      <c r="C296" s="13" t="s">
        <v>252</v>
      </c>
      <c r="D296" s="14" t="s">
        <v>86</v>
      </c>
      <c r="E296" s="16">
        <v>250</v>
      </c>
      <c r="F296"/>
      <c r="G296"/>
    </row>
    <row r="297" spans="1:7" x14ac:dyDescent="0.25">
      <c r="A297"/>
      <c r="B297" s="117">
        <v>45769</v>
      </c>
      <c r="C297" s="13" t="s">
        <v>253</v>
      </c>
      <c r="D297" s="14" t="s">
        <v>19</v>
      </c>
      <c r="E297" s="16">
        <v>4170</v>
      </c>
      <c r="F297"/>
      <c r="G297"/>
    </row>
    <row r="298" spans="1:7" x14ac:dyDescent="0.25">
      <c r="A298"/>
      <c r="B298" s="117">
        <v>45769</v>
      </c>
      <c r="C298" s="13" t="s">
        <v>254</v>
      </c>
      <c r="D298" s="14" t="s">
        <v>37</v>
      </c>
      <c r="E298" s="16">
        <v>15916</v>
      </c>
      <c r="F298"/>
      <c r="G298"/>
    </row>
    <row r="299" spans="1:7" x14ac:dyDescent="0.25">
      <c r="A299"/>
      <c r="B299" s="117">
        <v>45769</v>
      </c>
      <c r="C299" s="13" t="s">
        <v>255</v>
      </c>
      <c r="D299" s="14" t="s">
        <v>37</v>
      </c>
      <c r="E299" s="16">
        <v>8477</v>
      </c>
      <c r="F299"/>
      <c r="G299"/>
    </row>
    <row r="300" spans="1:7" x14ac:dyDescent="0.25">
      <c r="A300"/>
      <c r="B300" s="117">
        <v>45769</v>
      </c>
      <c r="C300" s="13" t="s">
        <v>256</v>
      </c>
      <c r="D300" s="14" t="s">
        <v>25</v>
      </c>
      <c r="E300" s="16">
        <v>2000</v>
      </c>
      <c r="F300"/>
      <c r="G300"/>
    </row>
    <row r="301" spans="1:7" x14ac:dyDescent="0.25">
      <c r="A301"/>
      <c r="B301" s="117">
        <v>45769</v>
      </c>
      <c r="C301" s="13" t="s">
        <v>257</v>
      </c>
      <c r="D301" s="14" t="s">
        <v>22</v>
      </c>
      <c r="E301" s="16">
        <v>124217.8</v>
      </c>
      <c r="F301"/>
      <c r="G301"/>
    </row>
    <row r="302" spans="1:7" x14ac:dyDescent="0.25">
      <c r="A302"/>
      <c r="B302" s="117">
        <v>45769</v>
      </c>
      <c r="C302" s="13" t="s">
        <v>258</v>
      </c>
      <c r="D302" s="14" t="s">
        <v>22</v>
      </c>
      <c r="E302" s="16">
        <v>121357.09</v>
      </c>
      <c r="F302"/>
      <c r="G302"/>
    </row>
    <row r="303" spans="1:7" x14ac:dyDescent="0.25">
      <c r="A303"/>
      <c r="B303" s="117">
        <v>45770</v>
      </c>
      <c r="C303" s="13" t="s">
        <v>259</v>
      </c>
      <c r="D303" s="14" t="s">
        <v>22</v>
      </c>
      <c r="E303" s="16">
        <v>89564.56</v>
      </c>
      <c r="F303"/>
      <c r="G303"/>
    </row>
    <row r="304" spans="1:7" x14ac:dyDescent="0.25">
      <c r="A304"/>
      <c r="B304" s="117">
        <v>45770</v>
      </c>
      <c r="C304" s="13" t="s">
        <v>260</v>
      </c>
      <c r="D304" s="14" t="s">
        <v>37</v>
      </c>
      <c r="E304" s="16">
        <v>4244957.5999999996</v>
      </c>
      <c r="F304"/>
      <c r="G304"/>
    </row>
    <row r="305" spans="1:7" x14ac:dyDescent="0.25">
      <c r="A305"/>
      <c r="B305" s="117">
        <v>45770</v>
      </c>
      <c r="C305" s="13" t="s">
        <v>261</v>
      </c>
      <c r="D305" s="14" t="s">
        <v>33</v>
      </c>
      <c r="E305" s="16">
        <v>0.62</v>
      </c>
      <c r="F305"/>
      <c r="G305"/>
    </row>
    <row r="306" spans="1:7" x14ac:dyDescent="0.25">
      <c r="A306"/>
      <c r="B306" s="117">
        <v>45770</v>
      </c>
      <c r="C306" s="13" t="s">
        <v>262</v>
      </c>
      <c r="D306" s="14" t="s">
        <v>33</v>
      </c>
      <c r="E306" s="16">
        <v>7094</v>
      </c>
      <c r="F306"/>
      <c r="G306"/>
    </row>
    <row r="307" spans="1:7" x14ac:dyDescent="0.25">
      <c r="A307"/>
      <c r="B307" s="117">
        <v>45770</v>
      </c>
      <c r="C307" s="13" t="s">
        <v>263</v>
      </c>
      <c r="D307" s="14" t="s">
        <v>23</v>
      </c>
      <c r="E307" s="16">
        <v>11969.92</v>
      </c>
      <c r="F307"/>
      <c r="G307"/>
    </row>
    <row r="308" spans="1:7" x14ac:dyDescent="0.25">
      <c r="A308"/>
      <c r="B308" s="117">
        <v>45770</v>
      </c>
      <c r="C308" s="13" t="s">
        <v>264</v>
      </c>
      <c r="D308" s="14" t="s">
        <v>86</v>
      </c>
      <c r="E308" s="16">
        <v>471</v>
      </c>
      <c r="F308"/>
      <c r="G308"/>
    </row>
    <row r="309" spans="1:7" x14ac:dyDescent="0.25">
      <c r="A309"/>
      <c r="B309" s="117">
        <v>45770</v>
      </c>
      <c r="C309" s="13" t="s">
        <v>265</v>
      </c>
      <c r="D309" s="14" t="s">
        <v>37</v>
      </c>
      <c r="E309" s="16">
        <v>8625</v>
      </c>
      <c r="F309"/>
      <c r="G309"/>
    </row>
    <row r="310" spans="1:7" x14ac:dyDescent="0.25">
      <c r="A310"/>
      <c r="B310" s="117">
        <v>45770</v>
      </c>
      <c r="C310" s="13" t="s">
        <v>266</v>
      </c>
      <c r="D310" s="14" t="s">
        <v>37</v>
      </c>
      <c r="E310" s="16">
        <v>15170</v>
      </c>
      <c r="F310"/>
      <c r="G310"/>
    </row>
    <row r="311" spans="1:7" x14ac:dyDescent="0.25">
      <c r="A311"/>
      <c r="B311" s="117">
        <v>45770</v>
      </c>
      <c r="C311" s="13" t="s">
        <v>267</v>
      </c>
      <c r="D311" s="14" t="s">
        <v>33</v>
      </c>
      <c r="E311" s="16">
        <v>17</v>
      </c>
      <c r="F311"/>
      <c r="G311"/>
    </row>
    <row r="312" spans="1:7" x14ac:dyDescent="0.25">
      <c r="A312"/>
      <c r="B312" s="117">
        <v>45770</v>
      </c>
      <c r="C312" s="13" t="s">
        <v>268</v>
      </c>
      <c r="D312" s="14" t="s">
        <v>18</v>
      </c>
      <c r="E312" s="16">
        <v>1495</v>
      </c>
      <c r="F312"/>
      <c r="G312"/>
    </row>
    <row r="313" spans="1:7" x14ac:dyDescent="0.25">
      <c r="A313"/>
      <c r="B313" s="117">
        <v>45770</v>
      </c>
      <c r="C313" s="13" t="s">
        <v>269</v>
      </c>
      <c r="D313" s="14" t="s">
        <v>24</v>
      </c>
      <c r="E313" s="16">
        <v>200</v>
      </c>
      <c r="F313"/>
      <c r="G313"/>
    </row>
    <row r="314" spans="1:7" x14ac:dyDescent="0.25">
      <c r="A314"/>
      <c r="B314" s="117">
        <v>45770</v>
      </c>
      <c r="C314" s="13" t="s">
        <v>270</v>
      </c>
      <c r="D314" s="14" t="s">
        <v>86</v>
      </c>
      <c r="E314" s="16">
        <v>3000</v>
      </c>
      <c r="F314"/>
      <c r="G314"/>
    </row>
    <row r="315" spans="1:7" x14ac:dyDescent="0.25">
      <c r="A315"/>
      <c r="B315" s="117">
        <v>45771</v>
      </c>
      <c r="C315" s="13" t="s">
        <v>271</v>
      </c>
      <c r="D315" s="14" t="s">
        <v>22</v>
      </c>
      <c r="E315" s="16">
        <v>156474.49</v>
      </c>
      <c r="F315"/>
      <c r="G315"/>
    </row>
    <row r="316" spans="1:7" x14ac:dyDescent="0.25">
      <c r="A316"/>
      <c r="B316" s="117">
        <v>45771</v>
      </c>
      <c r="C316" s="13" t="s">
        <v>272</v>
      </c>
      <c r="D316" s="14" t="s">
        <v>22</v>
      </c>
      <c r="E316" s="16">
        <v>69079.429999999993</v>
      </c>
      <c r="F316"/>
      <c r="G316"/>
    </row>
    <row r="317" spans="1:7" x14ac:dyDescent="0.25">
      <c r="A317"/>
      <c r="B317" s="117">
        <v>45771</v>
      </c>
      <c r="C317" s="13" t="s">
        <v>273</v>
      </c>
      <c r="D317" s="14" t="s">
        <v>33</v>
      </c>
      <c r="E317" s="16">
        <v>950</v>
      </c>
      <c r="F317"/>
      <c r="G317"/>
    </row>
    <row r="318" spans="1:7" x14ac:dyDescent="0.25">
      <c r="A318"/>
      <c r="B318" s="117">
        <v>45771</v>
      </c>
      <c r="C318" s="13" t="s">
        <v>274</v>
      </c>
      <c r="D318" s="14" t="s">
        <v>25</v>
      </c>
      <c r="E318" s="16">
        <v>750</v>
      </c>
      <c r="F318"/>
      <c r="G318"/>
    </row>
    <row r="319" spans="1:7" x14ac:dyDescent="0.25">
      <c r="A319"/>
      <c r="B319" s="117">
        <v>45771</v>
      </c>
      <c r="C319" s="13" t="s">
        <v>275</v>
      </c>
      <c r="D319" s="14" t="s">
        <v>25</v>
      </c>
      <c r="E319" s="16">
        <v>150</v>
      </c>
      <c r="F319"/>
      <c r="G319"/>
    </row>
    <row r="320" spans="1:7" x14ac:dyDescent="0.25">
      <c r="A320"/>
      <c r="B320" s="117">
        <v>45771</v>
      </c>
      <c r="C320" s="13" t="s">
        <v>276</v>
      </c>
      <c r="D320" s="14" t="s">
        <v>25</v>
      </c>
      <c r="E320" s="16">
        <v>138</v>
      </c>
      <c r="F320"/>
      <c r="G320"/>
    </row>
    <row r="321" spans="1:7" x14ac:dyDescent="0.25">
      <c r="A321"/>
      <c r="B321" s="117">
        <v>45771</v>
      </c>
      <c r="C321" s="13" t="s">
        <v>277</v>
      </c>
      <c r="D321" s="14" t="s">
        <v>37</v>
      </c>
      <c r="E321" s="16">
        <v>9650</v>
      </c>
      <c r="F321"/>
      <c r="G321"/>
    </row>
    <row r="322" spans="1:7" x14ac:dyDescent="0.25">
      <c r="A322"/>
      <c r="B322" s="117">
        <v>45771</v>
      </c>
      <c r="C322" s="13" t="s">
        <v>278</v>
      </c>
      <c r="D322" s="14" t="s">
        <v>37</v>
      </c>
      <c r="E322" s="16">
        <v>16432</v>
      </c>
      <c r="F322"/>
      <c r="G322"/>
    </row>
    <row r="323" spans="1:7" x14ac:dyDescent="0.25">
      <c r="A323"/>
      <c r="B323" s="117">
        <v>45771</v>
      </c>
      <c r="C323" s="13" t="s">
        <v>279</v>
      </c>
      <c r="D323" s="14" t="s">
        <v>37</v>
      </c>
      <c r="E323" s="16">
        <v>1000</v>
      </c>
      <c r="F323"/>
      <c r="G323"/>
    </row>
    <row r="324" spans="1:7" x14ac:dyDescent="0.25">
      <c r="A324"/>
      <c r="B324" s="117">
        <v>45771</v>
      </c>
      <c r="C324" s="13" t="s">
        <v>280</v>
      </c>
      <c r="D324" s="14" t="s">
        <v>37</v>
      </c>
      <c r="E324" s="16">
        <v>1000</v>
      </c>
      <c r="F324"/>
      <c r="G324"/>
    </row>
    <row r="325" spans="1:7" x14ac:dyDescent="0.25">
      <c r="A325"/>
      <c r="B325" s="117">
        <v>45771</v>
      </c>
      <c r="C325" s="13" t="s">
        <v>281</v>
      </c>
      <c r="D325" s="14" t="s">
        <v>37</v>
      </c>
      <c r="E325" s="16">
        <v>1000</v>
      </c>
      <c r="F325"/>
      <c r="G325"/>
    </row>
    <row r="326" spans="1:7" x14ac:dyDescent="0.25">
      <c r="A326"/>
      <c r="B326" s="117">
        <v>45771</v>
      </c>
      <c r="C326" s="13" t="s">
        <v>282</v>
      </c>
      <c r="D326" s="14" t="s">
        <v>36</v>
      </c>
      <c r="E326" s="16">
        <v>55400</v>
      </c>
      <c r="F326"/>
      <c r="G326"/>
    </row>
    <row r="327" spans="1:7" x14ac:dyDescent="0.25">
      <c r="A327"/>
      <c r="B327" s="117">
        <v>45772</v>
      </c>
      <c r="C327" s="13" t="s">
        <v>283</v>
      </c>
      <c r="D327" s="14" t="s">
        <v>22</v>
      </c>
      <c r="E327" s="16">
        <v>74485</v>
      </c>
      <c r="F327"/>
      <c r="G327"/>
    </row>
    <row r="328" spans="1:7" x14ac:dyDescent="0.25">
      <c r="A328"/>
      <c r="B328" s="117">
        <v>45772</v>
      </c>
      <c r="C328" s="13" t="s">
        <v>284</v>
      </c>
      <c r="D328" s="14" t="s">
        <v>22</v>
      </c>
      <c r="E328" s="16">
        <v>5388</v>
      </c>
      <c r="F328"/>
      <c r="G328"/>
    </row>
    <row r="329" spans="1:7" x14ac:dyDescent="0.25">
      <c r="A329"/>
      <c r="B329" s="117">
        <v>45772</v>
      </c>
      <c r="C329" s="13" t="s">
        <v>285</v>
      </c>
      <c r="D329" s="14" t="s">
        <v>19</v>
      </c>
      <c r="E329" s="16">
        <v>1769</v>
      </c>
      <c r="F329"/>
      <c r="G329"/>
    </row>
    <row r="330" spans="1:7" x14ac:dyDescent="0.25">
      <c r="A330"/>
      <c r="B330" s="117">
        <v>45772</v>
      </c>
      <c r="C330" s="13" t="s">
        <v>286</v>
      </c>
      <c r="D330" s="14" t="s">
        <v>33</v>
      </c>
      <c r="E330" s="16">
        <v>69649.25</v>
      </c>
      <c r="F330"/>
      <c r="G330"/>
    </row>
    <row r="331" spans="1:7" x14ac:dyDescent="0.25">
      <c r="A331"/>
      <c r="B331" s="117">
        <v>45772</v>
      </c>
      <c r="C331" s="13" t="s">
        <v>287</v>
      </c>
      <c r="D331" s="14" t="s">
        <v>37</v>
      </c>
      <c r="E331" s="16">
        <v>9350</v>
      </c>
      <c r="F331"/>
      <c r="G331"/>
    </row>
    <row r="332" spans="1:7" x14ac:dyDescent="0.25">
      <c r="A332"/>
      <c r="B332" s="117">
        <v>45772</v>
      </c>
      <c r="C332" s="13" t="s">
        <v>288</v>
      </c>
      <c r="D332" s="14" t="s">
        <v>37</v>
      </c>
      <c r="E332" s="16">
        <v>14897</v>
      </c>
      <c r="F332"/>
      <c r="G332"/>
    </row>
    <row r="333" spans="1:7" x14ac:dyDescent="0.25">
      <c r="A333"/>
      <c r="B333" s="117">
        <v>45772</v>
      </c>
      <c r="C333" s="13" t="s">
        <v>289</v>
      </c>
      <c r="D333" s="14" t="s">
        <v>18</v>
      </c>
      <c r="E333" s="16">
        <v>1985</v>
      </c>
      <c r="F333"/>
      <c r="G333"/>
    </row>
    <row r="334" spans="1:7" x14ac:dyDescent="0.25">
      <c r="A334"/>
      <c r="B334" s="117">
        <v>45772</v>
      </c>
      <c r="C334" s="13" t="s">
        <v>290</v>
      </c>
      <c r="D334" s="14" t="s">
        <v>20</v>
      </c>
      <c r="E334" s="16">
        <v>425</v>
      </c>
      <c r="F334"/>
      <c r="G334"/>
    </row>
    <row r="335" spans="1:7" x14ac:dyDescent="0.25">
      <c r="A335"/>
      <c r="B335" s="117">
        <v>45772</v>
      </c>
      <c r="C335" s="13" t="s">
        <v>291</v>
      </c>
      <c r="D335" s="14" t="s">
        <v>20</v>
      </c>
      <c r="E335" s="16">
        <v>576</v>
      </c>
      <c r="F335"/>
      <c r="G335"/>
    </row>
    <row r="336" spans="1:7" x14ac:dyDescent="0.25">
      <c r="A336"/>
      <c r="B336" s="117">
        <v>45772</v>
      </c>
      <c r="C336" s="13" t="s">
        <v>292</v>
      </c>
      <c r="D336" s="14" t="s">
        <v>20</v>
      </c>
      <c r="E336" s="16">
        <v>7906</v>
      </c>
      <c r="F336"/>
      <c r="G336"/>
    </row>
    <row r="337" spans="1:7" x14ac:dyDescent="0.25">
      <c r="A337"/>
      <c r="B337" s="117">
        <v>45772</v>
      </c>
      <c r="C337" s="13" t="s">
        <v>293</v>
      </c>
      <c r="D337" s="14" t="s">
        <v>20</v>
      </c>
      <c r="E337" s="16">
        <v>1008</v>
      </c>
      <c r="F337"/>
      <c r="G337"/>
    </row>
    <row r="338" spans="1:7" x14ac:dyDescent="0.25">
      <c r="A338"/>
      <c r="B338" s="117">
        <v>45772</v>
      </c>
      <c r="C338" s="13" t="s">
        <v>294</v>
      </c>
      <c r="D338" s="14" t="s">
        <v>20</v>
      </c>
      <c r="E338" s="16">
        <v>1760</v>
      </c>
      <c r="F338"/>
      <c r="G338"/>
    </row>
    <row r="339" spans="1:7" x14ac:dyDescent="0.25">
      <c r="A339"/>
      <c r="B339" s="117">
        <v>45772</v>
      </c>
      <c r="C339" s="13" t="s">
        <v>295</v>
      </c>
      <c r="D339" s="14" t="s">
        <v>24</v>
      </c>
      <c r="E339" s="16">
        <v>11713</v>
      </c>
      <c r="F339"/>
      <c r="G339"/>
    </row>
    <row r="340" spans="1:7" x14ac:dyDescent="0.25">
      <c r="A340"/>
      <c r="B340" s="117">
        <v>45772</v>
      </c>
      <c r="C340" s="13" t="s">
        <v>296</v>
      </c>
      <c r="D340" s="14" t="s">
        <v>86</v>
      </c>
      <c r="E340" s="16">
        <v>362</v>
      </c>
      <c r="F340"/>
      <c r="G340"/>
    </row>
    <row r="341" spans="1:7" x14ac:dyDescent="0.25">
      <c r="A341"/>
      <c r="B341" s="117">
        <v>45772</v>
      </c>
      <c r="C341" s="13" t="s">
        <v>297</v>
      </c>
      <c r="D341" s="14" t="s">
        <v>22</v>
      </c>
      <c r="E341" s="16">
        <v>127200</v>
      </c>
      <c r="F341"/>
      <c r="G341"/>
    </row>
    <row r="342" spans="1:7" x14ac:dyDescent="0.25">
      <c r="A342"/>
      <c r="B342" s="117">
        <v>45775</v>
      </c>
      <c r="C342" s="13" t="s">
        <v>298</v>
      </c>
      <c r="D342" s="14" t="s">
        <v>22</v>
      </c>
      <c r="E342" s="16">
        <v>97819.36</v>
      </c>
      <c r="F342"/>
      <c r="G342"/>
    </row>
    <row r="343" spans="1:7" x14ac:dyDescent="0.25">
      <c r="A343"/>
      <c r="B343" s="117">
        <v>45775</v>
      </c>
      <c r="C343" s="13" t="s">
        <v>299</v>
      </c>
      <c r="D343" s="14" t="s">
        <v>33</v>
      </c>
      <c r="E343" s="16">
        <v>775</v>
      </c>
      <c r="F343"/>
      <c r="G343"/>
    </row>
    <row r="344" spans="1:7" x14ac:dyDescent="0.25">
      <c r="A344"/>
      <c r="B344" s="117">
        <v>45775</v>
      </c>
      <c r="C344" s="13" t="s">
        <v>300</v>
      </c>
      <c r="D344" s="14" t="s">
        <v>33</v>
      </c>
      <c r="E344" s="16">
        <v>1631</v>
      </c>
      <c r="F344"/>
      <c r="G344"/>
    </row>
    <row r="345" spans="1:7" x14ac:dyDescent="0.25">
      <c r="A345"/>
      <c r="B345" s="117">
        <v>45775</v>
      </c>
      <c r="C345" s="13" t="s">
        <v>301</v>
      </c>
      <c r="D345" s="14" t="s">
        <v>19</v>
      </c>
      <c r="E345" s="16">
        <v>4010</v>
      </c>
      <c r="F345"/>
      <c r="G345"/>
    </row>
    <row r="346" spans="1:7" x14ac:dyDescent="0.25">
      <c r="A346"/>
      <c r="B346" s="117">
        <v>45775</v>
      </c>
      <c r="C346" s="13" t="s">
        <v>302</v>
      </c>
      <c r="D346" s="14" t="s">
        <v>25</v>
      </c>
      <c r="E346" s="16">
        <v>6077</v>
      </c>
      <c r="F346"/>
      <c r="G346"/>
    </row>
    <row r="347" spans="1:7" x14ac:dyDescent="0.25">
      <c r="A347"/>
      <c r="B347" s="117">
        <v>45775</v>
      </c>
      <c r="C347" s="13" t="s">
        <v>303</v>
      </c>
      <c r="D347" s="14" t="s">
        <v>37</v>
      </c>
      <c r="E347" s="16">
        <v>2149726.61</v>
      </c>
      <c r="F347"/>
      <c r="G347"/>
    </row>
    <row r="348" spans="1:7" x14ac:dyDescent="0.25">
      <c r="A348"/>
      <c r="B348" s="117">
        <v>45775</v>
      </c>
      <c r="C348" s="13" t="s">
        <v>304</v>
      </c>
      <c r="D348" s="14" t="s">
        <v>37</v>
      </c>
      <c r="E348" s="16">
        <v>4000000</v>
      </c>
      <c r="F348"/>
      <c r="G348"/>
    </row>
    <row r="349" spans="1:7" x14ac:dyDescent="0.25">
      <c r="A349"/>
      <c r="B349" s="117">
        <v>45775</v>
      </c>
      <c r="C349" s="13" t="s">
        <v>305</v>
      </c>
      <c r="D349" s="14" t="s">
        <v>37</v>
      </c>
      <c r="E349" s="16">
        <v>10471116.439999999</v>
      </c>
      <c r="F349"/>
      <c r="G349"/>
    </row>
    <row r="350" spans="1:7" x14ac:dyDescent="0.25">
      <c r="A350"/>
      <c r="B350" s="117">
        <v>45775</v>
      </c>
      <c r="C350" s="13" t="s">
        <v>306</v>
      </c>
      <c r="D350" s="14" t="s">
        <v>37</v>
      </c>
      <c r="E350" s="16">
        <v>12960</v>
      </c>
      <c r="F350"/>
      <c r="G350"/>
    </row>
    <row r="351" spans="1:7" x14ac:dyDescent="0.25">
      <c r="A351"/>
      <c r="B351" s="117">
        <v>45775</v>
      </c>
      <c r="C351" s="13" t="s">
        <v>307</v>
      </c>
      <c r="D351" s="14" t="s">
        <v>37</v>
      </c>
      <c r="E351" s="16">
        <v>9407</v>
      </c>
      <c r="F351"/>
      <c r="G351"/>
    </row>
    <row r="352" spans="1:7" x14ac:dyDescent="0.25">
      <c r="A352"/>
      <c r="B352" s="117">
        <v>45775</v>
      </c>
      <c r="C352" s="13" t="s">
        <v>308</v>
      </c>
      <c r="D352" s="14" t="s">
        <v>37</v>
      </c>
      <c r="E352" s="16">
        <v>12054</v>
      </c>
      <c r="F352"/>
      <c r="G352"/>
    </row>
    <row r="353" spans="1:7" x14ac:dyDescent="0.25">
      <c r="A353"/>
      <c r="B353" s="117">
        <v>45775</v>
      </c>
      <c r="C353" s="13" t="s">
        <v>309</v>
      </c>
      <c r="D353" s="14" t="s">
        <v>86</v>
      </c>
      <c r="E353" s="16">
        <v>2100</v>
      </c>
      <c r="F353"/>
      <c r="G353"/>
    </row>
    <row r="354" spans="1:7" x14ac:dyDescent="0.25">
      <c r="A354"/>
      <c r="B354" s="117">
        <v>45775</v>
      </c>
      <c r="C354" s="13" t="s">
        <v>310</v>
      </c>
      <c r="D354" s="14" t="s">
        <v>86</v>
      </c>
      <c r="E354" s="16">
        <v>30726</v>
      </c>
      <c r="F354"/>
      <c r="G354"/>
    </row>
    <row r="355" spans="1:7" x14ac:dyDescent="0.25">
      <c r="A355"/>
      <c r="B355" s="117">
        <v>45775</v>
      </c>
      <c r="C355" s="13" t="s">
        <v>311</v>
      </c>
      <c r="D355" s="14" t="s">
        <v>24</v>
      </c>
      <c r="E355" s="16">
        <v>13389</v>
      </c>
      <c r="F355"/>
      <c r="G355"/>
    </row>
    <row r="356" spans="1:7" x14ac:dyDescent="0.25">
      <c r="A356"/>
      <c r="B356" s="117">
        <v>45776</v>
      </c>
      <c r="C356" s="13" t="s">
        <v>312</v>
      </c>
      <c r="D356" s="14" t="s">
        <v>22</v>
      </c>
      <c r="E356" s="16">
        <v>120910.72</v>
      </c>
      <c r="F356"/>
      <c r="G356"/>
    </row>
    <row r="357" spans="1:7" x14ac:dyDescent="0.25">
      <c r="A357"/>
      <c r="B357" s="117">
        <v>45776</v>
      </c>
      <c r="C357" s="13" t="s">
        <v>313</v>
      </c>
      <c r="D357" s="14" t="s">
        <v>33</v>
      </c>
      <c r="E357" s="16">
        <v>450</v>
      </c>
      <c r="F357"/>
      <c r="G357"/>
    </row>
    <row r="358" spans="1:7" ht="24" customHeight="1" x14ac:dyDescent="0.25">
      <c r="A358"/>
      <c r="B358" s="117">
        <v>45776</v>
      </c>
      <c r="C358" s="13" t="s">
        <v>314</v>
      </c>
      <c r="D358" s="14" t="s">
        <v>37</v>
      </c>
      <c r="E358" s="16">
        <v>9470</v>
      </c>
      <c r="F358"/>
      <c r="G358"/>
    </row>
    <row r="359" spans="1:7" x14ac:dyDescent="0.25">
      <c r="A359"/>
      <c r="B359" s="117">
        <v>45776</v>
      </c>
      <c r="C359" s="13" t="s">
        <v>315</v>
      </c>
      <c r="D359" s="14" t="s">
        <v>37</v>
      </c>
      <c r="E359" s="16">
        <v>13014</v>
      </c>
      <c r="F359"/>
      <c r="G359"/>
    </row>
    <row r="360" spans="1:7" x14ac:dyDescent="0.25">
      <c r="A360"/>
      <c r="B360" s="117">
        <v>45776</v>
      </c>
      <c r="C360" s="13" t="s">
        <v>316</v>
      </c>
      <c r="D360" s="14" t="s">
        <v>86</v>
      </c>
      <c r="E360" s="16">
        <v>18625</v>
      </c>
      <c r="F360"/>
      <c r="G360"/>
    </row>
    <row r="361" spans="1:7" x14ac:dyDescent="0.25">
      <c r="A361"/>
      <c r="B361" s="117">
        <v>45776</v>
      </c>
      <c r="C361" s="13" t="s">
        <v>317</v>
      </c>
      <c r="D361" s="14" t="s">
        <v>86</v>
      </c>
      <c r="E361" s="16">
        <v>20814</v>
      </c>
      <c r="F361"/>
      <c r="G361"/>
    </row>
    <row r="362" spans="1:7" x14ac:dyDescent="0.25">
      <c r="A362"/>
      <c r="B362" s="117">
        <v>45777</v>
      </c>
      <c r="C362" s="13" t="s">
        <v>318</v>
      </c>
      <c r="D362" s="14" t="s">
        <v>22</v>
      </c>
      <c r="E362" s="16">
        <v>81325</v>
      </c>
      <c r="F362"/>
      <c r="G362"/>
    </row>
    <row r="363" spans="1:7" x14ac:dyDescent="0.25">
      <c r="A363"/>
      <c r="B363" s="117">
        <v>45777</v>
      </c>
      <c r="C363" s="13" t="s">
        <v>319</v>
      </c>
      <c r="D363" s="14" t="s">
        <v>37</v>
      </c>
      <c r="E363" s="16">
        <v>448571.03</v>
      </c>
      <c r="F363"/>
      <c r="G363"/>
    </row>
    <row r="364" spans="1:7" x14ac:dyDescent="0.25">
      <c r="A364"/>
      <c r="B364" s="117">
        <v>45777</v>
      </c>
      <c r="C364" s="13" t="s">
        <v>320</v>
      </c>
      <c r="D364" s="14" t="s">
        <v>19</v>
      </c>
      <c r="E364" s="16">
        <v>1760</v>
      </c>
      <c r="F364"/>
      <c r="G364"/>
    </row>
    <row r="365" spans="1:7" x14ac:dyDescent="0.25">
      <c r="A365"/>
      <c r="B365" s="117">
        <v>45777</v>
      </c>
      <c r="C365" s="13" t="s">
        <v>321</v>
      </c>
      <c r="D365" s="14" t="s">
        <v>20</v>
      </c>
      <c r="E365" s="16">
        <v>720</v>
      </c>
      <c r="F365"/>
      <c r="G365"/>
    </row>
    <row r="366" spans="1:7" x14ac:dyDescent="0.25">
      <c r="A366"/>
      <c r="B366" s="117">
        <v>45777</v>
      </c>
      <c r="C366" s="13" t="s">
        <v>322</v>
      </c>
      <c r="D366" s="14" t="s">
        <v>20</v>
      </c>
      <c r="E366" s="16">
        <v>170</v>
      </c>
      <c r="F366"/>
      <c r="G366"/>
    </row>
    <row r="367" spans="1:7" x14ac:dyDescent="0.25">
      <c r="A367"/>
      <c r="B367" s="117">
        <v>45777</v>
      </c>
      <c r="C367" s="13" t="s">
        <v>323</v>
      </c>
      <c r="D367" s="14" t="s">
        <v>20</v>
      </c>
      <c r="E367" s="16">
        <v>192</v>
      </c>
      <c r="F367"/>
      <c r="G367"/>
    </row>
    <row r="368" spans="1:7" x14ac:dyDescent="0.25">
      <c r="A368"/>
      <c r="B368" s="117">
        <v>45777</v>
      </c>
      <c r="C368" s="13" t="s">
        <v>324</v>
      </c>
      <c r="D368" s="14" t="s">
        <v>37</v>
      </c>
      <c r="E368" s="16">
        <v>9379</v>
      </c>
      <c r="F368"/>
      <c r="G368"/>
    </row>
    <row r="369" spans="1:7" x14ac:dyDescent="0.25">
      <c r="A369"/>
      <c r="B369" s="117">
        <v>45777</v>
      </c>
      <c r="C369" s="13" t="s">
        <v>325</v>
      </c>
      <c r="D369" s="14" t="s">
        <v>37</v>
      </c>
      <c r="E369" s="16">
        <v>12120</v>
      </c>
      <c r="F369"/>
      <c r="G369"/>
    </row>
    <row r="370" spans="1:7" x14ac:dyDescent="0.25">
      <c r="A370"/>
      <c r="B370" s="117">
        <v>45777</v>
      </c>
      <c r="C370" s="13" t="s">
        <v>326</v>
      </c>
      <c r="D370" s="14" t="s">
        <v>33</v>
      </c>
      <c r="E370" s="16">
        <v>200</v>
      </c>
      <c r="F370"/>
      <c r="G370"/>
    </row>
    <row r="371" spans="1:7" x14ac:dyDescent="0.25">
      <c r="A371"/>
      <c r="B371" s="117">
        <v>45777</v>
      </c>
      <c r="C371" s="13" t="s">
        <v>327</v>
      </c>
      <c r="D371" s="14" t="s">
        <v>33</v>
      </c>
      <c r="E371" s="16">
        <v>2461</v>
      </c>
      <c r="F371"/>
      <c r="G371"/>
    </row>
    <row r="372" spans="1:7" x14ac:dyDescent="0.25">
      <c r="A372"/>
      <c r="B372" s="117">
        <v>45777</v>
      </c>
      <c r="C372" s="13" t="s">
        <v>328</v>
      </c>
      <c r="D372" s="14" t="s">
        <v>24</v>
      </c>
      <c r="E372" s="16">
        <v>18159</v>
      </c>
      <c r="F372"/>
      <c r="G372"/>
    </row>
    <row r="373" spans="1:7" ht="15.75" customHeight="1" x14ac:dyDescent="0.25">
      <c r="A373"/>
      <c r="B373" s="117">
        <v>45777</v>
      </c>
      <c r="C373" s="13" t="s">
        <v>329</v>
      </c>
      <c r="D373" s="14" t="s">
        <v>86</v>
      </c>
      <c r="E373" s="16">
        <v>491</v>
      </c>
      <c r="F373"/>
      <c r="G373"/>
    </row>
    <row r="374" spans="1:7" x14ac:dyDescent="0.25">
      <c r="A374"/>
      <c r="B374" s="117">
        <v>45777</v>
      </c>
      <c r="C374" s="13" t="s">
        <v>330</v>
      </c>
      <c r="D374" s="14" t="s">
        <v>86</v>
      </c>
      <c r="E374" s="16">
        <v>46</v>
      </c>
      <c r="F374"/>
      <c r="G374"/>
    </row>
    <row r="375" spans="1:7" ht="16.5" thickBot="1" x14ac:dyDescent="0.3">
      <c r="A375"/>
      <c r="B375" s="74"/>
      <c r="C375" s="74"/>
      <c r="D375" s="75" t="s">
        <v>2</v>
      </c>
      <c r="E375" s="76">
        <f>SUM(E173:E374)</f>
        <v>53957713.069999993</v>
      </c>
      <c r="F375"/>
      <c r="G375"/>
    </row>
    <row r="376" spans="1:7" ht="16.5" thickTop="1" x14ac:dyDescent="0.25">
      <c r="A376"/>
      <c r="B376" s="74"/>
      <c r="C376" s="74"/>
      <c r="D376" s="74"/>
      <c r="E376" s="74"/>
      <c r="F376"/>
      <c r="G376"/>
    </row>
    <row r="377" spans="1:7" ht="16.5" thickBot="1" x14ac:dyDescent="0.3">
      <c r="A377"/>
      <c r="B377" s="259" t="s">
        <v>55</v>
      </c>
      <c r="C377" s="259"/>
      <c r="D377" s="259"/>
      <c r="E377" s="259"/>
      <c r="F377"/>
      <c r="G377"/>
    </row>
    <row r="378" spans="1:7" ht="16.5" thickBot="1" x14ac:dyDescent="0.3">
      <c r="A378"/>
      <c r="B378" s="77" t="s">
        <v>6</v>
      </c>
      <c r="C378" s="78" t="s">
        <v>0</v>
      </c>
      <c r="D378" s="67" t="s">
        <v>8</v>
      </c>
      <c r="E378" s="79" t="s">
        <v>1</v>
      </c>
      <c r="F378"/>
      <c r="G378"/>
    </row>
    <row r="379" spans="1:7" ht="15" customHeight="1" x14ac:dyDescent="0.25">
      <c r="A379"/>
      <c r="B379" s="15">
        <v>45749</v>
      </c>
      <c r="C379" s="80">
        <v>202250069168694</v>
      </c>
      <c r="D379" s="260" t="s">
        <v>331</v>
      </c>
      <c r="E379" s="81">
        <v>2521</v>
      </c>
      <c r="F379"/>
      <c r="G379"/>
    </row>
    <row r="380" spans="1:7" x14ac:dyDescent="0.25">
      <c r="A380"/>
      <c r="B380" s="15">
        <v>45750</v>
      </c>
      <c r="C380" s="80">
        <v>202250069276798</v>
      </c>
      <c r="D380" s="261"/>
      <c r="E380" s="234">
        <v>1460</v>
      </c>
      <c r="F380"/>
      <c r="G380"/>
    </row>
    <row r="381" spans="1:7" x14ac:dyDescent="0.25">
      <c r="A381"/>
      <c r="B381" s="18">
        <v>45756</v>
      </c>
      <c r="C381" s="80">
        <v>202250069690906</v>
      </c>
      <c r="D381" s="261"/>
      <c r="E381" s="121">
        <v>2430</v>
      </c>
      <c r="F381"/>
      <c r="G381"/>
    </row>
    <row r="382" spans="1:7" x14ac:dyDescent="0.25">
      <c r="A382"/>
      <c r="B382" s="119">
        <v>45757</v>
      </c>
      <c r="C382" s="120">
        <v>202250069742087</v>
      </c>
      <c r="D382" s="261"/>
      <c r="E382" s="121">
        <v>138756.20000000001</v>
      </c>
      <c r="F382"/>
      <c r="G382"/>
    </row>
    <row r="383" spans="1:7" ht="18" customHeight="1" x14ac:dyDescent="0.25">
      <c r="A383"/>
      <c r="B383" s="119">
        <v>45758</v>
      </c>
      <c r="C383" s="120">
        <v>202250069813093</v>
      </c>
      <c r="D383" s="261"/>
      <c r="E383" s="121">
        <v>35865</v>
      </c>
      <c r="F383"/>
      <c r="G383"/>
    </row>
    <row r="384" spans="1:7" ht="15" customHeight="1" x14ac:dyDescent="0.25">
      <c r="A384"/>
      <c r="B384" s="119">
        <v>45761</v>
      </c>
      <c r="C384" s="120">
        <v>2022500070001190</v>
      </c>
      <c r="D384" s="261"/>
      <c r="E384" s="121">
        <v>20334910.390000001</v>
      </c>
      <c r="F384"/>
      <c r="G384"/>
    </row>
    <row r="385" spans="1:7" x14ac:dyDescent="0.25">
      <c r="A385"/>
      <c r="B385" s="119">
        <v>45772</v>
      </c>
      <c r="C385" s="120">
        <v>202250070875989</v>
      </c>
      <c r="D385" s="261"/>
      <c r="E385" s="121">
        <v>2353</v>
      </c>
      <c r="F385"/>
      <c r="G385"/>
    </row>
    <row r="386" spans="1:7" x14ac:dyDescent="0.25">
      <c r="A386"/>
      <c r="B386" s="119">
        <v>45775</v>
      </c>
      <c r="C386" s="120">
        <v>202250071015063</v>
      </c>
      <c r="D386" s="262"/>
      <c r="E386" s="121">
        <v>126165.6</v>
      </c>
      <c r="F386"/>
      <c r="G386"/>
    </row>
    <row r="387" spans="1:7" ht="16.5" thickBot="1" x14ac:dyDescent="0.3">
      <c r="A387"/>
      <c r="B387" s="74"/>
      <c r="C387" s="74"/>
      <c r="D387" s="75" t="s">
        <v>2</v>
      </c>
      <c r="E387" s="76">
        <f>SUM(E379:E386)</f>
        <v>20644461.190000001</v>
      </c>
      <c r="F387"/>
      <c r="G387"/>
    </row>
    <row r="388" spans="1:7" ht="16.5" thickTop="1" x14ac:dyDescent="0.25">
      <c r="A388"/>
      <c r="B388" s="74"/>
      <c r="C388" s="74"/>
      <c r="D388" s="74"/>
      <c r="E388" s="74"/>
      <c r="F388"/>
      <c r="G388"/>
    </row>
    <row r="389" spans="1:7" ht="15.75" x14ac:dyDescent="0.25">
      <c r="A389"/>
      <c r="B389" s="74"/>
      <c r="C389" s="74"/>
      <c r="D389" s="74"/>
      <c r="E389" s="74"/>
      <c r="F389"/>
      <c r="G389"/>
    </row>
    <row r="390" spans="1:7" ht="16.5" thickBot="1" x14ac:dyDescent="0.3">
      <c r="A390"/>
      <c r="B390" s="298" t="s">
        <v>56</v>
      </c>
      <c r="C390" s="298"/>
      <c r="D390" s="298"/>
      <c r="E390" s="298"/>
      <c r="F390"/>
      <c r="G390"/>
    </row>
    <row r="391" spans="1:7" ht="16.5" thickBot="1" x14ac:dyDescent="0.3">
      <c r="A391"/>
      <c r="B391" s="82" t="s">
        <v>6</v>
      </c>
      <c r="C391" s="78" t="s">
        <v>0</v>
      </c>
      <c r="D391" s="78" t="s">
        <v>8</v>
      </c>
      <c r="E391" s="68" t="s">
        <v>1</v>
      </c>
      <c r="F391"/>
      <c r="G391"/>
    </row>
    <row r="392" spans="1:7" x14ac:dyDescent="0.25">
      <c r="A392"/>
      <c r="B392" s="83">
        <v>45748</v>
      </c>
      <c r="C392" s="84">
        <v>4524000033826</v>
      </c>
      <c r="D392" s="299" t="s">
        <v>71</v>
      </c>
      <c r="E392" s="16">
        <v>404929.42</v>
      </c>
      <c r="F392"/>
      <c r="G392"/>
    </row>
    <row r="393" spans="1:7" x14ac:dyDescent="0.25">
      <c r="A393"/>
      <c r="B393" s="83">
        <v>45748</v>
      </c>
      <c r="C393" s="84">
        <v>4524000056729</v>
      </c>
      <c r="D393" s="300"/>
      <c r="E393" s="85">
        <v>88944</v>
      </c>
      <c r="F393"/>
      <c r="G393"/>
    </row>
    <row r="394" spans="1:7" x14ac:dyDescent="0.25">
      <c r="A394"/>
      <c r="B394" s="83">
        <v>45749</v>
      </c>
      <c r="C394" s="84">
        <v>4524000036605</v>
      </c>
      <c r="D394" s="300"/>
      <c r="E394" s="85">
        <v>4294</v>
      </c>
      <c r="F394"/>
      <c r="G394"/>
    </row>
    <row r="395" spans="1:7" x14ac:dyDescent="0.25">
      <c r="A395"/>
      <c r="B395" s="83">
        <v>45749</v>
      </c>
      <c r="C395" s="84">
        <v>4524000050663</v>
      </c>
      <c r="D395" s="300"/>
      <c r="E395" s="85">
        <v>10161.75</v>
      </c>
      <c r="F395"/>
      <c r="G395"/>
    </row>
    <row r="396" spans="1:7" x14ac:dyDescent="0.25">
      <c r="A396"/>
      <c r="B396" s="83">
        <v>45749</v>
      </c>
      <c r="C396" s="84">
        <v>4524000054874</v>
      </c>
      <c r="D396" s="300"/>
      <c r="E396" s="85">
        <v>44472</v>
      </c>
      <c r="F396"/>
      <c r="G396"/>
    </row>
    <row r="397" spans="1:7" x14ac:dyDescent="0.25">
      <c r="A397"/>
      <c r="B397" s="83">
        <v>45751</v>
      </c>
      <c r="C397" s="86">
        <v>4524000034535</v>
      </c>
      <c r="D397" s="300"/>
      <c r="E397" s="70">
        <v>6500</v>
      </c>
      <c r="F397"/>
      <c r="G397"/>
    </row>
    <row r="398" spans="1:7" ht="15.75" customHeight="1" x14ac:dyDescent="0.25">
      <c r="A398"/>
      <c r="B398" s="83">
        <v>45751</v>
      </c>
      <c r="C398" s="86">
        <v>4524000051367</v>
      </c>
      <c r="D398" s="300"/>
      <c r="E398" s="70">
        <v>2253084.14</v>
      </c>
      <c r="F398"/>
      <c r="G398"/>
    </row>
    <row r="399" spans="1:7" x14ac:dyDescent="0.25">
      <c r="A399"/>
      <c r="B399" s="83">
        <v>45751</v>
      </c>
      <c r="C399" s="86">
        <v>4524000056071</v>
      </c>
      <c r="D399" s="300"/>
      <c r="E399" s="70">
        <v>290</v>
      </c>
      <c r="F399"/>
      <c r="G399"/>
    </row>
    <row r="400" spans="1:7" x14ac:dyDescent="0.25">
      <c r="A400"/>
      <c r="B400" s="83">
        <v>45754</v>
      </c>
      <c r="C400" s="86">
        <v>4524000033279</v>
      </c>
      <c r="D400" s="300"/>
      <c r="E400" s="70">
        <v>6000</v>
      </c>
      <c r="F400"/>
      <c r="G400"/>
    </row>
    <row r="401" spans="1:8" ht="15.75" customHeight="1" x14ac:dyDescent="0.25">
      <c r="A401"/>
      <c r="B401" s="83">
        <v>45754</v>
      </c>
      <c r="C401" s="86">
        <v>4524000035866</v>
      </c>
      <c r="D401" s="300"/>
      <c r="E401" s="70">
        <v>47734</v>
      </c>
      <c r="F401"/>
      <c r="G401"/>
    </row>
    <row r="402" spans="1:8" ht="15.75" customHeight="1" x14ac:dyDescent="0.25">
      <c r="A402"/>
      <c r="B402" s="87">
        <v>45755</v>
      </c>
      <c r="C402" s="86">
        <v>4524000053343</v>
      </c>
      <c r="D402" s="300"/>
      <c r="E402" s="70">
        <v>44163</v>
      </c>
      <c r="F402"/>
      <c r="G402"/>
    </row>
    <row r="403" spans="1:8" ht="23.25" customHeight="1" x14ac:dyDescent="0.25">
      <c r="A403"/>
      <c r="B403" s="87">
        <v>45755</v>
      </c>
      <c r="C403" s="86">
        <v>4524000057879</v>
      </c>
      <c r="D403" s="300"/>
      <c r="E403" s="70">
        <v>467923.1</v>
      </c>
      <c r="F403"/>
      <c r="G403"/>
      <c r="H403" s="12"/>
    </row>
    <row r="404" spans="1:8" x14ac:dyDescent="0.25">
      <c r="A404"/>
      <c r="B404" s="87">
        <v>45755</v>
      </c>
      <c r="C404" s="86">
        <v>4524000050606</v>
      </c>
      <c r="D404" s="300"/>
      <c r="E404" s="70">
        <v>24673.75</v>
      </c>
      <c r="F404"/>
      <c r="G404"/>
    </row>
    <row r="405" spans="1:8" x14ac:dyDescent="0.25">
      <c r="A405"/>
      <c r="B405" s="87">
        <v>45756</v>
      </c>
      <c r="C405" s="86">
        <v>4524000030682</v>
      </c>
      <c r="D405" s="300"/>
      <c r="E405" s="70">
        <v>9118.7199999999993</v>
      </c>
      <c r="F405"/>
      <c r="G405"/>
    </row>
    <row r="406" spans="1:8" x14ac:dyDescent="0.25">
      <c r="A406"/>
      <c r="B406" s="87">
        <v>45756</v>
      </c>
      <c r="C406" s="86">
        <v>4524000030691</v>
      </c>
      <c r="D406" s="300"/>
      <c r="E406" s="70">
        <v>10906.55</v>
      </c>
      <c r="F406"/>
      <c r="G406"/>
    </row>
    <row r="407" spans="1:8" x14ac:dyDescent="0.25">
      <c r="A407"/>
      <c r="B407" s="87">
        <v>45756</v>
      </c>
      <c r="C407" s="86">
        <v>45240000050433</v>
      </c>
      <c r="D407" s="300"/>
      <c r="E407" s="70">
        <v>3736</v>
      </c>
      <c r="F407"/>
      <c r="G407"/>
    </row>
    <row r="408" spans="1:8" x14ac:dyDescent="0.25">
      <c r="A408"/>
      <c r="B408" s="87">
        <v>45756</v>
      </c>
      <c r="C408" s="86">
        <v>45240000050606</v>
      </c>
      <c r="D408" s="300"/>
      <c r="E408" s="70">
        <v>218983.5</v>
      </c>
      <c r="F408"/>
      <c r="G408"/>
    </row>
    <row r="409" spans="1:8" x14ac:dyDescent="0.25">
      <c r="A409"/>
      <c r="B409" s="87">
        <v>45757</v>
      </c>
      <c r="C409" s="86">
        <v>45240000039982</v>
      </c>
      <c r="D409" s="300"/>
      <c r="E409" s="70">
        <v>44292.5</v>
      </c>
      <c r="F409"/>
      <c r="G409"/>
    </row>
    <row r="410" spans="1:8" x14ac:dyDescent="0.25">
      <c r="A410"/>
      <c r="B410" s="87">
        <v>45757</v>
      </c>
      <c r="C410" s="86">
        <v>45240000039989</v>
      </c>
      <c r="D410" s="300"/>
      <c r="E410" s="70">
        <v>104399.42</v>
      </c>
      <c r="F410"/>
      <c r="G410"/>
    </row>
    <row r="411" spans="1:8" x14ac:dyDescent="0.25">
      <c r="A411"/>
      <c r="B411" s="87">
        <v>45757</v>
      </c>
      <c r="C411" s="86">
        <v>45240000030000</v>
      </c>
      <c r="D411" s="300"/>
      <c r="E411" s="70">
        <v>1110</v>
      </c>
      <c r="F411"/>
      <c r="G411"/>
    </row>
    <row r="412" spans="1:8" x14ac:dyDescent="0.25">
      <c r="A412"/>
      <c r="B412" s="87">
        <v>45757</v>
      </c>
      <c r="C412" s="86">
        <v>45240000030060</v>
      </c>
      <c r="D412" s="300"/>
      <c r="E412" s="70">
        <v>35865</v>
      </c>
      <c r="F412"/>
      <c r="G412"/>
    </row>
    <row r="413" spans="1:8" x14ac:dyDescent="0.25">
      <c r="A413"/>
      <c r="B413" s="87">
        <v>45758</v>
      </c>
      <c r="C413" s="86">
        <v>45240000031032</v>
      </c>
      <c r="D413" s="300"/>
      <c r="E413" s="70">
        <v>655716.5</v>
      </c>
      <c r="F413"/>
      <c r="G413"/>
    </row>
    <row r="414" spans="1:8" x14ac:dyDescent="0.25">
      <c r="A414"/>
      <c r="B414" s="87">
        <v>45758</v>
      </c>
      <c r="C414" s="86">
        <v>4524000050183</v>
      </c>
      <c r="D414" s="300"/>
      <c r="E414" s="70">
        <v>3537740.48</v>
      </c>
      <c r="F414"/>
      <c r="G414"/>
    </row>
    <row r="415" spans="1:8" x14ac:dyDescent="0.25">
      <c r="A415"/>
      <c r="B415" s="122">
        <v>45758</v>
      </c>
      <c r="C415" s="86">
        <v>4524000053154</v>
      </c>
      <c r="D415" s="300"/>
      <c r="E415" s="70">
        <v>8675300.1799999997</v>
      </c>
      <c r="F415"/>
      <c r="G415"/>
    </row>
    <row r="416" spans="1:8" x14ac:dyDescent="0.25">
      <c r="A416"/>
      <c r="B416" s="87">
        <v>45761</v>
      </c>
      <c r="C416" s="86">
        <v>4524000038173</v>
      </c>
      <c r="D416" s="300"/>
      <c r="E416" s="70">
        <v>3110.44</v>
      </c>
      <c r="F416"/>
      <c r="G416"/>
    </row>
    <row r="417" spans="1:7" x14ac:dyDescent="0.25">
      <c r="A417"/>
      <c r="B417" s="87">
        <v>45761</v>
      </c>
      <c r="C417" s="86">
        <v>4524000038343</v>
      </c>
      <c r="D417" s="300"/>
      <c r="E417" s="70">
        <v>53329</v>
      </c>
      <c r="F417"/>
      <c r="G417"/>
    </row>
    <row r="418" spans="1:7" x14ac:dyDescent="0.25">
      <c r="A418"/>
      <c r="B418" s="87">
        <v>45761</v>
      </c>
      <c r="C418" s="86">
        <v>4524000052279</v>
      </c>
      <c r="D418" s="300"/>
      <c r="E418" s="70">
        <v>3079</v>
      </c>
      <c r="F418"/>
      <c r="G418"/>
    </row>
    <row r="419" spans="1:7" x14ac:dyDescent="0.25">
      <c r="A419"/>
      <c r="B419" s="87">
        <v>45761</v>
      </c>
      <c r="C419" s="86">
        <v>4524000052291</v>
      </c>
      <c r="D419" s="300"/>
      <c r="E419" s="70">
        <v>5342.2</v>
      </c>
      <c r="F419"/>
      <c r="G419"/>
    </row>
    <row r="420" spans="1:7" ht="15.75" customHeight="1" x14ac:dyDescent="0.25">
      <c r="A420"/>
      <c r="B420" s="87">
        <v>45761</v>
      </c>
      <c r="C420" s="86">
        <v>4524000057367</v>
      </c>
      <c r="D420" s="300"/>
      <c r="E420" s="70">
        <v>2838311.26</v>
      </c>
      <c r="F420"/>
      <c r="G420"/>
    </row>
    <row r="421" spans="1:7" ht="15.75" customHeight="1" x14ac:dyDescent="0.25">
      <c r="A421"/>
      <c r="B421" s="87">
        <v>45762</v>
      </c>
      <c r="C421" s="86">
        <v>4524000035954</v>
      </c>
      <c r="D421" s="300"/>
      <c r="E421" s="70">
        <v>84348</v>
      </c>
      <c r="F421"/>
      <c r="G421"/>
    </row>
    <row r="422" spans="1:7" ht="15.75" customHeight="1" x14ac:dyDescent="0.25">
      <c r="A422"/>
      <c r="B422" s="87">
        <v>45762</v>
      </c>
      <c r="C422" s="86">
        <v>4524000039473</v>
      </c>
      <c r="D422" s="300"/>
      <c r="E422" s="70">
        <v>2000</v>
      </c>
      <c r="F422"/>
      <c r="G422"/>
    </row>
    <row r="423" spans="1:7" x14ac:dyDescent="0.25">
      <c r="A423"/>
      <c r="B423" s="87">
        <v>45762</v>
      </c>
      <c r="C423" s="86">
        <v>4524000051012</v>
      </c>
      <c r="D423" s="300"/>
      <c r="E423" s="70">
        <v>41534.800000000003</v>
      </c>
      <c r="F423"/>
      <c r="G423"/>
    </row>
    <row r="424" spans="1:7" x14ac:dyDescent="0.25">
      <c r="A424"/>
      <c r="B424" s="87">
        <v>45762</v>
      </c>
      <c r="C424" s="86">
        <v>4524000053140</v>
      </c>
      <c r="D424" s="300"/>
      <c r="E424" s="70">
        <v>3612</v>
      </c>
      <c r="F424"/>
      <c r="G424"/>
    </row>
    <row r="425" spans="1:7" x14ac:dyDescent="0.25">
      <c r="A425"/>
      <c r="B425" s="87">
        <v>45762</v>
      </c>
      <c r="C425" s="86">
        <v>4524000054898</v>
      </c>
      <c r="D425" s="300"/>
      <c r="E425" s="70">
        <v>10978</v>
      </c>
      <c r="F425"/>
      <c r="G425"/>
    </row>
    <row r="426" spans="1:7" x14ac:dyDescent="0.25">
      <c r="A426"/>
      <c r="B426" s="87">
        <v>45762</v>
      </c>
      <c r="C426" s="86">
        <v>4524000055958</v>
      </c>
      <c r="D426" s="300"/>
      <c r="E426" s="70">
        <v>21867.3</v>
      </c>
      <c r="F426"/>
      <c r="G426"/>
    </row>
    <row r="427" spans="1:7" x14ac:dyDescent="0.25">
      <c r="A427"/>
      <c r="B427" s="87">
        <v>45764</v>
      </c>
      <c r="C427" s="86">
        <v>4524000033102</v>
      </c>
      <c r="D427" s="300"/>
      <c r="E427" s="70">
        <v>4243511.03</v>
      </c>
      <c r="F427"/>
      <c r="G427"/>
    </row>
    <row r="428" spans="1:7" x14ac:dyDescent="0.25">
      <c r="A428"/>
      <c r="B428" s="87">
        <v>45764</v>
      </c>
      <c r="C428" s="86">
        <v>4524000034692</v>
      </c>
      <c r="D428" s="300"/>
      <c r="E428" s="70">
        <v>10341.75</v>
      </c>
      <c r="F428"/>
      <c r="G428"/>
    </row>
    <row r="429" spans="1:7" x14ac:dyDescent="0.25">
      <c r="A429"/>
      <c r="B429" s="87">
        <v>45764</v>
      </c>
      <c r="C429" s="86">
        <v>4524000037936</v>
      </c>
      <c r="D429" s="300"/>
      <c r="E429" s="70">
        <v>124649.01</v>
      </c>
      <c r="F429"/>
      <c r="G429"/>
    </row>
    <row r="430" spans="1:7" x14ac:dyDescent="0.25">
      <c r="A430"/>
      <c r="B430" s="87">
        <v>45764</v>
      </c>
      <c r="C430" s="86">
        <v>4524000030992</v>
      </c>
      <c r="D430" s="300"/>
      <c r="E430" s="70">
        <v>42154</v>
      </c>
      <c r="F430"/>
      <c r="G430"/>
    </row>
    <row r="431" spans="1:7" x14ac:dyDescent="0.25">
      <c r="A431"/>
      <c r="B431" s="87">
        <v>45764</v>
      </c>
      <c r="C431" s="86">
        <v>4524000031066</v>
      </c>
      <c r="D431" s="300"/>
      <c r="E431" s="70">
        <v>102952.31</v>
      </c>
      <c r="F431"/>
      <c r="G431"/>
    </row>
    <row r="432" spans="1:7" x14ac:dyDescent="0.25">
      <c r="A432"/>
      <c r="B432" s="87">
        <v>45768</v>
      </c>
      <c r="C432" s="86">
        <v>4524000053804</v>
      </c>
      <c r="D432" s="300"/>
      <c r="E432" s="70">
        <v>6479</v>
      </c>
      <c r="F432"/>
      <c r="G432"/>
    </row>
    <row r="433" spans="1:9" x14ac:dyDescent="0.25">
      <c r="A433"/>
      <c r="B433" s="87">
        <v>45768</v>
      </c>
      <c r="C433" s="86">
        <v>4524000053805</v>
      </c>
      <c r="D433" s="300"/>
      <c r="E433" s="70">
        <v>5982</v>
      </c>
      <c r="F433"/>
      <c r="G433"/>
    </row>
    <row r="434" spans="1:9" x14ac:dyDescent="0.25">
      <c r="A434"/>
      <c r="B434" s="87">
        <v>45769</v>
      </c>
      <c r="C434" s="86">
        <v>4524000050019</v>
      </c>
      <c r="D434" s="300"/>
      <c r="E434" s="70">
        <v>40523.800000000003</v>
      </c>
      <c r="F434"/>
      <c r="G434"/>
    </row>
    <row r="435" spans="1:9" x14ac:dyDescent="0.25">
      <c r="A435"/>
      <c r="B435" s="87">
        <v>45770</v>
      </c>
      <c r="C435" s="86">
        <v>4524000031448</v>
      </c>
      <c r="D435" s="300"/>
      <c r="E435" s="70">
        <v>4110</v>
      </c>
      <c r="F435"/>
      <c r="G435"/>
    </row>
    <row r="436" spans="1:9" ht="8.25" customHeight="1" x14ac:dyDescent="0.25">
      <c r="A436"/>
      <c r="B436" s="87">
        <v>45770</v>
      </c>
      <c r="C436" s="86">
        <v>4524000032805</v>
      </c>
      <c r="D436" s="300"/>
      <c r="E436" s="70">
        <v>5428</v>
      </c>
      <c r="F436"/>
      <c r="G436"/>
    </row>
    <row r="437" spans="1:9" ht="5.25" customHeight="1" x14ac:dyDescent="0.25">
      <c r="A437"/>
      <c r="B437" s="87">
        <v>45770</v>
      </c>
      <c r="C437" s="86">
        <v>4524000032819</v>
      </c>
      <c r="D437" s="300"/>
      <c r="E437" s="70">
        <v>220</v>
      </c>
      <c r="F437"/>
      <c r="G437"/>
      <c r="I437" s="11"/>
    </row>
    <row r="438" spans="1:9" x14ac:dyDescent="0.25">
      <c r="A438"/>
      <c r="B438" s="87">
        <v>45770</v>
      </c>
      <c r="C438" s="86">
        <v>4524000032833</v>
      </c>
      <c r="D438" s="300"/>
      <c r="E438" s="70">
        <v>3110.44</v>
      </c>
      <c r="F438"/>
      <c r="G438"/>
    </row>
    <row r="439" spans="1:9" x14ac:dyDescent="0.25">
      <c r="A439"/>
      <c r="B439" s="87">
        <v>45770</v>
      </c>
      <c r="C439" s="86">
        <v>4524000032894</v>
      </c>
      <c r="D439" s="300"/>
      <c r="E439" s="70">
        <v>467942.83</v>
      </c>
      <c r="F439"/>
      <c r="G439"/>
    </row>
    <row r="440" spans="1:9" x14ac:dyDescent="0.25">
      <c r="A440"/>
      <c r="B440" s="122">
        <v>45771</v>
      </c>
      <c r="C440" s="235">
        <v>4524000030766</v>
      </c>
      <c r="D440" s="300"/>
      <c r="E440" s="70">
        <v>585374</v>
      </c>
      <c r="F440"/>
      <c r="G440"/>
    </row>
    <row r="441" spans="1:9" x14ac:dyDescent="0.25">
      <c r="A441"/>
      <c r="B441" s="122">
        <v>45772</v>
      </c>
      <c r="C441" s="235">
        <v>4524000031303</v>
      </c>
      <c r="D441" s="300"/>
      <c r="E441" s="70">
        <v>972337.5</v>
      </c>
      <c r="F441"/>
      <c r="G441"/>
    </row>
    <row r="442" spans="1:9" x14ac:dyDescent="0.25">
      <c r="A442"/>
      <c r="B442" s="122">
        <v>45772</v>
      </c>
      <c r="C442" s="235">
        <v>4524000033426</v>
      </c>
      <c r="D442" s="300"/>
      <c r="E442" s="70">
        <v>4729</v>
      </c>
      <c r="F442"/>
      <c r="G442"/>
    </row>
    <row r="443" spans="1:9" x14ac:dyDescent="0.25">
      <c r="A443"/>
      <c r="B443" s="122">
        <v>45775</v>
      </c>
      <c r="C443" s="235">
        <v>4524000036355</v>
      </c>
      <c r="D443" s="300"/>
      <c r="E443" s="70">
        <v>10365649.42</v>
      </c>
      <c r="F443"/>
      <c r="G443"/>
    </row>
    <row r="444" spans="1:9" x14ac:dyDescent="0.25">
      <c r="A444"/>
      <c r="B444" s="122">
        <v>45775</v>
      </c>
      <c r="C444" s="235">
        <v>4524000033049</v>
      </c>
      <c r="D444" s="300"/>
      <c r="E444" s="70">
        <v>9185.2000000000007</v>
      </c>
      <c r="F444"/>
      <c r="G444"/>
    </row>
    <row r="445" spans="1:9" x14ac:dyDescent="0.25">
      <c r="A445"/>
      <c r="B445" s="122">
        <v>45775</v>
      </c>
      <c r="C445" s="235">
        <v>4524000034695</v>
      </c>
      <c r="D445" s="300"/>
      <c r="E445" s="70">
        <v>1612661.28</v>
      </c>
      <c r="F445"/>
      <c r="G445"/>
    </row>
    <row r="446" spans="1:9" x14ac:dyDescent="0.25">
      <c r="A446"/>
      <c r="B446" s="122">
        <v>45775</v>
      </c>
      <c r="C446" s="235">
        <v>4524000035011</v>
      </c>
      <c r="D446" s="300"/>
      <c r="E446" s="70">
        <v>428764</v>
      </c>
      <c r="F446"/>
      <c r="G446"/>
    </row>
    <row r="447" spans="1:9" x14ac:dyDescent="0.25">
      <c r="A447"/>
      <c r="B447" s="122">
        <v>45775</v>
      </c>
      <c r="C447" s="235">
        <v>4524000037589</v>
      </c>
      <c r="D447" s="300"/>
      <c r="E447" s="70">
        <v>74434.5</v>
      </c>
      <c r="F447"/>
      <c r="G447"/>
    </row>
    <row r="448" spans="1:9" x14ac:dyDescent="0.25">
      <c r="A448"/>
      <c r="B448" s="122">
        <v>45775</v>
      </c>
      <c r="C448" s="235">
        <v>4524000037644</v>
      </c>
      <c r="D448" s="300"/>
      <c r="E448" s="70">
        <v>15000</v>
      </c>
      <c r="F448"/>
      <c r="G448"/>
    </row>
    <row r="449" spans="1:10" x14ac:dyDescent="0.25">
      <c r="A449"/>
      <c r="B449" s="122">
        <v>45775</v>
      </c>
      <c r="C449" s="235">
        <v>4524000000012</v>
      </c>
      <c r="D449" s="300"/>
      <c r="E449" s="70">
        <v>21148</v>
      </c>
      <c r="F449"/>
      <c r="G449"/>
    </row>
    <row r="450" spans="1:10" x14ac:dyDescent="0.25">
      <c r="A450"/>
      <c r="B450" s="122">
        <v>45775</v>
      </c>
      <c r="C450" s="235">
        <v>4524000053729</v>
      </c>
      <c r="D450" s="300"/>
      <c r="E450" s="70">
        <v>10172.48</v>
      </c>
      <c r="F450"/>
      <c r="G450"/>
    </row>
    <row r="451" spans="1:10" x14ac:dyDescent="0.25">
      <c r="A451"/>
      <c r="B451" s="122">
        <v>45776</v>
      </c>
      <c r="C451" s="235">
        <v>4524000033497</v>
      </c>
      <c r="D451" s="300"/>
      <c r="E451" s="70">
        <v>4943</v>
      </c>
      <c r="F451"/>
      <c r="G451"/>
    </row>
    <row r="452" spans="1:10" x14ac:dyDescent="0.25">
      <c r="A452"/>
      <c r="B452" s="122">
        <v>45776</v>
      </c>
      <c r="C452" s="235">
        <v>4524000033503</v>
      </c>
      <c r="D452" s="300"/>
      <c r="E452" s="70">
        <v>3108</v>
      </c>
      <c r="F452"/>
      <c r="G452"/>
    </row>
    <row r="453" spans="1:10" x14ac:dyDescent="0.25">
      <c r="A453"/>
      <c r="B453" s="122">
        <v>45776</v>
      </c>
      <c r="C453" s="235">
        <v>4524000037750</v>
      </c>
      <c r="D453" s="300"/>
      <c r="E453" s="70">
        <v>577.5</v>
      </c>
      <c r="F453"/>
      <c r="G453"/>
    </row>
    <row r="454" spans="1:10" x14ac:dyDescent="0.25">
      <c r="A454"/>
      <c r="B454" s="122">
        <v>45776</v>
      </c>
      <c r="C454" s="235">
        <v>4524000037762</v>
      </c>
      <c r="D454" s="300"/>
      <c r="E454" s="70">
        <v>33529.360000000001</v>
      </c>
      <c r="F454"/>
      <c r="G454"/>
    </row>
    <row r="455" spans="1:10" x14ac:dyDescent="0.25">
      <c r="A455"/>
      <c r="B455" s="122">
        <v>45776</v>
      </c>
      <c r="C455" s="235">
        <v>4524000057285</v>
      </c>
      <c r="D455" s="300"/>
      <c r="E455" s="70">
        <v>3273</v>
      </c>
      <c r="F455"/>
      <c r="G455"/>
    </row>
    <row r="456" spans="1:10" x14ac:dyDescent="0.25">
      <c r="A456"/>
      <c r="B456" s="122">
        <v>45777</v>
      </c>
      <c r="C456" s="235">
        <v>4524000034994</v>
      </c>
      <c r="D456" s="300"/>
      <c r="E456" s="70">
        <v>3750</v>
      </c>
      <c r="F456"/>
      <c r="G456"/>
      <c r="H456"/>
      <c r="I456"/>
      <c r="J456"/>
    </row>
    <row r="457" spans="1:10" ht="15" customHeight="1" x14ac:dyDescent="0.25">
      <c r="A457"/>
      <c r="B457" s="122">
        <v>45777</v>
      </c>
      <c r="C457" s="235">
        <v>4524000035279</v>
      </c>
      <c r="D457" s="301"/>
      <c r="E457" s="70">
        <v>2857.58</v>
      </c>
      <c r="F457"/>
      <c r="G457"/>
      <c r="H457"/>
      <c r="I457"/>
      <c r="J457"/>
    </row>
    <row r="458" spans="1:10" ht="15" customHeight="1" thickBot="1" x14ac:dyDescent="0.3">
      <c r="A458"/>
      <c r="B458" s="302" t="s">
        <v>28</v>
      </c>
      <c r="C458" s="302"/>
      <c r="D458" s="302"/>
      <c r="E458" s="88">
        <f>SUM(E392:E457)</f>
        <v>38976748</v>
      </c>
      <c r="F458"/>
      <c r="G458"/>
      <c r="H458"/>
      <c r="I458"/>
      <c r="J458"/>
    </row>
    <row r="459" spans="1:10" ht="15" customHeight="1" thickTop="1" x14ac:dyDescent="0.25">
      <c r="A459"/>
      <c r="B459" s="74"/>
      <c r="C459" s="74"/>
      <c r="D459" s="74"/>
      <c r="E459" s="74"/>
      <c r="F459"/>
      <c r="G459"/>
      <c r="H459"/>
      <c r="I459"/>
      <c r="J459"/>
    </row>
    <row r="460" spans="1:10" ht="15" customHeight="1" x14ac:dyDescent="0.25">
      <c r="A460"/>
      <c r="B460" s="10"/>
      <c r="C460" s="89"/>
      <c r="D460" s="90"/>
      <c r="E460" s="91"/>
      <c r="F460"/>
      <c r="G460"/>
      <c r="H460"/>
      <c r="I460"/>
      <c r="J460"/>
    </row>
    <row r="461" spans="1:10" ht="15" customHeight="1" thickBot="1" x14ac:dyDescent="0.3">
      <c r="A461"/>
      <c r="B461" s="263" t="s">
        <v>31</v>
      </c>
      <c r="C461" s="263"/>
      <c r="D461" s="263"/>
      <c r="E461" s="263"/>
      <c r="F461"/>
      <c r="G461"/>
      <c r="H461"/>
      <c r="I461"/>
      <c r="J461"/>
    </row>
    <row r="462" spans="1:10" ht="16.5" thickBot="1" x14ac:dyDescent="0.3">
      <c r="A462"/>
      <c r="B462" s="30" t="s">
        <v>6</v>
      </c>
      <c r="C462" s="66" t="s">
        <v>0</v>
      </c>
      <c r="D462" s="67" t="s">
        <v>7</v>
      </c>
      <c r="E462" s="68" t="s">
        <v>16</v>
      </c>
      <c r="F462"/>
      <c r="G462"/>
      <c r="H462"/>
      <c r="I462"/>
      <c r="J462"/>
    </row>
    <row r="463" spans="1:10" ht="15" customHeight="1" x14ac:dyDescent="0.25">
      <c r="A463"/>
      <c r="B463" s="236">
        <v>45777</v>
      </c>
      <c r="C463" s="237" t="s">
        <v>332</v>
      </c>
      <c r="D463" s="238" t="s">
        <v>22</v>
      </c>
      <c r="E463" s="239">
        <v>72046.5</v>
      </c>
      <c r="F463"/>
      <c r="G463"/>
      <c r="H463"/>
      <c r="I463"/>
      <c r="J463"/>
    </row>
    <row r="464" spans="1:10" ht="29.25" customHeight="1" x14ac:dyDescent="0.25">
      <c r="A464"/>
      <c r="B464" s="236">
        <v>45777</v>
      </c>
      <c r="C464" s="237" t="s">
        <v>333</v>
      </c>
      <c r="D464" s="238" t="s">
        <v>19</v>
      </c>
      <c r="E464" s="239">
        <v>1758</v>
      </c>
      <c r="F464"/>
      <c r="G464"/>
      <c r="H464"/>
      <c r="I464"/>
      <c r="J464"/>
    </row>
    <row r="465" spans="1:10" ht="29.25" customHeight="1" thickBot="1" x14ac:dyDescent="0.3">
      <c r="A465"/>
      <c r="B465" s="303" t="s">
        <v>32</v>
      </c>
      <c r="C465" s="303"/>
      <c r="D465" s="303"/>
      <c r="E465" s="92">
        <f>SUM(E463:E464)</f>
        <v>73804.5</v>
      </c>
      <c r="F465"/>
      <c r="G465"/>
      <c r="H465"/>
      <c r="I465"/>
      <c r="J465"/>
    </row>
    <row r="466" spans="1:10" ht="16.5" thickTop="1" x14ac:dyDescent="0.25">
      <c r="A466"/>
      <c r="B466" s="93"/>
      <c r="C466" s="93"/>
      <c r="D466" s="93"/>
      <c r="E466" s="94"/>
      <c r="F466"/>
      <c r="G466"/>
      <c r="H466"/>
      <c r="I466"/>
      <c r="J466"/>
    </row>
    <row r="467" spans="1:10" ht="15" customHeight="1" x14ac:dyDescent="0.25">
      <c r="A467"/>
      <c r="B467" s="93"/>
      <c r="C467" s="93"/>
      <c r="D467" s="93"/>
      <c r="E467" s="94"/>
      <c r="F467"/>
      <c r="G467"/>
      <c r="H467"/>
      <c r="I467"/>
      <c r="J467"/>
    </row>
    <row r="468" spans="1:10" ht="15" customHeight="1" thickBot="1" x14ac:dyDescent="0.3">
      <c r="A468"/>
      <c r="B468" s="263" t="s">
        <v>29</v>
      </c>
      <c r="C468" s="263"/>
      <c r="D468" s="263"/>
      <c r="E468" s="263"/>
      <c r="F468"/>
      <c r="G468"/>
      <c r="H468"/>
      <c r="I468"/>
      <c r="J468"/>
    </row>
    <row r="469" spans="1:10" ht="16.5" thickBot="1" x14ac:dyDescent="0.3">
      <c r="A469"/>
      <c r="B469" s="95" t="s">
        <v>57</v>
      </c>
      <c r="C469" s="96" t="s">
        <v>6</v>
      </c>
      <c r="D469" s="96" t="s">
        <v>58</v>
      </c>
      <c r="E469" s="97" t="s">
        <v>8</v>
      </c>
      <c r="F469" s="98" t="s">
        <v>1</v>
      </c>
      <c r="G469"/>
      <c r="H469"/>
      <c r="I469"/>
      <c r="J469"/>
    </row>
    <row r="470" spans="1:10" ht="15" customHeight="1" x14ac:dyDescent="0.25">
      <c r="A470"/>
      <c r="B470" s="26"/>
      <c r="C470" s="27"/>
      <c r="D470" s="28"/>
      <c r="E470" s="99"/>
      <c r="F470" s="29"/>
      <c r="G470"/>
      <c r="H470"/>
      <c r="I470"/>
      <c r="J470"/>
    </row>
    <row r="471" spans="1:10" ht="16.5" thickBot="1" x14ac:dyDescent="0.3">
      <c r="A471"/>
      <c r="B471" s="303" t="s">
        <v>32</v>
      </c>
      <c r="C471" s="303"/>
      <c r="D471" s="303"/>
      <c r="E471" s="303"/>
      <c r="F471" s="100">
        <f>SUM(F470:F470)</f>
        <v>0</v>
      </c>
      <c r="G471"/>
      <c r="H471"/>
      <c r="I471"/>
      <c r="J471"/>
    </row>
    <row r="472" spans="1:10" ht="15" customHeight="1" thickTop="1" x14ac:dyDescent="0.25">
      <c r="A472"/>
      <c r="B472" s="93"/>
      <c r="C472" s="93"/>
      <c r="D472" s="93"/>
      <c r="E472" s="94"/>
      <c r="F472"/>
      <c r="G472"/>
      <c r="H472"/>
      <c r="I472"/>
      <c r="J472"/>
    </row>
    <row r="473" spans="1:10" ht="15" customHeight="1" x14ac:dyDescent="0.25">
      <c r="A473"/>
      <c r="B473" s="93"/>
      <c r="C473" s="93"/>
      <c r="D473" s="93"/>
      <c r="E473" s="94"/>
      <c r="F473"/>
      <c r="G473"/>
      <c r="H473"/>
      <c r="I473"/>
      <c r="J473"/>
    </row>
    <row r="474" spans="1:10" ht="15.75" x14ac:dyDescent="0.25">
      <c r="A474"/>
      <c r="B474" s="263" t="s">
        <v>30</v>
      </c>
      <c r="C474" s="263"/>
      <c r="D474" s="263"/>
      <c r="E474" s="263"/>
      <c r="F474"/>
      <c r="G474"/>
      <c r="H474"/>
      <c r="I474"/>
      <c r="J474"/>
    </row>
    <row r="475" spans="1:10" ht="15" customHeight="1" x14ac:dyDescent="0.25">
      <c r="A475"/>
      <c r="B475" s="305" t="s">
        <v>27</v>
      </c>
      <c r="C475" s="305"/>
      <c r="D475" s="305"/>
      <c r="E475" s="305"/>
      <c r="F475"/>
      <c r="G475"/>
      <c r="H475"/>
      <c r="I475"/>
      <c r="J475"/>
    </row>
    <row r="476" spans="1:10" x14ac:dyDescent="0.25">
      <c r="A476"/>
      <c r="B476" s="305" t="s">
        <v>59</v>
      </c>
      <c r="C476" s="305"/>
      <c r="D476" s="305"/>
      <c r="E476" s="305"/>
      <c r="F476"/>
      <c r="G476"/>
      <c r="H476"/>
      <c r="I476"/>
      <c r="J476"/>
    </row>
    <row r="477" spans="1:10" x14ac:dyDescent="0.25">
      <c r="A477"/>
      <c r="B477" s="306" t="s">
        <v>60</v>
      </c>
      <c r="C477" s="306"/>
      <c r="D477" s="306"/>
      <c r="E477" s="306"/>
      <c r="F477"/>
      <c r="G477"/>
      <c r="H477"/>
      <c r="I477"/>
      <c r="J477"/>
    </row>
    <row r="478" spans="1:10" x14ac:dyDescent="0.25">
      <c r="A478"/>
      <c r="B478" s="101"/>
      <c r="C478" s="101"/>
      <c r="D478" s="101"/>
      <c r="E478" s="101"/>
      <c r="F478"/>
      <c r="G478"/>
      <c r="H478"/>
      <c r="I478"/>
      <c r="J478"/>
    </row>
    <row r="479" spans="1:10" ht="15" customHeight="1" x14ac:dyDescent="0.25">
      <c r="A479"/>
      <c r="B479" s="102" t="s">
        <v>6</v>
      </c>
      <c r="C479" s="102" t="s">
        <v>0</v>
      </c>
      <c r="D479" s="102" t="s">
        <v>61</v>
      </c>
      <c r="E479" s="102" t="s">
        <v>62</v>
      </c>
      <c r="F479"/>
      <c r="G479"/>
      <c r="H479"/>
      <c r="I479"/>
      <c r="J479"/>
    </row>
    <row r="480" spans="1:10" x14ac:dyDescent="0.25">
      <c r="A480"/>
      <c r="B480" s="103"/>
      <c r="C480" s="104"/>
      <c r="D480" s="14"/>
      <c r="E480" s="16"/>
      <c r="F480"/>
      <c r="G480"/>
      <c r="H480"/>
      <c r="I480"/>
      <c r="J480"/>
    </row>
    <row r="481" spans="1:10" x14ac:dyDescent="0.25">
      <c r="A481"/>
      <c r="B481" s="307" t="s">
        <v>28</v>
      </c>
      <c r="C481" s="308"/>
      <c r="D481" s="309"/>
      <c r="E481" s="105">
        <f>SUM(E480:E480)</f>
        <v>0</v>
      </c>
      <c r="F481"/>
      <c r="G481"/>
      <c r="H481"/>
      <c r="I481"/>
      <c r="J481"/>
    </row>
    <row r="482" spans="1:10" ht="15" customHeight="1" x14ac:dyDescent="0.25">
      <c r="A482"/>
      <c r="B482" s="93"/>
      <c r="C482" s="93"/>
      <c r="D482" s="93"/>
      <c r="E482" s="94"/>
      <c r="F482"/>
      <c r="G482"/>
      <c r="H482"/>
      <c r="I482"/>
      <c r="J482"/>
    </row>
    <row r="483" spans="1:10" ht="15" customHeight="1" x14ac:dyDescent="0.25">
      <c r="A483"/>
      <c r="B483" s="93"/>
      <c r="C483" s="93"/>
      <c r="D483" s="93"/>
      <c r="E483" s="94"/>
      <c r="F483"/>
      <c r="G483"/>
      <c r="H483"/>
      <c r="I483"/>
      <c r="J483"/>
    </row>
    <row r="484" spans="1:10" ht="15" customHeight="1" thickBot="1" x14ac:dyDescent="0.3">
      <c r="A484"/>
      <c r="B484" s="93"/>
      <c r="C484" s="93"/>
      <c r="D484" s="93"/>
      <c r="E484" s="94"/>
      <c r="F484"/>
      <c r="G484"/>
      <c r="H484"/>
      <c r="I484"/>
      <c r="J484"/>
    </row>
    <row r="485" spans="1:10" ht="15" customHeight="1" thickBot="1" x14ac:dyDescent="0.3">
      <c r="A485"/>
      <c r="B485" s="264" t="s">
        <v>63</v>
      </c>
      <c r="C485" s="265"/>
      <c r="D485" s="265"/>
      <c r="E485" s="266">
        <f>E375+E387+E458+E465+F471</f>
        <v>113652726.75999999</v>
      </c>
      <c r="F485" s="267"/>
      <c r="G485"/>
      <c r="H485"/>
      <c r="I485"/>
      <c r="J485"/>
    </row>
    <row r="486" spans="1:10" x14ac:dyDescent="0.25">
      <c r="A486"/>
      <c r="B486"/>
      <c r="C486"/>
      <c r="D486"/>
      <c r="E486"/>
      <c r="F486"/>
      <c r="G486"/>
    </row>
    <row r="487" spans="1:10" x14ac:dyDescent="0.25">
      <c r="A487"/>
      <c r="B487"/>
      <c r="C487"/>
      <c r="D487"/>
      <c r="E487"/>
      <c r="F487"/>
      <c r="G487"/>
    </row>
    <row r="488" spans="1:10" x14ac:dyDescent="0.25">
      <c r="A488"/>
      <c r="B488"/>
      <c r="C488"/>
      <c r="D488"/>
      <c r="E488"/>
      <c r="F488"/>
      <c r="G488"/>
    </row>
    <row r="489" spans="1:10" x14ac:dyDescent="0.25">
      <c r="A489"/>
      <c r="B489"/>
      <c r="C489"/>
      <c r="D489"/>
      <c r="E489"/>
      <c r="F489"/>
      <c r="G489"/>
    </row>
    <row r="490" spans="1:10" x14ac:dyDescent="0.25">
      <c r="A490"/>
      <c r="B490"/>
      <c r="C490"/>
      <c r="D490"/>
      <c r="E490"/>
      <c r="F490"/>
      <c r="G490"/>
    </row>
    <row r="491" spans="1:10" x14ac:dyDescent="0.25">
      <c r="A491"/>
      <c r="B491"/>
      <c r="C491"/>
      <c r="D491"/>
      <c r="E491"/>
      <c r="F491"/>
      <c r="G491"/>
    </row>
    <row r="492" spans="1:10" x14ac:dyDescent="0.25">
      <c r="A492"/>
      <c r="B492"/>
      <c r="C492"/>
      <c r="D492"/>
      <c r="E492"/>
      <c r="F492"/>
      <c r="G492"/>
    </row>
    <row r="493" spans="1:10" ht="27" customHeight="1" x14ac:dyDescent="0.25">
      <c r="A493"/>
      <c r="B493"/>
      <c r="C493"/>
      <c r="D493"/>
      <c r="E493"/>
      <c r="F493"/>
      <c r="G493"/>
    </row>
    <row r="494" spans="1:10" x14ac:dyDescent="0.25">
      <c r="A494"/>
      <c r="B494"/>
      <c r="C494"/>
      <c r="D494"/>
      <c r="E494"/>
      <c r="F494"/>
      <c r="G494"/>
    </row>
    <row r="495" spans="1:10" x14ac:dyDescent="0.25">
      <c r="A495"/>
      <c r="B495"/>
      <c r="C495"/>
      <c r="D495"/>
      <c r="E495"/>
      <c r="F495"/>
      <c r="G495"/>
    </row>
    <row r="496" spans="1:10" x14ac:dyDescent="0.25">
      <c r="A496"/>
      <c r="B496"/>
      <c r="C496"/>
      <c r="D496"/>
      <c r="E496"/>
      <c r="F496"/>
      <c r="G496"/>
    </row>
    <row r="497" spans="1:10" ht="15.75" customHeight="1" x14ac:dyDescent="0.25">
      <c r="A497"/>
      <c r="B497"/>
      <c r="C497"/>
      <c r="D497"/>
      <c r="E497"/>
      <c r="F497"/>
      <c r="G497"/>
      <c r="H497"/>
      <c r="I497"/>
      <c r="J497"/>
    </row>
    <row r="498" spans="1:10" ht="18.75" x14ac:dyDescent="0.3">
      <c r="A498" s="123" t="s">
        <v>72</v>
      </c>
      <c r="B498" s="123" t="s">
        <v>45</v>
      </c>
      <c r="C498" s="123" t="s">
        <v>46</v>
      </c>
      <c r="D498" s="123" t="s">
        <v>47</v>
      </c>
      <c r="E498" s="123" t="s">
        <v>73</v>
      </c>
      <c r="F498" s="123" t="s">
        <v>48</v>
      </c>
      <c r="G498"/>
      <c r="H498"/>
      <c r="I498"/>
      <c r="J498"/>
    </row>
    <row r="499" spans="1:10" x14ac:dyDescent="0.25">
      <c r="A499" s="46">
        <v>266882</v>
      </c>
      <c r="B499" s="241">
        <v>45661</v>
      </c>
      <c r="C499" s="242" t="s">
        <v>338</v>
      </c>
      <c r="D499" s="243" t="s">
        <v>38</v>
      </c>
      <c r="E499" s="243" t="s">
        <v>76</v>
      </c>
      <c r="F499" s="244" t="s">
        <v>388</v>
      </c>
      <c r="G499" s="240"/>
      <c r="H499" s="240"/>
      <c r="I499" s="240"/>
      <c r="J499" s="240"/>
    </row>
    <row r="500" spans="1:10" ht="15.75" customHeight="1" x14ac:dyDescent="0.25">
      <c r="A500" s="46">
        <v>266883</v>
      </c>
      <c r="B500" s="241">
        <v>45661</v>
      </c>
      <c r="C500" s="242" t="s">
        <v>339</v>
      </c>
      <c r="D500" s="243" t="s">
        <v>38</v>
      </c>
      <c r="E500" s="243" t="s">
        <v>76</v>
      </c>
      <c r="F500" s="244" t="s">
        <v>389</v>
      </c>
      <c r="G500" s="240"/>
      <c r="H500" s="240"/>
      <c r="I500" s="240"/>
      <c r="J500" s="240"/>
    </row>
    <row r="501" spans="1:10" ht="15.75" customHeight="1" x14ac:dyDescent="0.25">
      <c r="A501" s="46">
        <v>266884</v>
      </c>
      <c r="B501" s="241">
        <v>45692</v>
      </c>
      <c r="C501" s="242" t="s">
        <v>340</v>
      </c>
      <c r="D501" s="243" t="s">
        <v>50</v>
      </c>
      <c r="E501" s="243" t="s">
        <v>76</v>
      </c>
      <c r="F501" s="244" t="s">
        <v>390</v>
      </c>
      <c r="G501" s="240"/>
      <c r="H501" s="240"/>
      <c r="I501" s="240"/>
      <c r="J501" s="240"/>
    </row>
    <row r="502" spans="1:10" x14ac:dyDescent="0.25">
      <c r="A502" s="46">
        <v>266885</v>
      </c>
      <c r="B502" s="241">
        <v>45751</v>
      </c>
      <c r="C502" s="242" t="s">
        <v>341</v>
      </c>
      <c r="D502" s="243" t="s">
        <v>50</v>
      </c>
      <c r="E502" s="243" t="s">
        <v>76</v>
      </c>
      <c r="F502" s="244">
        <v>0</v>
      </c>
      <c r="G502" s="240"/>
      <c r="H502" s="240"/>
      <c r="I502" s="240"/>
      <c r="J502" s="240"/>
    </row>
    <row r="503" spans="1:10" ht="15.75" customHeight="1" x14ac:dyDescent="0.25">
      <c r="A503" s="46">
        <v>266886</v>
      </c>
      <c r="B503" s="241">
        <v>45904</v>
      </c>
      <c r="C503" s="242" t="s">
        <v>342</v>
      </c>
      <c r="D503" s="243" t="s">
        <v>38</v>
      </c>
      <c r="E503" s="243" t="s">
        <v>76</v>
      </c>
      <c r="F503" s="244" t="s">
        <v>391</v>
      </c>
      <c r="G503" s="240"/>
      <c r="H503" s="240"/>
      <c r="I503" s="240"/>
      <c r="J503" s="240"/>
    </row>
    <row r="504" spans="1:10" ht="15.75" customHeight="1" x14ac:dyDescent="0.25">
      <c r="A504" s="46">
        <v>266887</v>
      </c>
      <c r="B504" s="241">
        <v>45904</v>
      </c>
      <c r="C504" s="242" t="s">
        <v>343</v>
      </c>
      <c r="D504" s="243" t="s">
        <v>50</v>
      </c>
      <c r="E504" s="243" t="s">
        <v>76</v>
      </c>
      <c r="F504" s="244" t="s">
        <v>392</v>
      </c>
      <c r="G504" s="240"/>
      <c r="H504" s="240"/>
      <c r="I504" s="240"/>
      <c r="J504" s="240"/>
    </row>
    <row r="505" spans="1:10" ht="15.75" customHeight="1" x14ac:dyDescent="0.25">
      <c r="A505" s="46">
        <v>266888</v>
      </c>
      <c r="B505" s="243" t="s">
        <v>334</v>
      </c>
      <c r="C505" s="242" t="s">
        <v>344</v>
      </c>
      <c r="D505" s="243" t="s">
        <v>38</v>
      </c>
      <c r="E505" s="243" t="s">
        <v>76</v>
      </c>
      <c r="F505" s="244" t="s">
        <v>393</v>
      </c>
      <c r="G505" s="240"/>
      <c r="H505" s="240"/>
      <c r="I505" s="240"/>
      <c r="J505" s="240"/>
    </row>
    <row r="506" spans="1:10" ht="15.75" customHeight="1" x14ac:dyDescent="0.25">
      <c r="A506" s="46">
        <v>266889</v>
      </c>
      <c r="B506" s="243" t="s">
        <v>335</v>
      </c>
      <c r="C506" s="242" t="s">
        <v>345</v>
      </c>
      <c r="D506" s="243" t="s">
        <v>50</v>
      </c>
      <c r="E506" s="243" t="s">
        <v>76</v>
      </c>
      <c r="F506" s="244" t="s">
        <v>394</v>
      </c>
      <c r="G506" s="240"/>
      <c r="H506" s="240"/>
      <c r="I506" s="240"/>
      <c r="J506" s="240"/>
    </row>
    <row r="507" spans="1:10" ht="15.75" customHeight="1" x14ac:dyDescent="0.25">
      <c r="A507" s="46">
        <v>266890</v>
      </c>
      <c r="B507" s="243" t="s">
        <v>335</v>
      </c>
      <c r="C507" s="242" t="s">
        <v>346</v>
      </c>
      <c r="D507" s="243" t="s">
        <v>50</v>
      </c>
      <c r="E507" s="243" t="s">
        <v>76</v>
      </c>
      <c r="F507" s="244" t="s">
        <v>395</v>
      </c>
      <c r="G507" s="240"/>
      <c r="H507" s="240"/>
      <c r="I507" s="240"/>
      <c r="J507" s="240"/>
    </row>
    <row r="508" spans="1:10" ht="15.75" customHeight="1" x14ac:dyDescent="0.25">
      <c r="A508" s="46">
        <v>266891</v>
      </c>
      <c r="B508" s="243" t="s">
        <v>335</v>
      </c>
      <c r="C508" s="242" t="s">
        <v>49</v>
      </c>
      <c r="D508" s="243" t="s">
        <v>51</v>
      </c>
      <c r="E508" s="243" t="s">
        <v>76</v>
      </c>
      <c r="F508" s="244" t="s">
        <v>396</v>
      </c>
      <c r="G508" s="240"/>
      <c r="H508" s="240"/>
      <c r="I508" s="240"/>
      <c r="J508" s="240"/>
    </row>
    <row r="509" spans="1:10" ht="15.75" customHeight="1" x14ac:dyDescent="0.25">
      <c r="A509" s="46">
        <v>266892</v>
      </c>
      <c r="B509" s="243" t="s">
        <v>335</v>
      </c>
      <c r="C509" s="242" t="s">
        <v>74</v>
      </c>
      <c r="D509" s="243" t="s">
        <v>51</v>
      </c>
      <c r="E509" s="243" t="s">
        <v>76</v>
      </c>
      <c r="F509" s="244" t="s">
        <v>397</v>
      </c>
      <c r="G509" s="240"/>
      <c r="H509" s="240"/>
      <c r="I509" s="240"/>
      <c r="J509" s="240"/>
    </row>
    <row r="510" spans="1:10" ht="15.75" customHeight="1" x14ac:dyDescent="0.25">
      <c r="A510" s="46">
        <v>266893</v>
      </c>
      <c r="B510" s="243" t="s">
        <v>335</v>
      </c>
      <c r="C510" s="242" t="s">
        <v>347</v>
      </c>
      <c r="D510" s="243" t="s">
        <v>75</v>
      </c>
      <c r="E510" s="243" t="s">
        <v>76</v>
      </c>
      <c r="F510" s="244" t="s">
        <v>398</v>
      </c>
      <c r="G510" s="240"/>
      <c r="H510" s="240"/>
      <c r="I510" s="240"/>
      <c r="J510" s="240"/>
    </row>
    <row r="511" spans="1:10" ht="15.75" customHeight="1" x14ac:dyDescent="0.25">
      <c r="A511" s="46">
        <v>266894</v>
      </c>
      <c r="B511" s="243" t="s">
        <v>335</v>
      </c>
      <c r="C511" s="242" t="s">
        <v>348</v>
      </c>
      <c r="D511" s="243" t="s">
        <v>75</v>
      </c>
      <c r="E511" s="243" t="s">
        <v>76</v>
      </c>
      <c r="F511" s="244" t="s">
        <v>399</v>
      </c>
      <c r="G511" s="240"/>
      <c r="H511" s="240"/>
      <c r="I511" s="240"/>
      <c r="J511" s="240"/>
    </row>
    <row r="512" spans="1:10" ht="15.75" customHeight="1" x14ac:dyDescent="0.25">
      <c r="A512" s="46">
        <v>266895</v>
      </c>
      <c r="B512" s="243" t="s">
        <v>335</v>
      </c>
      <c r="C512" s="242" t="s">
        <v>349</v>
      </c>
      <c r="D512" s="243" t="s">
        <v>38</v>
      </c>
      <c r="E512" s="243" t="s">
        <v>76</v>
      </c>
      <c r="F512" s="244" t="s">
        <v>400</v>
      </c>
      <c r="G512" s="240"/>
      <c r="H512" s="240"/>
      <c r="I512" s="240"/>
      <c r="J512" s="240"/>
    </row>
    <row r="513" spans="1:10" ht="15.75" customHeight="1" x14ac:dyDescent="0.25">
      <c r="A513" s="46">
        <v>266896</v>
      </c>
      <c r="B513" s="243" t="s">
        <v>335</v>
      </c>
      <c r="C513" s="242" t="s">
        <v>350</v>
      </c>
      <c r="D513" s="243" t="s">
        <v>38</v>
      </c>
      <c r="E513" s="243" t="s">
        <v>76</v>
      </c>
      <c r="F513" s="244" t="s">
        <v>400</v>
      </c>
      <c r="G513" s="240"/>
      <c r="H513" s="240"/>
      <c r="I513" s="240"/>
      <c r="J513" s="240"/>
    </row>
    <row r="514" spans="1:10" ht="15.75" customHeight="1" x14ac:dyDescent="0.25">
      <c r="A514" s="46">
        <v>266897</v>
      </c>
      <c r="B514" s="243" t="s">
        <v>335</v>
      </c>
      <c r="C514" s="242" t="s">
        <v>351</v>
      </c>
      <c r="D514" s="243" t="s">
        <v>38</v>
      </c>
      <c r="E514" s="243" t="s">
        <v>76</v>
      </c>
      <c r="F514" s="244" t="s">
        <v>400</v>
      </c>
      <c r="G514" s="240"/>
      <c r="H514" s="240"/>
      <c r="I514" s="240"/>
      <c r="J514" s="240"/>
    </row>
    <row r="515" spans="1:10" ht="15.75" customHeight="1" x14ac:dyDescent="0.25">
      <c r="A515" s="46">
        <v>266898</v>
      </c>
      <c r="B515" s="243" t="s">
        <v>335</v>
      </c>
      <c r="C515" s="242" t="s">
        <v>352</v>
      </c>
      <c r="D515" s="243" t="s">
        <v>38</v>
      </c>
      <c r="E515" s="243" t="s">
        <v>76</v>
      </c>
      <c r="F515" s="244" t="s">
        <v>401</v>
      </c>
      <c r="G515" s="240"/>
      <c r="H515" s="240"/>
      <c r="I515" s="240"/>
      <c r="J515" s="240"/>
    </row>
    <row r="516" spans="1:10" x14ac:dyDescent="0.25">
      <c r="A516" s="46">
        <v>266899</v>
      </c>
      <c r="B516" s="243" t="s">
        <v>335</v>
      </c>
      <c r="C516" s="242" t="s">
        <v>353</v>
      </c>
      <c r="D516" s="243" t="s">
        <v>38</v>
      </c>
      <c r="E516" s="243" t="s">
        <v>76</v>
      </c>
      <c r="F516" s="244" t="s">
        <v>402</v>
      </c>
      <c r="G516" s="240"/>
      <c r="H516" s="240"/>
      <c r="I516" s="240"/>
      <c r="J516" s="240"/>
    </row>
    <row r="517" spans="1:10" ht="15.75" customHeight="1" x14ac:dyDescent="0.25">
      <c r="A517" s="46">
        <v>266900</v>
      </c>
      <c r="B517" s="243" t="s">
        <v>335</v>
      </c>
      <c r="C517" s="242" t="s">
        <v>354</v>
      </c>
      <c r="D517" s="243" t="s">
        <v>38</v>
      </c>
      <c r="E517" s="243" t="s">
        <v>76</v>
      </c>
      <c r="F517" s="244" t="s">
        <v>403</v>
      </c>
      <c r="G517" s="240"/>
      <c r="H517" s="240"/>
      <c r="I517" s="240"/>
      <c r="J517" s="240"/>
    </row>
    <row r="518" spans="1:10" ht="15.75" customHeight="1" x14ac:dyDescent="0.25">
      <c r="A518" s="46">
        <v>266901</v>
      </c>
      <c r="B518" s="243" t="s">
        <v>335</v>
      </c>
      <c r="C518" s="242" t="s">
        <v>355</v>
      </c>
      <c r="D518" s="243" t="s">
        <v>38</v>
      </c>
      <c r="E518" s="243" t="s">
        <v>76</v>
      </c>
      <c r="F518" s="244" t="s">
        <v>404</v>
      </c>
      <c r="G518" s="240"/>
      <c r="H518" s="240"/>
      <c r="I518" s="240"/>
      <c r="J518" s="240"/>
    </row>
    <row r="519" spans="1:10" ht="15.75" customHeight="1" x14ac:dyDescent="0.25">
      <c r="A519" s="46">
        <v>266902</v>
      </c>
      <c r="B519" s="243" t="s">
        <v>335</v>
      </c>
      <c r="C519" s="242" t="s">
        <v>356</v>
      </c>
      <c r="D519" s="243" t="s">
        <v>38</v>
      </c>
      <c r="E519" s="243" t="s">
        <v>76</v>
      </c>
      <c r="F519" s="244" t="s">
        <v>405</v>
      </c>
      <c r="G519" s="240"/>
      <c r="H519" s="240"/>
      <c r="I519" s="240"/>
      <c r="J519" s="240"/>
    </row>
    <row r="520" spans="1:10" ht="15.75" customHeight="1" x14ac:dyDescent="0.25">
      <c r="A520" s="46">
        <v>266903</v>
      </c>
      <c r="B520" s="243" t="s">
        <v>335</v>
      </c>
      <c r="C520" s="242" t="s">
        <v>357</v>
      </c>
      <c r="D520" s="243" t="s">
        <v>38</v>
      </c>
      <c r="E520" s="243" t="s">
        <v>76</v>
      </c>
      <c r="F520" s="244" t="s">
        <v>406</v>
      </c>
      <c r="G520" s="240"/>
      <c r="H520" s="240"/>
      <c r="I520" s="240"/>
      <c r="J520" s="240"/>
    </row>
    <row r="521" spans="1:10" ht="15.75" customHeight="1" x14ac:dyDescent="0.25">
      <c r="A521" s="46">
        <v>266904</v>
      </c>
      <c r="B521" s="243" t="s">
        <v>335</v>
      </c>
      <c r="C521" s="242" t="s">
        <v>358</v>
      </c>
      <c r="D521" s="243" t="s">
        <v>38</v>
      </c>
      <c r="E521" s="243" t="s">
        <v>76</v>
      </c>
      <c r="F521" s="244" t="s">
        <v>407</v>
      </c>
      <c r="G521" s="240"/>
      <c r="H521" s="240"/>
      <c r="I521" s="240"/>
      <c r="J521" s="240"/>
    </row>
    <row r="522" spans="1:10" ht="15.75" customHeight="1" x14ac:dyDescent="0.25">
      <c r="A522" s="46">
        <v>266905</v>
      </c>
      <c r="B522" s="243" t="s">
        <v>335</v>
      </c>
      <c r="C522" s="242" t="s">
        <v>359</v>
      </c>
      <c r="D522" s="243" t="s">
        <v>38</v>
      </c>
      <c r="E522" s="243" t="s">
        <v>76</v>
      </c>
      <c r="F522" s="244" t="s">
        <v>408</v>
      </c>
      <c r="G522" s="240"/>
      <c r="H522" s="240"/>
      <c r="I522" s="240"/>
      <c r="J522" s="240"/>
    </row>
    <row r="523" spans="1:10" ht="15.75" customHeight="1" x14ac:dyDescent="0.25">
      <c r="A523" s="46">
        <v>266906</v>
      </c>
      <c r="B523" s="243" t="s">
        <v>335</v>
      </c>
      <c r="C523" s="242" t="s">
        <v>360</v>
      </c>
      <c r="D523" s="243" t="s">
        <v>38</v>
      </c>
      <c r="E523" s="243" t="s">
        <v>76</v>
      </c>
      <c r="F523" s="244" t="s">
        <v>409</v>
      </c>
      <c r="G523" s="240"/>
      <c r="H523" s="240"/>
      <c r="I523" s="240"/>
      <c r="J523" s="240"/>
    </row>
    <row r="524" spans="1:10" ht="15.75" customHeight="1" x14ac:dyDescent="0.25">
      <c r="A524" s="46">
        <v>266907</v>
      </c>
      <c r="B524" s="243" t="s">
        <v>335</v>
      </c>
      <c r="C524" s="242" t="s">
        <v>361</v>
      </c>
      <c r="D524" s="243" t="s">
        <v>38</v>
      </c>
      <c r="E524" s="243" t="s">
        <v>76</v>
      </c>
      <c r="F524" s="244" t="s">
        <v>410</v>
      </c>
      <c r="G524" s="240"/>
      <c r="H524" s="240"/>
      <c r="I524" s="240"/>
      <c r="J524" s="240"/>
    </row>
    <row r="525" spans="1:10" ht="15.75" customHeight="1" x14ac:dyDescent="0.25">
      <c r="A525" s="46">
        <v>266908</v>
      </c>
      <c r="B525" s="243" t="s">
        <v>335</v>
      </c>
      <c r="C525" s="242" t="s">
        <v>362</v>
      </c>
      <c r="D525" s="243" t="s">
        <v>38</v>
      </c>
      <c r="E525" s="243" t="s">
        <v>76</v>
      </c>
      <c r="F525" s="244" t="s">
        <v>411</v>
      </c>
      <c r="G525" s="240"/>
      <c r="H525" s="240"/>
      <c r="I525" s="240"/>
      <c r="J525" s="240"/>
    </row>
    <row r="526" spans="1:10" x14ac:dyDescent="0.25">
      <c r="A526" s="46">
        <v>266909</v>
      </c>
      <c r="B526" s="243" t="s">
        <v>335</v>
      </c>
      <c r="C526" s="242" t="s">
        <v>363</v>
      </c>
      <c r="D526" s="243" t="s">
        <v>38</v>
      </c>
      <c r="E526" s="243" t="s">
        <v>76</v>
      </c>
      <c r="F526" s="244" t="s">
        <v>412</v>
      </c>
      <c r="G526" s="240"/>
      <c r="H526" s="240"/>
      <c r="I526" s="240"/>
      <c r="J526" s="240"/>
    </row>
    <row r="527" spans="1:10" ht="15.75" customHeight="1" x14ac:dyDescent="0.25">
      <c r="A527" s="46">
        <v>266910</v>
      </c>
      <c r="B527" s="243" t="s">
        <v>335</v>
      </c>
      <c r="C527" s="242" t="s">
        <v>364</v>
      </c>
      <c r="D527" s="243" t="s">
        <v>38</v>
      </c>
      <c r="E527" s="243" t="s">
        <v>76</v>
      </c>
      <c r="F527" s="244" t="s">
        <v>413</v>
      </c>
      <c r="G527" s="240"/>
      <c r="H527" s="240"/>
      <c r="I527" s="240"/>
      <c r="J527" s="240"/>
    </row>
    <row r="528" spans="1:10" ht="15.75" customHeight="1" x14ac:dyDescent="0.25">
      <c r="A528" s="46">
        <v>266911</v>
      </c>
      <c r="B528" s="243" t="s">
        <v>335</v>
      </c>
      <c r="C528" s="242" t="s">
        <v>365</v>
      </c>
      <c r="D528" s="243" t="s">
        <v>38</v>
      </c>
      <c r="E528" s="243" t="s">
        <v>76</v>
      </c>
      <c r="F528" s="244" t="s">
        <v>414</v>
      </c>
      <c r="G528" s="240"/>
      <c r="H528" s="240"/>
      <c r="I528" s="240"/>
      <c r="J528" s="240"/>
    </row>
    <row r="529" spans="1:10" ht="15.75" customHeight="1" x14ac:dyDescent="0.25">
      <c r="A529" s="46">
        <v>266912</v>
      </c>
      <c r="B529" s="243" t="s">
        <v>335</v>
      </c>
      <c r="C529" s="242" t="s">
        <v>366</v>
      </c>
      <c r="D529" s="243" t="s">
        <v>38</v>
      </c>
      <c r="E529" s="243" t="s">
        <v>76</v>
      </c>
      <c r="F529" s="244" t="s">
        <v>415</v>
      </c>
      <c r="G529" s="240"/>
      <c r="H529" s="240"/>
      <c r="I529" s="240"/>
      <c r="J529" s="240"/>
    </row>
    <row r="530" spans="1:10" ht="15.75" customHeight="1" x14ac:dyDescent="0.25">
      <c r="A530" s="46">
        <v>266913</v>
      </c>
      <c r="B530" s="243" t="s">
        <v>336</v>
      </c>
      <c r="C530" s="242" t="s">
        <v>367</v>
      </c>
      <c r="D530" s="243" t="s">
        <v>38</v>
      </c>
      <c r="E530" s="243" t="s">
        <v>76</v>
      </c>
      <c r="F530" s="244" t="s">
        <v>416</v>
      </c>
      <c r="G530" s="240"/>
      <c r="H530" s="240"/>
      <c r="I530" s="240"/>
      <c r="J530" s="240"/>
    </row>
    <row r="531" spans="1:10" ht="15" customHeight="1" x14ac:dyDescent="0.25">
      <c r="A531" s="46">
        <v>266914</v>
      </c>
      <c r="B531" s="243" t="s">
        <v>336</v>
      </c>
      <c r="C531" s="242" t="s">
        <v>368</v>
      </c>
      <c r="D531" s="243" t="s">
        <v>38</v>
      </c>
      <c r="E531" s="243" t="s">
        <v>76</v>
      </c>
      <c r="F531" s="244" t="s">
        <v>417</v>
      </c>
      <c r="G531" s="240"/>
      <c r="H531" s="240"/>
      <c r="I531" s="240"/>
      <c r="J531" s="240"/>
    </row>
    <row r="532" spans="1:10" x14ac:dyDescent="0.25">
      <c r="A532" s="46">
        <v>266915</v>
      </c>
      <c r="B532" s="243" t="s">
        <v>336</v>
      </c>
      <c r="C532" s="242" t="s">
        <v>369</v>
      </c>
      <c r="D532" s="243" t="s">
        <v>38</v>
      </c>
      <c r="E532" s="243" t="s">
        <v>76</v>
      </c>
      <c r="F532" s="244" t="s">
        <v>418</v>
      </c>
      <c r="G532" s="240"/>
      <c r="H532" s="240"/>
      <c r="I532" s="240"/>
      <c r="J532" s="240"/>
    </row>
    <row r="533" spans="1:10" ht="15" customHeight="1" x14ac:dyDescent="0.25">
      <c r="A533" s="46">
        <v>266916</v>
      </c>
      <c r="B533" s="243" t="s">
        <v>336</v>
      </c>
      <c r="C533" s="242" t="s">
        <v>370</v>
      </c>
      <c r="D533" s="243" t="s">
        <v>38</v>
      </c>
      <c r="E533" s="243" t="s">
        <v>76</v>
      </c>
      <c r="F533" s="244" t="s">
        <v>419</v>
      </c>
      <c r="G533" s="240"/>
      <c r="H533" s="240"/>
      <c r="I533" s="240"/>
      <c r="J533" s="240"/>
    </row>
    <row r="534" spans="1:10" ht="15" customHeight="1" x14ac:dyDescent="0.25">
      <c r="A534" s="46">
        <v>266917</v>
      </c>
      <c r="B534" s="243" t="s">
        <v>336</v>
      </c>
      <c r="C534" s="242" t="s">
        <v>371</v>
      </c>
      <c r="D534" s="243" t="s">
        <v>38</v>
      </c>
      <c r="E534" s="243" t="s">
        <v>76</v>
      </c>
      <c r="F534" s="244" t="s">
        <v>420</v>
      </c>
      <c r="G534" s="240"/>
      <c r="H534" s="240"/>
      <c r="I534" s="240"/>
      <c r="J534" s="240"/>
    </row>
    <row r="535" spans="1:10" ht="15" customHeight="1" x14ac:dyDescent="0.25">
      <c r="A535" s="46">
        <v>266918</v>
      </c>
      <c r="B535" s="243" t="s">
        <v>336</v>
      </c>
      <c r="C535" s="242" t="s">
        <v>372</v>
      </c>
      <c r="D535" s="243" t="s">
        <v>38</v>
      </c>
      <c r="E535" s="243" t="s">
        <v>76</v>
      </c>
      <c r="F535" s="244" t="s">
        <v>421</v>
      </c>
      <c r="G535" s="240"/>
      <c r="H535" s="240"/>
      <c r="I535" s="240"/>
      <c r="J535" s="240"/>
    </row>
    <row r="536" spans="1:10" x14ac:dyDescent="0.25">
      <c r="A536" s="46">
        <v>266919</v>
      </c>
      <c r="B536" s="243" t="s">
        <v>336</v>
      </c>
      <c r="C536" s="242" t="s">
        <v>341</v>
      </c>
      <c r="D536" s="243" t="s">
        <v>38</v>
      </c>
      <c r="E536" s="243" t="s">
        <v>76</v>
      </c>
      <c r="F536" s="244">
        <v>0</v>
      </c>
      <c r="G536" s="240"/>
      <c r="H536" s="240"/>
      <c r="I536" s="240"/>
      <c r="J536" s="240"/>
    </row>
    <row r="537" spans="1:10" x14ac:dyDescent="0.25">
      <c r="A537" s="46">
        <v>266920</v>
      </c>
      <c r="B537" s="243" t="s">
        <v>336</v>
      </c>
      <c r="C537" s="242" t="s">
        <v>373</v>
      </c>
      <c r="D537" s="243" t="s">
        <v>38</v>
      </c>
      <c r="E537" s="243" t="s">
        <v>76</v>
      </c>
      <c r="F537" s="244" t="s">
        <v>422</v>
      </c>
      <c r="G537" s="240"/>
      <c r="H537" s="240"/>
      <c r="I537" s="240"/>
      <c r="J537" s="240"/>
    </row>
    <row r="538" spans="1:10" x14ac:dyDescent="0.25">
      <c r="A538" s="46">
        <v>266921</v>
      </c>
      <c r="B538" s="243" t="s">
        <v>336</v>
      </c>
      <c r="C538" s="242" t="s">
        <v>374</v>
      </c>
      <c r="D538" s="243" t="s">
        <v>38</v>
      </c>
      <c r="E538" s="243" t="s">
        <v>76</v>
      </c>
      <c r="F538" s="244" t="s">
        <v>423</v>
      </c>
      <c r="G538" s="240"/>
      <c r="H538" s="240"/>
      <c r="I538" s="240"/>
      <c r="J538" s="240"/>
    </row>
    <row r="539" spans="1:10" x14ac:dyDescent="0.25">
      <c r="A539" s="46">
        <v>266922</v>
      </c>
      <c r="B539" s="243" t="s">
        <v>336</v>
      </c>
      <c r="C539" s="242" t="s">
        <v>375</v>
      </c>
      <c r="D539" s="243" t="s">
        <v>38</v>
      </c>
      <c r="E539" s="243" t="s">
        <v>76</v>
      </c>
      <c r="F539" s="244" t="s">
        <v>424</v>
      </c>
      <c r="G539" s="240"/>
      <c r="H539" s="240"/>
      <c r="I539" s="240"/>
      <c r="J539" s="240"/>
    </row>
    <row r="540" spans="1:10" x14ac:dyDescent="0.25">
      <c r="A540" s="46">
        <v>266923</v>
      </c>
      <c r="B540" s="243" t="s">
        <v>336</v>
      </c>
      <c r="C540" s="242" t="s">
        <v>376</v>
      </c>
      <c r="D540" s="243" t="s">
        <v>38</v>
      </c>
      <c r="E540" s="243" t="s">
        <v>76</v>
      </c>
      <c r="F540" s="244" t="s">
        <v>425</v>
      </c>
      <c r="G540" s="240"/>
      <c r="H540" s="240"/>
      <c r="I540" s="240"/>
      <c r="J540" s="240"/>
    </row>
    <row r="541" spans="1:10" x14ac:dyDescent="0.25">
      <c r="A541" s="46">
        <v>266924</v>
      </c>
      <c r="B541" s="243" t="s">
        <v>336</v>
      </c>
      <c r="C541" s="242" t="s">
        <v>377</v>
      </c>
      <c r="D541" s="243" t="s">
        <v>38</v>
      </c>
      <c r="E541" s="243" t="s">
        <v>76</v>
      </c>
      <c r="F541" s="244" t="s">
        <v>426</v>
      </c>
      <c r="G541" s="240"/>
      <c r="H541" s="240"/>
      <c r="I541" s="240"/>
      <c r="J541" s="240"/>
    </row>
    <row r="542" spans="1:10" x14ac:dyDescent="0.25">
      <c r="A542" s="46">
        <v>266925</v>
      </c>
      <c r="B542" s="243" t="s">
        <v>336</v>
      </c>
      <c r="C542" s="242" t="s">
        <v>378</v>
      </c>
      <c r="D542" s="243" t="s">
        <v>38</v>
      </c>
      <c r="E542" s="243" t="s">
        <v>76</v>
      </c>
      <c r="F542" s="244" t="s">
        <v>422</v>
      </c>
      <c r="G542" s="240"/>
      <c r="H542" s="240"/>
      <c r="I542" s="240"/>
      <c r="J542" s="240"/>
    </row>
    <row r="543" spans="1:10" x14ac:dyDescent="0.25">
      <c r="A543" s="46">
        <v>266926</v>
      </c>
      <c r="B543" s="243" t="s">
        <v>336</v>
      </c>
      <c r="C543" s="242" t="s">
        <v>379</v>
      </c>
      <c r="D543" s="243" t="s">
        <v>38</v>
      </c>
      <c r="E543" s="243" t="s">
        <v>76</v>
      </c>
      <c r="F543" s="244" t="s">
        <v>427</v>
      </c>
      <c r="G543" s="240"/>
      <c r="H543" s="240"/>
      <c r="I543" s="240"/>
      <c r="J543" s="240"/>
    </row>
    <row r="544" spans="1:10" x14ac:dyDescent="0.25">
      <c r="A544" s="46">
        <v>266927</v>
      </c>
      <c r="B544" s="243" t="s">
        <v>336</v>
      </c>
      <c r="C544" s="242" t="s">
        <v>380</v>
      </c>
      <c r="D544" s="243" t="s">
        <v>38</v>
      </c>
      <c r="E544" s="243" t="s">
        <v>76</v>
      </c>
      <c r="F544" s="244" t="s">
        <v>428</v>
      </c>
      <c r="G544" s="240"/>
      <c r="H544" s="240"/>
      <c r="I544" s="240"/>
      <c r="J544" s="240"/>
    </row>
    <row r="545" spans="1:12" x14ac:dyDescent="0.25">
      <c r="A545" s="46">
        <v>266928</v>
      </c>
      <c r="B545" s="243" t="s">
        <v>337</v>
      </c>
      <c r="C545" s="242" t="s">
        <v>381</v>
      </c>
      <c r="D545" s="243" t="s">
        <v>38</v>
      </c>
      <c r="E545" s="243" t="s">
        <v>76</v>
      </c>
      <c r="F545" s="244" t="s">
        <v>429</v>
      </c>
      <c r="G545" s="240"/>
      <c r="H545" s="240"/>
      <c r="I545" s="240"/>
      <c r="J545" s="240"/>
    </row>
    <row r="546" spans="1:12" x14ac:dyDescent="0.25">
      <c r="A546" s="46">
        <v>266929</v>
      </c>
      <c r="B546" s="243" t="s">
        <v>337</v>
      </c>
      <c r="C546" s="242" t="s">
        <v>382</v>
      </c>
      <c r="D546" s="243" t="s">
        <v>38</v>
      </c>
      <c r="E546" s="243" t="s">
        <v>76</v>
      </c>
      <c r="F546" s="244" t="s">
        <v>430</v>
      </c>
      <c r="G546" s="240"/>
      <c r="H546" s="240"/>
      <c r="I546" s="240"/>
      <c r="J546" s="240"/>
    </row>
    <row r="547" spans="1:12" x14ac:dyDescent="0.25">
      <c r="A547" s="46">
        <v>266930</v>
      </c>
      <c r="B547" s="243" t="s">
        <v>337</v>
      </c>
      <c r="C547" s="242" t="s">
        <v>383</v>
      </c>
      <c r="D547" s="243" t="s">
        <v>38</v>
      </c>
      <c r="E547" s="243" t="s">
        <v>76</v>
      </c>
      <c r="F547" s="244" t="s">
        <v>431</v>
      </c>
      <c r="G547" s="240"/>
      <c r="H547" s="240"/>
      <c r="I547" s="240"/>
      <c r="J547" s="240"/>
    </row>
    <row r="548" spans="1:12" x14ac:dyDescent="0.25">
      <c r="A548" s="46">
        <v>266931</v>
      </c>
      <c r="B548" s="243" t="s">
        <v>337</v>
      </c>
      <c r="C548" s="242" t="s">
        <v>384</v>
      </c>
      <c r="D548" s="243" t="s">
        <v>38</v>
      </c>
      <c r="E548" s="243" t="s">
        <v>76</v>
      </c>
      <c r="F548" s="244" t="s">
        <v>432</v>
      </c>
      <c r="G548" s="240"/>
      <c r="H548" s="240"/>
      <c r="I548" s="240"/>
      <c r="J548" s="240"/>
    </row>
    <row r="549" spans="1:12" x14ac:dyDescent="0.25">
      <c r="A549" s="46">
        <v>266932</v>
      </c>
      <c r="B549" s="243" t="s">
        <v>337</v>
      </c>
      <c r="C549" s="242" t="s">
        <v>385</v>
      </c>
      <c r="D549" s="243" t="s">
        <v>75</v>
      </c>
      <c r="E549" s="243" t="s">
        <v>76</v>
      </c>
      <c r="F549" s="244" t="s">
        <v>398</v>
      </c>
      <c r="G549" s="240"/>
      <c r="H549" s="240"/>
      <c r="I549" s="240"/>
      <c r="J549" s="240"/>
    </row>
    <row r="550" spans="1:12" x14ac:dyDescent="0.25">
      <c r="A550" s="46">
        <v>266933</v>
      </c>
      <c r="B550" s="243" t="s">
        <v>337</v>
      </c>
      <c r="C550" s="242" t="s">
        <v>386</v>
      </c>
      <c r="D550" s="243" t="s">
        <v>75</v>
      </c>
      <c r="E550" s="243" t="s">
        <v>76</v>
      </c>
      <c r="F550" s="244" t="s">
        <v>399</v>
      </c>
      <c r="G550" s="240"/>
      <c r="H550" s="240"/>
      <c r="I550" s="240"/>
      <c r="J550" s="240"/>
    </row>
    <row r="551" spans="1:12" x14ac:dyDescent="0.25">
      <c r="A551" s="46">
        <v>266934</v>
      </c>
      <c r="B551" s="243" t="s">
        <v>337</v>
      </c>
      <c r="C551" s="242" t="s">
        <v>387</v>
      </c>
      <c r="D551" s="243" t="s">
        <v>75</v>
      </c>
      <c r="E551" s="243" t="s">
        <v>76</v>
      </c>
      <c r="F551" s="244" t="s">
        <v>398</v>
      </c>
      <c r="G551" s="240"/>
      <c r="H551" s="240"/>
      <c r="I551" s="240"/>
      <c r="J551" s="240"/>
    </row>
    <row r="552" spans="1:12" x14ac:dyDescent="0.25">
      <c r="A552" s="46">
        <v>266935</v>
      </c>
      <c r="B552" s="243" t="s">
        <v>337</v>
      </c>
      <c r="C552" s="46" t="s">
        <v>433</v>
      </c>
      <c r="D552" s="243" t="s">
        <v>434</v>
      </c>
      <c r="E552" s="243" t="s">
        <v>76</v>
      </c>
      <c r="F552" s="245" t="s">
        <v>435</v>
      </c>
      <c r="G552"/>
      <c r="H552"/>
      <c r="I552"/>
      <c r="J552"/>
    </row>
    <row r="553" spans="1:12" x14ac:dyDescent="0.25">
      <c r="A553" s="304" t="s">
        <v>436</v>
      </c>
      <c r="B553" s="304"/>
      <c r="C553" s="304"/>
      <c r="D553" s="304"/>
      <c r="E553" s="304"/>
      <c r="F553" s="246" t="s">
        <v>437</v>
      </c>
      <c r="G553"/>
      <c r="H553"/>
      <c r="I553"/>
      <c r="J553"/>
      <c r="K553"/>
      <c r="L553"/>
    </row>
  </sheetData>
  <mergeCells count="49">
    <mergeCell ref="A553:E553"/>
    <mergeCell ref="B468:E468"/>
    <mergeCell ref="B471:E471"/>
    <mergeCell ref="B476:E476"/>
    <mergeCell ref="B477:E477"/>
    <mergeCell ref="B481:D481"/>
    <mergeCell ref="B475:E475"/>
    <mergeCell ref="B153:D153"/>
    <mergeCell ref="B156:D156"/>
    <mergeCell ref="D139:D143"/>
    <mergeCell ref="B146:E146"/>
    <mergeCell ref="B147:E147"/>
    <mergeCell ref="B148:E148"/>
    <mergeCell ref="B149:E149"/>
    <mergeCell ref="B86:E86"/>
    <mergeCell ref="B124:D124"/>
    <mergeCell ref="B126:E126"/>
    <mergeCell ref="D128:D129"/>
    <mergeCell ref="B136:E136"/>
    <mergeCell ref="B133:E133"/>
    <mergeCell ref="B134:E134"/>
    <mergeCell ref="B135:E135"/>
    <mergeCell ref="B68:C68"/>
    <mergeCell ref="C71:D71"/>
    <mergeCell ref="A63:F63"/>
    <mergeCell ref="B64:F64"/>
    <mergeCell ref="D66:D67"/>
    <mergeCell ref="E66:E67"/>
    <mergeCell ref="B50:C50"/>
    <mergeCell ref="B53:F53"/>
    <mergeCell ref="B57:C57"/>
    <mergeCell ref="B59:F59"/>
    <mergeCell ref="B62:C62"/>
    <mergeCell ref="B19:C19"/>
    <mergeCell ref="B22:F22"/>
    <mergeCell ref="B12:F12"/>
    <mergeCell ref="B35:C35"/>
    <mergeCell ref="B38:F38"/>
    <mergeCell ref="B171:E171"/>
    <mergeCell ref="B377:E377"/>
    <mergeCell ref="D379:D386"/>
    <mergeCell ref="B474:E474"/>
    <mergeCell ref="B485:D485"/>
    <mergeCell ref="E485:F485"/>
    <mergeCell ref="B390:E390"/>
    <mergeCell ref="D392:D457"/>
    <mergeCell ref="B458:D458"/>
    <mergeCell ref="B461:E461"/>
    <mergeCell ref="B465:D465"/>
  </mergeCells>
  <pageMargins left="0.23622047244094491" right="0.23622047244094491" top="0.74803149606299213" bottom="0.74803149606299213" header="0.31496062992125984" footer="0.31496062992125984"/>
  <pageSetup scale="47" fitToHeight="0" orientation="portrait" r:id="rId1"/>
  <rowBreaks count="4" manualBreakCount="4">
    <brk id="74" max="7" man="1"/>
    <brk id="159" max="7" man="1"/>
    <brk id="416" max="7" man="1"/>
    <brk id="487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7BB5-0917-4929-BE8F-672DE1945ECC}">
  <dimension ref="C1:T85"/>
  <sheetViews>
    <sheetView tabSelected="1" view="pageBreakPreview" topLeftCell="C1" zoomScale="60" zoomScaleNormal="70" workbookViewId="0">
      <selection activeCell="G28" sqref="G28"/>
    </sheetView>
  </sheetViews>
  <sheetFormatPr baseColWidth="10" defaultColWidth="11.42578125" defaultRowHeight="21" x14ac:dyDescent="0.35"/>
  <cols>
    <col min="1" max="2" width="0" hidden="1" customWidth="1"/>
    <col min="3" max="3" width="64.140625" style="247" customWidth="1"/>
    <col min="4" max="4" width="33.7109375" style="310" bestFit="1" customWidth="1"/>
    <col min="5" max="5" width="35.42578125" style="35" bestFit="1" customWidth="1"/>
    <col min="6" max="6" width="20.140625" style="35" bestFit="1" customWidth="1"/>
    <col min="7" max="7" width="23.7109375" style="35" bestFit="1" customWidth="1"/>
    <col min="8" max="9" width="20.5703125" style="35" bestFit="1" customWidth="1"/>
    <col min="10" max="10" width="15.7109375" style="252" customWidth="1"/>
    <col min="11" max="11" width="15" style="35" customWidth="1"/>
    <col min="12" max="12" width="15.5703125" style="35" customWidth="1"/>
    <col min="13" max="13" width="14.42578125" style="35" customWidth="1"/>
    <col min="14" max="14" width="14.5703125" style="35" customWidth="1"/>
    <col min="15" max="15" width="13.28515625" style="35" customWidth="1"/>
    <col min="16" max="17" width="14.42578125" style="248" bestFit="1" customWidth="1"/>
    <col min="18" max="18" width="21.140625" style="248" bestFit="1" customWidth="1"/>
    <col min="19" max="19" width="0.5703125" style="248" customWidth="1"/>
    <col min="20" max="20" width="12.5703125" bestFit="1" customWidth="1"/>
  </cols>
  <sheetData>
    <row r="1" spans="3:20" ht="28.5" customHeight="1" x14ac:dyDescent="0.25">
      <c r="C1" s="358" t="s">
        <v>534</v>
      </c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6"/>
    </row>
    <row r="2" spans="3:20" ht="21.75" customHeight="1" x14ac:dyDescent="0.25">
      <c r="C2" s="352" t="s">
        <v>533</v>
      </c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0"/>
    </row>
    <row r="3" spans="3:20" ht="15" customHeight="1" x14ac:dyDescent="0.25">
      <c r="C3" s="355">
        <v>2025</v>
      </c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3"/>
    </row>
    <row r="4" spans="3:20" ht="27" customHeight="1" x14ac:dyDescent="0.25">
      <c r="C4" s="352" t="s">
        <v>517</v>
      </c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0"/>
    </row>
    <row r="5" spans="3:20" ht="21.75" customHeight="1" x14ac:dyDescent="0.25">
      <c r="C5" s="351" t="s">
        <v>516</v>
      </c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  <c r="S5" s="350"/>
    </row>
    <row r="6" spans="3:20" ht="24" customHeight="1" x14ac:dyDescent="0.35"/>
    <row r="7" spans="3:20" s="249" customFormat="1" ht="25.5" customHeight="1" x14ac:dyDescent="0.25">
      <c r="C7" s="343" t="s">
        <v>532</v>
      </c>
      <c r="D7" s="349" t="s">
        <v>531</v>
      </c>
      <c r="E7" s="348" t="s">
        <v>530</v>
      </c>
      <c r="F7" s="347" t="s">
        <v>529</v>
      </c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5"/>
      <c r="S7" s="344"/>
    </row>
    <row r="8" spans="3:20" s="249" customFormat="1" x14ac:dyDescent="0.35">
      <c r="C8" s="343"/>
      <c r="D8" s="342"/>
      <c r="E8" s="341"/>
      <c r="F8" s="339" t="s">
        <v>514</v>
      </c>
      <c r="G8" s="339" t="s">
        <v>528</v>
      </c>
      <c r="H8" s="339" t="s">
        <v>513</v>
      </c>
      <c r="I8" s="339" t="s">
        <v>512</v>
      </c>
      <c r="J8" s="340" t="s">
        <v>511</v>
      </c>
      <c r="K8" s="339" t="s">
        <v>510</v>
      </c>
      <c r="L8" s="338" t="s">
        <v>509</v>
      </c>
      <c r="M8" s="339" t="s">
        <v>527</v>
      </c>
      <c r="N8" s="339" t="s">
        <v>508</v>
      </c>
      <c r="O8" s="339" t="s">
        <v>526</v>
      </c>
      <c r="P8" s="339" t="s">
        <v>525</v>
      </c>
      <c r="Q8" s="338" t="s">
        <v>507</v>
      </c>
      <c r="R8" s="337" t="s">
        <v>515</v>
      </c>
      <c r="S8" s="336"/>
    </row>
    <row r="9" spans="3:20" s="35" customFormat="1" x14ac:dyDescent="0.35">
      <c r="C9" s="329" t="s">
        <v>506</v>
      </c>
      <c r="D9" s="335"/>
      <c r="E9" s="334"/>
      <c r="F9" s="334"/>
      <c r="G9" s="334"/>
      <c r="H9" s="334"/>
      <c r="I9" s="334"/>
      <c r="J9" s="330"/>
      <c r="K9" s="334"/>
      <c r="L9" s="334"/>
      <c r="M9" s="334"/>
      <c r="N9" s="334"/>
      <c r="O9" s="334"/>
      <c r="P9" s="334"/>
      <c r="Q9" s="334"/>
      <c r="R9" s="333"/>
      <c r="S9" s="333"/>
    </row>
    <row r="10" spans="3:20" ht="15.75" x14ac:dyDescent="0.25">
      <c r="C10" s="327" t="s">
        <v>505</v>
      </c>
      <c r="D10" s="256">
        <f>D11+D12+D13+D14+D15</f>
        <v>1085623963</v>
      </c>
      <c r="E10" s="256">
        <f>E11+E12+E13+E14+E15</f>
        <v>1085623963</v>
      </c>
      <c r="F10" s="255">
        <f>SUM(F11:F15)</f>
        <v>87973391.060000002</v>
      </c>
      <c r="G10" s="332">
        <f>SUM(G11:G15)</f>
        <v>82889668.75999999</v>
      </c>
      <c r="H10" s="255">
        <f>SUM(H11:H15)</f>
        <v>83409224.299999982</v>
      </c>
      <c r="I10" s="255">
        <f>SUM(I11:I15)</f>
        <v>135464762.95000002</v>
      </c>
      <c r="J10" s="255">
        <f>SUM(J11:J15)</f>
        <v>0</v>
      </c>
      <c r="K10" s="255">
        <f>SUM(K11:K15)</f>
        <v>0</v>
      </c>
      <c r="L10" s="255">
        <f>SUM(L11:L15)</f>
        <v>0</v>
      </c>
      <c r="M10" s="255">
        <f>SUM(M11:M15)</f>
        <v>0</v>
      </c>
      <c r="N10" s="255">
        <f>SUM(N11:N15)</f>
        <v>0</v>
      </c>
      <c r="O10" s="330">
        <f>SUM(O11:O15)</f>
        <v>0</v>
      </c>
      <c r="P10" s="330">
        <f>SUM(P11:P15)</f>
        <v>0</v>
      </c>
      <c r="Q10" s="330">
        <f>SUM(Q11:Q15)</f>
        <v>0</v>
      </c>
      <c r="R10" s="255">
        <f>SUM(F10:Q10)</f>
        <v>389737047.06999999</v>
      </c>
      <c r="S10" s="255"/>
      <c r="T10" s="319"/>
    </row>
    <row r="11" spans="3:20" ht="22.5" customHeight="1" x14ac:dyDescent="0.25">
      <c r="C11" s="325" t="s">
        <v>504</v>
      </c>
      <c r="D11" s="257">
        <v>786905910</v>
      </c>
      <c r="E11" s="257">
        <v>789905910</v>
      </c>
      <c r="F11" s="257">
        <v>71214348.599999994</v>
      </c>
      <c r="G11" s="254">
        <v>65670879.719999999</v>
      </c>
      <c r="H11" s="254">
        <v>65542482.259999998</v>
      </c>
      <c r="I11" s="251">
        <v>67965762.290000007</v>
      </c>
      <c r="J11" s="254"/>
      <c r="K11" s="254"/>
      <c r="L11" s="254"/>
      <c r="M11" s="254"/>
      <c r="N11" s="254"/>
      <c r="O11" s="254"/>
      <c r="P11" s="254"/>
      <c r="Q11" s="254"/>
      <c r="R11" s="254">
        <f>SUM(F11:Q11)</f>
        <v>270393472.87</v>
      </c>
      <c r="S11" s="254"/>
      <c r="T11" s="319"/>
    </row>
    <row r="12" spans="3:20" ht="22.5" customHeight="1" x14ac:dyDescent="0.25">
      <c r="C12" s="325" t="s">
        <v>503</v>
      </c>
      <c r="D12" s="257">
        <v>91045705</v>
      </c>
      <c r="E12" s="257">
        <v>87045705</v>
      </c>
      <c r="F12" s="257">
        <v>3000000</v>
      </c>
      <c r="G12" s="254">
        <v>3120000</v>
      </c>
      <c r="H12" s="254">
        <v>3060000</v>
      </c>
      <c r="I12" s="251">
        <v>53010171.439999998</v>
      </c>
      <c r="J12" s="254"/>
      <c r="K12" s="254"/>
      <c r="L12" s="254"/>
      <c r="M12" s="254"/>
      <c r="N12" s="254"/>
      <c r="O12" s="254"/>
      <c r="P12" s="254"/>
      <c r="Q12" s="254"/>
      <c r="R12" s="254">
        <f>SUM(F12:Q12)</f>
        <v>62190171.439999998</v>
      </c>
      <c r="S12" s="254"/>
      <c r="T12" s="319"/>
    </row>
    <row r="13" spans="3:20" ht="22.5" customHeight="1" x14ac:dyDescent="0.25">
      <c r="C13" s="325" t="s">
        <v>502</v>
      </c>
      <c r="D13" s="257">
        <v>33600</v>
      </c>
      <c r="E13" s="257">
        <v>1033600</v>
      </c>
      <c r="F13" s="257">
        <v>125000</v>
      </c>
      <c r="G13" s="254">
        <v>125000</v>
      </c>
      <c r="H13" s="254">
        <v>140000</v>
      </c>
      <c r="I13" s="251">
        <v>110000</v>
      </c>
      <c r="J13" s="254"/>
      <c r="K13" s="254"/>
      <c r="L13" s="254"/>
      <c r="M13" s="254"/>
      <c r="N13" s="254"/>
      <c r="O13" s="254"/>
      <c r="P13" s="254"/>
      <c r="Q13" s="254"/>
      <c r="R13" s="254">
        <f>SUM(F13:Q13)</f>
        <v>500000</v>
      </c>
      <c r="S13" s="254"/>
      <c r="T13" s="319"/>
    </row>
    <row r="14" spans="3:20" ht="22.5" customHeight="1" x14ac:dyDescent="0.25">
      <c r="C14" s="325" t="s">
        <v>501</v>
      </c>
      <c r="D14" s="257">
        <v>68671706</v>
      </c>
      <c r="E14" s="257">
        <v>68671706</v>
      </c>
      <c r="F14" s="257">
        <v>0</v>
      </c>
      <c r="G14" s="254">
        <v>10000</v>
      </c>
      <c r="H14" s="254">
        <v>0</v>
      </c>
      <c r="I14" s="251">
        <v>0</v>
      </c>
      <c r="J14" s="254"/>
      <c r="K14" s="254"/>
      <c r="L14" s="254"/>
      <c r="M14" s="254"/>
      <c r="N14" s="254"/>
      <c r="O14" s="254"/>
      <c r="P14" s="254"/>
      <c r="Q14" s="254"/>
      <c r="R14" s="254">
        <f>SUM(F14:Q14)</f>
        <v>10000</v>
      </c>
      <c r="S14" s="254"/>
      <c r="T14" s="319"/>
    </row>
    <row r="15" spans="3:20" ht="22.5" customHeight="1" x14ac:dyDescent="0.25">
      <c r="C15" s="325" t="s">
        <v>500</v>
      </c>
      <c r="D15" s="257">
        <v>138967042</v>
      </c>
      <c r="E15" s="257">
        <v>138967042</v>
      </c>
      <c r="F15" s="257">
        <v>13634042.460000001</v>
      </c>
      <c r="G15" s="254">
        <v>13963789.039999999</v>
      </c>
      <c r="H15" s="254">
        <v>14666742.039999999</v>
      </c>
      <c r="I15" s="251">
        <v>14378829.220000001</v>
      </c>
      <c r="J15" s="254"/>
      <c r="K15" s="254"/>
      <c r="L15" s="254"/>
      <c r="M15" s="254"/>
      <c r="N15" s="254"/>
      <c r="O15" s="254"/>
      <c r="P15" s="254"/>
      <c r="Q15" s="254"/>
      <c r="R15" s="254">
        <f>SUM(F15:Q15)</f>
        <v>56643402.759999998</v>
      </c>
      <c r="S15" s="254"/>
      <c r="T15" s="319"/>
    </row>
    <row r="16" spans="3:20" ht="19.5" customHeight="1" x14ac:dyDescent="0.25">
      <c r="C16" s="327" t="s">
        <v>499</v>
      </c>
      <c r="D16" s="256">
        <f>D17+D18+D19+D20+D21+D22+D23+D24+D25</f>
        <v>338882615</v>
      </c>
      <c r="E16" s="256">
        <f>E17+E18+E19+E20+E21+E22+E23+E24+E25</f>
        <v>338880615</v>
      </c>
      <c r="F16" s="256">
        <f>F17+F18+F19+F20+F21+F22+F23+F24+F25</f>
        <v>27223906.259999998</v>
      </c>
      <c r="G16" s="256">
        <f>G17+G18+G19+G20+G21+G22+G23+G24+G25</f>
        <v>18852683.43</v>
      </c>
      <c r="H16" s="255">
        <f>SUM(H17:H25)</f>
        <v>23331768.579999998</v>
      </c>
      <c r="I16" s="255">
        <f>SUM(I17:I25)</f>
        <v>15514904.66</v>
      </c>
      <c r="J16" s="255">
        <f>SUM(J17:J25)</f>
        <v>0</v>
      </c>
      <c r="K16" s="255">
        <f>SUM(K17:K25)</f>
        <v>0</v>
      </c>
      <c r="L16" s="255">
        <f>SUM(L17:L25)</f>
        <v>0</v>
      </c>
      <c r="M16" s="255">
        <f>SUM(M17:M25)</f>
        <v>0</v>
      </c>
      <c r="N16" s="255">
        <f>SUM(N17:N25)</f>
        <v>0</v>
      </c>
      <c r="O16" s="255">
        <f>SUM(O17:O25)</f>
        <v>0</v>
      </c>
      <c r="P16" s="255">
        <f>SUM(P17:P25)</f>
        <v>0</v>
      </c>
      <c r="Q16" s="330">
        <f>SUM(Q17:Q25)</f>
        <v>0</v>
      </c>
      <c r="R16" s="255">
        <f>SUM(F16:Q16)</f>
        <v>84923262.929999992</v>
      </c>
      <c r="S16" s="255"/>
      <c r="T16" s="319"/>
    </row>
    <row r="17" spans="3:20" ht="19.5" customHeight="1" x14ac:dyDescent="0.25">
      <c r="C17" s="325" t="s">
        <v>498</v>
      </c>
      <c r="D17" s="257">
        <v>31685784</v>
      </c>
      <c r="E17" s="257">
        <v>31685784</v>
      </c>
      <c r="F17" s="257">
        <v>1183860.3500000001</v>
      </c>
      <c r="G17" s="254">
        <v>4351394.3899999997</v>
      </c>
      <c r="H17" s="254">
        <v>1658625.78</v>
      </c>
      <c r="I17" s="251">
        <v>3998742.68</v>
      </c>
      <c r="J17" s="254"/>
      <c r="K17" s="254"/>
      <c r="L17" s="254"/>
      <c r="M17" s="254"/>
      <c r="N17" s="254"/>
      <c r="O17" s="254"/>
      <c r="P17" s="254"/>
      <c r="Q17" s="254"/>
      <c r="R17" s="254">
        <f>SUM(F17:Q17)</f>
        <v>11192623.200000001</v>
      </c>
      <c r="S17" s="254"/>
      <c r="T17" s="319"/>
    </row>
    <row r="18" spans="3:20" ht="17.25" customHeight="1" x14ac:dyDescent="0.25">
      <c r="C18" s="325" t="s">
        <v>497</v>
      </c>
      <c r="D18" s="257">
        <v>38955773</v>
      </c>
      <c r="E18" s="257">
        <v>38955773</v>
      </c>
      <c r="F18" s="257">
        <v>3793310.01</v>
      </c>
      <c r="G18" s="254">
        <v>4424467.04</v>
      </c>
      <c r="H18" s="254">
        <v>11374506.42</v>
      </c>
      <c r="I18" s="251">
        <v>307236.44</v>
      </c>
      <c r="J18" s="254"/>
      <c r="K18" s="254"/>
      <c r="L18" s="254"/>
      <c r="M18" s="254"/>
      <c r="N18" s="254"/>
      <c r="O18" s="254"/>
      <c r="P18" s="254"/>
      <c r="Q18" s="254"/>
      <c r="R18" s="254">
        <f>SUM(F18:Q18)</f>
        <v>19899519.91</v>
      </c>
      <c r="S18" s="254"/>
      <c r="T18" s="319"/>
    </row>
    <row r="19" spans="3:20" ht="24" customHeight="1" x14ac:dyDescent="0.25">
      <c r="C19" s="325" t="s">
        <v>496</v>
      </c>
      <c r="D19" s="257">
        <v>19374636</v>
      </c>
      <c r="E19" s="257">
        <v>19374636</v>
      </c>
      <c r="F19" s="257">
        <v>989933.8</v>
      </c>
      <c r="G19" s="254">
        <v>878037.65</v>
      </c>
      <c r="H19" s="254">
        <v>610968.6</v>
      </c>
      <c r="I19" s="251">
        <v>1690276.75</v>
      </c>
      <c r="J19" s="254"/>
      <c r="K19" s="254"/>
      <c r="L19" s="254"/>
      <c r="M19" s="254"/>
      <c r="N19" s="254"/>
      <c r="O19" s="254"/>
      <c r="P19" s="254"/>
      <c r="Q19" s="254"/>
      <c r="R19" s="254">
        <f>SUM(F19:Q19)</f>
        <v>4169216.8000000003</v>
      </c>
      <c r="S19" s="254"/>
      <c r="T19" s="319"/>
    </row>
    <row r="20" spans="3:20" ht="25.5" customHeight="1" x14ac:dyDescent="0.25">
      <c r="C20" s="325" t="s">
        <v>495</v>
      </c>
      <c r="D20" s="257">
        <v>3856648</v>
      </c>
      <c r="E20" s="257">
        <v>3849648</v>
      </c>
      <c r="F20" s="257">
        <v>85385</v>
      </c>
      <c r="G20" s="254">
        <v>63175</v>
      </c>
      <c r="H20" s="254">
        <v>85550</v>
      </c>
      <c r="I20" s="251">
        <v>100130</v>
      </c>
      <c r="J20" s="254"/>
      <c r="K20" s="254"/>
      <c r="L20" s="254"/>
      <c r="M20" s="254"/>
      <c r="N20" s="254"/>
      <c r="O20" s="254"/>
      <c r="P20" s="254"/>
      <c r="Q20" s="254"/>
      <c r="R20" s="254">
        <f>SUM(F20:Q20)</f>
        <v>334240</v>
      </c>
      <c r="S20" s="254"/>
      <c r="T20" s="319"/>
    </row>
    <row r="21" spans="3:20" ht="24" customHeight="1" x14ac:dyDescent="0.25">
      <c r="C21" s="325" t="s">
        <v>494</v>
      </c>
      <c r="D21" s="257">
        <v>37625811</v>
      </c>
      <c r="E21" s="257">
        <v>37625811</v>
      </c>
      <c r="F21" s="257">
        <v>3600</v>
      </c>
      <c r="G21" s="254">
        <v>464538.91</v>
      </c>
      <c r="H21" s="254">
        <v>527240</v>
      </c>
      <c r="I21" s="251">
        <v>318217.36</v>
      </c>
      <c r="J21" s="254"/>
      <c r="K21" s="254"/>
      <c r="L21" s="254"/>
      <c r="M21" s="254"/>
      <c r="N21" s="254"/>
      <c r="O21" s="254"/>
      <c r="P21" s="254"/>
      <c r="Q21" s="254"/>
      <c r="R21" s="254">
        <f>SUM(F21:Q21)</f>
        <v>1313596.27</v>
      </c>
      <c r="S21" s="254"/>
      <c r="T21" s="319"/>
    </row>
    <row r="22" spans="3:20" ht="19.5" customHeight="1" x14ac:dyDescent="0.25">
      <c r="C22" s="325" t="s">
        <v>493</v>
      </c>
      <c r="D22" s="257">
        <v>37564868</v>
      </c>
      <c r="E22" s="257">
        <v>37564868</v>
      </c>
      <c r="F22" s="257">
        <v>2338717.4</v>
      </c>
      <c r="G22" s="254">
        <v>2947036.2</v>
      </c>
      <c r="H22" s="254">
        <v>1861469.63</v>
      </c>
      <c r="I22" s="251">
        <v>1852164.58</v>
      </c>
      <c r="J22" s="254"/>
      <c r="K22" s="254"/>
      <c r="L22" s="254"/>
      <c r="M22" s="254"/>
      <c r="N22" s="254"/>
      <c r="O22" s="254"/>
      <c r="P22" s="254"/>
      <c r="Q22" s="254"/>
      <c r="R22" s="254">
        <f>SUM(F22:Q22)</f>
        <v>8999387.8099999987</v>
      </c>
      <c r="S22" s="254"/>
      <c r="T22" s="319"/>
    </row>
    <row r="23" spans="3:20" ht="35.25" customHeight="1" x14ac:dyDescent="0.25">
      <c r="C23" s="325" t="s">
        <v>492</v>
      </c>
      <c r="D23" s="257">
        <v>23954244</v>
      </c>
      <c r="E23" s="257">
        <v>27909244</v>
      </c>
      <c r="F23" s="257">
        <v>423350</v>
      </c>
      <c r="G23" s="254">
        <v>269247.21000000002</v>
      </c>
      <c r="H23" s="254">
        <v>588553.25</v>
      </c>
      <c r="I23" s="251">
        <v>478884.22</v>
      </c>
      <c r="J23" s="254"/>
      <c r="K23" s="254"/>
      <c r="L23" s="254"/>
      <c r="M23" s="254"/>
      <c r="N23" s="254"/>
      <c r="O23" s="254"/>
      <c r="P23" s="254"/>
      <c r="Q23" s="254"/>
      <c r="R23" s="254">
        <f>SUM(F23:Q23)</f>
        <v>1760034.68</v>
      </c>
      <c r="S23" s="254"/>
      <c r="T23" s="319"/>
    </row>
    <row r="24" spans="3:20" ht="30.75" customHeight="1" x14ac:dyDescent="0.25">
      <c r="C24" s="325" t="s">
        <v>491</v>
      </c>
      <c r="D24" s="257">
        <v>135553195</v>
      </c>
      <c r="E24" s="257">
        <v>131603195</v>
      </c>
      <c r="F24" s="252">
        <f>18376558.59-90200-36100</f>
        <v>18250258.59</v>
      </c>
      <c r="G24" s="254">
        <v>5443218.1299999999</v>
      </c>
      <c r="H24" s="254">
        <v>6502161.1100000003</v>
      </c>
      <c r="I24" s="251">
        <v>6752977.6299999999</v>
      </c>
      <c r="J24" s="254"/>
      <c r="K24" s="254"/>
      <c r="L24" s="254"/>
      <c r="M24" s="254"/>
      <c r="N24" s="254"/>
      <c r="O24" s="254"/>
      <c r="P24" s="254"/>
      <c r="Q24" s="254"/>
      <c r="R24" s="254">
        <f>SUM(F24:Q24)</f>
        <v>36948615.460000001</v>
      </c>
      <c r="S24" s="254"/>
      <c r="T24" s="319"/>
    </row>
    <row r="25" spans="3:20" ht="15.75" x14ac:dyDescent="0.25">
      <c r="C25" s="325" t="s">
        <v>490</v>
      </c>
      <c r="D25" s="257">
        <v>10311656</v>
      </c>
      <c r="E25" s="257">
        <v>10311656</v>
      </c>
      <c r="F25" s="257">
        <v>155491.10999999999</v>
      </c>
      <c r="G25" s="254">
        <v>11568.9</v>
      </c>
      <c r="H25" s="254">
        <v>122693.79</v>
      </c>
      <c r="I25" s="251">
        <v>16275</v>
      </c>
      <c r="J25" s="254"/>
      <c r="K25" s="254"/>
      <c r="L25" s="254"/>
      <c r="M25" s="254"/>
      <c r="N25" s="254"/>
      <c r="O25" s="254"/>
      <c r="P25" s="254"/>
      <c r="Q25" s="254"/>
      <c r="R25" s="254">
        <f>SUM(F25:Q25)</f>
        <v>306028.79999999999</v>
      </c>
      <c r="S25" s="254"/>
      <c r="T25" s="319"/>
    </row>
    <row r="26" spans="3:20" ht="15.75" x14ac:dyDescent="0.25">
      <c r="C26" s="327" t="s">
        <v>489</v>
      </c>
      <c r="D26" s="256">
        <f>D27+D28+D29+D30+D31+D32+D33+D34+D35</f>
        <v>49897015</v>
      </c>
      <c r="E26" s="256">
        <f>E27+E28+E29+E30+E31+E32+E33+E34+E35</f>
        <v>49899015</v>
      </c>
      <c r="F26" s="256">
        <f>F27+F28+F29+F30+F31+F32+F33+F34+F35</f>
        <v>2214884.96</v>
      </c>
      <c r="G26" s="256">
        <f>G27+G28+G29+G30+G31+G32+G33+G34+G35</f>
        <v>3335716.67</v>
      </c>
      <c r="H26" s="255">
        <f>SUM(H27:H35)</f>
        <v>1562887.9899999998</v>
      </c>
      <c r="I26" s="255">
        <f>SUM(I27:I35)</f>
        <v>1251453.78</v>
      </c>
      <c r="J26" s="255">
        <f>SUM(J27:J35)</f>
        <v>0</v>
      </c>
      <c r="K26" s="255">
        <f>SUM(K27:K35)</f>
        <v>0</v>
      </c>
      <c r="L26" s="255">
        <f>SUM(L27:L35)</f>
        <v>0</v>
      </c>
      <c r="M26" s="255">
        <f>SUM(M27:M35)</f>
        <v>0</v>
      </c>
      <c r="N26" s="255">
        <f>SUM(N27:N35)</f>
        <v>0</v>
      </c>
      <c r="O26" s="255">
        <f>SUM(O27:O35)</f>
        <v>0</v>
      </c>
      <c r="P26" s="255">
        <f>SUM(P27:P35)</f>
        <v>0</v>
      </c>
      <c r="Q26" s="330">
        <f>SUM(Q27:Q35)</f>
        <v>0</v>
      </c>
      <c r="R26" s="255">
        <f>SUM(F26:Q26)</f>
        <v>8364943.3999999994</v>
      </c>
      <c r="S26" s="255"/>
      <c r="T26" s="319"/>
    </row>
    <row r="27" spans="3:20" ht="15.75" x14ac:dyDescent="0.25">
      <c r="C27" s="325" t="s">
        <v>488</v>
      </c>
      <c r="D27" s="257">
        <v>1948399</v>
      </c>
      <c r="E27" s="257">
        <v>1948399</v>
      </c>
      <c r="F27" s="254">
        <v>173756.08</v>
      </c>
      <c r="G27" s="254">
        <v>137645.34</v>
      </c>
      <c r="H27" s="254">
        <v>499527.99</v>
      </c>
      <c r="I27" s="251">
        <v>101295.62</v>
      </c>
      <c r="J27" s="254"/>
      <c r="K27" s="254"/>
      <c r="L27" s="254"/>
      <c r="M27" s="254"/>
      <c r="N27" s="254"/>
      <c r="O27" s="254"/>
      <c r="P27" s="254"/>
      <c r="Q27" s="254"/>
      <c r="R27" s="254">
        <f>SUM(F27:Q27)</f>
        <v>912225.02999999991</v>
      </c>
      <c r="S27" s="254"/>
      <c r="T27" s="319"/>
    </row>
    <row r="28" spans="3:20" ht="15.75" x14ac:dyDescent="0.25">
      <c r="C28" s="325" t="s">
        <v>487</v>
      </c>
      <c r="D28" s="257">
        <v>4571948</v>
      </c>
      <c r="E28" s="257">
        <v>4451948</v>
      </c>
      <c r="F28" s="254">
        <v>1574655</v>
      </c>
      <c r="G28" s="254">
        <v>0</v>
      </c>
      <c r="H28" s="254">
        <v>461.38</v>
      </c>
      <c r="I28" s="251">
        <v>2832</v>
      </c>
      <c r="J28" s="254"/>
      <c r="K28" s="254"/>
      <c r="L28" s="254"/>
      <c r="M28" s="254"/>
      <c r="N28" s="254"/>
      <c r="O28" s="254"/>
      <c r="P28" s="254"/>
      <c r="Q28" s="254"/>
      <c r="R28" s="254">
        <f>SUM(F28:Q28)</f>
        <v>1577948.38</v>
      </c>
      <c r="S28" s="254"/>
      <c r="T28" s="319"/>
    </row>
    <row r="29" spans="3:20" ht="15.75" x14ac:dyDescent="0.25">
      <c r="C29" s="325" t="s">
        <v>486</v>
      </c>
      <c r="D29" s="257">
        <v>4438268</v>
      </c>
      <c r="E29" s="257">
        <v>4438268</v>
      </c>
      <c r="F29" s="254">
        <v>1875</v>
      </c>
      <c r="G29" s="254">
        <v>123551.13</v>
      </c>
      <c r="H29" s="254">
        <v>242548.32</v>
      </c>
      <c r="I29" s="251">
        <v>0</v>
      </c>
      <c r="J29" s="254"/>
      <c r="K29" s="254"/>
      <c r="L29" s="254"/>
      <c r="M29" s="254"/>
      <c r="N29" s="254"/>
      <c r="O29" s="254"/>
      <c r="P29"/>
      <c r="Q29" s="254"/>
      <c r="R29" s="254">
        <f>SUM(F29:Q29)</f>
        <v>367974.45</v>
      </c>
      <c r="S29" s="254"/>
      <c r="T29" s="319"/>
    </row>
    <row r="30" spans="3:20" ht="15.75" x14ac:dyDescent="0.25">
      <c r="C30" s="325" t="s">
        <v>485</v>
      </c>
      <c r="D30" s="257">
        <v>1098878</v>
      </c>
      <c r="E30" s="257">
        <v>1098878</v>
      </c>
      <c r="F30" s="254">
        <v>6741.17</v>
      </c>
      <c r="G30" s="254">
        <v>0</v>
      </c>
      <c r="H30" s="254">
        <v>0</v>
      </c>
      <c r="I30" s="251">
        <v>0</v>
      </c>
      <c r="J30" s="254"/>
      <c r="K30" s="254"/>
      <c r="L30" s="254"/>
      <c r="M30" s="254"/>
      <c r="N30" s="254"/>
      <c r="O30" s="254"/>
      <c r="P30" s="254"/>
      <c r="Q30" s="254"/>
      <c r="R30" s="254">
        <f>SUM(F30:Q30)</f>
        <v>6741.17</v>
      </c>
      <c r="S30" s="254"/>
      <c r="T30" s="319"/>
    </row>
    <row r="31" spans="3:20" ht="15.75" x14ac:dyDescent="0.25">
      <c r="C31" s="325" t="s">
        <v>484</v>
      </c>
      <c r="D31" s="257">
        <v>418615</v>
      </c>
      <c r="E31" s="257">
        <v>418615</v>
      </c>
      <c r="F31" s="254">
        <v>2110.6999999999998</v>
      </c>
      <c r="G31" s="254">
        <v>44740.87</v>
      </c>
      <c r="H31" s="254">
        <v>10155.18</v>
      </c>
      <c r="I31" s="251">
        <v>2405.02</v>
      </c>
      <c r="J31" s="254"/>
      <c r="K31" s="254"/>
      <c r="L31" s="254"/>
      <c r="M31" s="254"/>
      <c r="N31" s="254"/>
      <c r="O31" s="254"/>
      <c r="P31" s="254"/>
      <c r="Q31" s="254"/>
      <c r="R31" s="254">
        <f>SUM(F31:Q31)</f>
        <v>59411.77</v>
      </c>
      <c r="S31" s="254"/>
      <c r="T31" s="319"/>
    </row>
    <row r="32" spans="3:20" ht="31.5" x14ac:dyDescent="0.25">
      <c r="C32" s="325" t="s">
        <v>483</v>
      </c>
      <c r="D32" s="257">
        <v>2442037</v>
      </c>
      <c r="E32" s="257">
        <v>2442037</v>
      </c>
      <c r="F32" s="254">
        <v>53505</v>
      </c>
      <c r="G32" s="254">
        <v>510483.57</v>
      </c>
      <c r="H32" s="254">
        <v>13666.99</v>
      </c>
      <c r="I32" s="251">
        <v>30073.73</v>
      </c>
      <c r="J32" s="254"/>
      <c r="K32" s="254"/>
      <c r="L32" s="254"/>
      <c r="M32" s="254"/>
      <c r="N32" s="254"/>
      <c r="O32" s="254"/>
      <c r="P32"/>
      <c r="Q32" s="254"/>
      <c r="R32" s="254">
        <f>SUM(F32:Q32)</f>
        <v>607729.29</v>
      </c>
      <c r="S32" s="254"/>
      <c r="T32" s="319"/>
    </row>
    <row r="33" spans="3:20" ht="31.5" x14ac:dyDescent="0.25">
      <c r="C33" s="325" t="s">
        <v>482</v>
      </c>
      <c r="D33" s="257">
        <v>17221978</v>
      </c>
      <c r="E33" s="257">
        <v>17221978</v>
      </c>
      <c r="F33" s="254">
        <v>377409</v>
      </c>
      <c r="G33" s="254">
        <v>1194269.01</v>
      </c>
      <c r="H33" s="254">
        <v>502568.27</v>
      </c>
      <c r="I33" s="251">
        <v>919144</v>
      </c>
      <c r="J33" s="254"/>
      <c r="K33" s="254"/>
      <c r="L33" s="254"/>
      <c r="M33" s="254"/>
      <c r="N33" s="254"/>
      <c r="O33" s="254"/>
      <c r="P33" s="254"/>
      <c r="Q33" s="254"/>
      <c r="R33" s="254">
        <f>SUM(F33:Q33)</f>
        <v>2993390.2800000003</v>
      </c>
      <c r="S33" s="254"/>
      <c r="T33" s="319"/>
    </row>
    <row r="34" spans="3:20" ht="31.5" x14ac:dyDescent="0.25">
      <c r="C34" s="325" t="s">
        <v>481</v>
      </c>
      <c r="D34" s="257">
        <v>0</v>
      </c>
      <c r="E34" s="257">
        <v>0</v>
      </c>
      <c r="F34" s="254">
        <v>0</v>
      </c>
      <c r="G34" s="254">
        <v>0</v>
      </c>
      <c r="H34" s="254">
        <v>0</v>
      </c>
      <c r="I34" s="251">
        <v>0</v>
      </c>
      <c r="J34" s="254"/>
      <c r="K34" s="254">
        <v>0</v>
      </c>
      <c r="L34" s="254"/>
      <c r="M34" s="254"/>
      <c r="N34" s="254"/>
      <c r="O34" s="254"/>
      <c r="P34" s="254"/>
      <c r="Q34" s="254"/>
      <c r="R34" s="254">
        <f>SUM(F34:Q34)</f>
        <v>0</v>
      </c>
      <c r="S34" s="254"/>
      <c r="T34" s="319"/>
    </row>
    <row r="35" spans="3:20" ht="15.75" x14ac:dyDescent="0.25">
      <c r="C35" s="325" t="s">
        <v>480</v>
      </c>
      <c r="D35" s="257">
        <v>17756892</v>
      </c>
      <c r="E35" s="257">
        <v>17878892</v>
      </c>
      <c r="F35" s="254">
        <v>24833.01</v>
      </c>
      <c r="G35" s="254">
        <v>1325026.75</v>
      </c>
      <c r="H35" s="254">
        <v>293959.86</v>
      </c>
      <c r="I35" s="251">
        <v>195703.41</v>
      </c>
      <c r="J35" s="254"/>
      <c r="K35" s="254"/>
      <c r="L35" s="254"/>
      <c r="M35" s="254"/>
      <c r="N35" s="254"/>
      <c r="O35" s="254"/>
      <c r="P35" s="254"/>
      <c r="Q35" s="254"/>
      <c r="R35" s="254">
        <f>SUM(F35:Q35)</f>
        <v>1839523.03</v>
      </c>
      <c r="S35" s="254"/>
      <c r="T35" s="319"/>
    </row>
    <row r="36" spans="3:20" ht="15.75" x14ac:dyDescent="0.25">
      <c r="C36" s="327" t="s">
        <v>479</v>
      </c>
      <c r="D36" s="256">
        <f>D37+D43+D38+D44+D39</f>
        <v>13591457</v>
      </c>
      <c r="E36" s="256">
        <f>E37+E43+E38+E44+E39</f>
        <v>13591457</v>
      </c>
      <c r="F36" s="256">
        <f>F37+F43+F38+F44</f>
        <v>0</v>
      </c>
      <c r="G36" s="256">
        <f>G37+G43+G38+G44</f>
        <v>324994.11</v>
      </c>
      <c r="H36" s="255">
        <f>SUM(H37:H51)</f>
        <v>0</v>
      </c>
      <c r="I36" s="255">
        <f>SUM(I37:I51)</f>
        <v>167503.07999999999</v>
      </c>
      <c r="J36" s="255">
        <f>SUM(J37:J51)</f>
        <v>0</v>
      </c>
      <c r="K36" s="255">
        <f>SUM(K37:K51)</f>
        <v>0</v>
      </c>
      <c r="L36" s="255">
        <f>SUM(L37:L51)</f>
        <v>0</v>
      </c>
      <c r="M36" s="255">
        <f>SUM(M37:M51)</f>
        <v>0</v>
      </c>
      <c r="N36" s="255">
        <f>SUM(N37:N51)</f>
        <v>0</v>
      </c>
      <c r="O36" s="255">
        <f>SUM(O37:O51)</f>
        <v>0</v>
      </c>
      <c r="P36" s="255">
        <f>SUM(P37:P51)</f>
        <v>0</v>
      </c>
      <c r="Q36" s="330">
        <f>SUM(Q37:Q51)</f>
        <v>0</v>
      </c>
      <c r="R36" s="255">
        <f>SUM(F36:Q36)</f>
        <v>492497.18999999994</v>
      </c>
      <c r="S36" s="255"/>
      <c r="T36" s="319"/>
    </row>
    <row r="37" spans="3:20" ht="15.75" x14ac:dyDescent="0.25">
      <c r="C37" s="325" t="s">
        <v>478</v>
      </c>
      <c r="D37" s="257">
        <v>11767476</v>
      </c>
      <c r="E37" s="257">
        <v>11767476</v>
      </c>
      <c r="F37" s="254">
        <v>0</v>
      </c>
      <c r="G37" s="254">
        <v>324994.11</v>
      </c>
      <c r="H37" s="254">
        <v>0</v>
      </c>
      <c r="I37" s="251">
        <v>167503.07999999999</v>
      </c>
      <c r="J37" s="254"/>
      <c r="K37" s="254"/>
      <c r="L37" s="254"/>
      <c r="M37" s="254"/>
      <c r="N37" s="331"/>
      <c r="O37" s="254"/>
      <c r="P37" s="254"/>
      <c r="Q37" s="254"/>
      <c r="R37" s="254">
        <f>SUM(F37:Q37)</f>
        <v>492497.18999999994</v>
      </c>
      <c r="S37" s="254"/>
      <c r="T37" s="319"/>
    </row>
    <row r="38" spans="3:20" ht="31.5" x14ac:dyDescent="0.25">
      <c r="C38" s="325" t="s">
        <v>477</v>
      </c>
      <c r="D38" s="257">
        <v>45769</v>
      </c>
      <c r="E38" s="257">
        <v>45769</v>
      </c>
      <c r="F38" s="254">
        <v>0</v>
      </c>
      <c r="G38" s="254">
        <v>0</v>
      </c>
      <c r="H38" s="254">
        <v>0</v>
      </c>
      <c r="I38" s="251">
        <v>0</v>
      </c>
      <c r="J38" s="254"/>
      <c r="K38" s="254"/>
      <c r="L38" s="250"/>
      <c r="M38" s="254"/>
      <c r="N38" s="254"/>
      <c r="O38" s="254"/>
      <c r="P38" s="254"/>
      <c r="Q38" s="254"/>
      <c r="R38" s="254">
        <f>SUM(F38:Q38)</f>
        <v>0</v>
      </c>
      <c r="S38" s="254"/>
      <c r="T38" s="319"/>
    </row>
    <row r="39" spans="3:20" ht="31.5" x14ac:dyDescent="0.25">
      <c r="C39" s="325" t="s">
        <v>476</v>
      </c>
      <c r="D39" s="257">
        <v>527250</v>
      </c>
      <c r="E39" s="257">
        <v>527250</v>
      </c>
      <c r="F39" s="254">
        <v>0</v>
      </c>
      <c r="G39" s="254">
        <v>0</v>
      </c>
      <c r="H39" s="254">
        <v>0</v>
      </c>
      <c r="I39" s="251">
        <v>0</v>
      </c>
      <c r="J39" s="254"/>
      <c r="K39" s="254"/>
      <c r="L39" s="250"/>
      <c r="M39" s="254"/>
      <c r="N39" s="254"/>
      <c r="O39" s="254"/>
      <c r="P39" s="254"/>
      <c r="Q39" s="254"/>
      <c r="R39" s="254">
        <f>SUM(F39:Q39)</f>
        <v>0</v>
      </c>
      <c r="S39" s="254"/>
      <c r="T39" s="319"/>
    </row>
    <row r="40" spans="3:20" ht="31.5" hidden="1" x14ac:dyDescent="0.25">
      <c r="C40" s="325" t="s">
        <v>475</v>
      </c>
      <c r="D40" s="257"/>
      <c r="E40" s="257"/>
      <c r="F40" s="254"/>
      <c r="G40" s="254">
        <v>0</v>
      </c>
      <c r="H40" s="254"/>
      <c r="I40" s="251">
        <v>0</v>
      </c>
      <c r="J40" s="254"/>
      <c r="K40" s="254">
        <v>0</v>
      </c>
      <c r="L40" s="250"/>
      <c r="M40" s="254"/>
      <c r="N40" s="254"/>
      <c r="O40" s="254"/>
      <c r="P40" s="254"/>
      <c r="Q40" s="254"/>
      <c r="R40" s="254">
        <v>0</v>
      </c>
      <c r="S40" s="254"/>
      <c r="T40" s="319"/>
    </row>
    <row r="41" spans="3:20" ht="31.5" hidden="1" x14ac:dyDescent="0.25">
      <c r="C41" s="325" t="s">
        <v>474</v>
      </c>
      <c r="D41" s="257"/>
      <c r="E41" s="257"/>
      <c r="F41" s="254"/>
      <c r="G41" s="254">
        <v>0</v>
      </c>
      <c r="H41" s="254"/>
      <c r="I41" s="251">
        <v>0</v>
      </c>
      <c r="J41" s="254"/>
      <c r="K41" s="254">
        <v>0</v>
      </c>
      <c r="L41" s="250"/>
      <c r="M41" s="254"/>
      <c r="N41" s="254"/>
      <c r="O41" s="254"/>
      <c r="P41" s="254"/>
      <c r="Q41" s="254"/>
      <c r="R41" s="254">
        <v>0</v>
      </c>
      <c r="S41" s="254"/>
      <c r="T41" s="319"/>
    </row>
    <row r="42" spans="3:20" ht="15.75" hidden="1" x14ac:dyDescent="0.25">
      <c r="C42" s="325" t="s">
        <v>524</v>
      </c>
      <c r="D42" s="257"/>
      <c r="E42" s="257"/>
      <c r="F42" s="254"/>
      <c r="G42" s="254"/>
      <c r="H42" s="254"/>
      <c r="I42" s="251">
        <v>0</v>
      </c>
      <c r="J42" s="254"/>
      <c r="K42" s="254"/>
      <c r="L42" s="250"/>
      <c r="M42" s="254"/>
      <c r="N42" s="254"/>
      <c r="O42" s="254"/>
      <c r="P42" s="254"/>
      <c r="Q42" s="254"/>
      <c r="R42" s="254">
        <v>0</v>
      </c>
      <c r="S42" s="254"/>
      <c r="T42" s="319"/>
    </row>
    <row r="43" spans="3:20" ht="15.75" x14ac:dyDescent="0.25">
      <c r="C43" s="325" t="s">
        <v>473</v>
      </c>
      <c r="D43" s="257">
        <v>1250962</v>
      </c>
      <c r="E43" s="257">
        <v>1250962</v>
      </c>
      <c r="F43" s="252">
        <v>0</v>
      </c>
      <c r="G43" s="254">
        <v>0</v>
      </c>
      <c r="H43" s="254">
        <v>0</v>
      </c>
      <c r="I43" s="251">
        <v>0</v>
      </c>
      <c r="J43" s="254"/>
      <c r="K43" s="254">
        <v>0</v>
      </c>
      <c r="L43" s="254"/>
      <c r="M43" s="254"/>
      <c r="N43" s="254"/>
      <c r="O43" s="254"/>
      <c r="P43" s="254"/>
      <c r="Q43" s="254"/>
      <c r="R43" s="254">
        <f>SUM(F43:Q43)</f>
        <v>0</v>
      </c>
      <c r="S43" s="254"/>
      <c r="T43" s="319"/>
    </row>
    <row r="44" spans="3:20" ht="31.5" x14ac:dyDescent="0.25">
      <c r="C44" s="325" t="s">
        <v>472</v>
      </c>
      <c r="D44" s="257">
        <v>0</v>
      </c>
      <c r="E44" s="257">
        <v>0</v>
      </c>
      <c r="F44" s="254">
        <v>0</v>
      </c>
      <c r="G44" s="254">
        <v>0</v>
      </c>
      <c r="H44" s="254">
        <v>0</v>
      </c>
      <c r="I44" s="251">
        <v>0</v>
      </c>
      <c r="J44" s="254"/>
      <c r="K44" s="254">
        <v>0</v>
      </c>
      <c r="L44" s="254"/>
      <c r="M44" s="254"/>
      <c r="N44" s="254"/>
      <c r="O44" s="254"/>
      <c r="P44" s="254"/>
      <c r="Q44" s="254"/>
      <c r="R44" s="254">
        <f>SUM(F44:Q44)</f>
        <v>0</v>
      </c>
      <c r="S44" s="254"/>
      <c r="T44" s="319"/>
    </row>
    <row r="45" spans="3:20" ht="15.75" x14ac:dyDescent="0.25">
      <c r="C45" s="327" t="s">
        <v>471</v>
      </c>
      <c r="D45" s="256">
        <f>+D46+D47+D48+D51</f>
        <v>0</v>
      </c>
      <c r="E45" s="256">
        <f>+E46+E47+E48+E51</f>
        <v>0</v>
      </c>
      <c r="F45" s="256">
        <f>+F46+F47+F48+F51</f>
        <v>0</v>
      </c>
      <c r="G45" s="256">
        <f>+G46+G47+G48+G51</f>
        <v>0</v>
      </c>
      <c r="H45" s="256">
        <f>+H46+H47+H48+H51</f>
        <v>0</v>
      </c>
      <c r="I45" s="256">
        <f>+I46+I47+I48+I51</f>
        <v>0</v>
      </c>
      <c r="J45" s="256">
        <f>+J46+J47+J48+J51</f>
        <v>0</v>
      </c>
      <c r="K45" s="256">
        <f>+K46+K47+K48+K51</f>
        <v>0</v>
      </c>
      <c r="L45" s="256">
        <f>+L46+L47+L48+L51</f>
        <v>0</v>
      </c>
      <c r="M45" s="256">
        <f>+M46+M47+M48+M51</f>
        <v>0</v>
      </c>
      <c r="N45" s="256">
        <f>+N46+N47+N48+N51</f>
        <v>0</v>
      </c>
      <c r="O45" s="256">
        <f>+O46+O47+O48+O51</f>
        <v>0</v>
      </c>
      <c r="P45" s="256">
        <f>+P46+P47+P48+P51</f>
        <v>0</v>
      </c>
      <c r="Q45" s="256">
        <f>+Q46+Q47+Q48+Q51</f>
        <v>0</v>
      </c>
      <c r="R45" s="254">
        <f>SUM(F45:Q45)</f>
        <v>0</v>
      </c>
      <c r="S45" s="254"/>
      <c r="T45" s="319"/>
    </row>
    <row r="46" spans="3:20" ht="15.75" x14ac:dyDescent="0.25">
      <c r="C46" s="325" t="s">
        <v>470</v>
      </c>
      <c r="D46" s="257">
        <v>0</v>
      </c>
      <c r="E46" s="257">
        <v>0</v>
      </c>
      <c r="F46" s="254">
        <v>0</v>
      </c>
      <c r="G46" s="254">
        <v>0</v>
      </c>
      <c r="H46" s="254">
        <v>0</v>
      </c>
      <c r="I46" s="254">
        <v>0</v>
      </c>
      <c r="J46" s="254">
        <v>0</v>
      </c>
      <c r="K46" s="254">
        <v>0</v>
      </c>
      <c r="L46" s="254">
        <v>0</v>
      </c>
      <c r="M46" s="254">
        <v>0</v>
      </c>
      <c r="N46" s="254">
        <v>0</v>
      </c>
      <c r="O46" s="254">
        <v>0</v>
      </c>
      <c r="P46" s="254">
        <v>0</v>
      </c>
      <c r="Q46" s="254"/>
      <c r="R46" s="254">
        <f>SUM(F46:Q46)</f>
        <v>0</v>
      </c>
      <c r="S46" s="254"/>
      <c r="T46" s="319"/>
    </row>
    <row r="47" spans="3:20" ht="31.5" x14ac:dyDescent="0.25">
      <c r="C47" s="325" t="s">
        <v>469</v>
      </c>
      <c r="D47" s="257">
        <v>0</v>
      </c>
      <c r="E47" s="257">
        <v>0</v>
      </c>
      <c r="F47" s="254">
        <v>0</v>
      </c>
      <c r="G47" s="254">
        <v>0</v>
      </c>
      <c r="H47" s="254">
        <v>0</v>
      </c>
      <c r="I47" s="254">
        <v>0</v>
      </c>
      <c r="J47" s="254">
        <v>0</v>
      </c>
      <c r="K47" s="254">
        <v>0</v>
      </c>
      <c r="L47" s="254">
        <v>0</v>
      </c>
      <c r="M47" s="254">
        <v>0</v>
      </c>
      <c r="N47" s="254">
        <v>0</v>
      </c>
      <c r="O47" s="254">
        <v>0</v>
      </c>
      <c r="P47" s="254">
        <v>0</v>
      </c>
      <c r="Q47" s="254"/>
      <c r="R47" s="254">
        <f>SUM(F47:Q47)</f>
        <v>0</v>
      </c>
      <c r="S47" s="254"/>
      <c r="T47" s="319"/>
    </row>
    <row r="48" spans="3:20" ht="31.5" x14ac:dyDescent="0.25">
      <c r="C48" s="325" t="s">
        <v>468</v>
      </c>
      <c r="D48" s="257">
        <v>0</v>
      </c>
      <c r="E48" s="257">
        <v>0</v>
      </c>
      <c r="F48" s="252">
        <v>0</v>
      </c>
      <c r="G48" s="254">
        <v>0</v>
      </c>
      <c r="H48" s="254">
        <v>0</v>
      </c>
      <c r="I48" s="254">
        <v>0</v>
      </c>
      <c r="J48" s="254">
        <v>0</v>
      </c>
      <c r="K48" s="254">
        <v>0</v>
      </c>
      <c r="L48" s="254">
        <v>0</v>
      </c>
      <c r="M48" s="254">
        <v>0</v>
      </c>
      <c r="N48" s="254">
        <v>0</v>
      </c>
      <c r="O48" s="254">
        <v>0</v>
      </c>
      <c r="P48" s="254">
        <v>0</v>
      </c>
      <c r="Q48" s="254"/>
      <c r="R48" s="254">
        <f>SUM(F48:Q48)</f>
        <v>0</v>
      </c>
      <c r="S48" s="254"/>
      <c r="T48" s="319"/>
    </row>
    <row r="49" spans="3:20" ht="31.5" hidden="1" x14ac:dyDescent="0.25">
      <c r="C49" s="325" t="s">
        <v>467</v>
      </c>
      <c r="D49" s="257">
        <v>0</v>
      </c>
      <c r="E49" s="257">
        <v>0</v>
      </c>
      <c r="F49" s="254"/>
      <c r="G49" s="254">
        <v>0</v>
      </c>
      <c r="H49" s="254">
        <v>0</v>
      </c>
      <c r="I49" s="254">
        <v>0</v>
      </c>
      <c r="J49" s="254">
        <v>0</v>
      </c>
      <c r="K49" s="254">
        <v>0</v>
      </c>
      <c r="L49" s="254">
        <v>0</v>
      </c>
      <c r="M49" s="254">
        <v>0</v>
      </c>
      <c r="N49" s="254">
        <v>0</v>
      </c>
      <c r="O49" s="254">
        <v>0</v>
      </c>
      <c r="P49" s="254">
        <v>0</v>
      </c>
      <c r="Q49" s="254"/>
      <c r="R49" s="254">
        <v>0</v>
      </c>
      <c r="S49" s="254"/>
      <c r="T49" s="319"/>
    </row>
    <row r="50" spans="3:20" ht="15.75" hidden="1" x14ac:dyDescent="0.25">
      <c r="C50" s="325" t="s">
        <v>466</v>
      </c>
      <c r="D50" s="257">
        <v>0</v>
      </c>
      <c r="E50" s="257">
        <v>0</v>
      </c>
      <c r="F50" s="254"/>
      <c r="G50" s="254">
        <v>0</v>
      </c>
      <c r="H50" s="254">
        <v>0</v>
      </c>
      <c r="I50" s="254">
        <v>0</v>
      </c>
      <c r="J50" s="254">
        <v>0</v>
      </c>
      <c r="K50" s="254">
        <v>0</v>
      </c>
      <c r="L50" s="254">
        <v>0</v>
      </c>
      <c r="M50" s="254">
        <v>0</v>
      </c>
      <c r="N50" s="254">
        <v>0</v>
      </c>
      <c r="O50" s="254">
        <v>0</v>
      </c>
      <c r="P50" s="254">
        <v>0</v>
      </c>
      <c r="Q50" s="254"/>
      <c r="R50" s="254">
        <v>0</v>
      </c>
      <c r="S50" s="254"/>
      <c r="T50" s="319"/>
    </row>
    <row r="51" spans="3:20" ht="40.5" customHeight="1" x14ac:dyDescent="0.25">
      <c r="C51" s="325" t="s">
        <v>465</v>
      </c>
      <c r="D51" s="257">
        <v>0</v>
      </c>
      <c r="E51" s="257">
        <v>0</v>
      </c>
      <c r="F51" s="252">
        <v>0</v>
      </c>
      <c r="G51" s="254">
        <v>0</v>
      </c>
      <c r="H51" s="254">
        <v>0</v>
      </c>
      <c r="I51" s="254">
        <v>0</v>
      </c>
      <c r="J51" s="254">
        <v>0</v>
      </c>
      <c r="K51" s="254">
        <v>0</v>
      </c>
      <c r="L51" s="254">
        <v>0</v>
      </c>
      <c r="M51" s="254">
        <v>0</v>
      </c>
      <c r="N51" s="254">
        <v>0</v>
      </c>
      <c r="O51" s="254">
        <v>0</v>
      </c>
      <c r="P51" s="254">
        <v>0</v>
      </c>
      <c r="Q51" s="254"/>
      <c r="R51" s="254">
        <f>SUM(F51:Q51)</f>
        <v>0</v>
      </c>
      <c r="S51" s="254"/>
      <c r="T51" s="319"/>
    </row>
    <row r="52" spans="3:20" ht="15.75" x14ac:dyDescent="0.25">
      <c r="C52" s="327" t="s">
        <v>464</v>
      </c>
      <c r="D52" s="256">
        <f>D53+D54+D55+D56+D57+D58+D59+D60+D61</f>
        <v>99861043</v>
      </c>
      <c r="E52" s="256">
        <f>E53+E54+E55+E56+E57+E58+E59+E60+E61</f>
        <v>99931043</v>
      </c>
      <c r="F52" s="256">
        <f>F53+F54+F55+F56+F57+F58+F59+F60+F61</f>
        <v>2094855.41</v>
      </c>
      <c r="G52" s="256">
        <f>G53+G54+G55+G56+G57+G58+G59+G60+G61</f>
        <v>4845201.62</v>
      </c>
      <c r="H52" s="256">
        <f>H53+H54+H55+H56+H57+H58+H59+H60+H61</f>
        <v>707614.71</v>
      </c>
      <c r="I52" s="256">
        <f>I53+I54+I55+I56+I57+I58+I59+I60+I61</f>
        <v>0</v>
      </c>
      <c r="J52" s="256">
        <f>J53+J54+J55+J56+J57+J58+J59+J60+J61</f>
        <v>0</v>
      </c>
      <c r="K52" s="256">
        <f>K53+K54+K55+K56+K57+K58+K59+K60+K61</f>
        <v>0</v>
      </c>
      <c r="L52" s="256">
        <f>L53+L54+L55+L56+L57+L58+L59+L60+L61</f>
        <v>0</v>
      </c>
      <c r="M52" s="256">
        <f>M53+M54+M55+M56+M57+M58+M59+M60+M61</f>
        <v>0</v>
      </c>
      <c r="N52" s="255">
        <f>SUM(N53:N61)</f>
        <v>0</v>
      </c>
      <c r="O52" s="330">
        <f>SUM(O53:O61)</f>
        <v>0</v>
      </c>
      <c r="P52" s="330">
        <f>SUM(P53:P61)</f>
        <v>0</v>
      </c>
      <c r="Q52" s="330">
        <f>SUM(Q53:Q61)</f>
        <v>0</v>
      </c>
      <c r="R52" s="255">
        <f>SUM(F52:Q52)</f>
        <v>7647671.7400000002</v>
      </c>
      <c r="S52" s="255"/>
      <c r="T52" s="319"/>
    </row>
    <row r="53" spans="3:20" ht="15.75" x14ac:dyDescent="0.25">
      <c r="C53" s="325" t="s">
        <v>463</v>
      </c>
      <c r="D53" s="257">
        <v>34110850</v>
      </c>
      <c r="E53" s="257">
        <v>34110850</v>
      </c>
      <c r="F53" s="254">
        <v>4400</v>
      </c>
      <c r="G53" s="254">
        <v>3734520.94</v>
      </c>
      <c r="H53" s="254">
        <v>57398.35</v>
      </c>
      <c r="I53" s="254">
        <v>0</v>
      </c>
      <c r="J53" s="254"/>
      <c r="K53" s="254"/>
      <c r="L53" s="254"/>
      <c r="M53" s="254"/>
      <c r="N53" s="254"/>
      <c r="O53" s="254"/>
      <c r="P53" s="254"/>
      <c r="Q53" s="254"/>
      <c r="R53" s="254">
        <f>SUM(F53:Q53)</f>
        <v>3796319.29</v>
      </c>
      <c r="S53" s="254"/>
      <c r="T53" s="319"/>
    </row>
    <row r="54" spans="3:20" ht="31.5" x14ac:dyDescent="0.25">
      <c r="C54" s="325" t="s">
        <v>523</v>
      </c>
      <c r="D54" s="257">
        <v>2512868</v>
      </c>
      <c r="E54" s="257">
        <v>2512868</v>
      </c>
      <c r="F54" s="254">
        <v>0</v>
      </c>
      <c r="G54" s="254">
        <v>0</v>
      </c>
      <c r="H54" s="254">
        <v>0</v>
      </c>
      <c r="I54" s="254">
        <v>0</v>
      </c>
      <c r="J54" s="254"/>
      <c r="K54" s="254"/>
      <c r="L54" s="254"/>
      <c r="M54" s="254"/>
      <c r="N54" s="254"/>
      <c r="O54" s="254"/>
      <c r="P54" s="254"/>
      <c r="Q54" s="254"/>
      <c r="R54" s="254">
        <f>SUM(F54:Q54)</f>
        <v>0</v>
      </c>
      <c r="S54" s="254"/>
      <c r="T54" s="319"/>
    </row>
    <row r="55" spans="3:20" ht="15.75" x14ac:dyDescent="0.25">
      <c r="C55" s="325" t="s">
        <v>462</v>
      </c>
      <c r="D55" s="257">
        <v>1611671</v>
      </c>
      <c r="E55" s="257">
        <v>1611671</v>
      </c>
      <c r="F55" s="254">
        <v>0</v>
      </c>
      <c r="G55" s="254">
        <v>0</v>
      </c>
      <c r="H55" s="254">
        <v>0</v>
      </c>
      <c r="I55" s="254">
        <v>0</v>
      </c>
      <c r="J55" s="254"/>
      <c r="K55" s="254"/>
      <c r="L55" s="254"/>
      <c r="M55" s="254"/>
      <c r="N55" s="254"/>
      <c r="O55" s="254"/>
      <c r="P55" s="254"/>
      <c r="Q55" s="254"/>
      <c r="R55" s="254">
        <f>SUM(F55:Q55)</f>
        <v>0</v>
      </c>
      <c r="S55" s="254"/>
      <c r="T55" s="319"/>
    </row>
    <row r="56" spans="3:20" ht="31.5" x14ac:dyDescent="0.25">
      <c r="C56" s="325" t="s">
        <v>461</v>
      </c>
      <c r="D56" s="257">
        <v>30903018</v>
      </c>
      <c r="E56" s="257">
        <v>30903018</v>
      </c>
      <c r="F56" s="254">
        <v>0</v>
      </c>
      <c r="G56" s="254">
        <v>0</v>
      </c>
      <c r="H56" s="254">
        <v>0</v>
      </c>
      <c r="I56" s="254">
        <v>0</v>
      </c>
      <c r="J56" s="254"/>
      <c r="K56" s="254"/>
      <c r="L56" s="254"/>
      <c r="M56" s="254"/>
      <c r="N56" s="254"/>
      <c r="O56" s="254"/>
      <c r="P56" s="254"/>
      <c r="Q56" s="254"/>
      <c r="R56" s="254">
        <f>SUM(F56:Q56)</f>
        <v>0</v>
      </c>
      <c r="S56" s="254"/>
      <c r="T56" s="319"/>
    </row>
    <row r="57" spans="3:20" ht="17.25" customHeight="1" x14ac:dyDescent="0.25">
      <c r="C57" s="325" t="s">
        <v>460</v>
      </c>
      <c r="D57" s="257">
        <v>9729252</v>
      </c>
      <c r="E57" s="257">
        <v>9729252</v>
      </c>
      <c r="F57" s="254">
        <v>2090455.41</v>
      </c>
      <c r="G57" s="254">
        <v>1110680.68</v>
      </c>
      <c r="H57" s="254">
        <v>588631.36</v>
      </c>
      <c r="I57" s="254">
        <v>0</v>
      </c>
      <c r="J57" s="254"/>
      <c r="K57" s="254"/>
      <c r="L57" s="254"/>
      <c r="M57" s="254"/>
      <c r="N57" s="254"/>
      <c r="O57" s="254"/>
      <c r="P57" s="254"/>
      <c r="Q57" s="254"/>
      <c r="R57" s="254">
        <f>SUM(F57:Q57)</f>
        <v>3789767.4499999997</v>
      </c>
      <c r="S57" s="254"/>
      <c r="T57" s="319"/>
    </row>
    <row r="58" spans="3:20" ht="15.75" x14ac:dyDescent="0.25">
      <c r="C58" s="325" t="s">
        <v>459</v>
      </c>
      <c r="D58" s="257">
        <v>1834904</v>
      </c>
      <c r="E58" s="257">
        <v>1834904</v>
      </c>
      <c r="F58" s="254">
        <v>0</v>
      </c>
      <c r="G58" s="254">
        <v>0</v>
      </c>
      <c r="H58" s="254">
        <v>0</v>
      </c>
      <c r="I58" s="254">
        <v>0</v>
      </c>
      <c r="J58" s="254"/>
      <c r="K58" s="254"/>
      <c r="L58" s="254"/>
      <c r="M58" s="254"/>
      <c r="N58" s="254"/>
      <c r="O58" s="254"/>
      <c r="P58" s="254"/>
      <c r="Q58" s="254"/>
      <c r="R58" s="254">
        <f>SUM(F58:Q58)</f>
        <v>0</v>
      </c>
      <c r="S58" s="254"/>
      <c r="T58" s="319"/>
    </row>
    <row r="59" spans="3:20" ht="19.5" customHeight="1" x14ac:dyDescent="0.25">
      <c r="C59" s="325" t="s">
        <v>522</v>
      </c>
      <c r="D59" s="257">
        <v>0</v>
      </c>
      <c r="E59" s="257">
        <v>70000</v>
      </c>
      <c r="F59" s="254">
        <v>0</v>
      </c>
      <c r="G59" s="254">
        <v>0</v>
      </c>
      <c r="H59" s="254">
        <v>61585</v>
      </c>
      <c r="I59" s="254">
        <v>0</v>
      </c>
      <c r="J59" s="254"/>
      <c r="K59" s="254"/>
      <c r="L59" s="254"/>
      <c r="M59" s="254"/>
      <c r="N59" s="254"/>
      <c r="O59" s="254"/>
      <c r="P59" s="254"/>
      <c r="Q59" s="254"/>
      <c r="R59" s="254">
        <f>SUM(F59:Q59)</f>
        <v>61585</v>
      </c>
      <c r="S59" s="254"/>
      <c r="T59" s="319"/>
    </row>
    <row r="60" spans="3:20" ht="17.25" customHeight="1" x14ac:dyDescent="0.25">
      <c r="C60" s="325" t="s">
        <v>458</v>
      </c>
      <c r="D60" s="257">
        <v>18911398</v>
      </c>
      <c r="E60" s="257">
        <v>18911398</v>
      </c>
      <c r="F60" s="254">
        <v>0</v>
      </c>
      <c r="G60" s="254">
        <v>0</v>
      </c>
      <c r="H60" s="254">
        <v>0</v>
      </c>
      <c r="I60" s="254">
        <v>0</v>
      </c>
      <c r="J60" s="254"/>
      <c r="K60" s="254"/>
      <c r="L60" s="254"/>
      <c r="M60" s="254"/>
      <c r="N60" s="254"/>
      <c r="O60" s="254"/>
      <c r="P60" s="254"/>
      <c r="Q60" s="254"/>
      <c r="R60" s="254">
        <f>SUM(F60:Q60)</f>
        <v>0</v>
      </c>
      <c r="S60" s="254"/>
      <c r="T60" s="319"/>
    </row>
    <row r="61" spans="3:20" ht="44.25" customHeight="1" x14ac:dyDescent="0.25">
      <c r="C61" s="325" t="s">
        <v>457</v>
      </c>
      <c r="D61" s="257">
        <v>247082</v>
      </c>
      <c r="E61" s="257">
        <v>247082</v>
      </c>
      <c r="F61" s="254">
        <v>0</v>
      </c>
      <c r="G61" s="254">
        <v>0</v>
      </c>
      <c r="H61" s="254">
        <v>0</v>
      </c>
      <c r="I61" s="254">
        <v>0</v>
      </c>
      <c r="J61" s="254"/>
      <c r="K61" s="254"/>
      <c r="L61" s="254"/>
      <c r="M61" s="254"/>
      <c r="N61" s="254"/>
      <c r="O61" s="254"/>
      <c r="P61" s="254"/>
      <c r="Q61" s="254"/>
      <c r="R61" s="254">
        <f>SUM(F61:Q61)</f>
        <v>0</v>
      </c>
      <c r="S61" s="254"/>
      <c r="T61" s="319"/>
    </row>
    <row r="62" spans="3:20" ht="15.75" x14ac:dyDescent="0.25">
      <c r="C62" s="327" t="s">
        <v>456</v>
      </c>
      <c r="D62" s="256">
        <f>D63+D64+D65</f>
        <v>161237405</v>
      </c>
      <c r="E62" s="256">
        <f>E63+E64+E65</f>
        <v>161237405</v>
      </c>
      <c r="F62" s="256">
        <f>F63+F64+F65</f>
        <v>1225</v>
      </c>
      <c r="G62" s="256">
        <f>G63+G64+G65</f>
        <v>0</v>
      </c>
      <c r="H62" s="256">
        <f>H63+H64+H65</f>
        <v>35087769.800000004</v>
      </c>
      <c r="I62" s="256">
        <f>I63+I64+I65</f>
        <v>6262833.1899999995</v>
      </c>
      <c r="J62" s="256">
        <f>J63+J64+J65</f>
        <v>0</v>
      </c>
      <c r="K62" s="255">
        <v>0</v>
      </c>
      <c r="L62" s="255">
        <v>0</v>
      </c>
      <c r="M62" s="255">
        <v>0</v>
      </c>
      <c r="N62" s="330">
        <f>SUM(N63)</f>
        <v>0</v>
      </c>
      <c r="O62" s="330">
        <f>SUM(O63)</f>
        <v>0</v>
      </c>
      <c r="P62" s="330">
        <f>SUM(P64)</f>
        <v>0</v>
      </c>
      <c r="Q62" s="330">
        <f>SUM(Q64)</f>
        <v>0</v>
      </c>
      <c r="R62" s="255">
        <f>SUM(F62:Q62)</f>
        <v>41351827.990000002</v>
      </c>
      <c r="S62" s="255"/>
      <c r="T62" s="319"/>
    </row>
    <row r="63" spans="3:20" ht="15.75" x14ac:dyDescent="0.25">
      <c r="C63" s="325" t="s">
        <v>455</v>
      </c>
      <c r="D63" s="257">
        <v>36194463</v>
      </c>
      <c r="E63" s="257">
        <v>36194463</v>
      </c>
      <c r="F63" s="254">
        <v>0</v>
      </c>
      <c r="G63" s="254">
        <v>0</v>
      </c>
      <c r="H63" s="254">
        <v>1768723.7</v>
      </c>
      <c r="I63" s="251">
        <v>943963.76</v>
      </c>
      <c r="J63" s="254"/>
      <c r="K63" s="254"/>
      <c r="L63" s="254"/>
      <c r="M63" s="254"/>
      <c r="N63" s="254"/>
      <c r="O63" s="254"/>
      <c r="P63"/>
      <c r="Q63" s="254"/>
      <c r="R63" s="254">
        <f>SUM(F63:Q63)</f>
        <v>2712687.46</v>
      </c>
      <c r="S63" s="254"/>
      <c r="T63" s="319"/>
    </row>
    <row r="64" spans="3:20" ht="15.75" x14ac:dyDescent="0.25">
      <c r="C64" s="325" t="s">
        <v>454</v>
      </c>
      <c r="D64" s="257">
        <v>125042942</v>
      </c>
      <c r="E64" s="257">
        <v>125042942</v>
      </c>
      <c r="F64" s="254">
        <v>1225</v>
      </c>
      <c r="G64" s="254"/>
      <c r="H64" s="254">
        <v>33319046.100000001</v>
      </c>
      <c r="I64" s="251">
        <v>5318869.43</v>
      </c>
      <c r="J64" s="254"/>
      <c r="K64" s="254"/>
      <c r="L64" s="254"/>
      <c r="M64" s="254"/>
      <c r="N64" s="254"/>
      <c r="O64" s="254"/>
      <c r="P64" s="254"/>
      <c r="Q64" s="254"/>
      <c r="R64" s="254">
        <f>SUM(F64:Q64)</f>
        <v>38639140.530000001</v>
      </c>
      <c r="S64" s="254"/>
      <c r="T64" s="319"/>
    </row>
    <row r="65" spans="3:20" ht="15.75" x14ac:dyDescent="0.25">
      <c r="C65" s="325" t="s">
        <v>453</v>
      </c>
      <c r="D65" s="257">
        <v>0</v>
      </c>
      <c r="E65" s="257">
        <v>0</v>
      </c>
      <c r="F65" s="254">
        <v>0</v>
      </c>
      <c r="G65" s="254">
        <v>0</v>
      </c>
      <c r="H65" s="254"/>
      <c r="I65" s="251">
        <v>0</v>
      </c>
      <c r="J65" s="254"/>
      <c r="K65" s="254">
        <v>0</v>
      </c>
      <c r="L65" s="254"/>
      <c r="M65" s="254"/>
      <c r="N65" s="254"/>
      <c r="O65" s="254"/>
      <c r="P65" s="254"/>
      <c r="Q65" s="254"/>
      <c r="R65" s="254">
        <f>SUM(F65:Q65)</f>
        <v>0</v>
      </c>
      <c r="S65" s="254"/>
      <c r="T65" s="319"/>
    </row>
    <row r="66" spans="3:20" ht="31.5" x14ac:dyDescent="0.25">
      <c r="C66" s="327" t="s">
        <v>452</v>
      </c>
      <c r="D66" s="257">
        <v>0</v>
      </c>
      <c r="E66" s="257">
        <v>0</v>
      </c>
      <c r="F66" s="254">
        <v>0</v>
      </c>
      <c r="G66" s="254">
        <v>0</v>
      </c>
      <c r="H66" s="255">
        <v>0</v>
      </c>
      <c r="I66" s="251">
        <v>0</v>
      </c>
      <c r="J66" s="255">
        <v>0</v>
      </c>
      <c r="K66" s="254">
        <v>0</v>
      </c>
      <c r="L66" s="255">
        <v>0</v>
      </c>
      <c r="M66" s="255">
        <v>0</v>
      </c>
      <c r="N66" s="255">
        <v>0</v>
      </c>
      <c r="O66" s="255">
        <v>0</v>
      </c>
      <c r="P66" s="255">
        <v>0</v>
      </c>
      <c r="Q66" s="255">
        <v>0</v>
      </c>
      <c r="R66" s="254">
        <f>SUM(F66:Q66)</f>
        <v>0</v>
      </c>
      <c r="S66" s="254"/>
      <c r="T66" s="319"/>
    </row>
    <row r="67" spans="3:20" ht="15.75" x14ac:dyDescent="0.25">
      <c r="C67" s="325" t="s">
        <v>451</v>
      </c>
      <c r="D67" s="257">
        <v>0</v>
      </c>
      <c r="E67" s="257">
        <v>0</v>
      </c>
      <c r="F67" s="254">
        <v>0</v>
      </c>
      <c r="G67" s="254">
        <v>0</v>
      </c>
      <c r="H67" s="254">
        <v>0</v>
      </c>
      <c r="I67" s="254">
        <v>0</v>
      </c>
      <c r="J67" s="254">
        <v>0</v>
      </c>
      <c r="K67" s="254">
        <v>0</v>
      </c>
      <c r="L67" s="254">
        <v>0</v>
      </c>
      <c r="M67" s="254">
        <v>0</v>
      </c>
      <c r="N67" s="254">
        <v>0</v>
      </c>
      <c r="O67" s="254">
        <v>0</v>
      </c>
      <c r="P67" s="254">
        <v>0</v>
      </c>
      <c r="Q67" s="254"/>
      <c r="R67" s="254">
        <f>SUM(F67:Q67)</f>
        <v>0</v>
      </c>
      <c r="S67" s="254"/>
      <c r="T67" s="319"/>
    </row>
    <row r="68" spans="3:20" ht="31.5" x14ac:dyDescent="0.25">
      <c r="C68" s="325" t="s">
        <v>450</v>
      </c>
      <c r="D68" s="257">
        <v>0</v>
      </c>
      <c r="E68" s="257">
        <v>0</v>
      </c>
      <c r="F68" s="254">
        <v>0</v>
      </c>
      <c r="G68" s="254">
        <v>0</v>
      </c>
      <c r="H68" s="254">
        <v>0</v>
      </c>
      <c r="I68" s="254">
        <v>0</v>
      </c>
      <c r="J68" s="254">
        <v>0</v>
      </c>
      <c r="K68" s="254">
        <v>0</v>
      </c>
      <c r="L68" s="254">
        <v>0</v>
      </c>
      <c r="M68" s="254">
        <v>0</v>
      </c>
      <c r="N68" s="254">
        <v>0</v>
      </c>
      <c r="O68" s="254">
        <v>0</v>
      </c>
      <c r="P68" s="254">
        <v>0</v>
      </c>
      <c r="Q68" s="254"/>
      <c r="R68" s="254">
        <f>SUM(F68:Q68)</f>
        <v>0</v>
      </c>
      <c r="S68" s="254"/>
      <c r="T68" s="319"/>
    </row>
    <row r="69" spans="3:20" ht="15.75" x14ac:dyDescent="0.25">
      <c r="C69" s="327" t="s">
        <v>449</v>
      </c>
      <c r="D69" s="257">
        <v>0</v>
      </c>
      <c r="E69" s="257">
        <v>0</v>
      </c>
      <c r="F69" s="254">
        <v>0</v>
      </c>
      <c r="G69" s="254">
        <v>0</v>
      </c>
      <c r="H69" s="255">
        <v>0</v>
      </c>
      <c r="I69" s="255">
        <v>0</v>
      </c>
      <c r="J69" s="255">
        <v>0</v>
      </c>
      <c r="K69" s="254">
        <v>0</v>
      </c>
      <c r="L69" s="255">
        <v>0</v>
      </c>
      <c r="M69" s="255">
        <v>0</v>
      </c>
      <c r="N69" s="255">
        <v>0</v>
      </c>
      <c r="O69" s="255">
        <v>0</v>
      </c>
      <c r="P69" s="255">
        <v>0</v>
      </c>
      <c r="Q69" s="255">
        <v>0</v>
      </c>
      <c r="R69" s="254">
        <f>SUM(F69:Q69)</f>
        <v>0</v>
      </c>
      <c r="S69" s="254"/>
      <c r="T69" s="319"/>
    </row>
    <row r="70" spans="3:20" ht="15.75" x14ac:dyDescent="0.25">
      <c r="C70" s="325" t="s">
        <v>448</v>
      </c>
      <c r="D70" s="257">
        <v>0</v>
      </c>
      <c r="E70" s="257">
        <v>0</v>
      </c>
      <c r="F70" s="254">
        <v>0</v>
      </c>
      <c r="G70" s="254">
        <v>0</v>
      </c>
      <c r="H70" s="254">
        <v>0</v>
      </c>
      <c r="I70" s="254">
        <v>0</v>
      </c>
      <c r="J70" s="254">
        <v>0</v>
      </c>
      <c r="K70" s="254">
        <v>0</v>
      </c>
      <c r="L70" s="254">
        <v>0</v>
      </c>
      <c r="M70" s="254">
        <v>0</v>
      </c>
      <c r="N70" s="254">
        <v>0</v>
      </c>
      <c r="O70" s="254">
        <v>0</v>
      </c>
      <c r="P70" s="254">
        <v>0</v>
      </c>
      <c r="Q70" s="254"/>
      <c r="R70" s="254">
        <f>SUM(F70:Q70)</f>
        <v>0</v>
      </c>
      <c r="S70" s="254"/>
      <c r="T70" s="319"/>
    </row>
    <row r="71" spans="3:20" ht="15.75" x14ac:dyDescent="0.25">
      <c r="C71" s="329" t="s">
        <v>447</v>
      </c>
      <c r="D71" s="257">
        <v>0</v>
      </c>
      <c r="E71" s="257">
        <v>0</v>
      </c>
      <c r="F71" s="254">
        <v>0</v>
      </c>
      <c r="G71" s="254">
        <v>0</v>
      </c>
      <c r="H71" s="255"/>
      <c r="I71" s="255"/>
      <c r="J71" s="255"/>
      <c r="K71" s="254">
        <v>0</v>
      </c>
      <c r="L71" s="255">
        <v>0</v>
      </c>
      <c r="M71" s="255"/>
      <c r="N71" s="255"/>
      <c r="O71" s="255"/>
      <c r="P71" s="255"/>
      <c r="Q71" s="255"/>
      <c r="R71" s="254">
        <f>SUM(F71:Q71)</f>
        <v>0</v>
      </c>
      <c r="S71" s="254"/>
      <c r="T71" s="319"/>
    </row>
    <row r="72" spans="3:20" ht="15.75" x14ac:dyDescent="0.25">
      <c r="C72" s="327" t="s">
        <v>446</v>
      </c>
      <c r="D72" s="257">
        <v>0</v>
      </c>
      <c r="E72" s="257">
        <v>0</v>
      </c>
      <c r="F72" s="254">
        <v>0</v>
      </c>
      <c r="G72" s="254">
        <v>0</v>
      </c>
      <c r="H72" s="255">
        <v>0</v>
      </c>
      <c r="I72" s="255"/>
      <c r="J72" s="254">
        <v>0</v>
      </c>
      <c r="K72" s="254">
        <v>0</v>
      </c>
      <c r="L72" s="255">
        <v>0</v>
      </c>
      <c r="M72" s="254">
        <v>0</v>
      </c>
      <c r="N72" s="255">
        <v>0</v>
      </c>
      <c r="O72" s="255">
        <v>0</v>
      </c>
      <c r="P72" s="254">
        <v>0</v>
      </c>
      <c r="Q72" s="255">
        <v>0</v>
      </c>
      <c r="R72" s="254">
        <f>SUM(F72:Q72)</f>
        <v>0</v>
      </c>
      <c r="S72" s="254"/>
      <c r="T72" s="319"/>
    </row>
    <row r="73" spans="3:20" ht="15.75" x14ac:dyDescent="0.25">
      <c r="C73" s="325" t="s">
        <v>445</v>
      </c>
      <c r="D73" s="328">
        <v>0</v>
      </c>
      <c r="E73" s="257">
        <v>0</v>
      </c>
      <c r="F73" s="254">
        <v>0</v>
      </c>
      <c r="G73" s="254">
        <v>0</v>
      </c>
      <c r="H73" s="254"/>
      <c r="I73" s="254"/>
      <c r="J73" s="254"/>
      <c r="K73" s="254">
        <v>0</v>
      </c>
      <c r="L73" s="254"/>
      <c r="M73" s="254"/>
      <c r="N73" s="254"/>
      <c r="O73" s="254"/>
      <c r="P73" s="254"/>
      <c r="Q73" s="254"/>
      <c r="R73" s="254">
        <f>SUM(F73:Q73)</f>
        <v>0</v>
      </c>
      <c r="S73" s="254"/>
      <c r="T73" s="319"/>
    </row>
    <row r="74" spans="3:20" ht="23.25" customHeight="1" x14ac:dyDescent="0.25">
      <c r="C74" s="325" t="s">
        <v>444</v>
      </c>
      <c r="D74" s="328">
        <v>0</v>
      </c>
      <c r="E74" s="328">
        <v>0</v>
      </c>
      <c r="F74" s="254">
        <v>0</v>
      </c>
      <c r="G74" s="254">
        <v>0</v>
      </c>
      <c r="H74" s="254"/>
      <c r="I74" s="254"/>
      <c r="J74" s="254"/>
      <c r="K74" s="254">
        <v>0</v>
      </c>
      <c r="L74" s="254"/>
      <c r="M74" s="254"/>
      <c r="N74" s="254"/>
      <c r="O74" s="254"/>
      <c r="P74" s="254"/>
      <c r="Q74" s="254"/>
      <c r="R74" s="254">
        <f>SUM(F74:Q74)</f>
        <v>0</v>
      </c>
      <c r="S74" s="254"/>
      <c r="T74" s="319"/>
    </row>
    <row r="75" spans="3:20" ht="15.75" x14ac:dyDescent="0.25">
      <c r="C75" s="327" t="s">
        <v>443</v>
      </c>
      <c r="D75" s="253">
        <f>D76+D77</f>
        <v>10545000</v>
      </c>
      <c r="E75" s="253">
        <f>E76+E77</f>
        <v>10475000</v>
      </c>
      <c r="F75" s="253">
        <f>+F76+F77</f>
        <v>4136915.97</v>
      </c>
      <c r="G75" s="253">
        <f>G76+G77</f>
        <v>0</v>
      </c>
      <c r="H75" s="253">
        <f>H76+H77</f>
        <v>0</v>
      </c>
      <c r="I75" s="253">
        <f>I76+I77</f>
        <v>0</v>
      </c>
      <c r="J75" s="253">
        <f>J76+J77</f>
        <v>0</v>
      </c>
      <c r="K75" s="255">
        <v>0</v>
      </c>
      <c r="L75" s="255">
        <v>0</v>
      </c>
      <c r="M75" s="255">
        <v>0</v>
      </c>
      <c r="N75" s="255">
        <v>0</v>
      </c>
      <c r="O75" s="255">
        <v>0</v>
      </c>
      <c r="P75" s="255">
        <v>0</v>
      </c>
      <c r="Q75" s="255">
        <v>0</v>
      </c>
      <c r="R75" s="255">
        <f>SUM(F75:Q75)</f>
        <v>4136915.97</v>
      </c>
      <c r="S75" s="255"/>
      <c r="T75" s="319"/>
    </row>
    <row r="76" spans="3:20" ht="15.75" x14ac:dyDescent="0.25">
      <c r="C76" s="325" t="s">
        <v>442</v>
      </c>
      <c r="D76" s="328">
        <v>10545000</v>
      </c>
      <c r="E76" s="328">
        <v>10475000</v>
      </c>
      <c r="F76" s="252">
        <f>4010615.97+90200+36100</f>
        <v>4136915.97</v>
      </c>
      <c r="G76" s="252"/>
      <c r="H76" s="252"/>
      <c r="I76" s="252"/>
      <c r="K76" s="252"/>
      <c r="L76" s="252"/>
      <c r="M76" s="252"/>
      <c r="N76" s="252"/>
      <c r="O76" s="252"/>
      <c r="P76" s="252"/>
      <c r="Q76" s="252"/>
      <c r="R76" s="254">
        <f>SUM(F76:Q76)</f>
        <v>4136915.97</v>
      </c>
      <c r="S76" s="254"/>
      <c r="T76" s="319"/>
    </row>
    <row r="77" spans="3:20" ht="15.75" x14ac:dyDescent="0.25">
      <c r="C77" s="325" t="s">
        <v>441</v>
      </c>
      <c r="D77" s="324">
        <v>0</v>
      </c>
      <c r="E77" s="324">
        <v>0</v>
      </c>
      <c r="F77" s="252">
        <v>0</v>
      </c>
      <c r="G77" s="252"/>
      <c r="H77" s="252"/>
      <c r="I77" s="252"/>
      <c r="K77" s="252"/>
      <c r="L77" s="252"/>
      <c r="M77" s="252"/>
      <c r="N77" s="252"/>
      <c r="O77" s="252"/>
      <c r="P77" s="252"/>
      <c r="Q77" s="252"/>
      <c r="R77" s="252"/>
      <c r="S77" s="254"/>
      <c r="T77" s="319"/>
    </row>
    <row r="78" spans="3:20" ht="15.75" x14ac:dyDescent="0.25">
      <c r="C78" s="327" t="s">
        <v>440</v>
      </c>
      <c r="D78" s="326">
        <f>D79</f>
        <v>0</v>
      </c>
      <c r="E78" s="326">
        <f>E79</f>
        <v>0</v>
      </c>
      <c r="F78" s="252"/>
      <c r="G78" s="252"/>
      <c r="H78" s="252"/>
      <c r="I78" s="252"/>
      <c r="K78" s="252"/>
      <c r="L78" s="252"/>
      <c r="M78" s="252"/>
      <c r="N78" s="252"/>
      <c r="O78" s="252"/>
      <c r="P78" s="252"/>
      <c r="Q78" s="252"/>
      <c r="R78" s="252"/>
      <c r="S78" s="252"/>
      <c r="T78" s="319"/>
    </row>
    <row r="79" spans="3:20" ht="15.75" x14ac:dyDescent="0.25">
      <c r="C79" s="325" t="s">
        <v>439</v>
      </c>
      <c r="D79" s="324">
        <v>0</v>
      </c>
      <c r="E79" s="324">
        <v>0</v>
      </c>
      <c r="F79" s="323">
        <v>0</v>
      </c>
      <c r="G79" s="323">
        <v>0</v>
      </c>
      <c r="H79" s="323"/>
      <c r="I79" s="323"/>
      <c r="J79" s="323"/>
      <c r="K79" s="323">
        <v>0</v>
      </c>
      <c r="L79" s="323"/>
      <c r="M79" s="323"/>
      <c r="N79" s="323"/>
      <c r="O79" s="323"/>
      <c r="P79" s="323"/>
      <c r="Q79" s="323"/>
      <c r="R79" s="323">
        <v>0</v>
      </c>
      <c r="S79" s="323"/>
      <c r="T79" s="319"/>
    </row>
    <row r="80" spans="3:20" ht="16.5" thickBot="1" x14ac:dyDescent="0.3">
      <c r="C80" s="322" t="s">
        <v>521</v>
      </c>
      <c r="D80" s="321">
        <f>D10+D16+D26+D36+D52+D62+D75</f>
        <v>1759638498</v>
      </c>
      <c r="E80" s="321">
        <f>+E75+E62+E52+E36+E26+E16+E10</f>
        <v>1759638498</v>
      </c>
      <c r="F80" s="321">
        <f>F10+F16+F26+F36+F52+F62+F75</f>
        <v>123645178.65999998</v>
      </c>
      <c r="G80" s="321">
        <f>G10+G16+G26+G36+G52+G62+G75</f>
        <v>110248264.59</v>
      </c>
      <c r="H80" s="321">
        <f>H10+H16+H26+H36+H52+H62+H75</f>
        <v>144099265.37999997</v>
      </c>
      <c r="I80" s="321">
        <f>I10+I16+I26+I36+I52+I62+I75</f>
        <v>158661457.66000003</v>
      </c>
      <c r="J80" s="321">
        <f>J10+J16+J26+J36+J52+J62+J75</f>
        <v>0</v>
      </c>
      <c r="K80" s="321">
        <f>K10+K16+K26+K36+K52+K62+K75</f>
        <v>0</v>
      </c>
      <c r="L80" s="321">
        <f>L10+L16+L26+L36+L52+L62+L75</f>
        <v>0</v>
      </c>
      <c r="M80" s="321">
        <f>M10+M16+M26+M36+M52+M62+M75</f>
        <v>0</v>
      </c>
      <c r="N80" s="321">
        <f>+N75+N62+N52+N36+N26+N16+N10</f>
        <v>0</v>
      </c>
      <c r="O80" s="321">
        <f>+O75+O62+O52+O36+O26+O16+O10</f>
        <v>0</v>
      </c>
      <c r="P80" s="321">
        <f>+P75+P62+P52+P36+P26+P16+P10</f>
        <v>0</v>
      </c>
      <c r="Q80" s="321">
        <f>+Q75+Q62+Q52+Q36+Q26+Q16+Q10</f>
        <v>0</v>
      </c>
      <c r="R80" s="321">
        <f>+R75+R62+R52+R36+R26+R16+R10</f>
        <v>536654166.28999996</v>
      </c>
      <c r="S80" s="320"/>
      <c r="T80" s="319"/>
    </row>
    <row r="81" spans="3:19" ht="48.75" customHeight="1" thickBot="1" x14ac:dyDescent="0.4">
      <c r="C81" s="313" t="s">
        <v>520</v>
      </c>
      <c r="E81" s="314"/>
      <c r="F81" s="318"/>
      <c r="G81" s="318"/>
      <c r="H81" s="318"/>
      <c r="I81" s="318"/>
      <c r="J81" s="318"/>
      <c r="K81" s="318"/>
      <c r="L81" s="314"/>
      <c r="M81" s="314"/>
      <c r="P81"/>
      <c r="Q81"/>
      <c r="R81" s="317"/>
      <c r="S81" s="317"/>
    </row>
    <row r="82" spans="3:19" ht="66.75" customHeight="1" thickBot="1" x14ac:dyDescent="0.4">
      <c r="C82" s="316" t="s">
        <v>519</v>
      </c>
      <c r="D82" s="315"/>
      <c r="E82" s="252"/>
      <c r="F82" s="314"/>
      <c r="G82" s="314"/>
      <c r="H82" s="314"/>
      <c r="I82" s="314"/>
      <c r="J82" s="314"/>
      <c r="K82" s="314"/>
      <c r="L82" s="314"/>
      <c r="M82" s="314"/>
      <c r="P82"/>
      <c r="Q82"/>
    </row>
    <row r="83" spans="3:19" ht="126.75" customHeight="1" thickBot="1" x14ac:dyDescent="0.4">
      <c r="C83" s="313" t="s">
        <v>518</v>
      </c>
      <c r="I83" s="252"/>
      <c r="K83" s="312"/>
      <c r="P83"/>
      <c r="Q83"/>
    </row>
    <row r="84" spans="3:19" ht="39" customHeight="1" x14ac:dyDescent="0.35">
      <c r="C84" s="249" t="s">
        <v>438</v>
      </c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49"/>
      <c r="Q84"/>
    </row>
    <row r="85" spans="3:19" x14ac:dyDescent="0.35"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  <c r="P85" s="311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7" right="0.7" top="0.75" bottom="0.75" header="0.3" footer="0.3"/>
  <pageSetup paperSize="9" scale="2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INGRESOS Y EGRESOS ABRIL 2025</vt:lpstr>
      <vt:lpstr>Presupuesto Apro-EJEC</vt:lpstr>
      <vt:lpstr>'INGRESOS Y EGRESOS ABRIL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VALLEJO GUZMAN</dc:creator>
  <cp:lastModifiedBy>MANUEL ANTONIO GUZMAN CUEVAS</cp:lastModifiedBy>
  <cp:lastPrinted>2025-05-13T15:40:07Z</cp:lastPrinted>
  <dcterms:created xsi:type="dcterms:W3CDTF">2023-04-03T19:08:33Z</dcterms:created>
  <dcterms:modified xsi:type="dcterms:W3CDTF">2025-06-11T21:10:45Z</dcterms:modified>
</cp:coreProperties>
</file>