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D:\OAI\Contabiidad\Ingresos y egresos\Mayo\"/>
    </mc:Choice>
  </mc:AlternateContent>
  <xr:revisionPtr revIDLastSave="0" documentId="13_ncr:1_{D000D3D5-8539-4246-8275-F5439FB85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 Y EGRESOS MAYO 2025" sheetId="2" r:id="rId1"/>
    <sheet name="EJCECUCION" sheetId="4" r:id="rId2"/>
  </sheets>
  <externalReferences>
    <externalReference r:id="rId3"/>
  </externalReferences>
  <definedNames>
    <definedName name="_xlnm.Print_Area" localSheetId="0">'INGRESOS Y EGRESOS MAYO 2025'!$A$1:$H$614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E10" i="4"/>
  <c r="F10" i="4"/>
  <c r="G10" i="4"/>
  <c r="H10" i="4"/>
  <c r="R10" i="4" s="1"/>
  <c r="I10" i="4"/>
  <c r="J10" i="4"/>
  <c r="K10" i="4"/>
  <c r="L10" i="4"/>
  <c r="M10" i="4"/>
  <c r="N10" i="4"/>
  <c r="O10" i="4"/>
  <c r="P10" i="4"/>
  <c r="P80" i="4" s="1"/>
  <c r="Q10" i="4"/>
  <c r="R11" i="4"/>
  <c r="R12" i="4"/>
  <c r="R13" i="4"/>
  <c r="R14" i="4"/>
  <c r="R15" i="4"/>
  <c r="D16" i="4"/>
  <c r="D80" i="4" s="1"/>
  <c r="E16" i="4"/>
  <c r="G16" i="4"/>
  <c r="H16" i="4"/>
  <c r="I16" i="4"/>
  <c r="J16" i="4"/>
  <c r="K16" i="4"/>
  <c r="L16" i="4"/>
  <c r="L80" i="4" s="1"/>
  <c r="M16" i="4"/>
  <c r="M80" i="4" s="1"/>
  <c r="N16" i="4"/>
  <c r="O16" i="4"/>
  <c r="P16" i="4"/>
  <c r="Q16" i="4"/>
  <c r="R17" i="4"/>
  <c r="R18" i="4"/>
  <c r="R19" i="4"/>
  <c r="R20" i="4"/>
  <c r="R21" i="4"/>
  <c r="R22" i="4"/>
  <c r="R23" i="4"/>
  <c r="F24" i="4"/>
  <c r="F16" i="4" s="1"/>
  <c r="R24" i="4"/>
  <c r="R25" i="4"/>
  <c r="D26" i="4"/>
  <c r="E26" i="4"/>
  <c r="F26" i="4"/>
  <c r="R26" i="4" s="1"/>
  <c r="G26" i="4"/>
  <c r="H26" i="4"/>
  <c r="I26" i="4"/>
  <c r="J26" i="4"/>
  <c r="K26" i="4"/>
  <c r="L26" i="4"/>
  <c r="M26" i="4"/>
  <c r="N26" i="4"/>
  <c r="O26" i="4"/>
  <c r="P26" i="4"/>
  <c r="Q26" i="4"/>
  <c r="R27" i="4"/>
  <c r="R28" i="4"/>
  <c r="R29" i="4"/>
  <c r="R30" i="4"/>
  <c r="R31" i="4"/>
  <c r="R32" i="4"/>
  <c r="R33" i="4"/>
  <c r="R34" i="4"/>
  <c r="R35" i="4"/>
  <c r="D36" i="4"/>
  <c r="E36" i="4"/>
  <c r="F36" i="4"/>
  <c r="G36" i="4"/>
  <c r="K36" i="4"/>
  <c r="L36" i="4"/>
  <c r="M36" i="4"/>
  <c r="N36" i="4"/>
  <c r="P36" i="4"/>
  <c r="R37" i="4"/>
  <c r="R38" i="4"/>
  <c r="R39" i="4"/>
  <c r="R43" i="4"/>
  <c r="R44" i="4"/>
  <c r="D45" i="4"/>
  <c r="E45" i="4"/>
  <c r="F45" i="4"/>
  <c r="R45" i="4" s="1"/>
  <c r="G45" i="4"/>
  <c r="H45" i="4"/>
  <c r="H36" i="4" s="1"/>
  <c r="I45" i="4"/>
  <c r="I36" i="4" s="1"/>
  <c r="I80" i="4" s="1"/>
  <c r="J45" i="4"/>
  <c r="J36" i="4" s="1"/>
  <c r="J80" i="4" s="1"/>
  <c r="K45" i="4"/>
  <c r="L45" i="4"/>
  <c r="M45" i="4"/>
  <c r="N45" i="4"/>
  <c r="O45" i="4"/>
  <c r="O36" i="4" s="1"/>
  <c r="P45" i="4"/>
  <c r="Q45" i="4"/>
  <c r="Q36" i="4" s="1"/>
  <c r="R46" i="4"/>
  <c r="R47" i="4"/>
  <c r="R48" i="4"/>
  <c r="R51" i="4"/>
  <c r="D52" i="4"/>
  <c r="E52" i="4"/>
  <c r="F52" i="4"/>
  <c r="R52" i="4" s="1"/>
  <c r="G52" i="4"/>
  <c r="G80" i="4" s="1"/>
  <c r="H52" i="4"/>
  <c r="I52" i="4"/>
  <c r="J52" i="4"/>
  <c r="K52" i="4"/>
  <c r="L52" i="4"/>
  <c r="M52" i="4"/>
  <c r="N52" i="4"/>
  <c r="O52" i="4"/>
  <c r="P52" i="4"/>
  <c r="Q52" i="4"/>
  <c r="R53" i="4"/>
  <c r="R54" i="4"/>
  <c r="R55" i="4"/>
  <c r="R56" i="4"/>
  <c r="R57" i="4"/>
  <c r="R58" i="4"/>
  <c r="R59" i="4"/>
  <c r="R60" i="4"/>
  <c r="R61" i="4"/>
  <c r="D62" i="4"/>
  <c r="E62" i="4"/>
  <c r="F62" i="4"/>
  <c r="G62" i="4"/>
  <c r="H62" i="4"/>
  <c r="I62" i="4"/>
  <c r="J62" i="4"/>
  <c r="N62" i="4"/>
  <c r="N80" i="4" s="1"/>
  <c r="O62" i="4"/>
  <c r="P62" i="4"/>
  <c r="Q62" i="4"/>
  <c r="R63" i="4"/>
  <c r="R64" i="4"/>
  <c r="R65" i="4"/>
  <c r="R66" i="4"/>
  <c r="R67" i="4"/>
  <c r="R68" i="4"/>
  <c r="R69" i="4"/>
  <c r="R70" i="4"/>
  <c r="R71" i="4"/>
  <c r="R72" i="4"/>
  <c r="R73" i="4"/>
  <c r="R74" i="4"/>
  <c r="D75" i="4"/>
  <c r="E75" i="4"/>
  <c r="E80" i="4" s="1"/>
  <c r="F75" i="4"/>
  <c r="R75" i="4" s="1"/>
  <c r="G75" i="4"/>
  <c r="H75" i="4"/>
  <c r="I75" i="4"/>
  <c r="J75" i="4"/>
  <c r="F76" i="4"/>
  <c r="R76" i="4" s="1"/>
  <c r="D78" i="4"/>
  <c r="E78" i="4"/>
  <c r="K80" i="4"/>
  <c r="R16" i="4" l="1"/>
  <c r="F80" i="4"/>
  <c r="R80" i="4"/>
  <c r="R36" i="4"/>
  <c r="Q80" i="4"/>
  <c r="O80" i="4"/>
  <c r="R62" i="4"/>
  <c r="H80" i="4"/>
  <c r="F588" i="2"/>
  <c r="F589" i="2"/>
  <c r="F590" i="2"/>
  <c r="F591" i="2"/>
  <c r="F592" i="2"/>
  <c r="F593" i="2"/>
  <c r="F594" i="2"/>
  <c r="F595" i="2"/>
  <c r="F596" i="2"/>
  <c r="F597" i="2"/>
  <c r="F598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D588" i="2"/>
  <c r="D589" i="2"/>
  <c r="D590" i="2"/>
  <c r="D591" i="2"/>
  <c r="D592" i="2"/>
  <c r="D593" i="2"/>
  <c r="D594" i="2"/>
  <c r="D595" i="2"/>
  <c r="D596" i="2"/>
  <c r="D597" i="2"/>
  <c r="D598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C588" i="2"/>
  <c r="C589" i="2"/>
  <c r="C590" i="2"/>
  <c r="C591" i="2"/>
  <c r="C592" i="2"/>
  <c r="C593" i="2"/>
  <c r="C594" i="2"/>
  <c r="C595" i="2"/>
  <c r="C596" i="2"/>
  <c r="C597" i="2"/>
  <c r="C598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B588" i="2"/>
  <c r="B589" i="2"/>
  <c r="B590" i="2"/>
  <c r="B591" i="2"/>
  <c r="B592" i="2"/>
  <c r="B593" i="2"/>
  <c r="B594" i="2"/>
  <c r="B595" i="2"/>
  <c r="B596" i="2"/>
  <c r="B597" i="2"/>
  <c r="B598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A588" i="2"/>
  <c r="A589" i="2"/>
  <c r="A590" i="2"/>
  <c r="A591" i="2"/>
  <c r="A592" i="2"/>
  <c r="A593" i="2"/>
  <c r="A594" i="2"/>
  <c r="A595" i="2"/>
  <c r="A596" i="2"/>
  <c r="A597" i="2"/>
  <c r="A598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F515" i="2"/>
  <c r="G505" i="2"/>
  <c r="F494" i="2"/>
  <c r="F487" i="2"/>
  <c r="F421" i="2"/>
  <c r="F400" i="2"/>
  <c r="F152" i="2"/>
  <c r="F143" i="2"/>
  <c r="F130" i="2"/>
  <c r="F120" i="2"/>
  <c r="F519" i="2" l="1"/>
  <c r="F155" i="2"/>
  <c r="D52" i="2"/>
  <c r="F52" i="2"/>
  <c r="F40" i="2" l="1"/>
  <c r="F34" i="2" l="1"/>
  <c r="F33" i="2"/>
  <c r="F27" i="2"/>
  <c r="F26" i="2"/>
  <c r="F25" i="2"/>
  <c r="F24" i="2"/>
  <c r="F18" i="2"/>
  <c r="F17" i="2"/>
  <c r="F16" i="2"/>
  <c r="F15" i="2"/>
  <c r="F14" i="2"/>
  <c r="E58" i="2" l="1"/>
  <c r="D58" i="2"/>
  <c r="F28" i="2"/>
  <c r="D28" i="2"/>
  <c r="F46" i="2" l="1"/>
  <c r="D46" i="2"/>
  <c r="D35" i="2"/>
  <c r="E35" i="2"/>
  <c r="F19" i="2" l="1"/>
  <c r="F35" i="2"/>
  <c r="D41" i="2" l="1"/>
  <c r="C63" i="2" s="1"/>
  <c r="F41" i="2" l="1"/>
  <c r="D63" i="2" s="1"/>
</calcChain>
</file>

<file path=xl/sharedStrings.xml><?xml version="1.0" encoding="utf-8"?>
<sst xmlns="http://schemas.openxmlformats.org/spreadsheetml/2006/main" count="853" uniqueCount="464">
  <si>
    <t>PUERTO</t>
  </si>
  <si>
    <t>REFERENCIA</t>
  </si>
  <si>
    <t>FECHA</t>
  </si>
  <si>
    <t>VALOR US$</t>
  </si>
  <si>
    <t>TOTAL RD$</t>
  </si>
  <si>
    <t>TOTAL GENERAL</t>
  </si>
  <si>
    <t>DEP. EN RD$</t>
  </si>
  <si>
    <t>DEPOSITOS EN TRANSITOS</t>
  </si>
  <si>
    <t>CONCEPTO</t>
  </si>
  <si>
    <t>VALOR RD$</t>
  </si>
  <si>
    <t>SUB-TOTAL</t>
  </si>
  <si>
    <t>DEPOSITOS BANCARIOS</t>
  </si>
  <si>
    <t xml:space="preserve">      </t>
  </si>
  <si>
    <t>VALOR</t>
  </si>
  <si>
    <t>TOTAL</t>
  </si>
  <si>
    <t>CUENTA OPERACIONES</t>
  </si>
  <si>
    <t>PUERTO LA ROMANA</t>
  </si>
  <si>
    <t>PUERTO LUPERON</t>
  </si>
  <si>
    <t xml:space="preserve">TASA </t>
  </si>
  <si>
    <t>FECHA INGRESO</t>
  </si>
  <si>
    <t>DESCRIPCION</t>
  </si>
  <si>
    <t>Cta # 010-500107-4</t>
  </si>
  <si>
    <t xml:space="preserve"> DEPOSITOS EN TRANSITO</t>
  </si>
  <si>
    <t xml:space="preserve">FECHA </t>
  </si>
  <si>
    <t xml:space="preserve">VALOR </t>
  </si>
  <si>
    <t>SUBSIDIO MATERNIDAD</t>
  </si>
  <si>
    <t xml:space="preserve">SANTA BARBARA </t>
  </si>
  <si>
    <t>CONCILIACION DE CUENTA NOMINA</t>
  </si>
  <si>
    <t>Cta # 010-500126-0</t>
  </si>
  <si>
    <t xml:space="preserve"> TOTAL </t>
  </si>
  <si>
    <t>LA CANA</t>
  </si>
  <si>
    <r>
      <t xml:space="preserve">Cta </t>
    </r>
    <r>
      <rPr>
        <b/>
        <sz val="12"/>
        <color indexed="8"/>
        <rFont val="Arial"/>
        <family val="2"/>
      </rPr>
      <t># 010-500107-4</t>
    </r>
  </si>
  <si>
    <t xml:space="preserve">  PAGOS ACH</t>
  </si>
  <si>
    <t>PUERTO PLATA</t>
  </si>
  <si>
    <t xml:space="preserve">TOTAL GENERAL </t>
  </si>
  <si>
    <t>CUENTA DÓLAR</t>
  </si>
  <si>
    <t>SUBSIDIO DE MATERNIDAD</t>
  </si>
  <si>
    <t>SUBTOTAL</t>
  </si>
  <si>
    <t>AGOSTO 2024</t>
  </si>
  <si>
    <t>OFICINA CENTRAL</t>
  </si>
  <si>
    <t>BOCA CHICA</t>
  </si>
  <si>
    <t>LUPERON</t>
  </si>
  <si>
    <t>AZUA</t>
  </si>
  <si>
    <t>BARAHONA</t>
  </si>
  <si>
    <t>MANZANILLO</t>
  </si>
  <si>
    <t>CALDERA BANI</t>
  </si>
  <si>
    <t>LA ROMANA</t>
  </si>
  <si>
    <t xml:space="preserve"> CREDITO CUENTA CORRIENTE</t>
  </si>
  <si>
    <t>CONCEPTOS</t>
  </si>
  <si>
    <t>VALOR RD $</t>
  </si>
  <si>
    <t>RELACION DE TRANSFERENCIAS ACH. RECIBIDAS DE TERCEROS</t>
  </si>
  <si>
    <t>HAINA OCCIDENTAL</t>
  </si>
  <si>
    <t>ACH</t>
  </si>
  <si>
    <t>SANTA BARBARA</t>
  </si>
  <si>
    <t xml:space="preserve">CUENTA </t>
  </si>
  <si>
    <t xml:space="preserve">DESCRIPCION </t>
  </si>
  <si>
    <t>CREDITO</t>
  </si>
  <si>
    <t>DEBITO</t>
  </si>
  <si>
    <t>DEP. EN USD</t>
  </si>
  <si>
    <t>CHEQUES REINTEGRADOS</t>
  </si>
  <si>
    <t>BENEFICIARIOS</t>
  </si>
  <si>
    <t>NO.CHEQUES</t>
  </si>
  <si>
    <t>PUERTOS</t>
  </si>
  <si>
    <t>REGITRO CONTABLE</t>
  </si>
  <si>
    <t>PAGO ACH</t>
  </si>
  <si>
    <t>1.1.01.02.01.02.01</t>
  </si>
  <si>
    <t>5.5.02.01.01.01</t>
  </si>
  <si>
    <t>PRIMA NEGATIVA</t>
  </si>
  <si>
    <t>SAN PEDRO</t>
  </si>
  <si>
    <t>DEPOSITO</t>
  </si>
  <si>
    <t>030120-1</t>
  </si>
  <si>
    <t>1100020293-8</t>
  </si>
  <si>
    <t>030199-1</t>
  </si>
  <si>
    <t>030202-1</t>
  </si>
  <si>
    <t>310040102-5</t>
  </si>
  <si>
    <t>CREDITO CUENTA CORRIENTE</t>
  </si>
  <si>
    <t>030385-1</t>
  </si>
  <si>
    <t>030388-1</t>
  </si>
  <si>
    <t>030391-1</t>
  </si>
  <si>
    <t>1100080329-8</t>
  </si>
  <si>
    <t>676109381-6</t>
  </si>
  <si>
    <t>310010041-5</t>
  </si>
  <si>
    <t>0000007-1</t>
  </si>
  <si>
    <t>010311-1</t>
  </si>
  <si>
    <t>010314-1</t>
  </si>
  <si>
    <t>510040340-20</t>
  </si>
  <si>
    <t>510040343-20</t>
  </si>
  <si>
    <t>130598-8</t>
  </si>
  <si>
    <t>1130030366-8</t>
  </si>
  <si>
    <t xml:space="preserve">OTROS INGRESOS </t>
  </si>
  <si>
    <t>676978022-6</t>
  </si>
  <si>
    <t>676016923-6</t>
  </si>
  <si>
    <t>010365-1</t>
  </si>
  <si>
    <t>310040540-5</t>
  </si>
  <si>
    <t>310040543-5</t>
  </si>
  <si>
    <t>30130590-10</t>
  </si>
  <si>
    <t>510040652-20</t>
  </si>
  <si>
    <t>010733-1</t>
  </si>
  <si>
    <t>010736-1</t>
  </si>
  <si>
    <t>010739-1</t>
  </si>
  <si>
    <t>1100020725-8</t>
  </si>
  <si>
    <t>1100020728-26</t>
  </si>
  <si>
    <t>20541485-6</t>
  </si>
  <si>
    <t>676019590-6</t>
  </si>
  <si>
    <t>10060209-5</t>
  </si>
  <si>
    <t>799773-8</t>
  </si>
  <si>
    <t>400060227-9</t>
  </si>
  <si>
    <t>400060230-9</t>
  </si>
  <si>
    <t>3986352-5</t>
  </si>
  <si>
    <t>3986891-5</t>
  </si>
  <si>
    <t>030268-1</t>
  </si>
  <si>
    <t>030271-1</t>
  </si>
  <si>
    <t>510040130-20</t>
  </si>
  <si>
    <t>510040140-20</t>
  </si>
  <si>
    <t>676018252-6</t>
  </si>
  <si>
    <t>310010079-5</t>
  </si>
  <si>
    <t>5362699-6</t>
  </si>
  <si>
    <t>400010067-8</t>
  </si>
  <si>
    <t>60010275-10</t>
  </si>
  <si>
    <t>730070236-9</t>
  </si>
  <si>
    <t>030196-1</t>
  </si>
  <si>
    <t>030205-1</t>
  </si>
  <si>
    <t>679671631-6</t>
  </si>
  <si>
    <t>4212922-6</t>
  </si>
  <si>
    <t>8300050348-8</t>
  </si>
  <si>
    <t>810500012-6</t>
  </si>
  <si>
    <t>676018004-6</t>
  </si>
  <si>
    <t>310020028-5</t>
  </si>
  <si>
    <t>302208591-13</t>
  </si>
  <si>
    <t>10060074-6</t>
  </si>
  <si>
    <t>010133-1</t>
  </si>
  <si>
    <t>010136-1</t>
  </si>
  <si>
    <t>700110226-1</t>
  </si>
  <si>
    <t>30050435-8</t>
  </si>
  <si>
    <t>676018077-6</t>
  </si>
  <si>
    <t>7351944-6</t>
  </si>
  <si>
    <t>310090034-5</t>
  </si>
  <si>
    <t>676109639-6</t>
  </si>
  <si>
    <t>030343-1</t>
  </si>
  <si>
    <t>030346-1</t>
  </si>
  <si>
    <t>70030484-17</t>
  </si>
  <si>
    <t>400030385-9</t>
  </si>
  <si>
    <t>400030389-9</t>
  </si>
  <si>
    <t>310110197-5</t>
  </si>
  <si>
    <t>8752288-6</t>
  </si>
  <si>
    <t>020742-1</t>
  </si>
  <si>
    <t>020745-1</t>
  </si>
  <si>
    <t>020748-1</t>
  </si>
  <si>
    <t>668797428-6</t>
  </si>
  <si>
    <t>60060772-10</t>
  </si>
  <si>
    <t>60060775-10</t>
  </si>
  <si>
    <t>60060778-10</t>
  </si>
  <si>
    <t>60060781-10</t>
  </si>
  <si>
    <t>1100020433-26</t>
  </si>
  <si>
    <t>1100020436-8</t>
  </si>
  <si>
    <t>21662964-6</t>
  </si>
  <si>
    <t>676111052-6</t>
  </si>
  <si>
    <t>310020054-5</t>
  </si>
  <si>
    <t>70030164-17</t>
  </si>
  <si>
    <t>810500022-6</t>
  </si>
  <si>
    <t>900140095-10</t>
  </si>
  <si>
    <t>030117-1</t>
  </si>
  <si>
    <t>10030011-6</t>
  </si>
  <si>
    <t>1100080211-8</t>
  </si>
  <si>
    <t>24857139-8</t>
  </si>
  <si>
    <t>810080004-5</t>
  </si>
  <si>
    <t>676111651-6</t>
  </si>
  <si>
    <t>310090074-5</t>
  </si>
  <si>
    <t>34132488-26</t>
  </si>
  <si>
    <t>28990285-8</t>
  </si>
  <si>
    <t>010229-1</t>
  </si>
  <si>
    <t>010232-1</t>
  </si>
  <si>
    <t>1100090242-8</t>
  </si>
  <si>
    <t>80087727-20</t>
  </si>
  <si>
    <t>310090113-5</t>
  </si>
  <si>
    <t>3289950-6</t>
  </si>
  <si>
    <t>030281-1</t>
  </si>
  <si>
    <t>030284-1</t>
  </si>
  <si>
    <t>1100020296-8</t>
  </si>
  <si>
    <t>20541596-6</t>
  </si>
  <si>
    <t>670901658-8</t>
  </si>
  <si>
    <t>310090091-5</t>
  </si>
  <si>
    <t>800130071-16</t>
  </si>
  <si>
    <t>PLAZA MARINA</t>
  </si>
  <si>
    <t>3520100063-5</t>
  </si>
  <si>
    <t>030088-1</t>
  </si>
  <si>
    <t>030091-1</t>
  </si>
  <si>
    <t>3760070331-10</t>
  </si>
  <si>
    <t>310020364-5</t>
  </si>
  <si>
    <t>1130030324-8</t>
  </si>
  <si>
    <t>678952064-6</t>
  </si>
  <si>
    <t>678981831-6</t>
  </si>
  <si>
    <t>020464-1</t>
  </si>
  <si>
    <t>5680010471-21</t>
  </si>
  <si>
    <t>5680010474-21</t>
  </si>
  <si>
    <t>2310060669-5</t>
  </si>
  <si>
    <t>310060672-5</t>
  </si>
  <si>
    <t>310060675-5</t>
  </si>
  <si>
    <t>310060678-5</t>
  </si>
  <si>
    <t>730051035-9</t>
  </si>
  <si>
    <t>730051038-9</t>
  </si>
  <si>
    <t>730051041-9</t>
  </si>
  <si>
    <t>010648-1</t>
  </si>
  <si>
    <t>010651-1</t>
  </si>
  <si>
    <t>010654-1</t>
  </si>
  <si>
    <t>300010399-12</t>
  </si>
  <si>
    <t>3440011106-12</t>
  </si>
  <si>
    <t>030012-1</t>
  </si>
  <si>
    <t>1100040055-8</t>
  </si>
  <si>
    <t>678952541-6</t>
  </si>
  <si>
    <t>310040100-5</t>
  </si>
  <si>
    <t>64491926-10</t>
  </si>
  <si>
    <t>010267-1</t>
  </si>
  <si>
    <t>010270-1</t>
  </si>
  <si>
    <t>3760010411-5</t>
  </si>
  <si>
    <t>70030646-17</t>
  </si>
  <si>
    <t>1100020042-8</t>
  </si>
  <si>
    <t>030032-1</t>
  </si>
  <si>
    <t>678954641-6</t>
  </si>
  <si>
    <t>92478-8</t>
  </si>
  <si>
    <t>310110129-5</t>
  </si>
  <si>
    <t>800060125-16</t>
  </si>
  <si>
    <t>030248-1</t>
  </si>
  <si>
    <t>030251-1</t>
  </si>
  <si>
    <t>678955643-6</t>
  </si>
  <si>
    <t>70030257-17</t>
  </si>
  <si>
    <t xml:space="preserve">LUPERON </t>
  </si>
  <si>
    <t>010398-1</t>
  </si>
  <si>
    <t>010401-1</t>
  </si>
  <si>
    <t>010404-1</t>
  </si>
  <si>
    <t>010407-1</t>
  </si>
  <si>
    <t>010410-1</t>
  </si>
  <si>
    <t>83435481-8</t>
  </si>
  <si>
    <t>678955741-6</t>
  </si>
  <si>
    <t>310090088-5</t>
  </si>
  <si>
    <t>510040431-20</t>
  </si>
  <si>
    <t>30020188-8</t>
  </si>
  <si>
    <t xml:space="preserve">SAN PEDRO </t>
  </si>
  <si>
    <t>030367-1</t>
  </si>
  <si>
    <t>030370-1</t>
  </si>
  <si>
    <t>14496516-13</t>
  </si>
  <si>
    <t>1130070744-8</t>
  </si>
  <si>
    <t>678954897-6</t>
  </si>
  <si>
    <t>2400040199-5</t>
  </si>
  <si>
    <t>678889175-6</t>
  </si>
  <si>
    <t>020176-1</t>
  </si>
  <si>
    <t>020180-1</t>
  </si>
  <si>
    <t>010724-1</t>
  </si>
  <si>
    <t>310090325-5</t>
  </si>
  <si>
    <t>310090329-5</t>
  </si>
  <si>
    <t>760070806-21</t>
  </si>
  <si>
    <t>010432-1</t>
  </si>
  <si>
    <t>010435-1</t>
  </si>
  <si>
    <t>010438-1</t>
  </si>
  <si>
    <t>34551403-5</t>
  </si>
  <si>
    <t>678891374-6</t>
  </si>
  <si>
    <t>680040086-21</t>
  </si>
  <si>
    <t>680040089-21</t>
  </si>
  <si>
    <t>310060161-5</t>
  </si>
  <si>
    <t>1100040168-8</t>
  </si>
  <si>
    <t>1100040171-26</t>
  </si>
  <si>
    <t>030373-1</t>
  </si>
  <si>
    <t>1130010262-8</t>
  </si>
  <si>
    <t>5120492-21</t>
  </si>
  <si>
    <t>0070150082-6</t>
  </si>
  <si>
    <t>678891511-6</t>
  </si>
  <si>
    <t>70030117-17</t>
  </si>
  <si>
    <t>310090129-5</t>
  </si>
  <si>
    <t>310090132-5</t>
  </si>
  <si>
    <t>2810110056-5</t>
  </si>
  <si>
    <t>030290-1</t>
  </si>
  <si>
    <t>030293-1</t>
  </si>
  <si>
    <t>310040038-5</t>
  </si>
  <si>
    <t>678890875-6</t>
  </si>
  <si>
    <t>820030197-1</t>
  </si>
  <si>
    <t>820030200-1</t>
  </si>
  <si>
    <t>820030203-1</t>
  </si>
  <si>
    <t>400060431-9</t>
  </si>
  <si>
    <t>400060434-9</t>
  </si>
  <si>
    <t>400060438-9</t>
  </si>
  <si>
    <t>400060439-9</t>
  </si>
  <si>
    <t>2160205-6</t>
  </si>
  <si>
    <t>30060263-8</t>
  </si>
  <si>
    <t>4497221-6</t>
  </si>
  <si>
    <t>67123195-8</t>
  </si>
  <si>
    <t>678915037-6</t>
  </si>
  <si>
    <t>0050069-6</t>
  </si>
  <si>
    <t>0050072-6</t>
  </si>
  <si>
    <t>322406-6</t>
  </si>
  <si>
    <t>310110232-5</t>
  </si>
  <si>
    <t>310110235-5</t>
  </si>
  <si>
    <t>010274-1</t>
  </si>
  <si>
    <t>010277-1</t>
  </si>
  <si>
    <t>510010380-20</t>
  </si>
  <si>
    <t>10030050-6</t>
  </si>
  <si>
    <t>510010369-20</t>
  </si>
  <si>
    <t>30040246-8</t>
  </si>
  <si>
    <t>310060433-5</t>
  </si>
  <si>
    <t>90010513-1</t>
  </si>
  <si>
    <t>678912435-6</t>
  </si>
  <si>
    <t>678914276-6</t>
  </si>
  <si>
    <t>MARIANNY YORGELIS ALBERTO</t>
  </si>
  <si>
    <t>PRESTACIONES LABORABLES</t>
  </si>
  <si>
    <t>MISS TEEN SUPREME REP. DOM.</t>
  </si>
  <si>
    <t>DONACIONES</t>
  </si>
  <si>
    <t>MAURICIO MENDEZ BELTRE</t>
  </si>
  <si>
    <t>WILFREDO CHIRENO GONZALEZ</t>
  </si>
  <si>
    <t>GASTOS LEGALES E INDEMNIZACION</t>
  </si>
  <si>
    <t>LUIS RAMCES VARGAS GIL</t>
  </si>
  <si>
    <t>JUAN GONZALEZ BATISTA</t>
  </si>
  <si>
    <t>250527452810130066</t>
  </si>
  <si>
    <t>PAGO SISALRIL</t>
  </si>
  <si>
    <t>MAYO DEL 2025</t>
  </si>
  <si>
    <t>820020224-3</t>
  </si>
  <si>
    <t>820010502-3</t>
  </si>
  <si>
    <t>820010505-3</t>
  </si>
  <si>
    <t>820020141-3</t>
  </si>
  <si>
    <t>820020146-3</t>
  </si>
  <si>
    <t>91623256-13</t>
  </si>
  <si>
    <t>20020166-3</t>
  </si>
  <si>
    <t>71919725-1</t>
  </si>
  <si>
    <t>30020014-13</t>
  </si>
  <si>
    <t>30020017-13</t>
  </si>
  <si>
    <t>20020078-3</t>
  </si>
  <si>
    <t>845845-10</t>
  </si>
  <si>
    <t>20020523-3</t>
  </si>
  <si>
    <t>20020526-3</t>
  </si>
  <si>
    <t>20020208-3</t>
  </si>
  <si>
    <t>20010132-3</t>
  </si>
  <si>
    <t>7493634-13</t>
  </si>
  <si>
    <t>20030206-3</t>
  </si>
  <si>
    <t>820020183-3</t>
  </si>
  <si>
    <t>820010504-3</t>
  </si>
  <si>
    <t>820010507-3</t>
  </si>
  <si>
    <t>820030140-3</t>
  </si>
  <si>
    <t>820010190-3</t>
  </si>
  <si>
    <t>5430080165-3</t>
  </si>
  <si>
    <t>8330364-13</t>
  </si>
  <si>
    <t>010223-1</t>
  </si>
  <si>
    <t>30030138-3</t>
  </si>
  <si>
    <t>30030141-3</t>
  </si>
  <si>
    <t>3030020053-13</t>
  </si>
  <si>
    <t>3030020056-13</t>
  </si>
  <si>
    <t>3030020059-13</t>
  </si>
  <si>
    <t>376743-13</t>
  </si>
  <si>
    <t>20967553-13</t>
  </si>
  <si>
    <t>820010330-3</t>
  </si>
  <si>
    <t>820020160-3</t>
  </si>
  <si>
    <t>820010100-3</t>
  </si>
  <si>
    <t>820030153-3</t>
  </si>
  <si>
    <t>2032159-8</t>
  </si>
  <si>
    <t>2192543-8</t>
  </si>
  <si>
    <t>820010221-3</t>
  </si>
  <si>
    <t>820010224-3</t>
  </si>
  <si>
    <t>820010227-3</t>
  </si>
  <si>
    <t>3030090005-13</t>
  </si>
  <si>
    <t>72197822-1</t>
  </si>
  <si>
    <t>DEPOSITO EN TRANSITO</t>
  </si>
  <si>
    <t>mayo 2025</t>
  </si>
  <si>
    <t xml:space="preserve">Numero </t>
  </si>
  <si>
    <t>Fecha</t>
  </si>
  <si>
    <t>Beneficiario</t>
  </si>
  <si>
    <t>Concepto</t>
  </si>
  <si>
    <t xml:space="preserve">Cuenta </t>
  </si>
  <si>
    <t>Monto</t>
  </si>
  <si>
    <t>NOMINA</t>
  </si>
  <si>
    <t>TOTAL DE CHEQUES: 64</t>
  </si>
  <si>
    <t>Fuente: Sistema de Gestión Financiera (SIGEF)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</si>
  <si>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</si>
  <si>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</si>
  <si>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</si>
  <si>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</si>
  <si>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</si>
  <si>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</si>
  <si>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</si>
  <si>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</si>
  <si>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</si>
  <si>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</si>
  <si>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</si>
  <si>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</si>
  <si>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</si>
  <si>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</si>
  <si>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</si>
  <si>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</si>
  <si>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</si>
  <si>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</si>
  <si>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</si>
  <si>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</si>
  <si>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</si>
  <si>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</si>
  <si>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</si>
  <si>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</si>
  <si>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</si>
  <si>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</si>
  <si>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</si>
  <si>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</si>
  <si>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</si>
  <si>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</si>
  <si>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</si>
  <si>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</si>
  <si>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</si>
  <si>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</si>
  <si>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</si>
  <si>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</si>
  <si>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</si>
  <si>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</si>
  <si>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</si>
  <si>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</si>
  <si>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</si>
  <si>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</si>
  <si>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</si>
  <si>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</si>
  <si>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</si>
  <si>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</si>
  <si>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</si>
  <si>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</si>
  <si>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</si>
  <si>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</si>
  <si>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</si>
  <si>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</si>
  <si>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</si>
  <si>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</si>
  <si>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</si>
  <si>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</si>
  <si>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</si>
  <si>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</si>
  <si>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</si>
  <si>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</si>
  <si>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</si>
  <si>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</si>
  <si>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</si>
  <si>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</si>
  <si>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</si>
  <si>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</si>
  <si>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</si>
  <si>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</si>
  <si>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</si>
  <si>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</si>
  <si>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</si>
  <si>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</si>
  <si>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</si>
  <si>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</si>
  <si>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</si>
  <si>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</si>
  <si>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</si>
  <si>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</si>
  <si>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</si>
  <si>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</si>
  <si>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</si>
  <si>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</si>
  <si>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</si>
  <si>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</si>
  <si>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</si>
  <si>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</si>
  <si>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</si>
  <si>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</si>
  <si>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</si>
  <si>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</si>
  <si>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</si>
  <si>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</si>
  <si>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</si>
  <si>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Gastos y Aplicaciones Financieras 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</si>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</sst>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dd\/mm\/yyyy"/>
    <numFmt numFmtId="166" formatCode="dd/mm/yyyy;@"/>
    <numFmt numFmtId="167" formatCode="_(&quot;RD$&quot;* #,##0.00_);_(&quot;RD$&quot;* \(#,##0.00\);_(&quot;RD$&quot;* &quot;-&quot;??_);_(@_)"/>
    <numFmt numFmtId="168" formatCode="m/d/yyyy;@"/>
    <numFmt numFmtId="169" formatCode="#\ ##0.00"/>
    <numFmt numFmtId="170" formatCode="_(* #,##0_);_(* \(#,##0\);_(* &quot;-&quot;??_);_(@_)"/>
    <numFmt numFmtId="171" formatCode="_(* #,##0.0_);_(* \(#,##0.0\);_(* &quot;-&quot;??_);_(@_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3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0"/>
      <color rgb="FF000000"/>
      <name val="Arial"/>
      <family val="2"/>
    </font>
    <font>
      <i/>
      <sz val="14"/>
      <color rgb="FFFFFFFF"/>
      <name val="Arial"/>
      <family val="2"/>
    </font>
    <font>
      <b/>
      <i/>
      <sz val="10"/>
      <color rgb="FF000080"/>
      <name val="Arial"/>
      <family val="2"/>
    </font>
    <font>
      <sz val="1"/>
      <color rgb="FF000000"/>
      <name val="Arial"/>
      <family val="2"/>
    </font>
    <font>
      <b/>
      <i/>
      <sz val="11"/>
      <color rgb="FF0000FF"/>
      <name val="Arial"/>
      <family val="2"/>
    </font>
    <font>
      <b/>
      <i/>
      <sz val="9"/>
      <color rgb="FF0000FF"/>
      <name val="Arial"/>
      <family val="2"/>
    </font>
    <font>
      <sz val="8"/>
      <color rgb="FF000000"/>
      <name val="Arial"/>
      <family val="2"/>
    </font>
    <font>
      <sz val="7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2"/>
      <color indexed="63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333333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Calibri"/>
      <family val="2"/>
      <scheme val="minor"/>
    </font>
    <font>
      <sz val="12"/>
      <color rgb="FF363636"/>
      <name val="Segoe UI"/>
      <family val="2"/>
    </font>
    <font>
      <sz val="10"/>
      <name val="Arial"/>
    </font>
    <font>
      <b/>
      <sz val="10"/>
      <name val="Calibri"/>
      <family val="2"/>
      <scheme val="minor"/>
    </font>
    <font>
      <b/>
      <sz val="12"/>
      <color rgb="FF000000"/>
      <name val="Arial"/>
      <family val="2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1" fillId="5" borderId="0">
      <alignment horizontal="left" vertical="top"/>
    </xf>
    <xf numFmtId="0" fontId="31" fillId="5" borderId="0">
      <alignment horizontal="left" vertical="top"/>
    </xf>
    <xf numFmtId="0" fontId="35" fillId="5" borderId="0">
      <alignment horizontal="left" vertical="top"/>
    </xf>
    <xf numFmtId="0" fontId="37" fillId="5" borderId="0">
      <alignment horizontal="left" vertical="top"/>
    </xf>
    <xf numFmtId="0" fontId="37" fillId="5" borderId="0">
      <alignment horizontal="right" vertical="top"/>
    </xf>
    <xf numFmtId="0" fontId="39" fillId="5" borderId="0">
      <alignment horizontal="left" vertical="top"/>
    </xf>
    <xf numFmtId="0" fontId="40" fillId="5" borderId="0">
      <alignment horizontal="right" vertical="top"/>
    </xf>
    <xf numFmtId="0" fontId="34" fillId="5" borderId="0">
      <alignment horizontal="left" vertical="top"/>
    </xf>
    <xf numFmtId="0" fontId="34" fillId="5" borderId="0">
      <alignment horizontal="left" vertical="top"/>
    </xf>
    <xf numFmtId="0" fontId="41" fillId="5" borderId="0">
      <alignment horizontal="center" vertical="top"/>
    </xf>
    <xf numFmtId="0" fontId="33" fillId="5" borderId="0">
      <alignment horizontal="left" vertical="top"/>
    </xf>
    <xf numFmtId="0" fontId="33" fillId="5" borderId="0">
      <alignment horizontal="left" vertical="top"/>
    </xf>
    <xf numFmtId="0" fontId="32" fillId="5" borderId="0">
      <alignment horizontal="left" vertical="top"/>
    </xf>
    <xf numFmtId="0" fontId="33" fillId="5" borderId="0">
      <alignment horizontal="left" vertical="top"/>
    </xf>
    <xf numFmtId="0" fontId="33" fillId="5" borderId="0">
      <alignment horizontal="left" vertical="top"/>
    </xf>
    <xf numFmtId="0" fontId="33" fillId="5" borderId="0">
      <alignment horizontal="left" vertical="top"/>
    </xf>
    <xf numFmtId="0" fontId="33" fillId="5" borderId="0">
      <alignment horizontal="left" vertical="top"/>
    </xf>
    <xf numFmtId="0" fontId="33" fillId="5" borderId="0">
      <alignment horizontal="left" vertical="top"/>
    </xf>
    <xf numFmtId="0" fontId="31" fillId="5" borderId="0">
      <alignment horizontal="left" vertical="top"/>
    </xf>
    <xf numFmtId="0" fontId="33" fillId="5" borderId="0">
      <alignment horizontal="left" vertical="top"/>
    </xf>
    <xf numFmtId="0" fontId="34" fillId="6" borderId="0">
      <alignment horizontal="left" vertical="top"/>
    </xf>
    <xf numFmtId="0" fontId="35" fillId="5" borderId="0">
      <alignment horizontal="center" vertical="top"/>
    </xf>
    <xf numFmtId="0" fontId="36" fillId="5" borderId="0">
      <alignment horizontal="center" vertical="top"/>
    </xf>
    <xf numFmtId="0" fontId="37" fillId="5" borderId="0">
      <alignment horizontal="right" vertical="top"/>
    </xf>
    <xf numFmtId="0" fontId="38" fillId="5" borderId="0">
      <alignment horizontal="left" vertical="top"/>
    </xf>
    <xf numFmtId="0" fontId="1" fillId="0" borderId="0"/>
    <xf numFmtId="0" fontId="53" fillId="0" borderId="0"/>
    <xf numFmtId="0" fontId="6" fillId="0" borderId="0"/>
  </cellStyleXfs>
  <cellXfs count="341">
    <xf numFmtId="0" fontId="0" fillId="0" borderId="0" xfId="0"/>
    <xf numFmtId="0" fontId="2" fillId="0" borderId="0" xfId="0" applyFont="1"/>
    <xf numFmtId="0" fontId="6" fillId="0" borderId="0" xfId="0" applyFont="1"/>
    <xf numFmtId="0" fontId="6" fillId="2" borderId="0" xfId="0" applyFont="1" applyFill="1"/>
    <xf numFmtId="0" fontId="0" fillId="2" borderId="0" xfId="0" applyFill="1"/>
    <xf numFmtId="0" fontId="4" fillId="0" borderId="0" xfId="0" applyFont="1" applyAlignment="1">
      <alignment horizontal="center"/>
    </xf>
    <xf numFmtId="0" fontId="14" fillId="2" borderId="0" xfId="0" applyFont="1" applyFill="1" applyAlignment="1">
      <alignment horizontal="center"/>
    </xf>
    <xf numFmtId="14" fontId="14" fillId="2" borderId="0" xfId="0" applyNumberFormat="1" applyFont="1" applyFill="1" applyAlignment="1">
      <alignment horizontal="center"/>
    </xf>
    <xf numFmtId="43" fontId="18" fillId="2" borderId="0" xfId="1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43" fontId="14" fillId="2" borderId="0" xfId="1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49" fontId="14" fillId="2" borderId="0" xfId="0" applyNumberFormat="1" applyFont="1" applyFill="1" applyAlignment="1">
      <alignment horizontal="center"/>
    </xf>
    <xf numFmtId="39" fontId="19" fillId="2" borderId="3" xfId="0" applyNumberFormat="1" applyFont="1" applyFill="1" applyBorder="1"/>
    <xf numFmtId="43" fontId="19" fillId="2" borderId="3" xfId="1" applyFont="1" applyFill="1" applyBorder="1"/>
    <xf numFmtId="39" fontId="14" fillId="2" borderId="0" xfId="0" applyNumberFormat="1" applyFont="1" applyFill="1"/>
    <xf numFmtId="43" fontId="18" fillId="2" borderId="0" xfId="1" applyFont="1" applyFill="1" applyBorder="1"/>
    <xf numFmtId="43" fontId="9" fillId="2" borderId="0" xfId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center"/>
    </xf>
    <xf numFmtId="43" fontId="6" fillId="0" borderId="0" xfId="1" applyFont="1" applyFill="1" applyBorder="1"/>
    <xf numFmtId="0" fontId="11" fillId="2" borderId="0" xfId="0" applyFont="1" applyFill="1" applyAlignment="1">
      <alignment horizontal="center" vertical="center" wrapText="1"/>
    </xf>
    <xf numFmtId="43" fontId="11" fillId="0" borderId="0" xfId="1" applyFont="1" applyFill="1" applyBorder="1" applyAlignment="1">
      <alignment horizontal="center" vertical="center" wrapText="1"/>
    </xf>
    <xf numFmtId="14" fontId="12" fillId="2" borderId="0" xfId="0" applyNumberFormat="1" applyFont="1" applyFill="1" applyAlignment="1">
      <alignment horizontal="center" wrapText="1"/>
    </xf>
    <xf numFmtId="12" fontId="12" fillId="2" borderId="0" xfId="1" applyNumberFormat="1" applyFont="1" applyFill="1" applyBorder="1" applyAlignment="1">
      <alignment horizontal="center"/>
    </xf>
    <xf numFmtId="12" fontId="8" fillId="2" borderId="0" xfId="1" applyNumberFormat="1" applyFont="1" applyFill="1" applyBorder="1" applyAlignment="1">
      <alignment horizontal="center" wrapText="1"/>
    </xf>
    <xf numFmtId="43" fontId="8" fillId="2" borderId="0" xfId="1" applyFont="1" applyFill="1" applyBorder="1" applyAlignment="1">
      <alignment horizontal="center" wrapText="1"/>
    </xf>
    <xf numFmtId="43" fontId="6" fillId="2" borderId="0" xfId="1" applyFont="1" applyFill="1" applyBorder="1" applyAlignment="1">
      <alignment horizontal="center" wrapText="1"/>
    </xf>
    <xf numFmtId="43" fontId="19" fillId="2" borderId="12" xfId="1" applyFont="1" applyFill="1" applyBorder="1" applyAlignment="1">
      <alignment horizontal="center" vertical="center" wrapText="1"/>
    </xf>
    <xf numFmtId="39" fontId="19" fillId="2" borderId="0" xfId="0" applyNumberFormat="1" applyFont="1" applyFill="1"/>
    <xf numFmtId="43" fontId="19" fillId="2" borderId="0" xfId="1" applyFont="1" applyFill="1" applyBorder="1"/>
    <xf numFmtId="43" fontId="0" fillId="0" borderId="0" xfId="0" applyNumberFormat="1"/>
    <xf numFmtId="43" fontId="8" fillId="2" borderId="1" xfId="1" applyFont="1" applyFill="1" applyBorder="1" applyAlignment="1">
      <alignment horizontal="center" wrapText="1"/>
    </xf>
    <xf numFmtId="14" fontId="17" fillId="2" borderId="0" xfId="0" applyNumberFormat="1" applyFont="1" applyFill="1" applyAlignment="1">
      <alignment horizontal="right"/>
    </xf>
    <xf numFmtId="43" fontId="19" fillId="2" borderId="0" xfId="1" applyFont="1" applyFill="1" applyBorder="1" applyAlignment="1">
      <alignment horizontal="center" vertical="center" wrapText="1"/>
    </xf>
    <xf numFmtId="43" fontId="7" fillId="0" borderId="0" xfId="0" applyNumberFormat="1" applyFont="1" applyAlignment="1">
      <alignment horizontal="center"/>
    </xf>
    <xf numFmtId="43" fontId="9" fillId="2" borderId="1" xfId="1" applyFont="1" applyFill="1" applyBorder="1" applyAlignment="1">
      <alignment horizontal="center" wrapText="1"/>
    </xf>
    <xf numFmtId="0" fontId="10" fillId="2" borderId="0" xfId="0" applyFont="1" applyFill="1" applyAlignment="1">
      <alignment vertical="top"/>
    </xf>
    <xf numFmtId="14" fontId="6" fillId="2" borderId="0" xfId="0" applyNumberFormat="1" applyFont="1" applyFill="1" applyAlignment="1">
      <alignment horizontal="center" wrapText="1"/>
    </xf>
    <xf numFmtId="0" fontId="13" fillId="2" borderId="0" xfId="0" applyFont="1" applyFill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43" fontId="12" fillId="2" borderId="0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horizontal="center" vertical="center" wrapText="1"/>
    </xf>
    <xf numFmtId="14" fontId="8" fillId="2" borderId="1" xfId="1" applyNumberFormat="1" applyFont="1" applyFill="1" applyBorder="1" applyAlignment="1">
      <alignment horizontal="center" wrapText="1"/>
    </xf>
    <xf numFmtId="39" fontId="9" fillId="2" borderId="1" xfId="1" applyNumberFormat="1" applyFont="1" applyFill="1" applyBorder="1" applyAlignment="1">
      <alignment horizontal="center" wrapText="1"/>
    </xf>
    <xf numFmtId="12" fontId="8" fillId="2" borderId="1" xfId="1" applyNumberFormat="1" applyFont="1" applyFill="1" applyBorder="1" applyAlignment="1">
      <alignment horizontal="right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3" fontId="12" fillId="0" borderId="0" xfId="1" applyFont="1" applyBorder="1" applyAlignment="1">
      <alignment horizontal="center"/>
    </xf>
    <xf numFmtId="43" fontId="1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1" applyFont="1" applyBorder="1" applyAlignment="1">
      <alignment horizontal="center"/>
    </xf>
    <xf numFmtId="0" fontId="25" fillId="0" borderId="0" xfId="0" applyFont="1"/>
    <xf numFmtId="14" fontId="9" fillId="2" borderId="0" xfId="1" applyNumberFormat="1" applyFont="1" applyFill="1" applyBorder="1" applyAlignment="1">
      <alignment horizontal="right" wrapText="1"/>
    </xf>
    <xf numFmtId="43" fontId="15" fillId="2" borderId="0" xfId="0" applyNumberFormat="1" applyFont="1" applyFill="1"/>
    <xf numFmtId="0" fontId="3" fillId="0" borderId="0" xfId="0" applyFont="1" applyAlignment="1">
      <alignment horizontal="center"/>
    </xf>
    <xf numFmtId="0" fontId="26" fillId="0" borderId="0" xfId="0" applyFont="1"/>
    <xf numFmtId="43" fontId="25" fillId="0" borderId="0" xfId="0" applyNumberFormat="1" applyFont="1"/>
    <xf numFmtId="39" fontId="8" fillId="2" borderId="1" xfId="1" applyNumberFormat="1" applyFont="1" applyFill="1" applyBorder="1" applyAlignment="1">
      <alignment horizontal="center"/>
    </xf>
    <xf numFmtId="12" fontId="8" fillId="2" borderId="0" xfId="1" applyNumberFormat="1" applyFont="1" applyFill="1" applyBorder="1" applyAlignment="1">
      <alignment vertical="center" wrapText="1"/>
    </xf>
    <xf numFmtId="43" fontId="8" fillId="2" borderId="0" xfId="1" applyFont="1" applyFill="1" applyBorder="1" applyAlignment="1">
      <alignment vertical="center" wrapText="1"/>
    </xf>
    <xf numFmtId="43" fontId="6" fillId="2" borderId="0" xfId="1" applyFont="1" applyFill="1" applyBorder="1" applyAlignment="1">
      <alignment vertical="center" wrapText="1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 wrapText="1"/>
    </xf>
    <xf numFmtId="43" fontId="28" fillId="2" borderId="0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49" fontId="27" fillId="2" borderId="1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wrapText="1"/>
    </xf>
    <xf numFmtId="43" fontId="2" fillId="0" borderId="1" xfId="5" applyFont="1" applyFill="1" applyBorder="1" applyAlignment="1">
      <alignment horizontal="right"/>
    </xf>
    <xf numFmtId="0" fontId="42" fillId="0" borderId="0" xfId="0" applyFont="1"/>
    <xf numFmtId="0" fontId="28" fillId="2" borderId="0" xfId="0" applyFont="1" applyFill="1" applyAlignment="1">
      <alignment horizontal="center"/>
    </xf>
    <xf numFmtId="0" fontId="28" fillId="2" borderId="0" xfId="0" applyFont="1" applyFill="1"/>
    <xf numFmtId="43" fontId="27" fillId="2" borderId="0" xfId="1" applyFont="1" applyFill="1" applyBorder="1" applyAlignment="1">
      <alignment horizontal="right" vertical="center" wrapText="1"/>
    </xf>
    <xf numFmtId="43" fontId="29" fillId="0" borderId="13" xfId="0" applyNumberFormat="1" applyFont="1" applyBorder="1"/>
    <xf numFmtId="49" fontId="28" fillId="2" borderId="0" xfId="0" applyNumberFormat="1" applyFont="1" applyFill="1" applyAlignment="1">
      <alignment horizontal="center"/>
    </xf>
    <xf numFmtId="43" fontId="28" fillId="2" borderId="0" xfId="1" applyFont="1" applyFill="1"/>
    <xf numFmtId="43" fontId="27" fillId="2" borderId="0" xfId="1" applyFont="1" applyFill="1" applyBorder="1" applyAlignment="1">
      <alignment horizontal="right"/>
    </xf>
    <xf numFmtId="43" fontId="27" fillId="2" borderId="0" xfId="1" applyFont="1" applyFill="1" applyBorder="1"/>
    <xf numFmtId="49" fontId="3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43" fontId="45" fillId="0" borderId="1" xfId="5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center"/>
    </xf>
    <xf numFmtId="43" fontId="2" fillId="0" borderId="1" xfId="5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2" fontId="2" fillId="2" borderId="1" xfId="5" applyNumberFormat="1" applyFont="1" applyFill="1" applyBorder="1" applyAlignment="1">
      <alignment horizontal="center"/>
    </xf>
    <xf numFmtId="0" fontId="45" fillId="2" borderId="8" xfId="0" applyFont="1" applyFill="1" applyBorder="1" applyAlignment="1">
      <alignment horizontal="center" wrapText="1"/>
    </xf>
    <xf numFmtId="43" fontId="2" fillId="2" borderId="1" xfId="5" applyFont="1" applyFill="1" applyBorder="1"/>
    <xf numFmtId="12" fontId="2" fillId="2" borderId="1" xfId="0" applyNumberFormat="1" applyFont="1" applyFill="1" applyBorder="1" applyAlignment="1">
      <alignment horizontal="center"/>
    </xf>
    <xf numFmtId="14" fontId="2" fillId="2" borderId="0" xfId="0" applyNumberFormat="1" applyFont="1" applyFill="1" applyAlignment="1">
      <alignment horizontal="center" wrapText="1"/>
    </xf>
    <xf numFmtId="12" fontId="45" fillId="2" borderId="0" xfId="1" applyNumberFormat="1" applyFont="1" applyFill="1" applyBorder="1" applyAlignment="1">
      <alignment horizontal="center" wrapText="1"/>
    </xf>
    <xf numFmtId="43" fontId="46" fillId="2" borderId="0" xfId="1" applyFont="1" applyFill="1" applyBorder="1" applyAlignment="1">
      <alignment horizontal="center" wrapText="1"/>
    </xf>
    <xf numFmtId="43" fontId="5" fillId="2" borderId="13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47" fillId="0" borderId="1" xfId="0" applyNumberFormat="1" applyFont="1" applyBorder="1" applyAlignment="1">
      <alignment horizontal="center"/>
    </xf>
    <xf numFmtId="165" fontId="44" fillId="0" borderId="1" xfId="0" applyNumberFormat="1" applyFont="1" applyBorder="1" applyAlignment="1">
      <alignment horizontal="center"/>
    </xf>
    <xf numFmtId="165" fontId="4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43" fontId="2" fillId="2" borderId="1" xfId="2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45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 wrapText="1"/>
    </xf>
    <xf numFmtId="166" fontId="44" fillId="2" borderId="1" xfId="0" applyNumberFormat="1" applyFont="1" applyFill="1" applyBorder="1" applyAlignment="1">
      <alignment horizontal="center"/>
    </xf>
    <xf numFmtId="1" fontId="44" fillId="2" borderId="1" xfId="0" applyNumberFormat="1" applyFont="1" applyFill="1" applyBorder="1" applyAlignment="1">
      <alignment horizontal="center"/>
    </xf>
    <xf numFmtId="1" fontId="2" fillId="2" borderId="1" xfId="5" applyNumberFormat="1" applyFont="1" applyFill="1" applyBorder="1" applyAlignment="1">
      <alignment horizontal="center" wrapText="1"/>
    </xf>
    <xf numFmtId="166" fontId="2" fillId="2" borderId="1" xfId="5" applyNumberFormat="1" applyFont="1" applyFill="1" applyBorder="1" applyAlignment="1">
      <alignment horizontal="center" wrapText="1"/>
    </xf>
    <xf numFmtId="14" fontId="19" fillId="2" borderId="0" xfId="0" applyNumberFormat="1" applyFont="1" applyFill="1" applyAlignment="1">
      <alignment horizontal="right"/>
    </xf>
    <xf numFmtId="43" fontId="23" fillId="3" borderId="7" xfId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4" fontId="29" fillId="0" borderId="13" xfId="0" applyNumberFormat="1" applyFont="1" applyBorder="1"/>
    <xf numFmtId="43" fontId="27" fillId="2" borderId="13" xfId="1" applyFont="1" applyFill="1" applyBorder="1"/>
    <xf numFmtId="4" fontId="27" fillId="7" borderId="13" xfId="0" applyNumberFormat="1" applyFont="1" applyFill="1" applyBorder="1"/>
    <xf numFmtId="0" fontId="27" fillId="2" borderId="6" xfId="0" applyFont="1" applyFill="1" applyBorder="1" applyAlignment="1">
      <alignment horizontal="center" vertical="center" wrapText="1"/>
    </xf>
    <xf numFmtId="49" fontId="27" fillId="2" borderId="18" xfId="0" applyNumberFormat="1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43" fontId="27" fillId="2" borderId="19" xfId="1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43" fontId="27" fillId="2" borderId="18" xfId="1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43" fontId="27" fillId="2" borderId="6" xfId="1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7" fillId="7" borderId="19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43" fontId="27" fillId="0" borderId="19" xfId="1" applyFont="1" applyFill="1" applyBorder="1" applyAlignment="1">
      <alignment horizontal="center" vertical="center" wrapText="1"/>
    </xf>
    <xf numFmtId="0" fontId="48" fillId="0" borderId="0" xfId="0" applyFont="1"/>
    <xf numFmtId="0" fontId="20" fillId="0" borderId="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43" fontId="20" fillId="0" borderId="18" xfId="1" applyFont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 wrapText="1"/>
    </xf>
    <xf numFmtId="43" fontId="51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49" fontId="20" fillId="0" borderId="0" xfId="0" applyNumberFormat="1" applyFont="1"/>
    <xf numFmtId="0" fontId="19" fillId="2" borderId="3" xfId="0" applyFont="1" applyFill="1" applyBorder="1" applyAlignment="1">
      <alignment horizontal="right"/>
    </xf>
    <xf numFmtId="43" fontId="19" fillId="2" borderId="3" xfId="1" applyFont="1" applyFill="1" applyBorder="1" applyAlignment="1">
      <alignment horizontal="right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43" fontId="20" fillId="0" borderId="24" xfId="1" applyFont="1" applyBorder="1" applyAlignment="1">
      <alignment horizontal="center" vertical="center"/>
    </xf>
    <xf numFmtId="43" fontId="20" fillId="0" borderId="25" xfId="1" applyFont="1" applyBorder="1" applyAlignment="1">
      <alignment horizontal="center" vertical="center"/>
    </xf>
    <xf numFmtId="0" fontId="51" fillId="0" borderId="26" xfId="0" applyFont="1" applyBorder="1" applyAlignment="1">
      <alignment horizontal="center"/>
    </xf>
    <xf numFmtId="0" fontId="51" fillId="0" borderId="22" xfId="0" applyFont="1" applyBorder="1" applyAlignment="1">
      <alignment horizontal="left"/>
    </xf>
    <xf numFmtId="0" fontId="51" fillId="0" borderId="27" xfId="0" applyFont="1" applyBorder="1" applyAlignment="1">
      <alignment horizontal="center"/>
    </xf>
    <xf numFmtId="0" fontId="51" fillId="0" borderId="3" xfId="0" applyFont="1" applyBorder="1" applyAlignment="1">
      <alignment horizontal="left"/>
    </xf>
    <xf numFmtId="0" fontId="51" fillId="0" borderId="3" xfId="0" applyFont="1" applyBorder="1" applyAlignment="1">
      <alignment horizontal="center"/>
    </xf>
    <xf numFmtId="14" fontId="51" fillId="0" borderId="3" xfId="0" applyNumberFormat="1" applyFont="1" applyBorder="1" applyAlignment="1">
      <alignment horizontal="center"/>
    </xf>
    <xf numFmtId="43" fontId="51" fillId="2" borderId="1" xfId="5" applyFont="1" applyFill="1" applyBorder="1" applyAlignment="1">
      <alignment horizontal="center"/>
    </xf>
    <xf numFmtId="43" fontId="51" fillId="0" borderId="24" xfId="5" applyFont="1" applyBorder="1" applyAlignment="1">
      <alignment horizontal="center"/>
    </xf>
    <xf numFmtId="43" fontId="51" fillId="0" borderId="24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43" fontId="2" fillId="0" borderId="3" xfId="5" applyFont="1" applyFill="1" applyBorder="1" applyAlignment="1">
      <alignment horizontal="right"/>
    </xf>
    <xf numFmtId="43" fontId="44" fillId="0" borderId="1" xfId="5" applyFont="1" applyFill="1" applyBorder="1" applyAlignment="1">
      <alignment horizontal="center"/>
    </xf>
    <xf numFmtId="165" fontId="44" fillId="2" borderId="1" xfId="0" applyNumberFormat="1" applyFont="1" applyFill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3" fontId="2" fillId="0" borderId="1" xfId="5" applyFont="1" applyFill="1" applyBorder="1" applyAlignment="1"/>
    <xf numFmtId="166" fontId="2" fillId="0" borderId="1" xfId="5" applyNumberFormat="1" applyFont="1" applyFill="1" applyBorder="1" applyAlignment="1">
      <alignment horizontal="center" wrapText="1"/>
    </xf>
    <xf numFmtId="43" fontId="7" fillId="0" borderId="1" xfId="5" applyFont="1" applyFill="1" applyBorder="1" applyAlignment="1">
      <alignment horizontal="center"/>
    </xf>
    <xf numFmtId="43" fontId="7" fillId="0" borderId="2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/>
    </xf>
    <xf numFmtId="43" fontId="7" fillId="2" borderId="3" xfId="5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2" xfId="5" applyFont="1" applyBorder="1" applyAlignment="1">
      <alignment horizontal="center"/>
    </xf>
    <xf numFmtId="43" fontId="7" fillId="0" borderId="3" xfId="5" applyFont="1" applyFill="1" applyBorder="1" applyAlignment="1">
      <alignment horizontal="center"/>
    </xf>
    <xf numFmtId="43" fontId="7" fillId="0" borderId="1" xfId="0" applyNumberFormat="1" applyFont="1" applyBorder="1" applyAlignment="1">
      <alignment horizontal="center"/>
    </xf>
    <xf numFmtId="43" fontId="11" fillId="0" borderId="20" xfId="1" applyFont="1" applyBorder="1" applyAlignment="1">
      <alignment horizontal="center"/>
    </xf>
    <xf numFmtId="43" fontId="11" fillId="0" borderId="2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43" fontId="14" fillId="0" borderId="1" xfId="5" applyFont="1" applyFill="1" applyBorder="1" applyAlignment="1">
      <alignment horizontal="center"/>
    </xf>
    <xf numFmtId="43" fontId="14" fillId="0" borderId="2" xfId="0" applyNumberFormat="1" applyFont="1" applyBorder="1" applyAlignment="1">
      <alignment horizontal="center"/>
    </xf>
    <xf numFmtId="43" fontId="14" fillId="2" borderId="1" xfId="5" applyFont="1" applyFill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43" fontId="1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43" fontId="7" fillId="2" borderId="1" xfId="5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43" fontId="7" fillId="0" borderId="1" xfId="5" applyFont="1" applyFill="1" applyBorder="1"/>
    <xf numFmtId="0" fontId="6" fillId="0" borderId="1" xfId="0" applyFont="1" applyBorder="1" applyAlignment="1">
      <alignment horizontal="center"/>
    </xf>
    <xf numFmtId="43" fontId="2" fillId="0" borderId="1" xfId="2" applyFont="1" applyFill="1" applyBorder="1" applyAlignment="1">
      <alignment horizontal="center" wrapText="1"/>
    </xf>
    <xf numFmtId="1" fontId="2" fillId="0" borderId="1" xfId="5" applyNumberFormat="1" applyFont="1" applyFill="1" applyBorder="1" applyAlignment="1">
      <alignment horizontal="center" wrapText="1"/>
    </xf>
    <xf numFmtId="14" fontId="28" fillId="0" borderId="1" xfId="0" applyNumberFormat="1" applyFont="1" applyBorder="1" applyAlignment="1">
      <alignment horizontal="center" wrapText="1"/>
    </xf>
    <xf numFmtId="49" fontId="28" fillId="0" borderId="1" xfId="0" applyNumberFormat="1" applyFont="1" applyBorder="1" applyAlignment="1">
      <alignment horizontal="center" wrapText="1"/>
    </xf>
    <xf numFmtId="0" fontId="42" fillId="0" borderId="1" xfId="0" applyFont="1" applyBorder="1" applyAlignment="1">
      <alignment horizontal="center" wrapText="1"/>
    </xf>
    <xf numFmtId="43" fontId="28" fillId="2" borderId="1" xfId="5" applyFont="1" applyFill="1" applyBorder="1"/>
    <xf numFmtId="0" fontId="2" fillId="0" borderId="1" xfId="0" applyFont="1" applyBorder="1" applyAlignment="1">
      <alignment horizontal="left"/>
    </xf>
    <xf numFmtId="43" fontId="2" fillId="0" borderId="1" xfId="5" applyFont="1" applyBorder="1" applyAlignment="1">
      <alignment horizontal="center"/>
    </xf>
    <xf numFmtId="168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44" fillId="0" borderId="1" xfId="0" applyNumberFormat="1" applyFont="1" applyBorder="1" applyAlignment="1">
      <alignment horizontal="center"/>
    </xf>
    <xf numFmtId="0" fontId="52" fillId="0" borderId="0" xfId="0" applyFont="1"/>
    <xf numFmtId="14" fontId="6" fillId="2" borderId="1" xfId="0" applyNumberFormat="1" applyFont="1" applyFill="1" applyBorder="1" applyAlignment="1">
      <alignment horizontal="center" wrapText="1"/>
    </xf>
    <xf numFmtId="12" fontId="8" fillId="2" borderId="3" xfId="5" applyNumberFormat="1" applyFont="1" applyFill="1" applyBorder="1" applyAlignment="1">
      <alignment horizontal="center" wrapText="1"/>
    </xf>
    <xf numFmtId="43" fontId="6" fillId="2" borderId="1" xfId="5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3" fontId="6" fillId="0" borderId="1" xfId="5" applyFont="1" applyFill="1" applyBorder="1" applyAlignment="1">
      <alignment horizontal="center" vertical="center" wrapText="1"/>
    </xf>
    <xf numFmtId="43" fontId="7" fillId="0" borderId="24" xfId="5" applyFont="1" applyBorder="1" applyAlignment="1">
      <alignment horizontal="center"/>
    </xf>
    <xf numFmtId="43" fontId="7" fillId="0" borderId="24" xfId="0" applyNumberFormat="1" applyFont="1" applyBorder="1" applyAlignment="1">
      <alignment horizontal="center"/>
    </xf>
    <xf numFmtId="43" fontId="16" fillId="2" borderId="32" xfId="1" applyFont="1" applyFill="1" applyBorder="1" applyAlignment="1">
      <alignment horizontal="center"/>
    </xf>
    <xf numFmtId="43" fontId="18" fillId="2" borderId="32" xfId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right"/>
    </xf>
    <xf numFmtId="0" fontId="20" fillId="2" borderId="7" xfId="0" applyFont="1" applyFill="1" applyBorder="1" applyAlignment="1">
      <alignment horizontal="center" wrapText="1"/>
    </xf>
    <xf numFmtId="43" fontId="7" fillId="0" borderId="2" xfId="5" applyFont="1" applyFill="1" applyBorder="1" applyAlignment="1">
      <alignment horizontal="center"/>
    </xf>
    <xf numFmtId="14" fontId="54" fillId="0" borderId="3" xfId="0" applyNumberFormat="1" applyFont="1" applyBorder="1" applyAlignment="1">
      <alignment horizontal="center"/>
    </xf>
    <xf numFmtId="43" fontId="18" fillId="2" borderId="33" xfId="1" applyFont="1" applyFill="1" applyBorder="1" applyAlignment="1">
      <alignment horizontal="center" vertical="center" wrapText="1"/>
    </xf>
    <xf numFmtId="14" fontId="54" fillId="0" borderId="1" xfId="0" applyNumberFormat="1" applyFont="1" applyBorder="1" applyAlignment="1">
      <alignment horizontal="center"/>
    </xf>
    <xf numFmtId="43" fontId="7" fillId="0" borderId="3" xfId="5" applyFont="1" applyFill="1" applyBorder="1"/>
    <xf numFmtId="2" fontId="7" fillId="0" borderId="22" xfId="0" applyNumberFormat="1" applyFont="1" applyBorder="1" applyAlignment="1">
      <alignment horizontal="right"/>
    </xf>
    <xf numFmtId="0" fontId="20" fillId="0" borderId="20" xfId="0" applyFont="1" applyBorder="1" applyAlignment="1">
      <alignment horizontal="center"/>
    </xf>
    <xf numFmtId="43" fontId="20" fillId="0" borderId="20" xfId="1" applyFont="1" applyBorder="1" applyAlignment="1">
      <alignment horizontal="center"/>
    </xf>
    <xf numFmtId="43" fontId="5" fillId="0" borderId="13" xfId="5" applyFont="1" applyBorder="1" applyAlignment="1">
      <alignment horizontal="right"/>
    </xf>
    <xf numFmtId="0" fontId="4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4" fontId="5" fillId="0" borderId="0" xfId="0" applyNumberFormat="1" applyFont="1" applyAlignment="1">
      <alignment horizontal="center" wrapText="1"/>
    </xf>
    <xf numFmtId="43" fontId="29" fillId="0" borderId="0" xfId="0" applyNumberFormat="1" applyFont="1"/>
    <xf numFmtId="0" fontId="15" fillId="2" borderId="1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1" xfId="0" applyBorder="1"/>
    <xf numFmtId="0" fontId="56" fillId="0" borderId="0" xfId="0" applyFont="1"/>
    <xf numFmtId="170" fontId="48" fillId="0" borderId="0" xfId="0" applyNumberFormat="1" applyFont="1"/>
    <xf numFmtId="0" fontId="48" fillId="0" borderId="0" xfId="0" applyFont="1" applyAlignment="1">
      <alignment horizontal="center" readingOrder="1"/>
    </xf>
    <xf numFmtId="0" fontId="48" fillId="0" borderId="0" xfId="0" applyFont="1" applyAlignment="1">
      <alignment wrapText="1"/>
    </xf>
    <xf numFmtId="0" fontId="16" fillId="0" borderId="0" xfId="0" applyFont="1"/>
    <xf numFmtId="170" fontId="57" fillId="0" borderId="0" xfId="0" applyNumberFormat="1" applyFont="1"/>
    <xf numFmtId="0" fontId="48" fillId="0" borderId="34" xfId="0" applyFont="1" applyBorder="1" applyAlignment="1">
      <alignment vertical="center" wrapText="1"/>
    </xf>
    <xf numFmtId="43" fontId="48" fillId="0" borderId="0" xfId="0" applyNumberFormat="1" applyFont="1"/>
    <xf numFmtId="43" fontId="48" fillId="0" borderId="0" xfId="0" applyNumberFormat="1" applyFont="1" applyAlignment="1">
      <alignment horizontal="center" readingOrder="1"/>
    </xf>
    <xf numFmtId="0" fontId="49" fillId="0" borderId="34" xfId="0" applyFont="1" applyBorder="1" applyAlignment="1">
      <alignment wrapText="1"/>
    </xf>
    <xf numFmtId="170" fontId="56" fillId="0" borderId="0" xfId="0" applyNumberFormat="1" applyFont="1"/>
    <xf numFmtId="43" fontId="48" fillId="0" borderId="0" xfId="1" applyFont="1"/>
    <xf numFmtId="170" fontId="0" fillId="0" borderId="0" xfId="0" applyNumberFormat="1"/>
    <xf numFmtId="170" fontId="58" fillId="8" borderId="35" xfId="1" applyNumberFormat="1" applyFont="1" applyFill="1" applyBorder="1" applyAlignment="1">
      <alignment horizontal="center" readingOrder="1"/>
    </xf>
    <xf numFmtId="0" fontId="51" fillId="8" borderId="35" xfId="0" applyFont="1" applyFill="1" applyBorder="1" applyAlignment="1">
      <alignment vertical="center" wrapText="1"/>
    </xf>
    <xf numFmtId="170" fontId="48" fillId="0" borderId="0" xfId="1" applyNumberFormat="1" applyFont="1"/>
    <xf numFmtId="170" fontId="48" fillId="0" borderId="0" xfId="1" applyNumberFormat="1" applyFont="1" applyAlignment="1">
      <alignment horizontal="center" readingOrder="1"/>
    </xf>
    <xf numFmtId="0" fontId="48" fillId="0" borderId="0" xfId="0" applyFont="1" applyAlignment="1">
      <alignment horizontal="left" wrapText="1"/>
    </xf>
    <xf numFmtId="170" fontId="49" fillId="0" borderId="0" xfId="1" applyNumberFormat="1" applyFont="1" applyAlignment="1">
      <alignment horizontal="center" readingOrder="1"/>
    </xf>
    <xf numFmtId="0" fontId="49" fillId="0" borderId="0" xfId="0" applyFont="1" applyAlignment="1">
      <alignment horizontal="left" wrapText="1"/>
    </xf>
    <xf numFmtId="170" fontId="48" fillId="0" borderId="0" xfId="1" applyNumberFormat="1" applyFont="1" applyBorder="1"/>
    <xf numFmtId="170" fontId="48" fillId="0" borderId="0" xfId="1" applyNumberFormat="1" applyFont="1" applyBorder="1" applyAlignment="1">
      <alignment horizontal="center" readingOrder="1"/>
    </xf>
    <xf numFmtId="170" fontId="49" fillId="0" borderId="0" xfId="1" applyNumberFormat="1" applyFont="1" applyBorder="1"/>
    <xf numFmtId="170" fontId="49" fillId="0" borderId="0" xfId="1" applyNumberFormat="1" applyFont="1" applyBorder="1" applyAlignment="1">
      <alignment horizontal="center" readingOrder="1"/>
    </xf>
    <xf numFmtId="170" fontId="48" fillId="0" borderId="0" xfId="0" applyNumberFormat="1" applyFont="1" applyAlignment="1">
      <alignment horizontal="center" readingOrder="1"/>
    </xf>
    <xf numFmtId="0" fontId="49" fillId="0" borderId="36" xfId="0" applyFont="1" applyBorder="1" applyAlignment="1">
      <alignment horizontal="left" wrapText="1"/>
    </xf>
    <xf numFmtId="170" fontId="48" fillId="0" borderId="0" xfId="1" applyNumberFormat="1" applyFont="1" applyFill="1" applyBorder="1" applyAlignment="1">
      <alignment horizontal="left" vertical="center" wrapText="1"/>
    </xf>
    <xf numFmtId="170" fontId="49" fillId="0" borderId="0" xfId="0" applyNumberFormat="1" applyFont="1"/>
    <xf numFmtId="170" fontId="49" fillId="0" borderId="0" xfId="0" applyNumberFormat="1" applyFont="1" applyAlignment="1">
      <alignment horizontal="center" readingOrder="1"/>
    </xf>
    <xf numFmtId="170" fontId="48" fillId="0" borderId="0" xfId="1" applyNumberFormat="1" applyFont="1" applyBorder="1" applyAlignment="1">
      <alignment horizontal="center" vertical="center"/>
    </xf>
    <xf numFmtId="43" fontId="48" fillId="0" borderId="0" xfId="1" applyFont="1" applyBorder="1"/>
    <xf numFmtId="43" fontId="49" fillId="0" borderId="0" xfId="1" applyFont="1" applyBorder="1"/>
    <xf numFmtId="171" fontId="59" fillId="0" borderId="0" xfId="0" applyNumberFormat="1" applyFont="1"/>
    <xf numFmtId="171" fontId="49" fillId="0" borderId="0" xfId="0" applyNumberFormat="1" applyFont="1"/>
    <xf numFmtId="171" fontId="49" fillId="0" borderId="0" xfId="0" applyNumberFormat="1" applyFont="1" applyAlignment="1">
      <alignment horizontal="center" readingOrder="1"/>
    </xf>
    <xf numFmtId="0" fontId="60" fillId="9" borderId="37" xfId="0" applyFont="1" applyFill="1" applyBorder="1" applyAlignment="1">
      <alignment horizontal="center"/>
    </xf>
    <xf numFmtId="0" fontId="58" fillId="9" borderId="38" xfId="0" applyFont="1" applyFill="1" applyBorder="1" applyAlignment="1">
      <alignment horizontal="center"/>
    </xf>
    <xf numFmtId="0" fontId="58" fillId="9" borderId="37" xfId="0" applyFont="1" applyFill="1" applyBorder="1" applyAlignment="1">
      <alignment horizontal="center"/>
    </xf>
    <xf numFmtId="170" fontId="58" fillId="9" borderId="38" xfId="0" applyNumberFormat="1" applyFont="1" applyFill="1" applyBorder="1" applyAlignment="1">
      <alignment horizontal="center"/>
    </xf>
    <xf numFmtId="14" fontId="19" fillId="2" borderId="0" xfId="0" applyNumberFormat="1" applyFont="1" applyFill="1" applyAlignment="1">
      <alignment horizontal="right"/>
    </xf>
    <xf numFmtId="14" fontId="19" fillId="2" borderId="0" xfId="0" applyNumberFormat="1" applyFont="1" applyFill="1" applyAlignment="1">
      <alignment horizontal="center"/>
    </xf>
    <xf numFmtId="14" fontId="19" fillId="2" borderId="1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19" fillId="2" borderId="17" xfId="0" applyNumberFormat="1" applyFont="1" applyFill="1" applyBorder="1" applyAlignment="1">
      <alignment horizontal="right"/>
    </xf>
    <xf numFmtId="0" fontId="22" fillId="4" borderId="10" xfId="0" applyFont="1" applyFill="1" applyBorder="1" applyAlignment="1">
      <alignment horizontal="center"/>
    </xf>
    <xf numFmtId="0" fontId="22" fillId="4" borderId="7" xfId="0" applyFont="1" applyFill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0" fontId="11" fillId="0" borderId="30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20" fillId="0" borderId="0" xfId="0" applyFont="1" applyAlignment="1">
      <alignment horizontal="center"/>
    </xf>
    <xf numFmtId="39" fontId="51" fillId="0" borderId="2" xfId="5" applyNumberFormat="1" applyFont="1" applyBorder="1" applyAlignment="1">
      <alignment horizontal="right"/>
    </xf>
    <xf numFmtId="39" fontId="51" fillId="0" borderId="3" xfId="5" applyNumberFormat="1" applyFont="1" applyBorder="1" applyAlignment="1">
      <alignment horizontal="right"/>
    </xf>
    <xf numFmtId="39" fontId="51" fillId="0" borderId="28" xfId="5" applyNumberFormat="1" applyFont="1" applyBorder="1" applyAlignment="1">
      <alignment horizontal="right" vertical="top"/>
    </xf>
    <xf numFmtId="39" fontId="51" fillId="0" borderId="29" xfId="5" applyNumberFormat="1" applyFont="1" applyBorder="1" applyAlignment="1">
      <alignment horizontal="right" vertical="top"/>
    </xf>
    <xf numFmtId="0" fontId="5" fillId="2" borderId="17" xfId="0" applyFont="1" applyFill="1" applyBorder="1" applyAlignment="1">
      <alignment horizontal="right"/>
    </xf>
    <xf numFmtId="43" fontId="24" fillId="2" borderId="0" xfId="1" applyFont="1" applyFill="1" applyAlignment="1">
      <alignment horizontal="center" vertical="center"/>
    </xf>
    <xf numFmtId="43" fontId="8" fillId="2" borderId="14" xfId="5" applyFont="1" applyFill="1" applyBorder="1" applyAlignment="1">
      <alignment horizontal="center" vertical="center" wrapText="1"/>
    </xf>
    <xf numFmtId="43" fontId="8" fillId="2" borderId="22" xfId="5" applyFont="1" applyFill="1" applyBorder="1" applyAlignment="1">
      <alignment horizontal="center" vertical="center" wrapText="1"/>
    </xf>
    <xf numFmtId="43" fontId="8" fillId="2" borderId="3" xfId="5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/>
    </xf>
    <xf numFmtId="49" fontId="10" fillId="2" borderId="0" xfId="1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/>
    </xf>
    <xf numFmtId="43" fontId="29" fillId="2" borderId="0" xfId="1" applyFont="1" applyFill="1" applyBorder="1" applyAlignment="1">
      <alignment horizontal="center"/>
    </xf>
    <xf numFmtId="49" fontId="27" fillId="2" borderId="0" xfId="0" applyNumberFormat="1" applyFont="1" applyFill="1" applyAlignment="1">
      <alignment horizontal="center"/>
    </xf>
    <xf numFmtId="14" fontId="9" fillId="2" borderId="4" xfId="1" applyNumberFormat="1" applyFont="1" applyFill="1" applyBorder="1" applyAlignment="1">
      <alignment horizontal="right" wrapText="1"/>
    </xf>
    <xf numFmtId="14" fontId="9" fillId="2" borderId="15" xfId="1" applyNumberFormat="1" applyFont="1" applyFill="1" applyBorder="1" applyAlignment="1">
      <alignment horizontal="right" wrapText="1"/>
    </xf>
    <xf numFmtId="14" fontId="9" fillId="2" borderId="5" xfId="1" applyNumberFormat="1" applyFont="1" applyFill="1" applyBorder="1" applyAlignment="1">
      <alignment horizontal="right" wrapText="1"/>
    </xf>
    <xf numFmtId="0" fontId="23" fillId="3" borderId="10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/>
    </xf>
    <xf numFmtId="0" fontId="27" fillId="2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29" fillId="2" borderId="16" xfId="1" applyFont="1" applyFill="1" applyBorder="1" applyAlignment="1">
      <alignment horizontal="center"/>
    </xf>
    <xf numFmtId="0" fontId="44" fillId="2" borderId="14" xfId="0" applyFont="1" applyFill="1" applyBorder="1" applyAlignment="1">
      <alignment horizontal="center" vertical="center"/>
    </xf>
    <xf numFmtId="0" fontId="44" fillId="2" borderId="22" xfId="0" applyFont="1" applyFill="1" applyBorder="1" applyAlignment="1">
      <alignment horizontal="center" vertical="center"/>
    </xf>
    <xf numFmtId="0" fontId="43" fillId="2" borderId="17" xfId="0" applyFont="1" applyFill="1" applyBorder="1" applyAlignment="1">
      <alignment horizontal="right"/>
    </xf>
    <xf numFmtId="43" fontId="27" fillId="2" borderId="17" xfId="1" applyFont="1" applyFill="1" applyBorder="1" applyAlignment="1">
      <alignment horizontal="right"/>
    </xf>
    <xf numFmtId="0" fontId="49" fillId="0" borderId="1" xfId="0" applyFont="1" applyBorder="1" applyAlignment="1">
      <alignment horizontal="center"/>
    </xf>
    <xf numFmtId="169" fontId="55" fillId="5" borderId="4" xfId="23" applyNumberFormat="1" applyFont="1" applyBorder="1" applyAlignment="1">
      <alignment horizontal="center" vertical="top" wrapText="1"/>
    </xf>
    <xf numFmtId="169" fontId="55" fillId="5" borderId="5" xfId="23" applyNumberFormat="1" applyFont="1" applyBorder="1" applyAlignment="1">
      <alignment horizontal="center" vertical="top" wrapText="1"/>
    </xf>
    <xf numFmtId="0" fontId="29" fillId="4" borderId="10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43" fontId="29" fillId="4" borderId="9" xfId="0" applyNumberFormat="1" applyFont="1" applyFill="1" applyBorder="1" applyAlignment="1">
      <alignment horizontal="left"/>
    </xf>
    <xf numFmtId="43" fontId="29" fillId="4" borderId="7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14" fontId="5" fillId="0" borderId="17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61" fillId="0" borderId="44" xfId="0" applyFont="1" applyBorder="1" applyAlignment="1">
      <alignment horizontal="center" vertical="center" wrapText="1" readingOrder="1"/>
    </xf>
    <xf numFmtId="0" fontId="61" fillId="0" borderId="0" xfId="0" applyFont="1" applyAlignment="1">
      <alignment horizontal="center" vertical="center" wrapText="1" readingOrder="1"/>
    </xf>
    <xf numFmtId="0" fontId="61" fillId="0" borderId="44" xfId="0" applyFont="1" applyBorder="1" applyAlignment="1">
      <alignment horizontal="center" vertical="top" wrapText="1" readingOrder="1"/>
    </xf>
    <xf numFmtId="0" fontId="61" fillId="0" borderId="0" xfId="0" applyFont="1" applyAlignment="1">
      <alignment horizontal="center" vertical="top" wrapText="1" readingOrder="1"/>
    </xf>
    <xf numFmtId="0" fontId="56" fillId="0" borderId="44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8" fillId="10" borderId="40" xfId="0" applyFont="1" applyFill="1" applyBorder="1" applyAlignment="1">
      <alignment horizontal="center" vertical="center" wrapText="1"/>
    </xf>
    <xf numFmtId="43" fontId="58" fillId="10" borderId="40" xfId="1" applyFont="1" applyFill="1" applyBorder="1" applyAlignment="1">
      <alignment horizontal="center" vertical="center" wrapText="1" readingOrder="1"/>
    </xf>
    <xf numFmtId="43" fontId="58" fillId="10" borderId="39" xfId="1" applyFont="1" applyFill="1" applyBorder="1" applyAlignment="1">
      <alignment horizontal="center" vertical="center" wrapText="1" readingOrder="1"/>
    </xf>
    <xf numFmtId="43" fontId="58" fillId="10" borderId="40" xfId="1" applyFont="1" applyFill="1" applyBorder="1" applyAlignment="1">
      <alignment horizontal="center" vertical="center" wrapText="1"/>
    </xf>
    <xf numFmtId="43" fontId="58" fillId="10" borderId="39" xfId="1" applyFont="1" applyFill="1" applyBorder="1" applyAlignment="1">
      <alignment horizontal="center" vertical="center" wrapText="1"/>
    </xf>
    <xf numFmtId="0" fontId="60" fillId="9" borderId="43" xfId="0" applyFont="1" applyFill="1" applyBorder="1" applyAlignment="1">
      <alignment horizontal="center" vertical="center"/>
    </xf>
    <xf numFmtId="0" fontId="60" fillId="9" borderId="42" xfId="0" applyFont="1" applyFill="1" applyBorder="1" applyAlignment="1">
      <alignment horizontal="center" vertical="center"/>
    </xf>
    <xf numFmtId="0" fontId="60" fillId="9" borderId="41" xfId="0" applyFont="1" applyFill="1" applyBorder="1" applyAlignment="1">
      <alignment horizontal="center" vertical="center"/>
    </xf>
  </cellXfs>
  <cellStyles count="45">
    <cellStyle name="Comma 2" xfId="15" xr:uid="{00000000-0005-0000-0000-000000000000}"/>
    <cellStyle name="Millares" xfId="1" builtinId="3"/>
    <cellStyle name="Millares 2" xfId="2" xr:uid="{00000000-0005-0000-0000-000002000000}"/>
    <cellStyle name="Millares 3" xfId="5" xr:uid="{00000000-0005-0000-0000-000003000000}"/>
    <cellStyle name="Millares 4" xfId="4" xr:uid="{00000000-0005-0000-0000-000004000000}"/>
    <cellStyle name="Moneda 2" xfId="7" xr:uid="{00000000-0005-0000-0000-000005000000}"/>
    <cellStyle name="Moneda 3" xfId="6" xr:uid="{00000000-0005-0000-0000-000006000000}"/>
    <cellStyle name="Normal" xfId="0" builtinId="0"/>
    <cellStyle name="Normal 10" xfId="3" xr:uid="{00000000-0005-0000-0000-000008000000}"/>
    <cellStyle name="Normal 11" xfId="43" xr:uid="{00000000-0005-0000-0000-000009000000}"/>
    <cellStyle name="Normal 2" xfId="8" xr:uid="{00000000-0005-0000-0000-00000A000000}"/>
    <cellStyle name="Normal 2 2" xfId="44" xr:uid="{00000000-0005-0000-0000-00000B000000}"/>
    <cellStyle name="Normal 3" xfId="9" xr:uid="{00000000-0005-0000-0000-00000C000000}"/>
    <cellStyle name="Normal 3 2" xfId="10" xr:uid="{00000000-0005-0000-0000-00000D000000}"/>
    <cellStyle name="Normal 4" xfId="11" xr:uid="{00000000-0005-0000-0000-00000E000000}"/>
    <cellStyle name="Normal 5" xfId="12" xr:uid="{00000000-0005-0000-0000-00000F000000}"/>
    <cellStyle name="Normal 6" xfId="13" xr:uid="{00000000-0005-0000-0000-000010000000}"/>
    <cellStyle name="Normal 7" xfId="14" xr:uid="{00000000-0005-0000-0000-000011000000}"/>
    <cellStyle name="Normal 8" xfId="16" xr:uid="{00000000-0005-0000-0000-000012000000}"/>
    <cellStyle name="Normal 9" xfId="42" xr:uid="{00000000-0005-0000-0000-000013000000}"/>
    <cellStyle name="S0" xfId="17" xr:uid="{00000000-0005-0000-0000-000014000000}"/>
    <cellStyle name="S1" xfId="18" xr:uid="{00000000-0005-0000-0000-000015000000}"/>
    <cellStyle name="S10" xfId="19" xr:uid="{00000000-0005-0000-0000-000016000000}"/>
    <cellStyle name="S11" xfId="20" xr:uid="{00000000-0005-0000-0000-000017000000}"/>
    <cellStyle name="S12" xfId="21" xr:uid="{00000000-0005-0000-0000-000018000000}"/>
    <cellStyle name="S13" xfId="22" xr:uid="{00000000-0005-0000-0000-000019000000}"/>
    <cellStyle name="S14" xfId="23" xr:uid="{00000000-0005-0000-0000-00001A000000}"/>
    <cellStyle name="S15" xfId="24" xr:uid="{00000000-0005-0000-0000-00001B000000}"/>
    <cellStyle name="S16" xfId="25" xr:uid="{00000000-0005-0000-0000-00001C000000}"/>
    <cellStyle name="S17" xfId="26" xr:uid="{00000000-0005-0000-0000-00001D000000}"/>
    <cellStyle name="S18" xfId="27" xr:uid="{00000000-0005-0000-0000-00001E000000}"/>
    <cellStyle name="S19" xfId="28" xr:uid="{00000000-0005-0000-0000-00001F000000}"/>
    <cellStyle name="S2" xfId="29" xr:uid="{00000000-0005-0000-0000-000020000000}"/>
    <cellStyle name="S20" xfId="30" xr:uid="{00000000-0005-0000-0000-000021000000}"/>
    <cellStyle name="S21" xfId="31" xr:uid="{00000000-0005-0000-0000-000022000000}"/>
    <cellStyle name="S22" xfId="32" xr:uid="{00000000-0005-0000-0000-000023000000}"/>
    <cellStyle name="S23" xfId="33" xr:uid="{00000000-0005-0000-0000-000024000000}"/>
    <cellStyle name="S24" xfId="34" xr:uid="{00000000-0005-0000-0000-000025000000}"/>
    <cellStyle name="S3" xfId="35" xr:uid="{00000000-0005-0000-0000-000026000000}"/>
    <cellStyle name="S4" xfId="36" xr:uid="{00000000-0005-0000-0000-000027000000}"/>
    <cellStyle name="S5" xfId="37" xr:uid="{00000000-0005-0000-0000-000028000000}"/>
    <cellStyle name="S6" xfId="38" xr:uid="{00000000-0005-0000-0000-000029000000}"/>
    <cellStyle name="S7" xfId="39" xr:uid="{00000000-0005-0000-0000-00002A000000}"/>
    <cellStyle name="S8" xfId="40" xr:uid="{00000000-0005-0000-0000-00002B000000}"/>
    <cellStyle name="S9" xfId="41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123825</xdr:rowOff>
    </xdr:from>
    <xdr:to>
      <xdr:col>6</xdr:col>
      <xdr:colOff>209551</xdr:colOff>
      <xdr:row>10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32ACDB-1844-4223-B4F1-46376EA9FBC4}"/>
            </a:ext>
          </a:extLst>
        </xdr:cNvPr>
        <xdr:cNvSpPr/>
      </xdr:nvSpPr>
      <xdr:spPr>
        <a:xfrm>
          <a:off x="733425" y="123825"/>
          <a:ext cx="6438901" cy="1828800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   </a:t>
          </a:r>
          <a:r>
            <a:rPr lang="es-DO" sz="1600" b="1" i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CUENTA DOLAR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NO.010-238720-6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Relacion Depositos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Al 31 de mayo  2025 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USD/RD$</a:t>
          </a:r>
        </a:p>
        <a:p>
          <a:pPr algn="ctr"/>
          <a:endParaRPr lang="es-DO" sz="1600" b="1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95251</xdr:colOff>
      <xdr:row>1</xdr:row>
      <xdr:rowOff>171450</xdr:rowOff>
    </xdr:from>
    <xdr:to>
      <xdr:col>2</xdr:col>
      <xdr:colOff>428625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A32FF16-03BE-4E42-B425-E520EB14226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6" y="361950"/>
          <a:ext cx="1695449" cy="1219200"/>
        </a:xfrm>
        <a:prstGeom prst="rect">
          <a:avLst/>
        </a:prstGeom>
      </xdr:spPr>
    </xdr:pic>
    <xdr:clientData/>
  </xdr:twoCellAnchor>
  <xdr:twoCellAnchor>
    <xdr:from>
      <xdr:col>1</xdr:col>
      <xdr:colOff>523875</xdr:colOff>
      <xdr:row>66</xdr:row>
      <xdr:rowOff>31750</xdr:rowOff>
    </xdr:from>
    <xdr:to>
      <xdr:col>6</xdr:col>
      <xdr:colOff>85726</xdr:colOff>
      <xdr:row>75</xdr:row>
      <xdr:rowOff>165101</xdr:rowOff>
    </xdr:to>
    <xdr:sp macro="" textlink="">
      <xdr:nvSpPr>
        <xdr:cNvPr id="4" name="1 Rectángulo redondeado">
          <a:extLst>
            <a:ext uri="{FF2B5EF4-FFF2-40B4-BE49-F238E27FC236}">
              <a16:creationId xmlns:a16="http://schemas.microsoft.com/office/drawing/2014/main" id="{3AC8DAAF-B401-4B6E-8EF3-EF5E05E06ADD}"/>
            </a:ext>
          </a:extLst>
        </xdr:cNvPr>
        <xdr:cNvSpPr/>
      </xdr:nvSpPr>
      <xdr:spPr>
        <a:xfrm>
          <a:off x="1301750" y="11318875"/>
          <a:ext cx="5895976" cy="1847851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Autoridad</a:t>
          </a:r>
          <a:r>
            <a:rPr lang="es-DO" sz="1600" b="1" i="1" baseline="0">
              <a:solidFill>
                <a:sysClr val="windowText" lastClr="000000"/>
              </a:solidFill>
            </a:rPr>
            <a:t> Portuaria Dominicana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Cuenta Operaciones 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NO. 010-500107-4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Relacion Depositos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Al 31 de mayo 2025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RD$</a:t>
          </a:r>
          <a:endParaRPr lang="es-DO" sz="1600" b="1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650875</xdr:colOff>
      <xdr:row>67</xdr:row>
      <xdr:rowOff>174625</xdr:rowOff>
    </xdr:from>
    <xdr:to>
      <xdr:col>2</xdr:col>
      <xdr:colOff>666750</xdr:colOff>
      <xdr:row>74</xdr:row>
      <xdr:rowOff>50800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6007E5C-25D5-4419-AC44-A9CF9221CC9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11652250"/>
          <a:ext cx="1381125" cy="1209675"/>
        </a:xfrm>
        <a:prstGeom prst="rect">
          <a:avLst/>
        </a:prstGeom>
      </xdr:spPr>
    </xdr:pic>
    <xdr:clientData/>
  </xdr:twoCellAnchor>
  <xdr:twoCellAnchor>
    <xdr:from>
      <xdr:col>1</xdr:col>
      <xdr:colOff>666750</xdr:colOff>
      <xdr:row>160</xdr:row>
      <xdr:rowOff>0</xdr:rowOff>
    </xdr:from>
    <xdr:to>
      <xdr:col>6</xdr:col>
      <xdr:colOff>539750</xdr:colOff>
      <xdr:row>169</xdr:row>
      <xdr:rowOff>85726</xdr:rowOff>
    </xdr:to>
    <xdr:sp macro="" textlink="">
      <xdr:nvSpPr>
        <xdr:cNvPr id="7" name="1 Rectángulo redondeado">
          <a:extLst>
            <a:ext uri="{FF2B5EF4-FFF2-40B4-BE49-F238E27FC236}">
              <a16:creationId xmlns:a16="http://schemas.microsoft.com/office/drawing/2014/main" id="{D5DB8C11-2497-475F-B329-1D2FFFC0EDC0}"/>
            </a:ext>
          </a:extLst>
        </xdr:cNvPr>
        <xdr:cNvSpPr/>
      </xdr:nvSpPr>
      <xdr:spPr>
        <a:xfrm>
          <a:off x="1444625" y="34639250"/>
          <a:ext cx="7064375" cy="1800226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>
              <a:solidFill>
                <a:sysClr val="windowText" lastClr="000000"/>
              </a:solidFill>
            </a:rPr>
            <a:t>              Autoridad</a:t>
          </a:r>
          <a:r>
            <a:rPr lang="es-DO" sz="1600" b="1" i="1" baseline="0">
              <a:solidFill>
                <a:sysClr val="windowText" lastClr="000000"/>
              </a:solidFill>
            </a:rPr>
            <a:t> Portuaria Dominicana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     CUENTA NOMINA BANRESERVAS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  NO.010-500126-0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Relacion Depositos </a:t>
          </a:r>
        </a:p>
        <a:p>
          <a:pPr algn="ctr"/>
          <a:r>
            <a:rPr lang="es-DO" sz="1600" b="1" i="1" baseline="0">
              <a:solidFill>
                <a:sysClr val="windowText" lastClr="000000"/>
              </a:solidFill>
            </a:rPr>
            <a:t>           Al 31 de mayo  2025 </a:t>
          </a:r>
        </a:p>
        <a:p>
          <a:pPr algn="ctr"/>
          <a:r>
            <a:rPr lang="es-DO" sz="1100" b="1" i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RD$</a:t>
          </a:r>
          <a:r>
            <a:rPr kumimoji="0" lang="es-DO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RD$</a:t>
          </a:r>
          <a:endParaRPr lang="es-DO" sz="1600" b="1" i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1222375</xdr:colOff>
      <xdr:row>161</xdr:row>
      <xdr:rowOff>142875</xdr:rowOff>
    </xdr:from>
    <xdr:to>
      <xdr:col>2</xdr:col>
      <xdr:colOff>1673224</xdr:colOff>
      <xdr:row>168</xdr:row>
      <xdr:rowOff>85725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CDB2863-FEF7-47FA-B049-2ED2EB6459B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34972625"/>
          <a:ext cx="1822449" cy="12763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523</xdr:row>
      <xdr:rowOff>95250</xdr:rowOff>
    </xdr:from>
    <xdr:to>
      <xdr:col>7</xdr:col>
      <xdr:colOff>127000</xdr:colOff>
      <xdr:row>530</xdr:row>
      <xdr:rowOff>127000</xdr:rowOff>
    </xdr:to>
    <xdr:sp macro="" textlink="">
      <xdr:nvSpPr>
        <xdr:cNvPr id="9" name="1 Rectángulo redondead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35000" y="104536875"/>
          <a:ext cx="8905875" cy="1365250"/>
        </a:xfrm>
        <a:prstGeom prst="roundRect">
          <a:avLst/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2000" b="1" i="1">
              <a:solidFill>
                <a:sysClr val="windowText" lastClr="000000"/>
              </a:solidFill>
              <a:latin typeface="+mn-lt"/>
            </a:rPr>
            <a:t>Autoridad</a:t>
          </a:r>
          <a:r>
            <a:rPr lang="es-DO" sz="2000" b="1" i="1" baseline="0">
              <a:solidFill>
                <a:sysClr val="windowText" lastClr="000000"/>
              </a:solidFill>
              <a:latin typeface="+mn-lt"/>
            </a:rPr>
            <a:t> Portuaria Dominicana </a:t>
          </a:r>
        </a:p>
        <a:p>
          <a:pPr algn="ctr"/>
          <a:r>
            <a:rPr lang="es-MX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Relacion de Egresos 31</a:t>
          </a:r>
          <a:r>
            <a:rPr lang="es-MX" sz="2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20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es-MX" sz="2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Mayo</a:t>
          </a:r>
          <a:r>
            <a:rPr lang="es-MX" sz="20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</a:t>
          </a:r>
          <a:r>
            <a:rPr lang="es-MX" sz="20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endParaRPr lang="es-DO" sz="2000" b="1" i="1" baseline="0">
            <a:latin typeface="+mn-lt"/>
          </a:endParaRPr>
        </a:p>
      </xdr:txBody>
    </xdr:sp>
    <xdr:clientData/>
  </xdr:twoCellAnchor>
  <xdr:twoCellAnchor editAs="oneCell">
    <xdr:from>
      <xdr:col>1</xdr:col>
      <xdr:colOff>603250</xdr:colOff>
      <xdr:row>524</xdr:row>
      <xdr:rowOff>31750</xdr:rowOff>
    </xdr:from>
    <xdr:to>
      <xdr:col>2</xdr:col>
      <xdr:colOff>679225</xdr:colOff>
      <xdr:row>528</xdr:row>
      <xdr:rowOff>163852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04663875"/>
          <a:ext cx="1441225" cy="894102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714375</xdr:colOff>
      <xdr:row>599</xdr:row>
      <xdr:rowOff>142875</xdr:rowOff>
    </xdr:from>
    <xdr:to>
      <xdr:col>2</xdr:col>
      <xdr:colOff>1466735</xdr:colOff>
      <xdr:row>612</xdr:row>
      <xdr:rowOff>705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92250" y="119110125"/>
          <a:ext cx="2117610" cy="2334330"/>
        </a:xfrm>
        <a:prstGeom prst="rect">
          <a:avLst/>
        </a:prstGeom>
      </xdr:spPr>
    </xdr:pic>
    <xdr:clientData/>
  </xdr:twoCellAnchor>
  <xdr:twoCellAnchor>
    <xdr:from>
      <xdr:col>3</xdr:col>
      <xdr:colOff>2206625</xdr:colOff>
      <xdr:row>600</xdr:row>
      <xdr:rowOff>31750</xdr:rowOff>
    </xdr:from>
    <xdr:to>
      <xdr:col>5</xdr:col>
      <xdr:colOff>1279208</xdr:colOff>
      <xdr:row>611</xdr:row>
      <xdr:rowOff>160189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7740650" y="114274600"/>
          <a:ext cx="3320733" cy="2223939"/>
          <a:chOff x="0" y="0"/>
          <a:chExt cx="3032125" cy="1390650"/>
        </a:xfrm>
      </xdr:grpSpPr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15" name="Imagen 14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81</xdr:row>
      <xdr:rowOff>0</xdr:rowOff>
    </xdr:from>
    <xdr:to>
      <xdr:col>10</xdr:col>
      <xdr:colOff>354347</xdr:colOff>
      <xdr:row>83</xdr:row>
      <xdr:rowOff>1520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F6E036F-055D-4401-9ACD-C8C8D0DDF962}"/>
            </a:ext>
          </a:extLst>
        </xdr:cNvPr>
        <xdr:cNvGrpSpPr/>
      </xdr:nvGrpSpPr>
      <xdr:grpSpPr>
        <a:xfrm>
          <a:off x="6937375" y="18970625"/>
          <a:ext cx="9085597" cy="2446270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C13B8721-E626-0594-69AB-6BF246C8C356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2E546B9D-AADA-4A3A-4F91-C5074B6D803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B26230B7-95C5-3323-CF89-7253173D893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E2BACEB5-DA63-D5F9-2BB3-5C99DF7F657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oneCellAnchor>
    <xdr:from>
      <xdr:col>2</xdr:col>
      <xdr:colOff>884465</xdr:colOff>
      <xdr:row>0</xdr:row>
      <xdr:rowOff>13608</xdr:rowOff>
    </xdr:from>
    <xdr:ext cx="3070786" cy="1526268"/>
    <xdr:pic>
      <xdr:nvPicPr>
        <xdr:cNvPr id="7" name="3 Imagen">
          <a:extLst>
            <a:ext uri="{FF2B5EF4-FFF2-40B4-BE49-F238E27FC236}">
              <a16:creationId xmlns:a16="http://schemas.microsoft.com/office/drawing/2014/main" id="{E4849557-BD9C-462B-86E8-128C98963665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4640" y="13608"/>
          <a:ext cx="3070786" cy="152626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070103\Downloads\Cheques%20emitidos%20mayo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21">
          <cell r="H21" t="str">
            <v>266936</v>
          </cell>
          <cell r="M21" t="str">
            <v>5/1/2025</v>
          </cell>
          <cell r="R21" t="str">
            <v>*** ANULADO ***</v>
          </cell>
          <cell r="X21" t="str">
            <v>REPOSICION DE CAJA CHICA</v>
          </cell>
          <cell r="AG21">
            <v>0</v>
          </cell>
        </row>
        <row r="22">
          <cell r="H22" t="str">
            <v>266937</v>
          </cell>
          <cell r="M22" t="str">
            <v>5/1/2025</v>
          </cell>
          <cell r="R22" t="str">
            <v>JUSTINE HALINA BATISTA CAYETANO</v>
          </cell>
          <cell r="X22" t="str">
            <v>REPOSICION DE CAJA CHICA</v>
          </cell>
          <cell r="AG22">
            <v>12628.81</v>
          </cell>
        </row>
        <row r="23">
          <cell r="H23" t="str">
            <v>266938</v>
          </cell>
          <cell r="M23" t="str">
            <v>5/1/2025</v>
          </cell>
          <cell r="R23" t="str">
            <v>MARIA MARTINA ORTEGA YNFANTE</v>
          </cell>
          <cell r="X23" t="str">
            <v>REPOSICION DE CAJA CHICA</v>
          </cell>
          <cell r="AG23">
            <v>9575</v>
          </cell>
        </row>
        <row r="24">
          <cell r="H24" t="str">
            <v>266939</v>
          </cell>
          <cell r="M24" t="str">
            <v>5/1/2025</v>
          </cell>
          <cell r="R24" t="str">
            <v>JOSE ADOLFO OVIEDO RODRIGUEZ</v>
          </cell>
          <cell r="X24" t="str">
            <v>PRESTACIONES LABORALES</v>
          </cell>
          <cell r="AG24">
            <v>342354.18</v>
          </cell>
        </row>
        <row r="25">
          <cell r="H25" t="str">
            <v>266940</v>
          </cell>
          <cell r="M25" t="str">
            <v>5/1/2025</v>
          </cell>
          <cell r="R25" t="str">
            <v>WILKIN PICHARDO CAMPUSANO</v>
          </cell>
          <cell r="X25" t="str">
            <v>PRESTACIONES LABORALES</v>
          </cell>
          <cell r="AG25">
            <v>142647.57999999999</v>
          </cell>
        </row>
        <row r="26">
          <cell r="H26" t="str">
            <v>266941</v>
          </cell>
          <cell r="M26" t="str">
            <v>5/1/2025</v>
          </cell>
          <cell r="R26" t="str">
            <v>LUIS RAMCES VARGAS GIL</v>
          </cell>
          <cell r="X26" t="str">
            <v>PRESTACIONES LABORALES</v>
          </cell>
          <cell r="AG26">
            <v>151034.42000000001</v>
          </cell>
        </row>
        <row r="27">
          <cell r="H27" t="str">
            <v>266942</v>
          </cell>
          <cell r="M27" t="str">
            <v>5/1/2025</v>
          </cell>
          <cell r="R27" t="str">
            <v>YDALIA DEL CARMEN LEONARDO DIAZ</v>
          </cell>
          <cell r="X27" t="str">
            <v>PRESTACIONES LABORALES</v>
          </cell>
          <cell r="AG27">
            <v>275883</v>
          </cell>
        </row>
        <row r="28">
          <cell r="H28" t="str">
            <v>266943</v>
          </cell>
          <cell r="M28" t="str">
            <v>5/1/2025</v>
          </cell>
          <cell r="R28" t="str">
            <v>MANUEL FELIZ GARCIA</v>
          </cell>
          <cell r="X28" t="str">
            <v>PRESTACIONES LABORALES</v>
          </cell>
          <cell r="AG28">
            <v>125862.01</v>
          </cell>
        </row>
        <row r="29">
          <cell r="H29" t="str">
            <v>266944</v>
          </cell>
          <cell r="M29" t="str">
            <v>5/1/2025</v>
          </cell>
          <cell r="R29" t="str">
            <v>SHEILIN ARLINE GARCIA VALDEZ</v>
          </cell>
          <cell r="X29" t="str">
            <v>PRESTACIONES LABORALES</v>
          </cell>
          <cell r="AG29">
            <v>109082.39</v>
          </cell>
        </row>
        <row r="30">
          <cell r="H30" t="str">
            <v>266945</v>
          </cell>
          <cell r="M30" t="str">
            <v>5/1/2025</v>
          </cell>
          <cell r="R30" t="str">
            <v>IVELISSE MABEL POLANCO HOLGUIN DE JIMENEZ</v>
          </cell>
          <cell r="X30" t="str">
            <v>PRESTACIONES LABORALES</v>
          </cell>
          <cell r="AG30">
            <v>96900.97</v>
          </cell>
        </row>
        <row r="31">
          <cell r="H31" t="str">
            <v>266946</v>
          </cell>
          <cell r="M31" t="str">
            <v>5/1/2025</v>
          </cell>
          <cell r="R31" t="str">
            <v>JULIO CESAR ESPINAL</v>
          </cell>
          <cell r="X31" t="str">
            <v>PRESTACIONES LABORALES</v>
          </cell>
          <cell r="AG31">
            <v>99011.04</v>
          </cell>
        </row>
        <row r="32">
          <cell r="H32" t="str">
            <v>266947</v>
          </cell>
          <cell r="M32" t="str">
            <v>5/1/2025</v>
          </cell>
          <cell r="R32" t="str">
            <v>LUIS XAVIER CHALAS MERCEDES</v>
          </cell>
          <cell r="X32" t="str">
            <v>PRESTACIONES LABORALES</v>
          </cell>
          <cell r="AG32">
            <v>61669.120000000003</v>
          </cell>
        </row>
        <row r="33">
          <cell r="H33" t="str">
            <v>266948</v>
          </cell>
          <cell r="M33" t="str">
            <v>5/1/2025</v>
          </cell>
          <cell r="R33" t="str">
            <v>RAFAEL NOVA DOLORES</v>
          </cell>
          <cell r="X33" t="str">
            <v>PRESTACIONES LABORALES</v>
          </cell>
          <cell r="AG33">
            <v>15400.46</v>
          </cell>
        </row>
        <row r="34">
          <cell r="H34" t="str">
            <v>266949</v>
          </cell>
          <cell r="M34" t="str">
            <v>5/1/2025</v>
          </cell>
          <cell r="R34" t="str">
            <v>COMISION DE CARNAVAL DE NIGUA</v>
          </cell>
          <cell r="X34" t="str">
            <v>DONACIONES</v>
          </cell>
          <cell r="AG34">
            <v>60000</v>
          </cell>
        </row>
        <row r="35">
          <cell r="H35" t="str">
            <v>266950</v>
          </cell>
          <cell r="M35" t="str">
            <v>5/1/2025</v>
          </cell>
          <cell r="R35" t="str">
            <v>CAROLAY CARABALLO AMPARO</v>
          </cell>
          <cell r="X35" t="str">
            <v>REPOSICION DE CAJA CHICA</v>
          </cell>
          <cell r="AG35">
            <v>156861.96</v>
          </cell>
        </row>
        <row r="36">
          <cell r="H36" t="str">
            <v>266951</v>
          </cell>
          <cell r="M36" t="str">
            <v>5/8/2025</v>
          </cell>
          <cell r="R36" t="str">
            <v>MAYRA CAIRO LEBRON</v>
          </cell>
          <cell r="X36" t="str">
            <v>REPOSICION DE CAJA CHICA</v>
          </cell>
          <cell r="AG36">
            <v>121498.99</v>
          </cell>
        </row>
        <row r="37">
          <cell r="H37" t="str">
            <v>266952</v>
          </cell>
          <cell r="M37" t="str">
            <v>5/8/2025</v>
          </cell>
          <cell r="R37" t="str">
            <v>ROMANITA MEDINA BERNAL</v>
          </cell>
          <cell r="X37" t="str">
            <v>REPOSICION DE CAJA CHICA</v>
          </cell>
          <cell r="AG37">
            <v>15220.04</v>
          </cell>
        </row>
        <row r="38">
          <cell r="H38" t="str">
            <v>266953</v>
          </cell>
          <cell r="M38" t="str">
            <v>5/8/2025</v>
          </cell>
          <cell r="R38" t="str">
            <v>SIND. NAC. TRABAJADORES Y EMPLEADOS DE APORDOM</v>
          </cell>
          <cell r="X38" t="str">
            <v>PAGO RETENCION A EMPLEADOS</v>
          </cell>
          <cell r="AG38">
            <v>13900</v>
          </cell>
        </row>
        <row r="39">
          <cell r="H39" t="str">
            <v>266954</v>
          </cell>
          <cell r="M39" t="str">
            <v>5/8/2025</v>
          </cell>
          <cell r="R39" t="str">
            <v>INSTITUTO DE AUXILIOS Y VIVIENDA (INAVI)</v>
          </cell>
          <cell r="X39" t="str">
            <v>PAGO RETENCION A EMPLEADOS</v>
          </cell>
          <cell r="AG39">
            <v>50825</v>
          </cell>
        </row>
        <row r="40">
          <cell r="H40" t="str">
            <v>266955</v>
          </cell>
          <cell r="M40" t="str">
            <v>5/8/2025</v>
          </cell>
          <cell r="R40" t="str">
            <v>ANYARLENE BERGES PEÑA</v>
          </cell>
          <cell r="X40" t="str">
            <v>DIETA CONSEJO ADM.</v>
          </cell>
          <cell r="AG40">
            <v>15000</v>
          </cell>
        </row>
        <row r="41">
          <cell r="H41" t="str">
            <v>266956</v>
          </cell>
          <cell r="M41" t="str">
            <v>5/8/2025</v>
          </cell>
          <cell r="R41" t="str">
            <v>HORIS BELTRE CASTILLO</v>
          </cell>
          <cell r="X41" t="str">
            <v>PAGO INCENTIVO</v>
          </cell>
          <cell r="AG41">
            <v>30000</v>
          </cell>
        </row>
        <row r="42">
          <cell r="H42" t="str">
            <v>266957</v>
          </cell>
          <cell r="M42" t="str">
            <v>5/8/2025</v>
          </cell>
          <cell r="R42" t="str">
            <v>ARIMY EVENTS SRL</v>
          </cell>
          <cell r="X42" t="str">
            <v>DONACIONES</v>
          </cell>
          <cell r="AG42">
            <v>50000</v>
          </cell>
        </row>
        <row r="43">
          <cell r="H43" t="str">
            <v>266958</v>
          </cell>
          <cell r="M43" t="str">
            <v>5/8/2025</v>
          </cell>
          <cell r="R43" t="str">
            <v>YEISON ALBERTO MATOS DURAN</v>
          </cell>
          <cell r="X43" t="str">
            <v>PRESTACIONES LABORALES</v>
          </cell>
          <cell r="AG43">
            <v>114321.94</v>
          </cell>
        </row>
        <row r="44">
          <cell r="H44" t="str">
            <v>266959</v>
          </cell>
          <cell r="M44" t="str">
            <v>5/8/2025</v>
          </cell>
          <cell r="R44" t="str">
            <v>CARLOS ALEJANDRO GOMEZ ROSARIO</v>
          </cell>
          <cell r="X44" t="str">
            <v>PRESTACIONES LABORALES</v>
          </cell>
          <cell r="AG44">
            <v>84311.79</v>
          </cell>
        </row>
        <row r="45">
          <cell r="H45" t="str">
            <v>266960</v>
          </cell>
          <cell r="M45" t="str">
            <v>5/8/2025</v>
          </cell>
          <cell r="R45" t="str">
            <v>JIMMI CLAUDIO DE JESUS GARCIA RODRIGUEZ</v>
          </cell>
          <cell r="X45" t="str">
            <v>PRESTACIONES LABORALES</v>
          </cell>
          <cell r="AG45">
            <v>197200.66</v>
          </cell>
        </row>
        <row r="46">
          <cell r="H46" t="str">
            <v>266961</v>
          </cell>
          <cell r="M46" t="str">
            <v>5/8/2025</v>
          </cell>
          <cell r="R46" t="str">
            <v>PABLO LISANDER CHALAS MERCEDES</v>
          </cell>
          <cell r="X46" t="str">
            <v>PRESTACIONES LABORALES</v>
          </cell>
          <cell r="AG46">
            <v>61669.120000000003</v>
          </cell>
        </row>
        <row r="47">
          <cell r="H47" t="str">
            <v>266962</v>
          </cell>
          <cell r="M47" t="str">
            <v>5/20/2025</v>
          </cell>
          <cell r="R47" t="str">
            <v>MELVIN RAFAEL DE JESUS PUJOLS</v>
          </cell>
          <cell r="X47" t="str">
            <v>PRESTACIONES LABORALES</v>
          </cell>
          <cell r="AG47">
            <v>874680.03</v>
          </cell>
        </row>
        <row r="48">
          <cell r="H48" t="str">
            <v>266963</v>
          </cell>
          <cell r="M48" t="str">
            <v>5/20/2025</v>
          </cell>
          <cell r="R48" t="str">
            <v>ROSAURY ALCANTARA ROSARIO</v>
          </cell>
          <cell r="X48" t="str">
            <v>PRESTACIONES LABORALES</v>
          </cell>
          <cell r="AG48">
            <v>4408.6000000000004</v>
          </cell>
        </row>
        <row r="49">
          <cell r="H49" t="str">
            <v>266964</v>
          </cell>
          <cell r="M49" t="str">
            <v>5/20/2025</v>
          </cell>
          <cell r="R49" t="str">
            <v>RUBEN DARIO DE LOS SANTOS AMADOR</v>
          </cell>
          <cell r="X49" t="str">
            <v>PRESTACIONES LABORALES</v>
          </cell>
          <cell r="AG49">
            <v>71067.94</v>
          </cell>
        </row>
        <row r="50">
          <cell r="H50" t="str">
            <v>266965</v>
          </cell>
          <cell r="M50" t="str">
            <v>5/20/2025</v>
          </cell>
          <cell r="R50" t="str">
            <v>HELEN NICOLE MORALES SANCHEZ</v>
          </cell>
          <cell r="X50" t="str">
            <v>PRESTACIONES LABORALES</v>
          </cell>
          <cell r="AG50">
            <v>8785.67</v>
          </cell>
        </row>
        <row r="51">
          <cell r="H51" t="str">
            <v>266966</v>
          </cell>
          <cell r="M51" t="str">
            <v>5/20/2025</v>
          </cell>
          <cell r="R51" t="str">
            <v>MICHEL ARBELT DIAZ MARTINEZ</v>
          </cell>
          <cell r="X51" t="str">
            <v>PRESTACIONES LABORALES</v>
          </cell>
          <cell r="AG51">
            <v>377749.76000000001</v>
          </cell>
        </row>
        <row r="52">
          <cell r="H52" t="str">
            <v>266967</v>
          </cell>
          <cell r="M52" t="str">
            <v>5/20/2025</v>
          </cell>
          <cell r="R52" t="str">
            <v>ANTHONY ARIEL MARMOLEJOS NUÑEZ</v>
          </cell>
          <cell r="X52" t="str">
            <v>PRESTACIONES LABORALES</v>
          </cell>
          <cell r="AG52">
            <v>57655.79</v>
          </cell>
        </row>
        <row r="53">
          <cell r="H53" t="str">
            <v>266968</v>
          </cell>
          <cell r="M53" t="str">
            <v>5/20/2025</v>
          </cell>
          <cell r="R53" t="str">
            <v>GERONIMO MINAYA GARCIA</v>
          </cell>
          <cell r="X53" t="str">
            <v>PRESTACIONES LABORALES</v>
          </cell>
          <cell r="AG53">
            <v>40684.19</v>
          </cell>
        </row>
        <row r="54">
          <cell r="H54" t="str">
            <v>266969</v>
          </cell>
          <cell r="M54" t="str">
            <v>5/20/2025</v>
          </cell>
          <cell r="R54" t="str">
            <v>JUAN GONZALEZ BATISTA</v>
          </cell>
          <cell r="X54" t="str">
            <v>PRESTACIONES LABORALES</v>
          </cell>
          <cell r="AG54">
            <v>122538.32</v>
          </cell>
        </row>
        <row r="55">
          <cell r="H55" t="str">
            <v>266970</v>
          </cell>
          <cell r="M55" t="str">
            <v>5/20/2025</v>
          </cell>
          <cell r="R55" t="str">
            <v>JUAN ANTONIO JAQUEZ UCETA</v>
          </cell>
          <cell r="X55" t="str">
            <v>PRESTACIONES LABORALES</v>
          </cell>
          <cell r="AG55">
            <v>540796.32999999996</v>
          </cell>
        </row>
        <row r="56">
          <cell r="H56" t="str">
            <v>266971</v>
          </cell>
          <cell r="M56" t="str">
            <v>5/20/2025</v>
          </cell>
          <cell r="R56" t="str">
            <v>MANUEL ANIBAL GONZALEZ CRISOSTOMO</v>
          </cell>
          <cell r="X56" t="str">
            <v>PRESTACIONES LABORALES</v>
          </cell>
          <cell r="AG56">
            <v>10769.33</v>
          </cell>
        </row>
        <row r="57">
          <cell r="H57" t="str">
            <v>266972</v>
          </cell>
          <cell r="M57" t="str">
            <v>5/20/2025</v>
          </cell>
          <cell r="R57" t="str">
            <v>XAVIER ANTONIO DE LA CRUZ PINEDA</v>
          </cell>
          <cell r="X57" t="str">
            <v>PRESTACIONES LABORALES</v>
          </cell>
          <cell r="AG57">
            <v>221498.11</v>
          </cell>
        </row>
        <row r="58">
          <cell r="H58" t="str">
            <v>266973</v>
          </cell>
          <cell r="M58" t="str">
            <v>5/20/2025</v>
          </cell>
          <cell r="R58" t="str">
            <v>FELICIANO RAFAEL</v>
          </cell>
          <cell r="X58" t="str">
            <v>PRESTACIONES LABORALES</v>
          </cell>
          <cell r="AG58">
            <v>46124.63</v>
          </cell>
        </row>
        <row r="59">
          <cell r="H59" t="str">
            <v>266974</v>
          </cell>
          <cell r="M59" t="str">
            <v>5/20/2025</v>
          </cell>
          <cell r="R59" t="str">
            <v>FELIPE SANTIAGO URIBE DIPRE</v>
          </cell>
          <cell r="X59" t="str">
            <v>PRESTACIONES LABORALES</v>
          </cell>
          <cell r="AG59">
            <v>28547.38</v>
          </cell>
        </row>
        <row r="60">
          <cell r="H60" t="str">
            <v>266975</v>
          </cell>
          <cell r="M60" t="str">
            <v>5/20/2025</v>
          </cell>
          <cell r="R60" t="str">
            <v>SUSANO MILIANO PAREDES</v>
          </cell>
          <cell r="X60" t="str">
            <v>PRESTACIONES LABORALES</v>
          </cell>
          <cell r="AG60">
            <v>27611.97</v>
          </cell>
        </row>
        <row r="61">
          <cell r="H61" t="str">
            <v>266976</v>
          </cell>
          <cell r="M61" t="str">
            <v>5/20/2025</v>
          </cell>
          <cell r="R61" t="str">
            <v>JORGE OCTAVIO CUEVAS DE JESUS</v>
          </cell>
          <cell r="X61" t="str">
            <v>PRESTACIONES LABORALES</v>
          </cell>
          <cell r="AG61">
            <v>38132.44</v>
          </cell>
        </row>
        <row r="62">
          <cell r="H62" t="str">
            <v>266977</v>
          </cell>
          <cell r="M62" t="str">
            <v>5/20/2025</v>
          </cell>
          <cell r="R62" t="str">
            <v>DIANA MARIA NUÑEZ FAMILIA</v>
          </cell>
          <cell r="X62" t="str">
            <v>PAGO INCENTIVO</v>
          </cell>
          <cell r="AG62">
            <v>30000</v>
          </cell>
        </row>
        <row r="63">
          <cell r="H63" t="str">
            <v>266978</v>
          </cell>
          <cell r="M63" t="str">
            <v>5/20/2025</v>
          </cell>
          <cell r="R63" t="str">
            <v>*** ANULADO ***</v>
          </cell>
          <cell r="X63" t="str">
            <v>DONACIONES</v>
          </cell>
          <cell r="AG63">
            <v>0</v>
          </cell>
        </row>
        <row r="64">
          <cell r="H64" t="str">
            <v>266979</v>
          </cell>
          <cell r="M64" t="str">
            <v>5/20/2025</v>
          </cell>
          <cell r="R64" t="str">
            <v>MARIA ALTAGRACIA CORDERO</v>
          </cell>
          <cell r="X64" t="str">
            <v>REPOSICION DE CAJA CHICA</v>
          </cell>
          <cell r="AG64">
            <v>9835</v>
          </cell>
        </row>
        <row r="65">
          <cell r="H65" t="str">
            <v>266980</v>
          </cell>
          <cell r="M65" t="str">
            <v>5/20/2025</v>
          </cell>
          <cell r="R65" t="str">
            <v>HELPING HANDS MISSION HHM</v>
          </cell>
          <cell r="X65" t="str">
            <v>DONACIONES</v>
          </cell>
          <cell r="AG65">
            <v>50000</v>
          </cell>
        </row>
        <row r="66">
          <cell r="H66" t="str">
            <v>266981</v>
          </cell>
          <cell r="M66" t="str">
            <v>5/29/2025</v>
          </cell>
          <cell r="R66" t="str">
            <v>PASCUAL ANTONIO RAMIREZ MONTILLA</v>
          </cell>
          <cell r="X66" t="str">
            <v>REPOSICION DE CAJA CHICA</v>
          </cell>
          <cell r="AG66">
            <v>140000</v>
          </cell>
        </row>
        <row r="67">
          <cell r="H67" t="str">
            <v>266982</v>
          </cell>
          <cell r="M67" t="str">
            <v>5/29/2025</v>
          </cell>
          <cell r="R67" t="str">
            <v>NIKAURY MAYERLIN MARTE CASTILLO</v>
          </cell>
          <cell r="X67" t="str">
            <v>REPOSICION DE CAJA CHICA</v>
          </cell>
          <cell r="AG67">
            <v>14976.27</v>
          </cell>
        </row>
        <row r="68">
          <cell r="H68" t="str">
            <v>266983</v>
          </cell>
          <cell r="M68" t="str">
            <v>5/29/2025</v>
          </cell>
          <cell r="R68" t="str">
            <v>CLARITZA VIRGINIA JAQUEZ MARQUEZ</v>
          </cell>
          <cell r="X68" t="str">
            <v>REPOSICION DE CAJA CHICA</v>
          </cell>
          <cell r="AG68">
            <v>137242.5</v>
          </cell>
        </row>
        <row r="69">
          <cell r="H69" t="str">
            <v>266984</v>
          </cell>
          <cell r="M69" t="str">
            <v>5/29/2025</v>
          </cell>
          <cell r="R69" t="str">
            <v>CENTRO MEDICO DEL CARIBE, SRL.</v>
          </cell>
          <cell r="X69" t="str">
            <v>DONACIONES</v>
          </cell>
          <cell r="AG69">
            <v>125000</v>
          </cell>
        </row>
        <row r="70">
          <cell r="H70" t="str">
            <v>266985</v>
          </cell>
          <cell r="M70" t="str">
            <v>5/29/2025</v>
          </cell>
          <cell r="R70" t="str">
            <v>FRANCISCO SORIANO</v>
          </cell>
          <cell r="X70" t="str">
            <v>PRESTACIONES LABORALES</v>
          </cell>
          <cell r="AG70">
            <v>18935.169999999998</v>
          </cell>
        </row>
        <row r="71">
          <cell r="H71" t="str">
            <v>266986</v>
          </cell>
          <cell r="M71" t="str">
            <v>5/29/2025</v>
          </cell>
          <cell r="R71" t="str">
            <v>RAMONA VEALILDA MEDINA CHALAS</v>
          </cell>
          <cell r="X71" t="str">
            <v>PRESTACIONES LABORALES</v>
          </cell>
          <cell r="AG71">
            <v>56147.18</v>
          </cell>
        </row>
        <row r="72">
          <cell r="H72" t="str">
            <v>266987</v>
          </cell>
          <cell r="M72" t="str">
            <v>5/29/2025</v>
          </cell>
          <cell r="R72" t="str">
            <v>ROCIO NAZARINA FILOMENA ACOSTA PASCAL</v>
          </cell>
          <cell r="X72" t="str">
            <v>PRESTACIONES LABORALES</v>
          </cell>
          <cell r="AG72">
            <v>56226.74</v>
          </cell>
        </row>
        <row r="73">
          <cell r="H73" t="str">
            <v>266988</v>
          </cell>
          <cell r="M73" t="str">
            <v>5/29/2025</v>
          </cell>
          <cell r="R73" t="str">
            <v>KATHERINE JOEIRI ROSARIO MARTE</v>
          </cell>
          <cell r="X73" t="str">
            <v>PRESTACIONES LABORALES</v>
          </cell>
          <cell r="AG73">
            <v>41919.32</v>
          </cell>
        </row>
        <row r="93">
          <cell r="H93" t="str">
            <v>266989</v>
          </cell>
          <cell r="M93" t="str">
            <v>5/29/2025</v>
          </cell>
          <cell r="R93" t="str">
            <v>KATHERINE ELAINE SOSA VARGAS</v>
          </cell>
          <cell r="X93" t="str">
            <v>PRESTACIONES LABORALES</v>
          </cell>
          <cell r="AG93">
            <v>7526.75</v>
          </cell>
        </row>
        <row r="94">
          <cell r="H94" t="str">
            <v>266990</v>
          </cell>
          <cell r="M94" t="str">
            <v>5/29/2025</v>
          </cell>
          <cell r="R94" t="str">
            <v>ALVARO NUÑEZ PAREDES</v>
          </cell>
          <cell r="X94" t="str">
            <v>PRESTACIONES LABORALES</v>
          </cell>
          <cell r="AG94">
            <v>339699.61</v>
          </cell>
        </row>
        <row r="95">
          <cell r="H95" t="str">
            <v>266991</v>
          </cell>
          <cell r="M95" t="str">
            <v>5/29/2025</v>
          </cell>
          <cell r="R95" t="str">
            <v>ELEDIN ESPANDER BURGOS RODRIGUEZ</v>
          </cell>
          <cell r="X95" t="str">
            <v>PRESTACIONES LABORALES</v>
          </cell>
          <cell r="AG95">
            <v>80546.92</v>
          </cell>
        </row>
        <row r="96">
          <cell r="H96" t="str">
            <v>266992</v>
          </cell>
          <cell r="M96" t="str">
            <v>5/29/2025</v>
          </cell>
          <cell r="R96" t="str">
            <v>FANNY ALTAGRACIA LARA MARIÑEZ</v>
          </cell>
          <cell r="X96" t="str">
            <v>PRESTACIONES LABORALES</v>
          </cell>
          <cell r="AG96">
            <v>2916.67</v>
          </cell>
        </row>
        <row r="97">
          <cell r="H97" t="str">
            <v>266993</v>
          </cell>
          <cell r="M97" t="str">
            <v>5/29/2025</v>
          </cell>
          <cell r="R97" t="str">
            <v>JEEFFERSON NIVAL NUÑEZ DE LA CRUZ</v>
          </cell>
          <cell r="X97" t="str">
            <v>PRESTACIONES LABORALES</v>
          </cell>
          <cell r="AG97">
            <v>73384.83</v>
          </cell>
        </row>
        <row r="98">
          <cell r="H98" t="str">
            <v>266994</v>
          </cell>
          <cell r="M98" t="str">
            <v>5/29/2025</v>
          </cell>
          <cell r="R98" t="str">
            <v>JUAN MANUEL MARMOL ADAMES</v>
          </cell>
          <cell r="X98" t="str">
            <v>PRESTACIONES LABORALES</v>
          </cell>
          <cell r="AG98">
            <v>887180.03</v>
          </cell>
        </row>
        <row r="99">
          <cell r="H99" t="str">
            <v>266995</v>
          </cell>
          <cell r="M99" t="str">
            <v>5/29/2025</v>
          </cell>
          <cell r="R99" t="str">
            <v>JOHANNY MARIA CARREÑO PIMENTEL</v>
          </cell>
          <cell r="X99" t="str">
            <v>PRESTACIONES LABORALES</v>
          </cell>
          <cell r="AG99">
            <v>499168.42</v>
          </cell>
        </row>
        <row r="100">
          <cell r="H100" t="str">
            <v>266996</v>
          </cell>
          <cell r="M100" t="str">
            <v>5/29/2025</v>
          </cell>
          <cell r="R100" t="str">
            <v>CAROLINA MALLERLIN MERCADO DE CABRERA</v>
          </cell>
          <cell r="X100" t="str">
            <v>PRESTACIONES LABORALES</v>
          </cell>
          <cell r="AG100">
            <v>65476.91</v>
          </cell>
        </row>
        <row r="101">
          <cell r="H101" t="str">
            <v>266997</v>
          </cell>
          <cell r="M101" t="str">
            <v>5/29/2025</v>
          </cell>
          <cell r="R101" t="str">
            <v>BRIGIDA CARMONA</v>
          </cell>
          <cell r="X101" t="str">
            <v>PRESTACIONES LABORALES</v>
          </cell>
          <cell r="AG101">
            <v>113494.85</v>
          </cell>
        </row>
        <row r="102">
          <cell r="H102" t="str">
            <v>266998</v>
          </cell>
          <cell r="M102" t="str">
            <v>5/29/2025</v>
          </cell>
          <cell r="R102" t="str">
            <v>CARLOS MOISES ABRAHAM MARTINEZ</v>
          </cell>
          <cell r="X102" t="str">
            <v>PRESTACIONES LABORALES</v>
          </cell>
          <cell r="AG102">
            <v>8107.32</v>
          </cell>
        </row>
        <row r="103">
          <cell r="H103" t="str">
            <v>266999</v>
          </cell>
          <cell r="M103" t="str">
            <v>5/29/2025</v>
          </cell>
          <cell r="R103" t="str">
            <v>SERGIO DE LA CRUZ PEREZ CUEVAS</v>
          </cell>
          <cell r="X103" t="str">
            <v>PRESTACIONES LABORALES</v>
          </cell>
          <cell r="AG103">
            <v>10973.71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599"/>
  <sheetViews>
    <sheetView showGridLines="0" tabSelected="1" topLeftCell="A579" zoomScaleNormal="100" workbookViewId="0">
      <selection activeCell="C609" sqref="C609"/>
    </sheetView>
  </sheetViews>
  <sheetFormatPr baseColWidth="10" defaultRowHeight="15" x14ac:dyDescent="0.25"/>
  <cols>
    <col min="1" max="1" width="11.5703125" bestFit="1" customWidth="1"/>
    <col min="2" max="2" width="20.42578125" customWidth="1"/>
    <col min="3" max="3" width="51" bestFit="1" customWidth="1"/>
    <col min="4" max="4" width="39.7109375" bestFit="1" customWidth="1"/>
    <col min="5" max="5" width="24" bestFit="1" customWidth="1"/>
    <col min="6" max="6" width="22.7109375" bestFit="1" customWidth="1"/>
    <col min="7" max="7" width="17.7109375" bestFit="1" customWidth="1"/>
    <col min="8" max="8" width="14.5703125" customWidth="1"/>
  </cols>
  <sheetData>
    <row r="4" spans="1:8" x14ac:dyDescent="0.25">
      <c r="A4" s="1"/>
      <c r="B4" s="275"/>
      <c r="C4" s="275"/>
      <c r="D4" s="275"/>
      <c r="E4" s="275"/>
      <c r="F4" s="275"/>
      <c r="G4" s="275"/>
      <c r="H4" s="275"/>
    </row>
    <row r="5" spans="1:8" x14ac:dyDescent="0.25">
      <c r="A5" s="1"/>
      <c r="B5" s="275"/>
      <c r="C5" s="275"/>
      <c r="D5" s="275"/>
      <c r="E5" s="275"/>
      <c r="F5" s="275"/>
      <c r="G5" s="275"/>
      <c r="H5" s="275"/>
    </row>
    <row r="6" spans="1:8" x14ac:dyDescent="0.25">
      <c r="A6" s="1"/>
      <c r="B6" s="275"/>
      <c r="C6" s="275"/>
      <c r="D6" s="275"/>
      <c r="E6" s="275"/>
      <c r="F6" s="275"/>
      <c r="G6" s="275"/>
      <c r="H6" s="275"/>
    </row>
    <row r="7" spans="1:8" x14ac:dyDescent="0.25">
      <c r="A7" s="1"/>
      <c r="B7" s="278"/>
      <c r="C7" s="278"/>
      <c r="D7" s="278"/>
      <c r="E7" s="278"/>
      <c r="F7" s="278"/>
      <c r="G7" s="278"/>
      <c r="H7" s="278"/>
    </row>
    <row r="8" spans="1:8" x14ac:dyDescent="0.25">
      <c r="A8" s="1"/>
      <c r="B8" s="5"/>
      <c r="C8" s="5"/>
      <c r="D8" s="5"/>
      <c r="E8" s="5"/>
      <c r="F8" s="5"/>
      <c r="G8" s="5"/>
      <c r="H8" s="5"/>
    </row>
    <row r="9" spans="1:8" x14ac:dyDescent="0.25">
      <c r="A9" s="1"/>
      <c r="B9" s="5"/>
      <c r="C9" s="5"/>
      <c r="D9" s="5"/>
      <c r="E9" s="5"/>
      <c r="F9" s="5"/>
      <c r="G9" s="5"/>
      <c r="H9" s="5"/>
    </row>
    <row r="10" spans="1:8" ht="18.75" x14ac:dyDescent="0.3">
      <c r="B10" s="276"/>
      <c r="C10" s="276"/>
      <c r="D10" s="276"/>
      <c r="E10" s="276"/>
      <c r="F10" s="276"/>
    </row>
    <row r="11" spans="1:8" ht="18.75" hidden="1" x14ac:dyDescent="0.3">
      <c r="B11" s="9"/>
      <c r="C11" s="9"/>
      <c r="D11" s="9"/>
      <c r="E11" s="9"/>
      <c r="F11" s="9"/>
    </row>
    <row r="12" spans="1:8" ht="19.5" hidden="1" thickBot="1" x14ac:dyDescent="0.35">
      <c r="B12" s="276" t="s">
        <v>16</v>
      </c>
      <c r="C12" s="276"/>
      <c r="D12" s="276"/>
      <c r="E12" s="276"/>
      <c r="F12" s="276"/>
    </row>
    <row r="13" spans="1:8" ht="16.5" hidden="1" thickBot="1" x14ac:dyDescent="0.3">
      <c r="B13" s="135" t="s">
        <v>1</v>
      </c>
      <c r="C13" s="136" t="s">
        <v>2</v>
      </c>
      <c r="D13" s="137" t="s">
        <v>3</v>
      </c>
      <c r="E13" s="137" t="s">
        <v>18</v>
      </c>
      <c r="F13" s="138" t="s">
        <v>4</v>
      </c>
    </row>
    <row r="14" spans="1:8" s="134" customFormat="1" ht="15.75" hidden="1" x14ac:dyDescent="0.25">
      <c r="B14" s="179"/>
      <c r="C14" s="180"/>
      <c r="D14" s="181"/>
      <c r="E14" s="182"/>
      <c r="F14" s="183">
        <f>+D14*E14</f>
        <v>0</v>
      </c>
    </row>
    <row r="15" spans="1:8" s="134" customFormat="1" ht="15.75" hidden="1" x14ac:dyDescent="0.25">
      <c r="B15" s="184"/>
      <c r="C15" s="180"/>
      <c r="D15" s="181"/>
      <c r="E15" s="182"/>
      <c r="F15" s="183">
        <f>+D15*E15</f>
        <v>0</v>
      </c>
    </row>
    <row r="16" spans="1:8" s="134" customFormat="1" ht="15.75" hidden="1" x14ac:dyDescent="0.25">
      <c r="B16" s="184"/>
      <c r="C16" s="180"/>
      <c r="D16" s="181"/>
      <c r="E16" s="182"/>
      <c r="F16" s="183">
        <f>+D16*E16</f>
        <v>0</v>
      </c>
    </row>
    <row r="17" spans="2:7" s="134" customFormat="1" ht="15.75" hidden="1" x14ac:dyDescent="0.25">
      <c r="B17" s="184"/>
      <c r="C17" s="180"/>
      <c r="D17" s="181"/>
      <c r="E17" s="182"/>
      <c r="F17" s="183">
        <f>+D17*E17</f>
        <v>0</v>
      </c>
    </row>
    <row r="18" spans="2:7" s="134" customFormat="1" ht="15.75" hidden="1" x14ac:dyDescent="0.25">
      <c r="B18" s="184"/>
      <c r="C18" s="180"/>
      <c r="D18" s="181"/>
      <c r="E18" s="185"/>
      <c r="F18" s="183">
        <f>+D18*E18</f>
        <v>0</v>
      </c>
    </row>
    <row r="19" spans="2:7" ht="19.5" hidden="1" thickBot="1" x14ac:dyDescent="0.35">
      <c r="B19" s="272"/>
      <c r="C19" s="272"/>
      <c r="D19" s="28"/>
      <c r="E19" s="28"/>
      <c r="F19" s="28">
        <f>SUM(F14:F18)</f>
        <v>0</v>
      </c>
    </row>
    <row r="20" spans="2:7" ht="15.75" hidden="1" thickTop="1" x14ac:dyDescent="0.25">
      <c r="B20" s="6"/>
      <c r="C20" s="6"/>
      <c r="D20" s="7"/>
      <c r="E20" s="8"/>
      <c r="F20" s="4"/>
    </row>
    <row r="21" spans="2:7" x14ac:dyDescent="0.25">
      <c r="B21" s="6"/>
      <c r="C21" s="6"/>
      <c r="D21" s="7"/>
      <c r="E21" s="8"/>
      <c r="F21" s="4"/>
    </row>
    <row r="22" spans="2:7" ht="19.5" thickBot="1" x14ac:dyDescent="0.35">
      <c r="B22" s="277" t="s">
        <v>17</v>
      </c>
      <c r="C22" s="277"/>
      <c r="D22" s="277"/>
      <c r="E22" s="277"/>
      <c r="F22" s="277"/>
    </row>
    <row r="23" spans="2:7" ht="16.5" thickBot="1" x14ac:dyDescent="0.3">
      <c r="B23" s="135" t="s">
        <v>1</v>
      </c>
      <c r="C23" s="136" t="s">
        <v>2</v>
      </c>
      <c r="D23" s="137" t="s">
        <v>3</v>
      </c>
      <c r="E23" s="137" t="s">
        <v>18</v>
      </c>
      <c r="F23" s="138" t="s">
        <v>4</v>
      </c>
    </row>
    <row r="24" spans="2:7" s="134" customFormat="1" ht="15.75" x14ac:dyDescent="0.25">
      <c r="B24" s="186">
        <v>3070030481</v>
      </c>
      <c r="C24" s="187">
        <v>45789</v>
      </c>
      <c r="D24" s="168">
        <v>60</v>
      </c>
      <c r="E24" s="169">
        <v>58.62</v>
      </c>
      <c r="F24" s="188">
        <f>+D24*E24</f>
        <v>3517.2</v>
      </c>
    </row>
    <row r="25" spans="2:7" s="134" customFormat="1" ht="15.75" x14ac:dyDescent="0.25">
      <c r="B25" s="186">
        <v>3070030643</v>
      </c>
      <c r="C25" s="187">
        <v>45797</v>
      </c>
      <c r="D25" s="168">
        <v>85</v>
      </c>
      <c r="E25" s="169">
        <v>58.75</v>
      </c>
      <c r="F25" s="188">
        <f>+D25*E25</f>
        <v>4993.75</v>
      </c>
    </row>
    <row r="26" spans="2:7" s="134" customFormat="1" ht="15.75" x14ac:dyDescent="0.25">
      <c r="B26" s="189">
        <v>3070030548</v>
      </c>
      <c r="C26" s="187">
        <v>45799</v>
      </c>
      <c r="D26" s="168">
        <v>120</v>
      </c>
      <c r="E26" s="169">
        <v>58.87</v>
      </c>
      <c r="F26" s="188">
        <f>+D26*E26</f>
        <v>7064.4</v>
      </c>
    </row>
    <row r="27" spans="2:7" s="134" customFormat="1" ht="15.75" x14ac:dyDescent="0.25">
      <c r="B27" s="170">
        <v>3070010720</v>
      </c>
      <c r="C27" s="171">
        <v>45803</v>
      </c>
      <c r="D27" s="168">
        <v>150</v>
      </c>
      <c r="E27" s="176">
        <v>58.9</v>
      </c>
      <c r="F27" s="172">
        <f>+D27*E27</f>
        <v>8835</v>
      </c>
    </row>
    <row r="28" spans="2:7" ht="19.5" thickBot="1" x14ac:dyDescent="0.35">
      <c r="B28" s="279" t="s">
        <v>37</v>
      </c>
      <c r="C28" s="279"/>
      <c r="D28" s="28">
        <f>SUM(D24:D27)</f>
        <v>415</v>
      </c>
      <c r="E28" s="28"/>
      <c r="F28" s="28">
        <f>SUM(F24:F27)</f>
        <v>24410.35</v>
      </c>
    </row>
    <row r="29" spans="2:7" ht="19.5" thickTop="1" x14ac:dyDescent="0.3">
      <c r="B29" s="33"/>
      <c r="C29" s="33"/>
      <c r="D29" s="34"/>
      <c r="E29" s="34"/>
      <c r="F29" s="4"/>
    </row>
    <row r="30" spans="2:7" ht="18.75" x14ac:dyDescent="0.3">
      <c r="B30" s="33"/>
      <c r="C30" s="33"/>
      <c r="D30" s="34"/>
      <c r="E30" s="34"/>
      <c r="F30" s="4"/>
    </row>
    <row r="31" spans="2:7" ht="19.5" thickBot="1" x14ac:dyDescent="0.35">
      <c r="B31" s="277" t="s">
        <v>26</v>
      </c>
      <c r="C31" s="277"/>
      <c r="D31" s="277"/>
      <c r="E31" s="277"/>
      <c r="F31" s="277"/>
      <c r="G31" s="35"/>
    </row>
    <row r="32" spans="2:7" s="140" customFormat="1" ht="16.5" thickBot="1" x14ac:dyDescent="0.3">
      <c r="B32" s="135" t="s">
        <v>1</v>
      </c>
      <c r="C32" s="136" t="s">
        <v>2</v>
      </c>
      <c r="D32" s="137" t="s">
        <v>3</v>
      </c>
      <c r="E32" s="137" t="s">
        <v>18</v>
      </c>
      <c r="F32" s="138" t="s">
        <v>4</v>
      </c>
      <c r="G32" s="139"/>
    </row>
    <row r="33" spans="2:7" s="140" customFormat="1" ht="15.75" x14ac:dyDescent="0.2">
      <c r="B33" s="173">
        <v>510070412</v>
      </c>
      <c r="C33" s="171">
        <v>45789</v>
      </c>
      <c r="D33" s="174">
        <v>31</v>
      </c>
      <c r="E33" s="169">
        <v>58.62</v>
      </c>
      <c r="F33" s="172">
        <f t="shared" ref="F33:F34" si="0">+D33*E33</f>
        <v>1817.22</v>
      </c>
      <c r="G33" s="139"/>
    </row>
    <row r="34" spans="2:7" s="140" customFormat="1" ht="15.75" x14ac:dyDescent="0.2">
      <c r="B34" s="170">
        <v>510010290</v>
      </c>
      <c r="C34" s="171">
        <v>45805</v>
      </c>
      <c r="D34" s="168">
        <v>30</v>
      </c>
      <c r="E34" s="176">
        <v>58.85</v>
      </c>
      <c r="F34" s="175">
        <f t="shared" si="0"/>
        <v>1765.5</v>
      </c>
      <c r="G34" s="139"/>
    </row>
    <row r="35" spans="2:7" ht="19.5" thickBot="1" x14ac:dyDescent="0.35">
      <c r="B35" s="272" t="s">
        <v>37</v>
      </c>
      <c r="C35" s="272"/>
      <c r="D35" s="28">
        <f>SUM(D33:D34)</f>
        <v>61</v>
      </c>
      <c r="E35" s="28">
        <f>SUM(E33:E34)</f>
        <v>117.47</v>
      </c>
      <c r="F35" s="28">
        <f>SUM(F33:F34)</f>
        <v>3582.7200000000003</v>
      </c>
    </row>
    <row r="36" spans="2:7" ht="15.75" thickTop="1" x14ac:dyDescent="0.25">
      <c r="B36" s="6"/>
      <c r="C36" s="6"/>
      <c r="D36" s="7"/>
      <c r="E36" s="10"/>
      <c r="F36" s="8"/>
    </row>
    <row r="37" spans="2:7" x14ac:dyDescent="0.25">
      <c r="B37" s="6"/>
      <c r="C37" s="6"/>
      <c r="D37" s="7"/>
      <c r="E37" s="10"/>
      <c r="F37" s="8"/>
    </row>
    <row r="38" spans="2:7" ht="19.5" thickBot="1" x14ac:dyDescent="0.35">
      <c r="B38" s="277" t="s">
        <v>39</v>
      </c>
      <c r="C38" s="277"/>
      <c r="D38" s="277"/>
      <c r="E38" s="277"/>
      <c r="F38" s="277"/>
    </row>
    <row r="39" spans="2:7" ht="16.5" thickBot="1" x14ac:dyDescent="0.3">
      <c r="B39" s="135" t="s">
        <v>1</v>
      </c>
      <c r="C39" s="136" t="s">
        <v>2</v>
      </c>
      <c r="D39" s="137" t="s">
        <v>3</v>
      </c>
      <c r="E39" s="137" t="s">
        <v>18</v>
      </c>
      <c r="F39" s="138" t="s">
        <v>4</v>
      </c>
    </row>
    <row r="40" spans="2:7" s="134" customFormat="1" ht="15.75" x14ac:dyDescent="0.25">
      <c r="B40" s="173" t="s">
        <v>356</v>
      </c>
      <c r="C40" s="171">
        <v>45789</v>
      </c>
      <c r="D40" s="210">
        <v>7878</v>
      </c>
      <c r="E40" s="211">
        <v>60.048806556000002</v>
      </c>
      <c r="F40" s="188">
        <f>+D40*E40</f>
        <v>473064.49804816802</v>
      </c>
    </row>
    <row r="41" spans="2:7" ht="19.5" thickBot="1" x14ac:dyDescent="0.35">
      <c r="B41" s="272" t="s">
        <v>10</v>
      </c>
      <c r="C41" s="272"/>
      <c r="D41" s="28">
        <f>SUM(D40:D40)</f>
        <v>7878</v>
      </c>
      <c r="E41" s="28"/>
      <c r="F41" s="28">
        <f>SUM(F40:F40)</f>
        <v>473064.49804816802</v>
      </c>
    </row>
    <row r="42" spans="2:7" ht="19.5" thickTop="1" x14ac:dyDescent="0.3">
      <c r="B42" s="112"/>
      <c r="C42" s="112"/>
      <c r="D42" s="34"/>
      <c r="E42" s="34"/>
      <c r="F42" s="34"/>
    </row>
    <row r="43" spans="2:7" ht="19.5" hidden="1" thickBot="1" x14ac:dyDescent="0.35">
      <c r="B43" s="277" t="s">
        <v>33</v>
      </c>
      <c r="C43" s="277"/>
      <c r="D43" s="277"/>
      <c r="E43" s="277"/>
      <c r="F43" s="277"/>
    </row>
    <row r="44" spans="2:7" ht="16.5" hidden="1" thickBot="1" x14ac:dyDescent="0.3">
      <c r="B44" s="135" t="s">
        <v>1</v>
      </c>
      <c r="C44" s="136" t="s">
        <v>2</v>
      </c>
      <c r="D44" s="137" t="s">
        <v>3</v>
      </c>
      <c r="E44" s="137" t="s">
        <v>18</v>
      </c>
      <c r="F44" s="138" t="s">
        <v>4</v>
      </c>
    </row>
    <row r="45" spans="2:7" ht="15.75" hidden="1" x14ac:dyDescent="0.25">
      <c r="B45" s="152"/>
      <c r="C45" s="153"/>
      <c r="D45" s="155"/>
      <c r="E45" s="156"/>
      <c r="F45" s="154"/>
    </row>
    <row r="46" spans="2:7" ht="19.5" hidden="1" thickBot="1" x14ac:dyDescent="0.35">
      <c r="B46" s="272" t="s">
        <v>10</v>
      </c>
      <c r="C46" s="272"/>
      <c r="D46" s="28">
        <f>SUM(D45:D45)</f>
        <v>0</v>
      </c>
      <c r="E46" s="28"/>
      <c r="F46" s="28">
        <f>SUM(F45:F45)</f>
        <v>0</v>
      </c>
    </row>
    <row r="47" spans="2:7" ht="18.75" x14ac:dyDescent="0.3">
      <c r="B47" s="112"/>
      <c r="C47" s="112"/>
      <c r="D47" s="34"/>
      <c r="E47" s="34"/>
      <c r="F47" s="34"/>
    </row>
    <row r="48" spans="2:7" ht="19.5" thickBot="1" x14ac:dyDescent="0.35">
      <c r="B48" s="273" t="s">
        <v>357</v>
      </c>
      <c r="C48" s="273"/>
      <c r="D48" s="273"/>
      <c r="E48" s="273"/>
      <c r="F48" s="274"/>
    </row>
    <row r="49" spans="1:8" ht="16.5" thickBot="1" x14ac:dyDescent="0.3">
      <c r="B49" s="222" t="s">
        <v>1</v>
      </c>
      <c r="C49" s="222" t="s">
        <v>2</v>
      </c>
      <c r="D49" s="223" t="s">
        <v>3</v>
      </c>
      <c r="E49" s="223" t="s">
        <v>18</v>
      </c>
      <c r="F49" s="215" t="s">
        <v>4</v>
      </c>
    </row>
    <row r="50" spans="1:8" x14ac:dyDescent="0.25">
      <c r="B50" s="173">
        <v>6000110745</v>
      </c>
      <c r="C50" s="217">
        <v>45806</v>
      </c>
      <c r="D50" s="220">
        <v>50</v>
      </c>
      <c r="E50" s="221">
        <v>58.84</v>
      </c>
      <c r="F50" s="216">
        <v>2942</v>
      </c>
    </row>
    <row r="51" spans="1:8" x14ac:dyDescent="0.25">
      <c r="B51" s="186">
        <v>3070010564</v>
      </c>
      <c r="C51" s="219">
        <v>45805</v>
      </c>
      <c r="D51" s="190">
        <v>60</v>
      </c>
      <c r="E51" s="214">
        <v>58.86</v>
      </c>
      <c r="F51" s="216">
        <v>3531.6</v>
      </c>
    </row>
    <row r="52" spans="1:8" ht="19.5" thickBot="1" x14ac:dyDescent="0.35">
      <c r="B52" s="272" t="s">
        <v>10</v>
      </c>
      <c r="C52" s="272"/>
      <c r="D52" s="218">
        <f>SUM(D50:D51)</f>
        <v>110</v>
      </c>
      <c r="E52" s="213"/>
      <c r="F52" s="212">
        <f>SUM(F50:F51)</f>
        <v>6473.6</v>
      </c>
    </row>
    <row r="53" spans="1:8" ht="16.5" thickTop="1" x14ac:dyDescent="0.25">
      <c r="A53" s="285"/>
      <c r="B53" s="285"/>
      <c r="C53" s="285"/>
      <c r="D53" s="285"/>
      <c r="E53" s="285"/>
      <c r="F53" s="285"/>
    </row>
    <row r="54" spans="1:8" ht="19.5" thickBot="1" x14ac:dyDescent="0.35">
      <c r="A54" s="141"/>
      <c r="B54" s="282" t="s">
        <v>63</v>
      </c>
      <c r="C54" s="282"/>
      <c r="D54" s="282"/>
      <c r="E54" s="282"/>
      <c r="F54" s="282"/>
    </row>
    <row r="55" spans="1:8" ht="15.75" x14ac:dyDescent="0.25">
      <c r="B55" s="144" t="s">
        <v>54</v>
      </c>
      <c r="C55" s="145" t="s">
        <v>55</v>
      </c>
      <c r="D55" s="146" t="s">
        <v>57</v>
      </c>
      <c r="E55" s="147" t="s">
        <v>56</v>
      </c>
    </row>
    <row r="56" spans="1:8" s="134" customFormat="1" ht="15.75" x14ac:dyDescent="0.25">
      <c r="B56" s="148" t="s">
        <v>66</v>
      </c>
      <c r="C56" s="149" t="s">
        <v>67</v>
      </c>
      <c r="D56" s="286">
        <v>1925691.06</v>
      </c>
      <c r="E56" s="288">
        <v>1925691.06</v>
      </c>
    </row>
    <row r="57" spans="1:8" s="134" customFormat="1" ht="15.75" x14ac:dyDescent="0.25">
      <c r="B57" s="150" t="s">
        <v>65</v>
      </c>
      <c r="C57" s="151" t="s">
        <v>35</v>
      </c>
      <c r="D57" s="287"/>
      <c r="E57" s="289"/>
    </row>
    <row r="58" spans="1:8" ht="15.75" thickBot="1" x14ac:dyDescent="0.3">
      <c r="A58" s="51"/>
      <c r="B58" s="283" t="s">
        <v>37</v>
      </c>
      <c r="C58" s="284"/>
      <c r="D58" s="177">
        <f>SUM(D56:D57)</f>
        <v>1925691.06</v>
      </c>
      <c r="E58" s="178">
        <f>SUM(E56:E56)</f>
        <v>1925691.06</v>
      </c>
    </row>
    <row r="59" spans="1:8" ht="18.75" x14ac:dyDescent="0.3">
      <c r="B59" s="33"/>
      <c r="C59" s="33"/>
      <c r="D59" s="34"/>
      <c r="E59" s="34"/>
      <c r="F59" s="59"/>
      <c r="G59" s="53"/>
      <c r="H59" s="54"/>
    </row>
    <row r="60" spans="1:8" ht="15.75" thickBot="1" x14ac:dyDescent="0.3">
      <c r="B60" s="6"/>
      <c r="C60" s="6"/>
      <c r="D60" s="11"/>
      <c r="E60" s="10"/>
      <c r="F60" s="10"/>
      <c r="G60" s="60"/>
      <c r="H60" s="56"/>
    </row>
    <row r="61" spans="1:8" ht="19.5" thickBot="1" x14ac:dyDescent="0.35">
      <c r="B61" s="6"/>
      <c r="C61" s="280" t="s">
        <v>5</v>
      </c>
      <c r="D61" s="281"/>
      <c r="F61" s="10"/>
      <c r="G61" s="62"/>
      <c r="H61" s="62"/>
    </row>
    <row r="62" spans="1:8" ht="18.75" x14ac:dyDescent="0.3">
      <c r="B62" s="6"/>
      <c r="C62" s="142" t="s">
        <v>58</v>
      </c>
      <c r="D62" s="143" t="s">
        <v>6</v>
      </c>
      <c r="F62" s="10"/>
      <c r="G62" s="31"/>
      <c r="H62" s="31"/>
    </row>
    <row r="63" spans="1:8" ht="18.75" x14ac:dyDescent="0.3">
      <c r="C63" s="13">
        <f>D46+D41+D35+D28+D19+D52</f>
        <v>8464</v>
      </c>
      <c r="D63" s="14">
        <f>F46+F41+F35+F28+F19+F52+E58</f>
        <v>2433222.2280481681</v>
      </c>
      <c r="F63" s="10"/>
    </row>
    <row r="64" spans="1:8" ht="18.75" x14ac:dyDescent="0.3">
      <c r="B64" s="6"/>
      <c r="C64" s="12"/>
      <c r="D64" s="29"/>
      <c r="E64" s="30"/>
      <c r="F64" s="10"/>
    </row>
    <row r="65" spans="2:6" x14ac:dyDescent="0.25">
      <c r="B65" s="6"/>
      <c r="C65" s="12"/>
      <c r="D65" s="7"/>
      <c r="E65" s="15" t="s">
        <v>12</v>
      </c>
      <c r="F65" s="16"/>
    </row>
    <row r="66" spans="2:6" x14ac:dyDescent="0.25">
      <c r="B66" s="2"/>
      <c r="C66" s="51"/>
      <c r="D66" s="51"/>
      <c r="E66" s="52"/>
      <c r="F66" s="51"/>
    </row>
    <row r="67" spans="2:6" x14ac:dyDescent="0.25">
      <c r="B67" s="55"/>
      <c r="C67" s="55"/>
      <c r="D67" s="55"/>
      <c r="E67" s="2"/>
      <c r="F67" s="60"/>
    </row>
    <row r="68" spans="2:6" x14ac:dyDescent="0.25">
      <c r="E68" s="57"/>
      <c r="F68" s="61"/>
    </row>
    <row r="78" spans="2:6" ht="16.5" x14ac:dyDescent="0.25">
      <c r="B78" s="4"/>
      <c r="C78" s="226"/>
      <c r="D78" s="226"/>
      <c r="E78" s="226"/>
      <c r="F78" s="226"/>
    </row>
    <row r="79" spans="2:6" ht="19.5" thickBot="1" x14ac:dyDescent="0.35">
      <c r="B79" s="4"/>
      <c r="C79" s="276" t="s">
        <v>11</v>
      </c>
      <c r="D79" s="276"/>
      <c r="E79" s="276"/>
      <c r="F79" s="276"/>
    </row>
    <row r="80" spans="2:6" ht="16.5" thickBot="1" x14ac:dyDescent="0.3">
      <c r="B80" s="4"/>
      <c r="C80" s="119" t="s">
        <v>19</v>
      </c>
      <c r="D80" s="119" t="s">
        <v>1</v>
      </c>
      <c r="E80" s="119" t="s">
        <v>20</v>
      </c>
      <c r="F80" s="131" t="s">
        <v>9</v>
      </c>
    </row>
    <row r="81" spans="2:6" x14ac:dyDescent="0.25">
      <c r="B81" s="4"/>
      <c r="C81" s="114">
        <v>45779</v>
      </c>
      <c r="D81" s="91" t="s">
        <v>313</v>
      </c>
      <c r="E81" s="92" t="s">
        <v>51</v>
      </c>
      <c r="F81" s="93">
        <v>440</v>
      </c>
    </row>
    <row r="82" spans="2:6" x14ac:dyDescent="0.25">
      <c r="B82" s="4"/>
      <c r="C82" s="87">
        <v>45783</v>
      </c>
      <c r="D82" s="91" t="s">
        <v>314</v>
      </c>
      <c r="E82" s="92" t="s">
        <v>51</v>
      </c>
      <c r="F82" s="93">
        <v>705</v>
      </c>
    </row>
    <row r="83" spans="2:6" x14ac:dyDescent="0.25">
      <c r="B83" s="4"/>
      <c r="C83" s="87">
        <v>45783</v>
      </c>
      <c r="D83" s="94" t="s">
        <v>315</v>
      </c>
      <c r="E83" s="92" t="s">
        <v>51</v>
      </c>
      <c r="F83" s="93">
        <v>165</v>
      </c>
    </row>
    <row r="84" spans="2:6" x14ac:dyDescent="0.25">
      <c r="B84" s="4"/>
      <c r="C84" s="87">
        <v>45784</v>
      </c>
      <c r="D84" s="90" t="s">
        <v>316</v>
      </c>
      <c r="E84" s="92" t="s">
        <v>51</v>
      </c>
      <c r="F84" s="93">
        <v>13000</v>
      </c>
    </row>
    <row r="85" spans="2:6" x14ac:dyDescent="0.25">
      <c r="B85" s="4"/>
      <c r="C85" s="87">
        <v>45784</v>
      </c>
      <c r="D85" s="91" t="s">
        <v>317</v>
      </c>
      <c r="E85" s="92" t="s">
        <v>51</v>
      </c>
      <c r="F85" s="93">
        <v>175</v>
      </c>
    </row>
    <row r="86" spans="2:6" x14ac:dyDescent="0.25">
      <c r="B86" s="4"/>
      <c r="C86" s="87">
        <v>45785</v>
      </c>
      <c r="D86" s="91" t="s">
        <v>318</v>
      </c>
      <c r="E86" s="92" t="s">
        <v>44</v>
      </c>
      <c r="F86" s="93">
        <v>5122</v>
      </c>
    </row>
    <row r="87" spans="2:6" x14ac:dyDescent="0.25">
      <c r="B87" s="4"/>
      <c r="C87" s="114">
        <v>45785</v>
      </c>
      <c r="D87" s="91" t="s">
        <v>319</v>
      </c>
      <c r="E87" s="92" t="s">
        <v>51</v>
      </c>
      <c r="F87" s="93">
        <v>420</v>
      </c>
    </row>
    <row r="88" spans="2:6" x14ac:dyDescent="0.25">
      <c r="B88" s="4"/>
      <c r="C88" s="114">
        <v>45785</v>
      </c>
      <c r="D88" s="91" t="s">
        <v>320</v>
      </c>
      <c r="E88" s="92" t="s">
        <v>39</v>
      </c>
      <c r="F88" s="93">
        <v>118000</v>
      </c>
    </row>
    <row r="89" spans="2:6" x14ac:dyDescent="0.25">
      <c r="B89" s="4"/>
      <c r="C89" s="114">
        <v>45786</v>
      </c>
      <c r="D89" s="91" t="s">
        <v>321</v>
      </c>
      <c r="E89" s="92" t="s">
        <v>44</v>
      </c>
      <c r="F89" s="93">
        <v>3527</v>
      </c>
    </row>
    <row r="90" spans="2:6" x14ac:dyDescent="0.25">
      <c r="B90" s="4"/>
      <c r="C90" s="114">
        <v>45786</v>
      </c>
      <c r="D90" s="91" t="s">
        <v>322</v>
      </c>
      <c r="E90" s="92" t="s">
        <v>44</v>
      </c>
      <c r="F90" s="93">
        <v>7364.52</v>
      </c>
    </row>
    <row r="91" spans="2:6" x14ac:dyDescent="0.25">
      <c r="B91" s="4"/>
      <c r="C91" s="114">
        <v>45786</v>
      </c>
      <c r="D91" s="91" t="s">
        <v>323</v>
      </c>
      <c r="E91" s="92" t="s">
        <v>51</v>
      </c>
      <c r="F91" s="93">
        <v>255</v>
      </c>
    </row>
    <row r="92" spans="2:6" x14ac:dyDescent="0.25">
      <c r="B92" s="4"/>
      <c r="C92" s="114">
        <v>45789</v>
      </c>
      <c r="D92" s="91" t="s">
        <v>324</v>
      </c>
      <c r="E92" s="92" t="s">
        <v>42</v>
      </c>
      <c r="F92" s="93">
        <v>3549.19</v>
      </c>
    </row>
    <row r="93" spans="2:6" x14ac:dyDescent="0.25">
      <c r="B93" s="4"/>
      <c r="C93" s="114">
        <v>45789</v>
      </c>
      <c r="D93" s="91" t="s">
        <v>325</v>
      </c>
      <c r="E93" s="92" t="s">
        <v>51</v>
      </c>
      <c r="F93" s="93">
        <v>270</v>
      </c>
    </row>
    <row r="94" spans="2:6" x14ac:dyDescent="0.25">
      <c r="B94" s="4"/>
      <c r="C94" s="114">
        <v>45789</v>
      </c>
      <c r="D94" s="91" t="s">
        <v>326</v>
      </c>
      <c r="E94" s="92" t="s">
        <v>51</v>
      </c>
      <c r="F94" s="93">
        <v>160</v>
      </c>
    </row>
    <row r="95" spans="2:6" x14ac:dyDescent="0.25">
      <c r="B95" s="4"/>
      <c r="C95" s="114">
        <v>45790</v>
      </c>
      <c r="D95" s="91" t="s">
        <v>327</v>
      </c>
      <c r="E95" s="92" t="s">
        <v>51</v>
      </c>
      <c r="F95" s="93">
        <v>410</v>
      </c>
    </row>
    <row r="96" spans="2:6" x14ac:dyDescent="0.25">
      <c r="B96" s="4"/>
      <c r="C96" s="114">
        <v>45791</v>
      </c>
      <c r="D96" s="91" t="s">
        <v>328</v>
      </c>
      <c r="E96" s="92" t="s">
        <v>51</v>
      </c>
      <c r="F96" s="93">
        <v>675</v>
      </c>
    </row>
    <row r="97" spans="2:6" x14ac:dyDescent="0.25">
      <c r="B97" s="4"/>
      <c r="C97" s="114">
        <v>45791</v>
      </c>
      <c r="D97" s="91" t="s">
        <v>329</v>
      </c>
      <c r="E97" s="92" t="s">
        <v>44</v>
      </c>
      <c r="F97" s="93">
        <v>6028</v>
      </c>
    </row>
    <row r="98" spans="2:6" x14ac:dyDescent="0.25">
      <c r="B98" s="4"/>
      <c r="C98" s="114">
        <v>45792</v>
      </c>
      <c r="D98" s="91" t="s">
        <v>330</v>
      </c>
      <c r="E98" s="92" t="s">
        <v>51</v>
      </c>
      <c r="F98" s="93">
        <v>500</v>
      </c>
    </row>
    <row r="99" spans="2:6" x14ac:dyDescent="0.25">
      <c r="B99" s="4"/>
      <c r="C99" s="114">
        <v>45793</v>
      </c>
      <c r="D99" s="91" t="s">
        <v>331</v>
      </c>
      <c r="E99" s="92" t="s">
        <v>51</v>
      </c>
      <c r="F99" s="93">
        <v>425</v>
      </c>
    </row>
    <row r="100" spans="2:6" x14ac:dyDescent="0.25">
      <c r="B100" s="4"/>
      <c r="C100" s="114">
        <v>45796</v>
      </c>
      <c r="D100" s="91" t="s">
        <v>332</v>
      </c>
      <c r="E100" s="92" t="s">
        <v>51</v>
      </c>
      <c r="F100" s="93">
        <v>13000</v>
      </c>
    </row>
    <row r="101" spans="2:6" x14ac:dyDescent="0.25">
      <c r="B101" s="4"/>
      <c r="C101" s="114">
        <v>45796</v>
      </c>
      <c r="D101" s="91" t="s">
        <v>333</v>
      </c>
      <c r="E101" s="92" t="s">
        <v>51</v>
      </c>
      <c r="F101" s="93">
        <v>190</v>
      </c>
    </row>
    <row r="102" spans="2:6" x14ac:dyDescent="0.25">
      <c r="B102" s="4"/>
      <c r="C102" s="114">
        <v>45797</v>
      </c>
      <c r="D102" s="91" t="s">
        <v>334</v>
      </c>
      <c r="E102" s="92" t="s">
        <v>51</v>
      </c>
      <c r="F102" s="93">
        <v>490</v>
      </c>
    </row>
    <row r="103" spans="2:6" x14ac:dyDescent="0.25">
      <c r="B103" s="4"/>
      <c r="C103" s="114">
        <v>45798</v>
      </c>
      <c r="D103" s="91" t="s">
        <v>335</v>
      </c>
      <c r="E103" s="92" t="s">
        <v>51</v>
      </c>
      <c r="F103" s="93">
        <v>395</v>
      </c>
    </row>
    <row r="104" spans="2:6" x14ac:dyDescent="0.25">
      <c r="B104" s="4"/>
      <c r="C104" s="114">
        <v>45799</v>
      </c>
      <c r="D104" s="91" t="s">
        <v>336</v>
      </c>
      <c r="E104" s="92" t="s">
        <v>51</v>
      </c>
      <c r="F104" s="93">
        <v>465</v>
      </c>
    </row>
    <row r="105" spans="2:6" x14ac:dyDescent="0.25">
      <c r="B105" s="4"/>
      <c r="C105" s="114">
        <v>45800</v>
      </c>
      <c r="D105" s="91" t="s">
        <v>337</v>
      </c>
      <c r="E105" s="92" t="s">
        <v>44</v>
      </c>
      <c r="F105" s="93">
        <v>6028</v>
      </c>
    </row>
    <row r="106" spans="2:6" x14ac:dyDescent="0.25">
      <c r="B106" s="4"/>
      <c r="C106" s="114">
        <v>45800</v>
      </c>
      <c r="D106" s="91" t="s">
        <v>338</v>
      </c>
      <c r="E106" s="92" t="s">
        <v>39</v>
      </c>
      <c r="F106" s="93">
        <v>480</v>
      </c>
    </row>
    <row r="107" spans="2:6" x14ac:dyDescent="0.25">
      <c r="B107" s="4"/>
      <c r="C107" s="114">
        <v>45803</v>
      </c>
      <c r="D107" s="91" t="s">
        <v>339</v>
      </c>
      <c r="E107" s="92" t="s">
        <v>51</v>
      </c>
      <c r="F107" s="93">
        <v>700</v>
      </c>
    </row>
    <row r="108" spans="2:6" x14ac:dyDescent="0.25">
      <c r="B108" s="4"/>
      <c r="C108" s="114">
        <v>45803</v>
      </c>
      <c r="D108" s="91" t="s">
        <v>340</v>
      </c>
      <c r="E108" s="92" t="s">
        <v>51</v>
      </c>
      <c r="F108" s="93">
        <v>135</v>
      </c>
    </row>
    <row r="109" spans="2:6" x14ac:dyDescent="0.25">
      <c r="B109" s="4"/>
      <c r="C109" s="114">
        <v>45804</v>
      </c>
      <c r="D109" s="91" t="s">
        <v>341</v>
      </c>
      <c r="E109" s="92" t="s">
        <v>44</v>
      </c>
      <c r="F109" s="93">
        <v>23854.84</v>
      </c>
    </row>
    <row r="110" spans="2:6" x14ac:dyDescent="0.25">
      <c r="B110" s="4"/>
      <c r="C110" s="114">
        <v>45804</v>
      </c>
      <c r="D110" s="91" t="s">
        <v>342</v>
      </c>
      <c r="E110" s="92" t="s">
        <v>44</v>
      </c>
      <c r="F110" s="93">
        <v>14728.84</v>
      </c>
    </row>
    <row r="111" spans="2:6" x14ac:dyDescent="0.25">
      <c r="B111" s="4"/>
      <c r="C111" s="114">
        <v>45804</v>
      </c>
      <c r="D111" s="91" t="s">
        <v>343</v>
      </c>
      <c r="E111" s="92" t="s">
        <v>44</v>
      </c>
      <c r="F111" s="93">
        <v>6206.66</v>
      </c>
    </row>
    <row r="112" spans="2:6" x14ac:dyDescent="0.25">
      <c r="B112" s="4"/>
      <c r="C112" s="114">
        <v>45804</v>
      </c>
      <c r="D112" s="91" t="s">
        <v>344</v>
      </c>
      <c r="E112" s="92" t="s">
        <v>44</v>
      </c>
      <c r="F112" s="93">
        <v>1623</v>
      </c>
    </row>
    <row r="113" spans="2:6" x14ac:dyDescent="0.25">
      <c r="B113" s="4"/>
      <c r="C113" s="114">
        <v>45804</v>
      </c>
      <c r="D113" s="91" t="s">
        <v>345</v>
      </c>
      <c r="E113" s="92" t="s">
        <v>44</v>
      </c>
      <c r="F113" s="93">
        <v>1049758</v>
      </c>
    </row>
    <row r="114" spans="2:6" x14ac:dyDescent="0.25">
      <c r="B114" s="4"/>
      <c r="C114" s="114">
        <v>45804</v>
      </c>
      <c r="D114" s="91" t="s">
        <v>346</v>
      </c>
      <c r="E114" s="92" t="s">
        <v>51</v>
      </c>
      <c r="F114" s="93">
        <v>700</v>
      </c>
    </row>
    <row r="115" spans="2:6" x14ac:dyDescent="0.25">
      <c r="B115" s="4"/>
      <c r="C115" s="114">
        <v>45805</v>
      </c>
      <c r="D115" s="91" t="s">
        <v>347</v>
      </c>
      <c r="E115" s="92" t="s">
        <v>51</v>
      </c>
      <c r="F115" s="93">
        <v>515</v>
      </c>
    </row>
    <row r="116" spans="2:6" x14ac:dyDescent="0.25">
      <c r="B116" s="4"/>
      <c r="C116" s="114">
        <v>45806</v>
      </c>
      <c r="D116" s="91" t="s">
        <v>348</v>
      </c>
      <c r="E116" s="92" t="s">
        <v>51</v>
      </c>
      <c r="F116" s="93">
        <v>450</v>
      </c>
    </row>
    <row r="117" spans="2:6" x14ac:dyDescent="0.25">
      <c r="B117" s="4"/>
      <c r="C117" s="114">
        <v>45807</v>
      </c>
      <c r="D117" s="91" t="s">
        <v>349</v>
      </c>
      <c r="E117" s="92" t="s">
        <v>51</v>
      </c>
      <c r="F117" s="93">
        <v>600</v>
      </c>
    </row>
    <row r="118" spans="2:6" x14ac:dyDescent="0.25">
      <c r="B118" s="4"/>
      <c r="C118" s="114">
        <v>45807</v>
      </c>
      <c r="D118" s="91" t="s">
        <v>350</v>
      </c>
      <c r="E118" s="92" t="s">
        <v>68</v>
      </c>
      <c r="F118" s="93">
        <v>3535.64</v>
      </c>
    </row>
    <row r="119" spans="2:6" x14ac:dyDescent="0.25">
      <c r="B119" s="4"/>
      <c r="C119" s="114">
        <v>45807</v>
      </c>
      <c r="D119" s="91" t="s">
        <v>351</v>
      </c>
      <c r="E119" s="92" t="s">
        <v>68</v>
      </c>
      <c r="F119" s="93">
        <v>1767.82</v>
      </c>
    </row>
    <row r="120" spans="2:6" ht="15.75" thickBot="1" x14ac:dyDescent="0.3">
      <c r="C120" s="290" t="s">
        <v>4</v>
      </c>
      <c r="D120" s="290"/>
      <c r="E120" s="290"/>
      <c r="F120" s="73">
        <f>SUM(F81:F119)</f>
        <v>1286813.51</v>
      </c>
    </row>
    <row r="121" spans="2:6" ht="15.75" thickTop="1" x14ac:dyDescent="0.25">
      <c r="C121" s="227"/>
      <c r="D121" s="227"/>
      <c r="E121" s="227"/>
      <c r="F121" s="228"/>
    </row>
    <row r="122" spans="2:6" x14ac:dyDescent="0.25">
      <c r="C122" s="227"/>
      <c r="D122" s="227"/>
      <c r="E122" s="227"/>
      <c r="F122" s="228"/>
    </row>
    <row r="123" spans="2:6" x14ac:dyDescent="0.25">
      <c r="C123" s="38"/>
      <c r="D123" s="64"/>
      <c r="E123" s="65"/>
      <c r="F123" s="66"/>
    </row>
    <row r="124" spans="2:6" ht="17.25" thickBot="1" x14ac:dyDescent="0.3">
      <c r="C124" s="291" t="s">
        <v>32</v>
      </c>
      <c r="D124" s="291"/>
      <c r="E124" s="291"/>
      <c r="F124" s="291"/>
    </row>
    <row r="125" spans="2:6" ht="16.5" thickBot="1" x14ac:dyDescent="0.3">
      <c r="C125" s="119" t="s">
        <v>2</v>
      </c>
      <c r="D125" s="120" t="s">
        <v>1</v>
      </c>
      <c r="E125" s="132" t="s">
        <v>8</v>
      </c>
      <c r="F125" s="133" t="s">
        <v>13</v>
      </c>
    </row>
    <row r="126" spans="2:6" x14ac:dyDescent="0.25">
      <c r="C126" s="204">
        <v>45786</v>
      </c>
      <c r="D126" s="205">
        <v>4524000034722</v>
      </c>
      <c r="E126" s="292" t="s">
        <v>52</v>
      </c>
      <c r="F126" s="206">
        <v>635400</v>
      </c>
    </row>
    <row r="127" spans="2:6" x14ac:dyDescent="0.25">
      <c r="C127" s="204">
        <v>45793</v>
      </c>
      <c r="D127" s="205">
        <v>4524000050307</v>
      </c>
      <c r="E127" s="293"/>
      <c r="F127" s="206">
        <v>1061474.5</v>
      </c>
    </row>
    <row r="128" spans="2:6" x14ac:dyDescent="0.25">
      <c r="C128" s="204">
        <v>45796</v>
      </c>
      <c r="D128" s="205">
        <v>4524000030337</v>
      </c>
      <c r="E128" s="293"/>
      <c r="F128" s="206">
        <v>475752</v>
      </c>
    </row>
    <row r="129" spans="2:6" x14ac:dyDescent="0.25">
      <c r="C129" s="204">
        <v>45797</v>
      </c>
      <c r="D129" s="205">
        <v>4524000051571</v>
      </c>
      <c r="E129" s="294"/>
      <c r="F129" s="206">
        <v>39330</v>
      </c>
    </row>
    <row r="130" spans="2:6" ht="15.75" thickBot="1" x14ac:dyDescent="0.3">
      <c r="C130" s="95"/>
      <c r="D130" s="96"/>
      <c r="E130" s="97" t="s">
        <v>4</v>
      </c>
      <c r="F130" s="98">
        <f>SUM(F126:F129)</f>
        <v>2211956.5</v>
      </c>
    </row>
    <row r="131" spans="2:6" ht="15.75" thickTop="1" x14ac:dyDescent="0.25">
      <c r="C131" s="38"/>
      <c r="D131" s="25"/>
      <c r="E131" s="26"/>
      <c r="F131" s="27"/>
    </row>
    <row r="132" spans="2:6" ht="18.75" x14ac:dyDescent="0.3">
      <c r="B132" s="39"/>
      <c r="C132" s="9"/>
      <c r="D132" s="18"/>
      <c r="E132" s="19"/>
      <c r="F132" s="19"/>
    </row>
    <row r="133" spans="2:6" ht="16.5" x14ac:dyDescent="0.25">
      <c r="B133" s="39"/>
      <c r="C133" s="295" t="s">
        <v>15</v>
      </c>
      <c r="D133" s="295"/>
      <c r="E133" s="295"/>
      <c r="F133" s="295"/>
    </row>
    <row r="134" spans="2:6" ht="16.5" x14ac:dyDescent="0.25">
      <c r="B134" s="39"/>
      <c r="C134" s="295" t="s">
        <v>21</v>
      </c>
      <c r="D134" s="295"/>
      <c r="E134" s="295"/>
      <c r="F134" s="295"/>
    </row>
    <row r="135" spans="2:6" ht="16.5" x14ac:dyDescent="0.25">
      <c r="B135" s="39"/>
      <c r="C135" s="296" t="s">
        <v>358</v>
      </c>
      <c r="D135" s="296"/>
      <c r="E135" s="296"/>
      <c r="F135" s="296"/>
    </row>
    <row r="136" spans="2:6" ht="16.5" x14ac:dyDescent="0.25">
      <c r="B136" s="39"/>
      <c r="C136" s="295" t="s">
        <v>22</v>
      </c>
      <c r="D136" s="295"/>
      <c r="E136" s="295"/>
      <c r="F136" s="295"/>
    </row>
    <row r="137" spans="2:6" ht="16.5" x14ac:dyDescent="0.25">
      <c r="B137" s="39"/>
      <c r="C137" s="40"/>
      <c r="D137" s="40"/>
      <c r="E137" s="41"/>
      <c r="F137" s="42"/>
    </row>
    <row r="138" spans="2:6" ht="16.5" x14ac:dyDescent="0.25">
      <c r="B138" s="39"/>
      <c r="C138" s="43" t="s">
        <v>2</v>
      </c>
      <c r="D138" s="44" t="s">
        <v>1</v>
      </c>
      <c r="E138" s="45" t="s">
        <v>8</v>
      </c>
      <c r="F138" s="46" t="s">
        <v>13</v>
      </c>
    </row>
    <row r="139" spans="2:6" ht="16.5" x14ac:dyDescent="0.25">
      <c r="B139" s="39"/>
      <c r="C139" s="207">
        <v>45807</v>
      </c>
      <c r="D139" s="208" t="s">
        <v>352</v>
      </c>
      <c r="E139" s="297" t="s">
        <v>69</v>
      </c>
      <c r="F139" s="209">
        <v>13000</v>
      </c>
    </row>
    <row r="140" spans="2:6" ht="16.5" x14ac:dyDescent="0.25">
      <c r="B140" s="39"/>
      <c r="C140" s="207">
        <v>45808</v>
      </c>
      <c r="D140" s="208" t="s">
        <v>353</v>
      </c>
      <c r="E140" s="298"/>
      <c r="F140" s="209">
        <v>945</v>
      </c>
    </row>
    <row r="141" spans="2:6" ht="16.5" x14ac:dyDescent="0.25">
      <c r="B141" s="39"/>
      <c r="C141" s="207">
        <v>45807</v>
      </c>
      <c r="D141" s="208" t="s">
        <v>354</v>
      </c>
      <c r="E141" s="298"/>
      <c r="F141" s="209">
        <v>630</v>
      </c>
    </row>
    <row r="142" spans="2:6" ht="16.5" x14ac:dyDescent="0.25">
      <c r="B142" s="39"/>
      <c r="C142" s="207">
        <v>45807</v>
      </c>
      <c r="D142" s="208" t="s">
        <v>355</v>
      </c>
      <c r="E142" s="298"/>
      <c r="F142" s="209">
        <v>3496.84</v>
      </c>
    </row>
    <row r="143" spans="2:6" ht="17.25" thickBot="1" x14ac:dyDescent="0.3">
      <c r="B143" s="39"/>
      <c r="C143" s="40"/>
      <c r="D143" s="40"/>
      <c r="E143" s="72" t="s">
        <v>4</v>
      </c>
      <c r="F143" s="47">
        <f>SUM(F139:F142)</f>
        <v>18071.84</v>
      </c>
    </row>
    <row r="144" spans="2:6" ht="17.25" thickTop="1" x14ac:dyDescent="0.25">
      <c r="B144" s="39"/>
      <c r="C144" s="40"/>
      <c r="D144" s="67"/>
      <c r="E144" s="68"/>
      <c r="F144" s="69"/>
    </row>
    <row r="145" spans="2:6" ht="15.75" x14ac:dyDescent="0.25">
      <c r="B145" s="3"/>
      <c r="C145" s="299" t="s">
        <v>15</v>
      </c>
      <c r="D145" s="299"/>
      <c r="E145" s="299"/>
      <c r="F145" s="299"/>
    </row>
    <row r="146" spans="2:6" ht="15.75" x14ac:dyDescent="0.25">
      <c r="B146" s="3"/>
      <c r="C146" s="300" t="s">
        <v>31</v>
      </c>
      <c r="D146" s="300"/>
      <c r="E146" s="300"/>
      <c r="F146" s="300"/>
    </row>
    <row r="147" spans="2:6" ht="16.5" x14ac:dyDescent="0.25">
      <c r="B147" s="3"/>
      <c r="C147" s="296" t="s">
        <v>38</v>
      </c>
      <c r="D147" s="296"/>
      <c r="E147" s="296"/>
      <c r="F147" s="296"/>
    </row>
    <row r="148" spans="2:6" ht="15.75" x14ac:dyDescent="0.25">
      <c r="B148" s="3"/>
      <c r="C148" s="301" t="s">
        <v>36</v>
      </c>
      <c r="D148" s="301"/>
      <c r="E148" s="301"/>
      <c r="F148" s="301"/>
    </row>
    <row r="149" spans="2:6" ht="15.75" x14ac:dyDescent="0.25">
      <c r="B149" s="3"/>
      <c r="C149" s="71"/>
      <c r="D149" s="71"/>
      <c r="E149" s="71"/>
      <c r="F149" s="71"/>
    </row>
    <row r="150" spans="2:6" x14ac:dyDescent="0.25">
      <c r="B150" s="3"/>
      <c r="C150" s="36" t="s">
        <v>23</v>
      </c>
      <c r="D150" s="36" t="s">
        <v>1</v>
      </c>
      <c r="E150" s="49" t="s">
        <v>8</v>
      </c>
      <c r="F150" s="36" t="s">
        <v>24</v>
      </c>
    </row>
    <row r="151" spans="2:6" x14ac:dyDescent="0.25">
      <c r="B151" s="3"/>
      <c r="C151" s="48"/>
      <c r="D151" s="50"/>
      <c r="E151" s="63"/>
      <c r="F151" s="32"/>
    </row>
    <row r="152" spans="2:6" x14ac:dyDescent="0.25">
      <c r="B152" s="3"/>
      <c r="C152" s="302" t="s">
        <v>14</v>
      </c>
      <c r="D152" s="303"/>
      <c r="E152" s="304"/>
      <c r="F152" s="36">
        <f>SUM(F151)</f>
        <v>0</v>
      </c>
    </row>
    <row r="153" spans="2:6" x14ac:dyDescent="0.25">
      <c r="B153" s="3"/>
      <c r="C153" s="58"/>
      <c r="D153" s="58"/>
      <c r="E153" s="58"/>
      <c r="F153" s="17"/>
    </row>
    <row r="154" spans="2:6" ht="17.25" thickBot="1" x14ac:dyDescent="0.3">
      <c r="B154" s="3"/>
      <c r="C154" s="23"/>
      <c r="D154" s="24"/>
      <c r="E154" s="37"/>
      <c r="F154" s="37"/>
    </row>
    <row r="155" spans="2:6" ht="24" thickBot="1" x14ac:dyDescent="0.3">
      <c r="B155" s="3"/>
      <c r="C155" s="305" t="s">
        <v>5</v>
      </c>
      <c r="D155" s="306"/>
      <c r="E155" s="306"/>
      <c r="F155" s="113">
        <f>F152+F143+F130+F120</f>
        <v>3516841.8499999996</v>
      </c>
    </row>
    <row r="156" spans="2:6" x14ac:dyDescent="0.25">
      <c r="B156" s="3"/>
      <c r="C156" s="18"/>
      <c r="D156" s="19"/>
      <c r="E156" s="19"/>
      <c r="F156" s="20"/>
    </row>
    <row r="157" spans="2:6" x14ac:dyDescent="0.25">
      <c r="B157" s="4"/>
      <c r="C157" s="4"/>
      <c r="D157" s="4"/>
      <c r="E157" s="21"/>
      <c r="F157" s="22"/>
    </row>
    <row r="170" spans="3:6" ht="15.75" x14ac:dyDescent="0.25">
      <c r="C170" s="225"/>
      <c r="D170" s="225"/>
      <c r="E170" s="225"/>
      <c r="F170" s="225"/>
    </row>
    <row r="171" spans="3:6" ht="18.75" thickBot="1" x14ac:dyDescent="0.3">
      <c r="C171" s="307" t="s">
        <v>11</v>
      </c>
      <c r="D171" s="307"/>
      <c r="E171" s="307"/>
      <c r="F171" s="307"/>
    </row>
    <row r="172" spans="3:6" ht="16.5" thickBot="1" x14ac:dyDescent="0.3">
      <c r="C172" s="119" t="s">
        <v>2</v>
      </c>
      <c r="D172" s="120" t="s">
        <v>1</v>
      </c>
      <c r="E172" s="121" t="s">
        <v>62</v>
      </c>
      <c r="F172" s="122" t="s">
        <v>13</v>
      </c>
    </row>
    <row r="173" spans="3:6" x14ac:dyDescent="0.25">
      <c r="C173" s="101">
        <v>45778</v>
      </c>
      <c r="D173" s="99" t="s">
        <v>76</v>
      </c>
      <c r="E173" s="157" t="s">
        <v>39</v>
      </c>
      <c r="F173" s="88">
        <v>1000</v>
      </c>
    </row>
    <row r="174" spans="3:6" x14ac:dyDescent="0.25">
      <c r="C174" s="101">
        <v>45778</v>
      </c>
      <c r="D174" s="99" t="s">
        <v>77</v>
      </c>
      <c r="E174" s="100" t="s">
        <v>39</v>
      </c>
      <c r="F174" s="74">
        <v>8980</v>
      </c>
    </row>
    <row r="175" spans="3:6" x14ac:dyDescent="0.25">
      <c r="C175" s="101">
        <v>45778</v>
      </c>
      <c r="D175" s="99" t="s">
        <v>78</v>
      </c>
      <c r="E175" s="100" t="s">
        <v>39</v>
      </c>
      <c r="F175" s="74">
        <v>15087</v>
      </c>
    </row>
    <row r="176" spans="3:6" x14ac:dyDescent="0.25">
      <c r="C176" s="101">
        <v>45778</v>
      </c>
      <c r="D176" s="99" t="s">
        <v>79</v>
      </c>
      <c r="E176" s="100" t="s">
        <v>68</v>
      </c>
      <c r="F176" s="74">
        <v>450</v>
      </c>
    </row>
    <row r="177" spans="3:6" x14ac:dyDescent="0.25">
      <c r="C177" s="101">
        <v>45778</v>
      </c>
      <c r="D177" s="99" t="s">
        <v>80</v>
      </c>
      <c r="E177" s="100" t="s">
        <v>33</v>
      </c>
      <c r="F177" s="74">
        <v>113324.98</v>
      </c>
    </row>
    <row r="178" spans="3:6" x14ac:dyDescent="0.25">
      <c r="C178" s="161">
        <v>45779</v>
      </c>
      <c r="D178" s="99" t="s">
        <v>81</v>
      </c>
      <c r="E178" s="100" t="s">
        <v>40</v>
      </c>
      <c r="F178" s="74">
        <v>1295</v>
      </c>
    </row>
    <row r="179" spans="3:6" x14ac:dyDescent="0.25">
      <c r="C179" s="161">
        <v>45779</v>
      </c>
      <c r="D179" s="99" t="s">
        <v>82</v>
      </c>
      <c r="E179" s="100" t="s">
        <v>39</v>
      </c>
      <c r="F179" s="74">
        <v>21148</v>
      </c>
    </row>
    <row r="180" spans="3:6" x14ac:dyDescent="0.25">
      <c r="C180" s="161">
        <v>45779</v>
      </c>
      <c r="D180" s="99" t="s">
        <v>83</v>
      </c>
      <c r="E180" s="100" t="s">
        <v>39</v>
      </c>
      <c r="F180" s="74">
        <v>13726</v>
      </c>
    </row>
    <row r="181" spans="3:6" x14ac:dyDescent="0.25">
      <c r="C181" s="161">
        <v>45779</v>
      </c>
      <c r="D181" s="99" t="s">
        <v>84</v>
      </c>
      <c r="E181" s="100" t="s">
        <v>39</v>
      </c>
      <c r="F181" s="74">
        <v>8540</v>
      </c>
    </row>
    <row r="182" spans="3:6" x14ac:dyDescent="0.25">
      <c r="C182" s="161">
        <v>45779</v>
      </c>
      <c r="D182" s="99" t="s">
        <v>85</v>
      </c>
      <c r="E182" s="100" t="s">
        <v>53</v>
      </c>
      <c r="F182" s="74">
        <v>1600</v>
      </c>
    </row>
    <row r="183" spans="3:6" x14ac:dyDescent="0.25">
      <c r="C183" s="161">
        <v>45779</v>
      </c>
      <c r="D183" s="99" t="s">
        <v>86</v>
      </c>
      <c r="E183" s="70" t="s">
        <v>53</v>
      </c>
      <c r="F183" s="74">
        <v>1721</v>
      </c>
    </row>
    <row r="184" spans="3:6" x14ac:dyDescent="0.25">
      <c r="C184" s="101">
        <v>45779</v>
      </c>
      <c r="D184" s="99" t="s">
        <v>87</v>
      </c>
      <c r="E184" s="70" t="s">
        <v>68</v>
      </c>
      <c r="F184" s="74">
        <v>2100</v>
      </c>
    </row>
    <row r="185" spans="3:6" x14ac:dyDescent="0.25">
      <c r="C185" s="161">
        <v>45779</v>
      </c>
      <c r="D185" s="99" t="s">
        <v>88</v>
      </c>
      <c r="E185" s="100" t="s">
        <v>68</v>
      </c>
      <c r="F185" s="74">
        <v>3370</v>
      </c>
    </row>
    <row r="186" spans="3:6" x14ac:dyDescent="0.25">
      <c r="C186" s="101">
        <v>45779</v>
      </c>
      <c r="D186" s="99">
        <v>1290027</v>
      </c>
      <c r="E186" s="100" t="s">
        <v>89</v>
      </c>
      <c r="F186" s="74">
        <v>347050</v>
      </c>
    </row>
    <row r="187" spans="3:6" x14ac:dyDescent="0.25">
      <c r="C187" s="161">
        <v>45783</v>
      </c>
      <c r="D187" s="99" t="s">
        <v>90</v>
      </c>
      <c r="E187" s="100" t="s">
        <v>33</v>
      </c>
      <c r="F187" s="74">
        <v>35690.639999999999</v>
      </c>
    </row>
    <row r="188" spans="3:6" x14ac:dyDescent="0.25">
      <c r="C188" s="161">
        <v>45783</v>
      </c>
      <c r="D188" s="99" t="s">
        <v>91</v>
      </c>
      <c r="E188" s="100" t="s">
        <v>33</v>
      </c>
      <c r="F188" s="74">
        <v>15047.76</v>
      </c>
    </row>
    <row r="189" spans="3:6" x14ac:dyDescent="0.25">
      <c r="C189" s="101">
        <v>45783</v>
      </c>
      <c r="D189" s="99" t="s">
        <v>92</v>
      </c>
      <c r="E189" s="100" t="s">
        <v>39</v>
      </c>
      <c r="F189" s="74">
        <v>10163300.359999999</v>
      </c>
    </row>
    <row r="190" spans="3:6" x14ac:dyDescent="0.25">
      <c r="C190" s="161">
        <v>45783</v>
      </c>
      <c r="D190" s="99" t="s">
        <v>93</v>
      </c>
      <c r="E190" s="100" t="s">
        <v>40</v>
      </c>
      <c r="F190" s="74">
        <v>4500</v>
      </c>
    </row>
    <row r="191" spans="3:6" x14ac:dyDescent="0.25">
      <c r="C191" s="161">
        <v>45783</v>
      </c>
      <c r="D191" s="99" t="s">
        <v>94</v>
      </c>
      <c r="E191" s="100" t="s">
        <v>40</v>
      </c>
      <c r="F191" s="74">
        <v>1975</v>
      </c>
    </row>
    <row r="192" spans="3:6" x14ac:dyDescent="0.25">
      <c r="C192" s="101">
        <v>45783</v>
      </c>
      <c r="D192" s="100" t="s">
        <v>95</v>
      </c>
      <c r="E192" s="100" t="s">
        <v>42</v>
      </c>
      <c r="F192" s="74">
        <v>2100</v>
      </c>
    </row>
    <row r="193" spans="3:6" x14ac:dyDescent="0.25">
      <c r="C193" s="161">
        <v>45783</v>
      </c>
      <c r="D193" s="100" t="s">
        <v>96</v>
      </c>
      <c r="E193" s="100" t="s">
        <v>53</v>
      </c>
      <c r="F193" s="74">
        <v>1810</v>
      </c>
    </row>
    <row r="194" spans="3:6" x14ac:dyDescent="0.25">
      <c r="C194" s="161">
        <v>45783</v>
      </c>
      <c r="D194" s="99" t="s">
        <v>97</v>
      </c>
      <c r="E194" s="100" t="s">
        <v>39</v>
      </c>
      <c r="F194" s="74">
        <v>13365</v>
      </c>
    </row>
    <row r="195" spans="3:6" x14ac:dyDescent="0.25">
      <c r="C195" s="161">
        <v>45783</v>
      </c>
      <c r="D195" s="99" t="s">
        <v>98</v>
      </c>
      <c r="E195" s="100" t="s">
        <v>39</v>
      </c>
      <c r="F195" s="74">
        <v>8858</v>
      </c>
    </row>
    <row r="196" spans="3:6" x14ac:dyDescent="0.25">
      <c r="C196" s="161">
        <v>45783</v>
      </c>
      <c r="D196" s="99" t="s">
        <v>99</v>
      </c>
      <c r="E196" s="100" t="s">
        <v>39</v>
      </c>
      <c r="F196" s="74">
        <v>11505</v>
      </c>
    </row>
    <row r="197" spans="3:6" x14ac:dyDescent="0.25">
      <c r="C197" s="161">
        <v>45783</v>
      </c>
      <c r="D197" s="99" t="s">
        <v>100</v>
      </c>
      <c r="E197" s="100" t="s">
        <v>68</v>
      </c>
      <c r="F197" s="74">
        <v>4318</v>
      </c>
    </row>
    <row r="198" spans="3:6" x14ac:dyDescent="0.25">
      <c r="C198" s="161">
        <v>45783</v>
      </c>
      <c r="D198" s="99" t="s">
        <v>101</v>
      </c>
      <c r="E198" s="100" t="s">
        <v>30</v>
      </c>
      <c r="F198" s="74">
        <v>4182</v>
      </c>
    </row>
    <row r="199" spans="3:6" x14ac:dyDescent="0.25">
      <c r="C199" s="101">
        <v>45784</v>
      </c>
      <c r="D199" s="99" t="s">
        <v>102</v>
      </c>
      <c r="E199" s="100" t="s">
        <v>33</v>
      </c>
      <c r="F199" s="74">
        <v>650455.03</v>
      </c>
    </row>
    <row r="200" spans="3:6" x14ac:dyDescent="0.25">
      <c r="C200" s="101">
        <v>45784</v>
      </c>
      <c r="D200" s="99" t="s">
        <v>103</v>
      </c>
      <c r="E200" s="100" t="s">
        <v>33</v>
      </c>
      <c r="F200" s="74">
        <v>110282</v>
      </c>
    </row>
    <row r="201" spans="3:6" x14ac:dyDescent="0.25">
      <c r="C201" s="101">
        <v>45784</v>
      </c>
      <c r="D201" s="99" t="s">
        <v>104</v>
      </c>
      <c r="E201" s="101" t="s">
        <v>40</v>
      </c>
      <c r="F201" s="74">
        <v>75527.34</v>
      </c>
    </row>
    <row r="202" spans="3:6" x14ac:dyDescent="0.25">
      <c r="C202" s="101">
        <v>45784</v>
      </c>
      <c r="D202" s="99" t="s">
        <v>105</v>
      </c>
      <c r="E202" s="101" t="s">
        <v>68</v>
      </c>
      <c r="F202" s="74">
        <v>1343</v>
      </c>
    </row>
    <row r="203" spans="3:6" x14ac:dyDescent="0.25">
      <c r="C203" s="101">
        <v>45784</v>
      </c>
      <c r="D203" s="99" t="s">
        <v>106</v>
      </c>
      <c r="E203" s="101" t="s">
        <v>43</v>
      </c>
      <c r="F203" s="74">
        <v>596</v>
      </c>
    </row>
    <row r="204" spans="3:6" x14ac:dyDescent="0.25">
      <c r="C204" s="101">
        <v>45784</v>
      </c>
      <c r="D204" s="99" t="s">
        <v>107</v>
      </c>
      <c r="E204" s="101" t="s">
        <v>43</v>
      </c>
      <c r="F204" s="74">
        <v>680</v>
      </c>
    </row>
    <row r="205" spans="3:6" x14ac:dyDescent="0.25">
      <c r="C205" s="101">
        <v>45784</v>
      </c>
      <c r="D205" s="99" t="s">
        <v>108</v>
      </c>
      <c r="E205" s="101" t="s">
        <v>40</v>
      </c>
      <c r="F205" s="74">
        <v>387800</v>
      </c>
    </row>
    <row r="206" spans="3:6" x14ac:dyDescent="0.25">
      <c r="C206" s="101">
        <v>45784</v>
      </c>
      <c r="D206" s="99" t="s">
        <v>109</v>
      </c>
      <c r="E206" s="101" t="s">
        <v>40</v>
      </c>
      <c r="F206" s="74">
        <v>243760</v>
      </c>
    </row>
    <row r="207" spans="3:6" x14ac:dyDescent="0.25">
      <c r="C207" s="101">
        <v>45784</v>
      </c>
      <c r="D207" s="99" t="s">
        <v>110</v>
      </c>
      <c r="E207" s="101" t="s">
        <v>39</v>
      </c>
      <c r="F207" s="74">
        <v>16161</v>
      </c>
    </row>
    <row r="208" spans="3:6" x14ac:dyDescent="0.25">
      <c r="C208" s="101">
        <v>45784</v>
      </c>
      <c r="D208" s="99" t="s">
        <v>111</v>
      </c>
      <c r="E208" s="101" t="s">
        <v>39</v>
      </c>
      <c r="F208" s="74">
        <v>9241</v>
      </c>
    </row>
    <row r="209" spans="3:6" x14ac:dyDescent="0.25">
      <c r="C209" s="101">
        <v>45784</v>
      </c>
      <c r="D209" s="99" t="s">
        <v>112</v>
      </c>
      <c r="E209" s="101" t="s">
        <v>53</v>
      </c>
      <c r="F209" s="74">
        <v>1645</v>
      </c>
    </row>
    <row r="210" spans="3:6" x14ac:dyDescent="0.25">
      <c r="C210" s="101">
        <v>45784</v>
      </c>
      <c r="D210" s="106" t="s">
        <v>113</v>
      </c>
      <c r="E210" s="102" t="s">
        <v>53</v>
      </c>
      <c r="F210" s="86">
        <v>1560</v>
      </c>
    </row>
    <row r="211" spans="3:6" x14ac:dyDescent="0.25">
      <c r="C211" s="101">
        <v>45785</v>
      </c>
      <c r="D211" s="99" t="s">
        <v>114</v>
      </c>
      <c r="E211" s="101" t="s">
        <v>33</v>
      </c>
      <c r="F211" s="74">
        <v>103910</v>
      </c>
    </row>
    <row r="212" spans="3:6" x14ac:dyDescent="0.25">
      <c r="C212" s="101">
        <v>45785</v>
      </c>
      <c r="D212" s="99" t="s">
        <v>115</v>
      </c>
      <c r="E212" s="101" t="s">
        <v>40</v>
      </c>
      <c r="F212" s="74">
        <v>120673.52</v>
      </c>
    </row>
    <row r="213" spans="3:6" x14ac:dyDescent="0.25">
      <c r="C213" s="101">
        <v>45785</v>
      </c>
      <c r="D213" s="99" t="s">
        <v>116</v>
      </c>
      <c r="E213" s="101" t="s">
        <v>33</v>
      </c>
      <c r="F213" s="74">
        <v>4432</v>
      </c>
    </row>
    <row r="214" spans="3:6" x14ac:dyDescent="0.25">
      <c r="C214" s="101">
        <v>45785</v>
      </c>
      <c r="D214" s="99" t="s">
        <v>117</v>
      </c>
      <c r="E214" s="101" t="s">
        <v>68</v>
      </c>
      <c r="F214" s="74">
        <v>150</v>
      </c>
    </row>
    <row r="215" spans="3:6" x14ac:dyDescent="0.25">
      <c r="C215" s="101">
        <v>45785</v>
      </c>
      <c r="D215" s="99" t="s">
        <v>118</v>
      </c>
      <c r="E215" s="101" t="s">
        <v>42</v>
      </c>
      <c r="F215" s="74">
        <v>15120</v>
      </c>
    </row>
    <row r="216" spans="3:6" x14ac:dyDescent="0.25">
      <c r="C216" s="101">
        <v>45785</v>
      </c>
      <c r="D216" s="99" t="s">
        <v>119</v>
      </c>
      <c r="E216" s="101" t="s">
        <v>43</v>
      </c>
      <c r="F216" s="74">
        <v>531</v>
      </c>
    </row>
    <row r="217" spans="3:6" x14ac:dyDescent="0.25">
      <c r="C217" s="101">
        <v>45785</v>
      </c>
      <c r="D217" s="99" t="s">
        <v>120</v>
      </c>
      <c r="E217" s="70" t="s">
        <v>39</v>
      </c>
      <c r="F217" s="74">
        <v>17399</v>
      </c>
    </row>
    <row r="218" spans="3:6" x14ac:dyDescent="0.25">
      <c r="C218" s="101">
        <v>45785</v>
      </c>
      <c r="D218" s="99" t="s">
        <v>72</v>
      </c>
      <c r="E218" s="70" t="s">
        <v>39</v>
      </c>
      <c r="F218" s="74">
        <v>8800</v>
      </c>
    </row>
    <row r="219" spans="3:6" x14ac:dyDescent="0.25">
      <c r="C219" s="101">
        <v>45785</v>
      </c>
      <c r="D219" s="99" t="s">
        <v>73</v>
      </c>
      <c r="E219" s="70" t="s">
        <v>39</v>
      </c>
      <c r="F219" s="74">
        <v>1000</v>
      </c>
    </row>
    <row r="220" spans="3:6" x14ac:dyDescent="0.25">
      <c r="C220" s="101">
        <v>45785</v>
      </c>
      <c r="D220" s="99" t="s">
        <v>121</v>
      </c>
      <c r="E220" s="70" t="s">
        <v>39</v>
      </c>
      <c r="F220" s="74">
        <v>1000</v>
      </c>
    </row>
    <row r="221" spans="3:6" x14ac:dyDescent="0.25">
      <c r="C221" s="101">
        <v>45785</v>
      </c>
      <c r="D221" s="99" t="s">
        <v>122</v>
      </c>
      <c r="E221" s="105" t="s">
        <v>33</v>
      </c>
      <c r="F221" s="74">
        <v>42653</v>
      </c>
    </row>
    <row r="222" spans="3:6" x14ac:dyDescent="0.25">
      <c r="C222" s="101">
        <v>45785</v>
      </c>
      <c r="D222" s="99" t="s">
        <v>123</v>
      </c>
      <c r="E222" s="105" t="s">
        <v>33</v>
      </c>
      <c r="F222" s="74">
        <v>56123</v>
      </c>
    </row>
    <row r="223" spans="3:6" x14ac:dyDescent="0.25">
      <c r="C223" s="101">
        <v>45785</v>
      </c>
      <c r="D223" s="99" t="s">
        <v>124</v>
      </c>
      <c r="E223" s="105" t="s">
        <v>68</v>
      </c>
      <c r="F223" s="74">
        <v>2100</v>
      </c>
    </row>
    <row r="224" spans="3:6" x14ac:dyDescent="0.25">
      <c r="C224" s="162">
        <v>45786</v>
      </c>
      <c r="D224" s="99" t="s">
        <v>125</v>
      </c>
      <c r="E224" s="70" t="s">
        <v>33</v>
      </c>
      <c r="F224" s="74">
        <v>42653.1</v>
      </c>
    </row>
    <row r="225" spans="3:6" x14ac:dyDescent="0.25">
      <c r="C225" s="162">
        <v>45786</v>
      </c>
      <c r="D225" s="99" t="s">
        <v>126</v>
      </c>
      <c r="E225" s="70" t="s">
        <v>33</v>
      </c>
      <c r="F225" s="74">
        <v>347645</v>
      </c>
    </row>
    <row r="226" spans="3:6" x14ac:dyDescent="0.25">
      <c r="C226" s="162">
        <v>45786</v>
      </c>
      <c r="D226" s="99" t="s">
        <v>127</v>
      </c>
      <c r="E226" s="70" t="s">
        <v>40</v>
      </c>
      <c r="F226" s="74">
        <v>700</v>
      </c>
    </row>
    <row r="227" spans="3:6" x14ac:dyDescent="0.25">
      <c r="C227" s="162">
        <v>45786</v>
      </c>
      <c r="D227" s="99" t="s">
        <v>128</v>
      </c>
      <c r="E227" s="70" t="s">
        <v>44</v>
      </c>
      <c r="F227" s="74">
        <v>17601</v>
      </c>
    </row>
    <row r="228" spans="3:6" x14ac:dyDescent="0.25">
      <c r="C228" s="162">
        <v>45786</v>
      </c>
      <c r="D228" s="99" t="s">
        <v>129</v>
      </c>
      <c r="E228" s="70" t="s">
        <v>33</v>
      </c>
      <c r="F228" s="74">
        <v>107755.2</v>
      </c>
    </row>
    <row r="229" spans="3:6" x14ac:dyDescent="0.25">
      <c r="C229" s="162">
        <v>45786</v>
      </c>
      <c r="D229" s="99" t="s">
        <v>130</v>
      </c>
      <c r="E229" s="70" t="s">
        <v>39</v>
      </c>
      <c r="F229" s="74">
        <v>9957</v>
      </c>
    </row>
    <row r="230" spans="3:6" x14ac:dyDescent="0.25">
      <c r="C230" s="162">
        <v>45786</v>
      </c>
      <c r="D230" s="99" t="s">
        <v>131</v>
      </c>
      <c r="E230" s="70" t="s">
        <v>39</v>
      </c>
      <c r="F230" s="74">
        <v>16389</v>
      </c>
    </row>
    <row r="231" spans="3:6" x14ac:dyDescent="0.25">
      <c r="C231" s="162">
        <v>45786</v>
      </c>
      <c r="D231" s="99" t="s">
        <v>132</v>
      </c>
      <c r="E231" s="70" t="s">
        <v>39</v>
      </c>
      <c r="F231" s="74">
        <v>472594.59</v>
      </c>
    </row>
    <row r="232" spans="3:6" x14ac:dyDescent="0.25">
      <c r="C232" s="162">
        <v>45786</v>
      </c>
      <c r="D232" s="99" t="s">
        <v>133</v>
      </c>
      <c r="E232" s="70" t="s">
        <v>68</v>
      </c>
      <c r="F232" s="74">
        <v>2375</v>
      </c>
    </row>
    <row r="233" spans="3:6" x14ac:dyDescent="0.25">
      <c r="C233" s="162">
        <v>45789</v>
      </c>
      <c r="D233" s="99" t="s">
        <v>134</v>
      </c>
      <c r="E233" s="70" t="s">
        <v>33</v>
      </c>
      <c r="F233" s="74">
        <v>64163.06</v>
      </c>
    </row>
    <row r="234" spans="3:6" x14ac:dyDescent="0.25">
      <c r="C234" s="162">
        <v>45789</v>
      </c>
      <c r="D234" s="99" t="s">
        <v>135</v>
      </c>
      <c r="E234" s="70" t="s">
        <v>33</v>
      </c>
      <c r="F234" s="74">
        <v>127959.3</v>
      </c>
    </row>
    <row r="235" spans="3:6" x14ac:dyDescent="0.25">
      <c r="C235" s="162">
        <v>45789</v>
      </c>
      <c r="D235" s="99" t="s">
        <v>136</v>
      </c>
      <c r="E235" s="70" t="s">
        <v>40</v>
      </c>
      <c r="F235" s="74">
        <v>55084.53</v>
      </c>
    </row>
    <row r="236" spans="3:6" x14ac:dyDescent="0.25">
      <c r="C236" s="162">
        <v>45789</v>
      </c>
      <c r="D236" s="99" t="s">
        <v>137</v>
      </c>
      <c r="E236" s="70" t="s">
        <v>33</v>
      </c>
      <c r="F236" s="74">
        <v>34760.589999999997</v>
      </c>
    </row>
    <row r="237" spans="3:6" x14ac:dyDescent="0.25">
      <c r="C237" s="162">
        <v>45789</v>
      </c>
      <c r="D237" s="99" t="s">
        <v>138</v>
      </c>
      <c r="E237" s="70" t="s">
        <v>39</v>
      </c>
      <c r="F237" s="74">
        <v>258997.4</v>
      </c>
    </row>
    <row r="238" spans="3:6" x14ac:dyDescent="0.25">
      <c r="C238" s="162">
        <v>45789</v>
      </c>
      <c r="D238" s="99" t="s">
        <v>139</v>
      </c>
      <c r="E238" s="70" t="s">
        <v>39</v>
      </c>
      <c r="F238" s="74">
        <v>751841.6</v>
      </c>
    </row>
    <row r="239" spans="3:6" x14ac:dyDescent="0.25">
      <c r="C239" s="162">
        <v>45789</v>
      </c>
      <c r="D239" s="99" t="s">
        <v>140</v>
      </c>
      <c r="E239" s="70" t="s">
        <v>41</v>
      </c>
      <c r="F239" s="74">
        <v>1760</v>
      </c>
    </row>
    <row r="240" spans="3:6" x14ac:dyDescent="0.25">
      <c r="C240" s="162">
        <v>45789</v>
      </c>
      <c r="D240" s="99" t="s">
        <v>141</v>
      </c>
      <c r="E240" s="70" t="s">
        <v>43</v>
      </c>
      <c r="F240" s="74">
        <v>750</v>
      </c>
    </row>
    <row r="241" spans="3:6" x14ac:dyDescent="0.25">
      <c r="C241" s="162">
        <v>45789</v>
      </c>
      <c r="D241" s="99" t="s">
        <v>142</v>
      </c>
      <c r="E241" s="70" t="s">
        <v>43</v>
      </c>
      <c r="F241" s="74">
        <v>3517</v>
      </c>
    </row>
    <row r="242" spans="3:6" x14ac:dyDescent="0.25">
      <c r="C242" s="162">
        <v>45789</v>
      </c>
      <c r="D242" s="99" t="s">
        <v>143</v>
      </c>
      <c r="E242" s="70" t="s">
        <v>40</v>
      </c>
      <c r="F242" s="74">
        <v>8847.5</v>
      </c>
    </row>
    <row r="243" spans="3:6" x14ac:dyDescent="0.25">
      <c r="C243" s="162">
        <v>45789</v>
      </c>
      <c r="D243" s="99" t="s">
        <v>144</v>
      </c>
      <c r="E243" s="70" t="s">
        <v>33</v>
      </c>
      <c r="F243" s="74">
        <v>5089</v>
      </c>
    </row>
    <row r="244" spans="3:6" x14ac:dyDescent="0.25">
      <c r="C244" s="162">
        <v>45789</v>
      </c>
      <c r="D244" s="99" t="s">
        <v>145</v>
      </c>
      <c r="E244" s="70" t="s">
        <v>39</v>
      </c>
      <c r="F244" s="74">
        <v>13572</v>
      </c>
    </row>
    <row r="245" spans="3:6" x14ac:dyDescent="0.25">
      <c r="C245" s="162">
        <v>45789</v>
      </c>
      <c r="D245" s="99" t="s">
        <v>146</v>
      </c>
      <c r="E245" s="70" t="s">
        <v>39</v>
      </c>
      <c r="F245" s="74">
        <v>13662</v>
      </c>
    </row>
    <row r="246" spans="3:6" x14ac:dyDescent="0.25">
      <c r="C246" s="162">
        <v>45789</v>
      </c>
      <c r="D246" s="115" t="s">
        <v>147</v>
      </c>
      <c r="E246" s="158" t="s">
        <v>39</v>
      </c>
      <c r="F246" s="159">
        <v>9604</v>
      </c>
    </row>
    <row r="247" spans="3:6" x14ac:dyDescent="0.25">
      <c r="C247" s="162">
        <v>45789</v>
      </c>
      <c r="D247" s="99" t="s">
        <v>148</v>
      </c>
      <c r="E247" s="70" t="s">
        <v>33</v>
      </c>
      <c r="F247" s="74">
        <v>14218</v>
      </c>
    </row>
    <row r="248" spans="3:6" x14ac:dyDescent="0.25">
      <c r="C248" s="162">
        <v>45789</v>
      </c>
      <c r="D248" s="99" t="s">
        <v>149</v>
      </c>
      <c r="E248" s="70" t="s">
        <v>42</v>
      </c>
      <c r="F248" s="74">
        <v>2250</v>
      </c>
    </row>
    <row r="249" spans="3:6" x14ac:dyDescent="0.25">
      <c r="C249" s="162">
        <v>45789</v>
      </c>
      <c r="D249" s="99" t="s">
        <v>150</v>
      </c>
      <c r="E249" s="70" t="s">
        <v>42</v>
      </c>
      <c r="F249" s="74">
        <v>2250</v>
      </c>
    </row>
    <row r="250" spans="3:6" x14ac:dyDescent="0.25">
      <c r="C250" s="162">
        <v>45789</v>
      </c>
      <c r="D250" s="99" t="s">
        <v>151</v>
      </c>
      <c r="E250" s="70" t="s">
        <v>42</v>
      </c>
      <c r="F250" s="74">
        <v>300</v>
      </c>
    </row>
    <row r="251" spans="3:6" x14ac:dyDescent="0.25">
      <c r="C251" s="162">
        <v>45789</v>
      </c>
      <c r="D251" s="99" t="s">
        <v>152</v>
      </c>
      <c r="E251" s="70" t="s">
        <v>42</v>
      </c>
      <c r="F251" s="74">
        <v>1135</v>
      </c>
    </row>
    <row r="252" spans="3:6" x14ac:dyDescent="0.25">
      <c r="C252" s="162">
        <v>45789</v>
      </c>
      <c r="D252" s="99" t="s">
        <v>153</v>
      </c>
      <c r="E252" s="70" t="s">
        <v>30</v>
      </c>
      <c r="F252" s="74">
        <v>6902</v>
      </c>
    </row>
    <row r="253" spans="3:6" x14ac:dyDescent="0.25">
      <c r="C253" s="162">
        <v>45789</v>
      </c>
      <c r="D253" s="99" t="s">
        <v>154</v>
      </c>
      <c r="E253" s="70" t="s">
        <v>68</v>
      </c>
      <c r="F253" s="74">
        <v>1073</v>
      </c>
    </row>
    <row r="254" spans="3:6" x14ac:dyDescent="0.25">
      <c r="C254" s="162">
        <v>45789</v>
      </c>
      <c r="D254" s="99" t="s">
        <v>155</v>
      </c>
      <c r="E254" s="70" t="s">
        <v>33</v>
      </c>
      <c r="F254" s="74">
        <v>16248.8</v>
      </c>
    </row>
    <row r="255" spans="3:6" x14ac:dyDescent="0.25">
      <c r="C255" s="162">
        <v>45790</v>
      </c>
      <c r="D255" s="99" t="s">
        <v>156</v>
      </c>
      <c r="E255" s="70" t="s">
        <v>33</v>
      </c>
      <c r="F255" s="74">
        <v>1940</v>
      </c>
    </row>
    <row r="256" spans="3:6" x14ac:dyDescent="0.25">
      <c r="C256" s="162">
        <v>45790</v>
      </c>
      <c r="D256" s="99" t="s">
        <v>156</v>
      </c>
      <c r="E256" s="70" t="s">
        <v>33</v>
      </c>
      <c r="F256" s="74">
        <v>103086</v>
      </c>
    </row>
    <row r="257" spans="3:6" x14ac:dyDescent="0.25">
      <c r="C257" s="162">
        <v>45790</v>
      </c>
      <c r="D257" s="99" t="s">
        <v>157</v>
      </c>
      <c r="E257" s="70" t="s">
        <v>40</v>
      </c>
      <c r="F257" s="74">
        <v>5021</v>
      </c>
    </row>
    <row r="258" spans="3:6" x14ac:dyDescent="0.25">
      <c r="C258" s="162">
        <v>45790</v>
      </c>
      <c r="D258" s="99" t="s">
        <v>158</v>
      </c>
      <c r="E258" s="70" t="s">
        <v>41</v>
      </c>
      <c r="F258" s="74">
        <v>5807</v>
      </c>
    </row>
    <row r="259" spans="3:6" x14ac:dyDescent="0.25">
      <c r="C259" s="162">
        <v>45790</v>
      </c>
      <c r="D259" s="99" t="s">
        <v>159</v>
      </c>
      <c r="E259" s="70" t="s">
        <v>33</v>
      </c>
      <c r="F259" s="74">
        <v>47228.42</v>
      </c>
    </row>
    <row r="260" spans="3:6" x14ac:dyDescent="0.25">
      <c r="C260" s="162">
        <v>45790</v>
      </c>
      <c r="D260" s="99" t="s">
        <v>160</v>
      </c>
      <c r="E260" s="70" t="s">
        <v>42</v>
      </c>
      <c r="F260" s="74">
        <v>1200</v>
      </c>
    </row>
    <row r="261" spans="3:6" x14ac:dyDescent="0.25">
      <c r="C261" s="162">
        <v>45790</v>
      </c>
      <c r="D261" s="99" t="s">
        <v>161</v>
      </c>
      <c r="E261" s="70" t="s">
        <v>39</v>
      </c>
      <c r="F261" s="74">
        <v>14763</v>
      </c>
    </row>
    <row r="262" spans="3:6" x14ac:dyDescent="0.25">
      <c r="C262" s="162">
        <v>45790</v>
      </c>
      <c r="D262" s="99" t="s">
        <v>70</v>
      </c>
      <c r="E262" s="70" t="s">
        <v>39</v>
      </c>
      <c r="F262" s="74">
        <v>8600</v>
      </c>
    </row>
    <row r="263" spans="3:6" x14ac:dyDescent="0.25">
      <c r="C263" s="162">
        <v>45790</v>
      </c>
      <c r="D263" s="99" t="s">
        <v>162</v>
      </c>
      <c r="E263" s="70" t="s">
        <v>33</v>
      </c>
      <c r="F263" s="74">
        <v>18793.02</v>
      </c>
    </row>
    <row r="264" spans="3:6" x14ac:dyDescent="0.25">
      <c r="C264" s="162">
        <v>45790</v>
      </c>
      <c r="D264" s="99" t="s">
        <v>163</v>
      </c>
      <c r="E264" s="70" t="s">
        <v>68</v>
      </c>
      <c r="F264" s="74">
        <v>2401</v>
      </c>
    </row>
    <row r="265" spans="3:6" x14ac:dyDescent="0.25">
      <c r="C265" s="162">
        <v>45790</v>
      </c>
      <c r="D265" s="99" t="s">
        <v>164</v>
      </c>
      <c r="E265" s="70" t="s">
        <v>68</v>
      </c>
      <c r="F265" s="74">
        <v>840</v>
      </c>
    </row>
    <row r="266" spans="3:6" x14ac:dyDescent="0.25">
      <c r="C266" s="162">
        <v>45791</v>
      </c>
      <c r="D266" s="99" t="s">
        <v>165</v>
      </c>
      <c r="E266" s="70" t="s">
        <v>40</v>
      </c>
      <c r="F266" s="74">
        <v>7738</v>
      </c>
    </row>
    <row r="267" spans="3:6" x14ac:dyDescent="0.25">
      <c r="C267" s="162">
        <v>45791</v>
      </c>
      <c r="D267" s="99" t="s">
        <v>166</v>
      </c>
      <c r="E267" s="70" t="s">
        <v>33</v>
      </c>
      <c r="F267" s="74">
        <v>37233.08</v>
      </c>
    </row>
    <row r="268" spans="3:6" x14ac:dyDescent="0.25">
      <c r="C268" s="162">
        <v>45791</v>
      </c>
      <c r="D268" s="99" t="s">
        <v>167</v>
      </c>
      <c r="E268" s="70" t="s">
        <v>40</v>
      </c>
      <c r="F268" s="74">
        <v>225</v>
      </c>
    </row>
    <row r="269" spans="3:6" x14ac:dyDescent="0.25">
      <c r="C269" s="162">
        <v>45791</v>
      </c>
      <c r="D269" s="99" t="s">
        <v>168</v>
      </c>
      <c r="E269" s="70" t="s">
        <v>30</v>
      </c>
      <c r="F269" s="74">
        <v>18916.5</v>
      </c>
    </row>
    <row r="270" spans="3:6" x14ac:dyDescent="0.25">
      <c r="C270" s="162">
        <v>45791</v>
      </c>
      <c r="D270" s="99" t="s">
        <v>169</v>
      </c>
      <c r="E270" s="70" t="s">
        <v>68</v>
      </c>
      <c r="F270" s="74">
        <v>3176</v>
      </c>
    </row>
    <row r="271" spans="3:6" x14ac:dyDescent="0.25">
      <c r="C271" s="162">
        <v>45791</v>
      </c>
      <c r="D271" s="99" t="s">
        <v>170</v>
      </c>
      <c r="E271" s="70" t="s">
        <v>39</v>
      </c>
      <c r="F271" s="74">
        <v>9299</v>
      </c>
    </row>
    <row r="272" spans="3:6" x14ac:dyDescent="0.25">
      <c r="C272" s="162">
        <v>45791</v>
      </c>
      <c r="D272" s="99" t="s">
        <v>171</v>
      </c>
      <c r="E272" s="70" t="s">
        <v>39</v>
      </c>
      <c r="F272" s="74">
        <v>16805</v>
      </c>
    </row>
    <row r="273" spans="3:6" x14ac:dyDescent="0.25">
      <c r="C273" s="162">
        <v>45791</v>
      </c>
      <c r="D273" s="99" t="s">
        <v>172</v>
      </c>
      <c r="E273" s="70" t="s">
        <v>68</v>
      </c>
      <c r="F273" s="74">
        <v>12430</v>
      </c>
    </row>
    <row r="274" spans="3:6" x14ac:dyDescent="0.25">
      <c r="C274" s="162">
        <v>45791</v>
      </c>
      <c r="D274" s="99" t="s">
        <v>173</v>
      </c>
      <c r="E274" s="70" t="s">
        <v>53</v>
      </c>
      <c r="F274" s="74">
        <v>3066</v>
      </c>
    </row>
    <row r="275" spans="3:6" x14ac:dyDescent="0.25">
      <c r="C275" s="162">
        <v>45792</v>
      </c>
      <c r="D275" s="99" t="s">
        <v>174</v>
      </c>
      <c r="E275" s="70" t="s">
        <v>40</v>
      </c>
      <c r="F275" s="74">
        <v>400</v>
      </c>
    </row>
    <row r="276" spans="3:6" x14ac:dyDescent="0.25">
      <c r="C276" s="162">
        <v>45792</v>
      </c>
      <c r="D276" s="99" t="s">
        <v>175</v>
      </c>
      <c r="E276" s="70" t="s">
        <v>33</v>
      </c>
      <c r="F276" s="74">
        <v>48746.400000000001</v>
      </c>
    </row>
    <row r="277" spans="3:6" x14ac:dyDescent="0.25">
      <c r="C277" s="162">
        <v>45792</v>
      </c>
      <c r="D277" s="106" t="s">
        <v>176</v>
      </c>
      <c r="E277" s="107" t="s">
        <v>39</v>
      </c>
      <c r="F277" s="86">
        <v>14873</v>
      </c>
    </row>
    <row r="278" spans="3:6" x14ac:dyDescent="0.25">
      <c r="C278" s="162">
        <v>45792</v>
      </c>
      <c r="D278" s="99" t="s">
        <v>177</v>
      </c>
      <c r="E278" s="70" t="s">
        <v>39</v>
      </c>
      <c r="F278" s="74">
        <v>9342</v>
      </c>
    </row>
    <row r="279" spans="3:6" ht="17.25" x14ac:dyDescent="0.3">
      <c r="C279" s="162">
        <v>45792</v>
      </c>
      <c r="D279" s="163" t="s">
        <v>178</v>
      </c>
      <c r="E279" s="70" t="s">
        <v>68</v>
      </c>
      <c r="F279" s="74">
        <v>13000</v>
      </c>
    </row>
    <row r="280" spans="3:6" x14ac:dyDescent="0.25">
      <c r="C280" s="162">
        <v>45793</v>
      </c>
      <c r="D280" s="99" t="s">
        <v>179</v>
      </c>
      <c r="E280" s="70" t="s">
        <v>33</v>
      </c>
      <c r="F280" s="74">
        <v>81572</v>
      </c>
    </row>
    <row r="281" spans="3:6" x14ac:dyDescent="0.25">
      <c r="C281" s="162">
        <v>45793</v>
      </c>
      <c r="D281" s="99" t="s">
        <v>180</v>
      </c>
      <c r="E281" s="70" t="s">
        <v>68</v>
      </c>
      <c r="F281" s="74">
        <v>73140</v>
      </c>
    </row>
    <row r="282" spans="3:6" x14ac:dyDescent="0.25">
      <c r="C282" s="162">
        <v>45793</v>
      </c>
      <c r="D282" s="99" t="s">
        <v>181</v>
      </c>
      <c r="E282" s="70" t="s">
        <v>40</v>
      </c>
      <c r="F282" s="74">
        <v>33316.25</v>
      </c>
    </row>
    <row r="283" spans="3:6" x14ac:dyDescent="0.25">
      <c r="C283" s="162">
        <v>45793</v>
      </c>
      <c r="D283" s="99" t="s">
        <v>182</v>
      </c>
      <c r="E283" s="70" t="s">
        <v>183</v>
      </c>
      <c r="F283" s="74">
        <v>18200</v>
      </c>
    </row>
    <row r="284" spans="3:6" x14ac:dyDescent="0.25">
      <c r="C284" s="162">
        <v>45793</v>
      </c>
      <c r="D284" s="99" t="s">
        <v>184</v>
      </c>
      <c r="E284" s="70" t="s">
        <v>40</v>
      </c>
      <c r="F284" s="74">
        <v>140764</v>
      </c>
    </row>
    <row r="285" spans="3:6" x14ac:dyDescent="0.25">
      <c r="C285" s="162">
        <v>45793</v>
      </c>
      <c r="D285" s="99" t="s">
        <v>185</v>
      </c>
      <c r="E285" s="70" t="s">
        <v>39</v>
      </c>
      <c r="F285" s="74">
        <v>8779</v>
      </c>
    </row>
    <row r="286" spans="3:6" x14ac:dyDescent="0.25">
      <c r="C286" s="162">
        <v>45793</v>
      </c>
      <c r="D286" s="99" t="s">
        <v>186</v>
      </c>
      <c r="E286" s="70" t="s">
        <v>39</v>
      </c>
      <c r="F286" s="74">
        <v>15971</v>
      </c>
    </row>
    <row r="287" spans="3:6" x14ac:dyDescent="0.25">
      <c r="C287" s="162">
        <v>45793</v>
      </c>
      <c r="D287" s="99" t="s">
        <v>187</v>
      </c>
      <c r="E287" s="70" t="s">
        <v>42</v>
      </c>
      <c r="F287" s="74">
        <v>544862.51</v>
      </c>
    </row>
    <row r="288" spans="3:6" x14ac:dyDescent="0.25">
      <c r="C288" s="162">
        <v>45793</v>
      </c>
      <c r="D288" s="191" t="s">
        <v>188</v>
      </c>
      <c r="E288" s="70" t="s">
        <v>40</v>
      </c>
      <c r="F288" s="74">
        <v>239568.48</v>
      </c>
    </row>
    <row r="289" spans="3:6" x14ac:dyDescent="0.25">
      <c r="C289" s="162">
        <v>45793</v>
      </c>
      <c r="D289" s="99" t="s">
        <v>189</v>
      </c>
      <c r="E289" s="70" t="s">
        <v>68</v>
      </c>
      <c r="F289" s="74">
        <v>3800</v>
      </c>
    </row>
    <row r="290" spans="3:6" x14ac:dyDescent="0.25">
      <c r="C290" s="162">
        <v>45796</v>
      </c>
      <c r="D290" s="99" t="s">
        <v>190</v>
      </c>
      <c r="E290" s="70" t="s">
        <v>33</v>
      </c>
      <c r="F290" s="74">
        <v>96129.73</v>
      </c>
    </row>
    <row r="291" spans="3:6" x14ac:dyDescent="0.25">
      <c r="C291" s="162">
        <v>45796</v>
      </c>
      <c r="D291" s="99" t="s">
        <v>191</v>
      </c>
      <c r="E291" s="70" t="s">
        <v>33</v>
      </c>
      <c r="F291" s="74">
        <v>89173.26</v>
      </c>
    </row>
    <row r="292" spans="3:6" x14ac:dyDescent="0.25">
      <c r="C292" s="162">
        <v>45796</v>
      </c>
      <c r="D292" s="99" t="s">
        <v>192</v>
      </c>
      <c r="E292" s="70" t="s">
        <v>39</v>
      </c>
      <c r="F292" s="74">
        <v>2597591.39</v>
      </c>
    </row>
    <row r="293" spans="3:6" x14ac:dyDescent="0.25">
      <c r="C293" s="162">
        <v>45796</v>
      </c>
      <c r="D293" s="99" t="s">
        <v>193</v>
      </c>
      <c r="E293" s="70" t="s">
        <v>45</v>
      </c>
      <c r="F293" s="74">
        <v>1120</v>
      </c>
    </row>
    <row r="294" spans="3:6" x14ac:dyDescent="0.25">
      <c r="C294" s="162">
        <v>45796</v>
      </c>
      <c r="D294" s="99" t="s">
        <v>194</v>
      </c>
      <c r="E294" s="70" t="s">
        <v>45</v>
      </c>
      <c r="F294" s="74">
        <v>7210</v>
      </c>
    </row>
    <row r="295" spans="3:6" x14ac:dyDescent="0.25">
      <c r="C295" s="162">
        <v>45796</v>
      </c>
      <c r="D295" s="99" t="s">
        <v>195</v>
      </c>
      <c r="E295" s="70" t="s">
        <v>40</v>
      </c>
      <c r="F295" s="74">
        <v>276733</v>
      </c>
    </row>
    <row r="296" spans="3:6" x14ac:dyDescent="0.25">
      <c r="C296" s="162">
        <v>45796</v>
      </c>
      <c r="D296" s="99" t="s">
        <v>196</v>
      </c>
      <c r="E296" s="70" t="s">
        <v>40</v>
      </c>
      <c r="F296" s="74">
        <v>1300</v>
      </c>
    </row>
    <row r="297" spans="3:6" x14ac:dyDescent="0.25">
      <c r="C297" s="162">
        <v>45796</v>
      </c>
      <c r="D297" s="99" t="s">
        <v>197</v>
      </c>
      <c r="E297" s="70" t="s">
        <v>40</v>
      </c>
      <c r="F297" s="74">
        <v>23002</v>
      </c>
    </row>
    <row r="298" spans="3:6" x14ac:dyDescent="0.25">
      <c r="C298" s="162">
        <v>45796</v>
      </c>
      <c r="D298" s="99" t="s">
        <v>198</v>
      </c>
      <c r="E298" s="70" t="s">
        <v>40</v>
      </c>
      <c r="F298" s="74">
        <v>725</v>
      </c>
    </row>
    <row r="299" spans="3:6" x14ac:dyDescent="0.25">
      <c r="C299" s="162">
        <v>45796</v>
      </c>
      <c r="D299" s="99" t="s">
        <v>199</v>
      </c>
      <c r="E299" s="70" t="s">
        <v>43</v>
      </c>
      <c r="F299" s="74">
        <v>384</v>
      </c>
    </row>
    <row r="300" spans="3:6" x14ac:dyDescent="0.25">
      <c r="C300" s="162">
        <v>45796</v>
      </c>
      <c r="D300" s="99" t="s">
        <v>200</v>
      </c>
      <c r="E300" s="70" t="s">
        <v>43</v>
      </c>
      <c r="F300" s="74">
        <v>912</v>
      </c>
    </row>
    <row r="301" spans="3:6" x14ac:dyDescent="0.25">
      <c r="C301" s="162">
        <v>45796</v>
      </c>
      <c r="D301" s="99" t="s">
        <v>201</v>
      </c>
      <c r="E301" s="70" t="s">
        <v>43</v>
      </c>
      <c r="F301" s="74">
        <v>555</v>
      </c>
    </row>
    <row r="302" spans="3:6" x14ac:dyDescent="0.25">
      <c r="C302" s="162">
        <v>45796</v>
      </c>
      <c r="D302" s="99" t="s">
        <v>202</v>
      </c>
      <c r="E302" s="70" t="s">
        <v>39</v>
      </c>
      <c r="F302" s="74">
        <v>13044</v>
      </c>
    </row>
    <row r="303" spans="3:6" x14ac:dyDescent="0.25">
      <c r="C303" s="162">
        <v>45796</v>
      </c>
      <c r="D303" s="99" t="s">
        <v>203</v>
      </c>
      <c r="E303" s="70" t="s">
        <v>39</v>
      </c>
      <c r="F303" s="74">
        <v>8100</v>
      </c>
    </row>
    <row r="304" spans="3:6" x14ac:dyDescent="0.25">
      <c r="C304" s="162">
        <v>45796</v>
      </c>
      <c r="D304" s="99" t="s">
        <v>204</v>
      </c>
      <c r="E304" s="70" t="s">
        <v>39</v>
      </c>
      <c r="F304" s="74">
        <v>12545</v>
      </c>
    </row>
    <row r="305" spans="3:6" x14ac:dyDescent="0.25">
      <c r="C305" s="162">
        <v>45796</v>
      </c>
      <c r="D305" s="99" t="s">
        <v>205</v>
      </c>
      <c r="E305" s="70" t="s">
        <v>46</v>
      </c>
      <c r="F305" s="74">
        <v>3693</v>
      </c>
    </row>
    <row r="306" spans="3:6" x14ac:dyDescent="0.25">
      <c r="C306" s="162">
        <v>45796</v>
      </c>
      <c r="D306" s="99" t="s">
        <v>206</v>
      </c>
      <c r="E306" s="70" t="s">
        <v>46</v>
      </c>
      <c r="F306" s="74">
        <v>11784.66</v>
      </c>
    </row>
    <row r="307" spans="3:6" x14ac:dyDescent="0.25">
      <c r="C307" s="162">
        <v>45797</v>
      </c>
      <c r="D307" s="99" t="s">
        <v>207</v>
      </c>
      <c r="E307" s="70" t="s">
        <v>39</v>
      </c>
      <c r="F307" s="74">
        <v>14850717.779999999</v>
      </c>
    </row>
    <row r="308" spans="3:6" x14ac:dyDescent="0.25">
      <c r="C308" s="162">
        <v>45797</v>
      </c>
      <c r="D308" s="99" t="s">
        <v>208</v>
      </c>
      <c r="E308" s="70" t="s">
        <v>68</v>
      </c>
      <c r="F308" s="74">
        <v>1350</v>
      </c>
    </row>
    <row r="309" spans="3:6" x14ac:dyDescent="0.25">
      <c r="C309" s="162">
        <v>45797</v>
      </c>
      <c r="D309" s="99" t="s">
        <v>209</v>
      </c>
      <c r="E309" s="70" t="s">
        <v>33</v>
      </c>
      <c r="F309" s="74">
        <v>70408.3</v>
      </c>
    </row>
    <row r="310" spans="3:6" x14ac:dyDescent="0.25">
      <c r="C310" s="162">
        <v>45797</v>
      </c>
      <c r="D310" s="99" t="s">
        <v>210</v>
      </c>
      <c r="E310" s="70" t="s">
        <v>40</v>
      </c>
      <c r="F310" s="74">
        <v>1250</v>
      </c>
    </row>
    <row r="311" spans="3:6" x14ac:dyDescent="0.25">
      <c r="C311" s="162">
        <v>45797</v>
      </c>
      <c r="D311" s="99" t="s">
        <v>211</v>
      </c>
      <c r="E311" s="70" t="s">
        <v>42</v>
      </c>
      <c r="F311" s="74">
        <v>9750</v>
      </c>
    </row>
    <row r="312" spans="3:6" x14ac:dyDescent="0.25">
      <c r="C312" s="162">
        <v>45797</v>
      </c>
      <c r="D312" s="99" t="s">
        <v>212</v>
      </c>
      <c r="E312" s="70" t="s">
        <v>39</v>
      </c>
      <c r="F312" s="74">
        <v>14233</v>
      </c>
    </row>
    <row r="313" spans="3:6" x14ac:dyDescent="0.25">
      <c r="C313" s="162">
        <v>45797</v>
      </c>
      <c r="D313" s="99" t="s">
        <v>213</v>
      </c>
      <c r="E313" s="70" t="s">
        <v>39</v>
      </c>
      <c r="F313" s="74">
        <v>9415</v>
      </c>
    </row>
    <row r="314" spans="3:6" x14ac:dyDescent="0.25">
      <c r="C314" s="162">
        <v>45797</v>
      </c>
      <c r="D314" s="99" t="s">
        <v>214</v>
      </c>
      <c r="E314" s="70" t="s">
        <v>40</v>
      </c>
      <c r="F314" s="74">
        <v>15667.56</v>
      </c>
    </row>
    <row r="315" spans="3:6" x14ac:dyDescent="0.25">
      <c r="C315" s="162">
        <v>45797</v>
      </c>
      <c r="D315" s="99" t="s">
        <v>215</v>
      </c>
      <c r="E315" s="70" t="s">
        <v>41</v>
      </c>
      <c r="F315" s="74">
        <v>587</v>
      </c>
    </row>
    <row r="316" spans="3:6" x14ac:dyDescent="0.25">
      <c r="C316" s="162">
        <v>45798</v>
      </c>
      <c r="D316" s="99" t="s">
        <v>216</v>
      </c>
      <c r="E316" s="70" t="s">
        <v>68</v>
      </c>
      <c r="F316" s="74">
        <v>150</v>
      </c>
    </row>
    <row r="317" spans="3:6" x14ac:dyDescent="0.25">
      <c r="C317" s="162">
        <v>45798</v>
      </c>
      <c r="D317" s="99" t="s">
        <v>217</v>
      </c>
      <c r="E317" s="70" t="s">
        <v>39</v>
      </c>
      <c r="F317" s="74">
        <v>2750199.5</v>
      </c>
    </row>
    <row r="318" spans="3:6" x14ac:dyDescent="0.25">
      <c r="C318" s="162">
        <v>45798</v>
      </c>
      <c r="D318" s="99" t="s">
        <v>218</v>
      </c>
      <c r="E318" s="70" t="s">
        <v>33</v>
      </c>
      <c r="F318" s="74">
        <v>310317.7</v>
      </c>
    </row>
    <row r="319" spans="3:6" x14ac:dyDescent="0.25">
      <c r="C319" s="162">
        <v>45798</v>
      </c>
      <c r="D319" s="99" t="s">
        <v>219</v>
      </c>
      <c r="E319" s="70" t="s">
        <v>68</v>
      </c>
      <c r="F319" s="74">
        <v>150</v>
      </c>
    </row>
    <row r="320" spans="3:6" x14ac:dyDescent="0.25">
      <c r="C320" s="162">
        <v>45798</v>
      </c>
      <c r="D320" s="99" t="s">
        <v>220</v>
      </c>
      <c r="E320" s="70" t="s">
        <v>40</v>
      </c>
      <c r="F320" s="74">
        <v>1100</v>
      </c>
    </row>
    <row r="321" spans="3:6" x14ac:dyDescent="0.25">
      <c r="C321" s="162">
        <v>45798</v>
      </c>
      <c r="D321" s="99" t="s">
        <v>221</v>
      </c>
      <c r="E321" s="70" t="s">
        <v>183</v>
      </c>
      <c r="F321" s="74">
        <v>2817</v>
      </c>
    </row>
    <row r="322" spans="3:6" x14ac:dyDescent="0.25">
      <c r="C322" s="162">
        <v>45798</v>
      </c>
      <c r="D322" s="99" t="s">
        <v>222</v>
      </c>
      <c r="E322" s="70" t="s">
        <v>39</v>
      </c>
      <c r="F322" s="74">
        <v>14665</v>
      </c>
    </row>
    <row r="323" spans="3:6" x14ac:dyDescent="0.25">
      <c r="C323" s="162">
        <v>45798</v>
      </c>
      <c r="D323" s="99" t="s">
        <v>223</v>
      </c>
      <c r="E323" s="70" t="s">
        <v>39</v>
      </c>
      <c r="F323" s="74">
        <v>9934</v>
      </c>
    </row>
    <row r="324" spans="3:6" x14ac:dyDescent="0.25">
      <c r="C324" s="162">
        <v>45799</v>
      </c>
      <c r="D324" s="99" t="s">
        <v>74</v>
      </c>
      <c r="E324" s="70" t="s">
        <v>40</v>
      </c>
      <c r="F324" s="74">
        <v>19970</v>
      </c>
    </row>
    <row r="325" spans="3:6" x14ac:dyDescent="0.25">
      <c r="C325" s="162">
        <v>45799</v>
      </c>
      <c r="D325" s="99" t="s">
        <v>224</v>
      </c>
      <c r="E325" s="70" t="s">
        <v>33</v>
      </c>
      <c r="F325" s="74">
        <v>131911</v>
      </c>
    </row>
    <row r="326" spans="3:6" x14ac:dyDescent="0.25">
      <c r="C326" s="162">
        <v>45799</v>
      </c>
      <c r="D326" s="99" t="s">
        <v>225</v>
      </c>
      <c r="E326" s="70" t="s">
        <v>226</v>
      </c>
      <c r="F326" s="74">
        <v>1765</v>
      </c>
    </row>
    <row r="327" spans="3:6" x14ac:dyDescent="0.25">
      <c r="C327" s="162">
        <v>45799</v>
      </c>
      <c r="D327" s="99" t="s">
        <v>227</v>
      </c>
      <c r="E327" s="70" t="s">
        <v>39</v>
      </c>
      <c r="F327" s="74">
        <v>1000</v>
      </c>
    </row>
    <row r="328" spans="3:6" x14ac:dyDescent="0.25">
      <c r="C328" s="162">
        <v>45799</v>
      </c>
      <c r="D328" s="99" t="s">
        <v>228</v>
      </c>
      <c r="E328" s="70" t="s">
        <v>39</v>
      </c>
      <c r="F328" s="74">
        <v>1000</v>
      </c>
    </row>
    <row r="329" spans="3:6" x14ac:dyDescent="0.25">
      <c r="C329" s="162">
        <v>45799</v>
      </c>
      <c r="D329" s="99" t="s">
        <v>229</v>
      </c>
      <c r="E329" s="70" t="s">
        <v>39</v>
      </c>
      <c r="F329" s="74">
        <v>3000</v>
      </c>
    </row>
    <row r="330" spans="3:6" x14ac:dyDescent="0.25">
      <c r="C330" s="162">
        <v>45799</v>
      </c>
      <c r="D330" s="99" t="s">
        <v>230</v>
      </c>
      <c r="E330" s="70" t="s">
        <v>39</v>
      </c>
      <c r="F330" s="74">
        <v>9090</v>
      </c>
    </row>
    <row r="331" spans="3:6" x14ac:dyDescent="0.25">
      <c r="C331" s="162">
        <v>45799</v>
      </c>
      <c r="D331" s="99" t="s">
        <v>231</v>
      </c>
      <c r="E331" s="70" t="s">
        <v>39</v>
      </c>
      <c r="F331" s="74">
        <v>16995</v>
      </c>
    </row>
    <row r="332" spans="3:6" x14ac:dyDescent="0.25">
      <c r="C332" s="162">
        <v>45799</v>
      </c>
      <c r="D332" s="99" t="s">
        <v>232</v>
      </c>
      <c r="E332" s="70" t="s">
        <v>68</v>
      </c>
      <c r="F332" s="74">
        <v>1289</v>
      </c>
    </row>
    <row r="333" spans="3:6" x14ac:dyDescent="0.25">
      <c r="C333" s="162">
        <v>45799</v>
      </c>
      <c r="D333" s="99" t="s">
        <v>71</v>
      </c>
      <c r="E333" s="70" t="s">
        <v>68</v>
      </c>
      <c r="F333" s="74">
        <v>5750</v>
      </c>
    </row>
    <row r="334" spans="3:6" x14ac:dyDescent="0.25">
      <c r="C334" s="162">
        <v>45800</v>
      </c>
      <c r="D334" s="99" t="s">
        <v>233</v>
      </c>
      <c r="E334" s="70" t="s">
        <v>33</v>
      </c>
      <c r="F334" s="74">
        <v>70194.94</v>
      </c>
    </row>
    <row r="335" spans="3:6" x14ac:dyDescent="0.25">
      <c r="C335" s="162">
        <v>45800</v>
      </c>
      <c r="D335" s="99" t="s">
        <v>234</v>
      </c>
      <c r="E335" s="70" t="s">
        <v>40</v>
      </c>
      <c r="F335" s="74">
        <v>425</v>
      </c>
    </row>
    <row r="336" spans="3:6" x14ac:dyDescent="0.25">
      <c r="C336" s="162">
        <v>45800</v>
      </c>
      <c r="D336" s="99" t="s">
        <v>235</v>
      </c>
      <c r="E336" s="70" t="s">
        <v>53</v>
      </c>
      <c r="F336" s="74">
        <v>1815</v>
      </c>
    </row>
    <row r="337" spans="3:6" x14ac:dyDescent="0.25">
      <c r="C337" s="162">
        <v>45800</v>
      </c>
      <c r="D337" s="99" t="s">
        <v>236</v>
      </c>
      <c r="E337" s="70" t="s">
        <v>237</v>
      </c>
      <c r="F337" s="74">
        <v>2100</v>
      </c>
    </row>
    <row r="338" spans="3:6" x14ac:dyDescent="0.25">
      <c r="C338" s="162">
        <v>45800</v>
      </c>
      <c r="D338" s="99" t="s">
        <v>238</v>
      </c>
      <c r="E338" s="70" t="s">
        <v>39</v>
      </c>
      <c r="F338" s="74">
        <v>16145</v>
      </c>
    </row>
    <row r="339" spans="3:6" x14ac:dyDescent="0.25">
      <c r="C339" s="162">
        <v>45800</v>
      </c>
      <c r="D339" s="99" t="s">
        <v>239</v>
      </c>
      <c r="E339" s="70" t="s">
        <v>39</v>
      </c>
      <c r="F339" s="74">
        <v>9120</v>
      </c>
    </row>
    <row r="340" spans="3:6" x14ac:dyDescent="0.25">
      <c r="C340" s="162">
        <v>45800</v>
      </c>
      <c r="D340" s="99" t="s">
        <v>240</v>
      </c>
      <c r="E340" s="70" t="s">
        <v>44</v>
      </c>
      <c r="F340" s="74">
        <v>55400</v>
      </c>
    </row>
    <row r="341" spans="3:6" x14ac:dyDescent="0.25">
      <c r="C341" s="162">
        <v>45800</v>
      </c>
      <c r="D341" s="99" t="s">
        <v>241</v>
      </c>
      <c r="E341" s="70" t="s">
        <v>68</v>
      </c>
      <c r="F341" s="74">
        <v>2760</v>
      </c>
    </row>
    <row r="342" spans="3:6" x14ac:dyDescent="0.25">
      <c r="C342" s="162">
        <v>45803</v>
      </c>
      <c r="D342" s="99" t="s">
        <v>242</v>
      </c>
      <c r="E342" s="70" t="s">
        <v>33</v>
      </c>
      <c r="F342" s="74">
        <v>58886.62</v>
      </c>
    </row>
    <row r="343" spans="3:6" x14ac:dyDescent="0.25">
      <c r="C343" s="162">
        <v>45803</v>
      </c>
      <c r="D343" s="99" t="s">
        <v>243</v>
      </c>
      <c r="E343" s="70" t="s">
        <v>40</v>
      </c>
      <c r="F343" s="74">
        <v>141000</v>
      </c>
    </row>
    <row r="344" spans="3:6" x14ac:dyDescent="0.25">
      <c r="C344" s="162">
        <v>45803</v>
      </c>
      <c r="D344" s="99" t="s">
        <v>244</v>
      </c>
      <c r="E344" s="70" t="s">
        <v>33</v>
      </c>
      <c r="F344" s="74">
        <v>19110.48</v>
      </c>
    </row>
    <row r="345" spans="3:6" x14ac:dyDescent="0.25">
      <c r="C345" s="162">
        <v>45803</v>
      </c>
      <c r="D345" s="99" t="s">
        <v>245</v>
      </c>
      <c r="E345" s="70" t="s">
        <v>39</v>
      </c>
      <c r="F345" s="74">
        <v>6002782.1600000001</v>
      </c>
    </row>
    <row r="346" spans="3:6" x14ac:dyDescent="0.25">
      <c r="C346" s="162">
        <v>45803</v>
      </c>
      <c r="D346" s="99" t="s">
        <v>246</v>
      </c>
      <c r="E346" s="70" t="s">
        <v>39</v>
      </c>
      <c r="F346" s="74">
        <v>10490575.220000001</v>
      </c>
    </row>
    <row r="347" spans="3:6" x14ac:dyDescent="0.25">
      <c r="C347" s="162">
        <v>45803</v>
      </c>
      <c r="D347" s="99" t="s">
        <v>247</v>
      </c>
      <c r="E347" s="70" t="s">
        <v>39</v>
      </c>
      <c r="F347" s="74">
        <v>1767</v>
      </c>
    </row>
    <row r="348" spans="3:6" x14ac:dyDescent="0.25">
      <c r="C348" s="162">
        <v>45803</v>
      </c>
      <c r="D348" s="99" t="s">
        <v>248</v>
      </c>
      <c r="E348" s="70" t="s">
        <v>40</v>
      </c>
      <c r="F348" s="74">
        <v>2593</v>
      </c>
    </row>
    <row r="349" spans="3:6" x14ac:dyDescent="0.25">
      <c r="C349" s="162">
        <v>45803</v>
      </c>
      <c r="D349" s="99" t="s">
        <v>249</v>
      </c>
      <c r="E349" s="70" t="s">
        <v>40</v>
      </c>
      <c r="F349" s="74">
        <v>50</v>
      </c>
    </row>
    <row r="350" spans="3:6" x14ac:dyDescent="0.25">
      <c r="C350" s="162">
        <v>45803</v>
      </c>
      <c r="D350" s="99" t="s">
        <v>250</v>
      </c>
      <c r="E350" s="70" t="s">
        <v>45</v>
      </c>
      <c r="F350" s="74">
        <v>31335.5</v>
      </c>
    </row>
    <row r="351" spans="3:6" x14ac:dyDescent="0.25">
      <c r="C351" s="162">
        <v>45803</v>
      </c>
      <c r="D351" s="99" t="s">
        <v>251</v>
      </c>
      <c r="E351" s="70" t="s">
        <v>39</v>
      </c>
      <c r="F351" s="74">
        <v>9126</v>
      </c>
    </row>
    <row r="352" spans="3:6" x14ac:dyDescent="0.25">
      <c r="C352" s="162">
        <v>45803</v>
      </c>
      <c r="D352" s="99" t="s">
        <v>252</v>
      </c>
      <c r="E352" s="70" t="s">
        <v>39</v>
      </c>
      <c r="F352" s="74">
        <v>9965</v>
      </c>
    </row>
    <row r="353" spans="3:6" x14ac:dyDescent="0.25">
      <c r="C353" s="162">
        <v>45803</v>
      </c>
      <c r="D353" s="99" t="s">
        <v>253</v>
      </c>
      <c r="E353" s="70" t="s">
        <v>39</v>
      </c>
      <c r="F353" s="74">
        <v>11851</v>
      </c>
    </row>
    <row r="354" spans="3:6" x14ac:dyDescent="0.25">
      <c r="C354" s="162">
        <v>45803</v>
      </c>
      <c r="D354" s="99" t="s">
        <v>254</v>
      </c>
      <c r="E354" s="70" t="s">
        <v>40</v>
      </c>
      <c r="F354" s="74">
        <v>11766</v>
      </c>
    </row>
    <row r="355" spans="3:6" x14ac:dyDescent="0.25">
      <c r="C355" s="162">
        <v>45804</v>
      </c>
      <c r="D355" s="99" t="s">
        <v>255</v>
      </c>
      <c r="E355" s="70" t="s">
        <v>33</v>
      </c>
      <c r="F355" s="74">
        <v>124547.43</v>
      </c>
    </row>
    <row r="356" spans="3:6" x14ac:dyDescent="0.25">
      <c r="C356" s="162">
        <v>45804</v>
      </c>
      <c r="D356" s="99" t="s">
        <v>256</v>
      </c>
      <c r="E356" s="70" t="s">
        <v>45</v>
      </c>
      <c r="F356" s="74">
        <v>4950</v>
      </c>
    </row>
    <row r="357" spans="3:6" x14ac:dyDescent="0.25">
      <c r="C357" s="162">
        <v>45804</v>
      </c>
      <c r="D357" s="99" t="s">
        <v>257</v>
      </c>
      <c r="E357" s="70" t="s">
        <v>45</v>
      </c>
      <c r="F357" s="74">
        <v>55400</v>
      </c>
    </row>
    <row r="358" spans="3:6" x14ac:dyDescent="0.25">
      <c r="C358" s="162">
        <v>45804</v>
      </c>
      <c r="D358" s="99" t="s">
        <v>258</v>
      </c>
      <c r="E358" s="70" t="s">
        <v>40</v>
      </c>
      <c r="F358" s="74">
        <v>225</v>
      </c>
    </row>
    <row r="359" spans="3:6" x14ac:dyDescent="0.25">
      <c r="C359" s="162">
        <v>45804</v>
      </c>
      <c r="D359" s="99" t="s">
        <v>259</v>
      </c>
      <c r="E359" s="70" t="s">
        <v>68</v>
      </c>
      <c r="F359" s="74">
        <v>3673</v>
      </c>
    </row>
    <row r="360" spans="3:6" x14ac:dyDescent="0.25">
      <c r="C360" s="162">
        <v>45804</v>
      </c>
      <c r="D360" s="99" t="s">
        <v>260</v>
      </c>
      <c r="E360" s="70" t="s">
        <v>30</v>
      </c>
      <c r="F360" s="74">
        <v>977</v>
      </c>
    </row>
    <row r="361" spans="3:6" x14ac:dyDescent="0.25">
      <c r="C361" s="162">
        <v>45804</v>
      </c>
      <c r="D361" s="99" t="s">
        <v>239</v>
      </c>
      <c r="E361" s="70" t="s">
        <v>39</v>
      </c>
      <c r="F361" s="74">
        <v>13410</v>
      </c>
    </row>
    <row r="362" spans="3:6" x14ac:dyDescent="0.25">
      <c r="C362" s="162">
        <v>45804</v>
      </c>
      <c r="D362" s="99" t="s">
        <v>261</v>
      </c>
      <c r="E362" s="70" t="s">
        <v>39</v>
      </c>
      <c r="F362" s="74">
        <v>8610</v>
      </c>
    </row>
    <row r="363" spans="3:6" x14ac:dyDescent="0.25">
      <c r="C363" s="162">
        <v>45804</v>
      </c>
      <c r="D363" s="99" t="s">
        <v>262</v>
      </c>
      <c r="E363" s="70" t="s">
        <v>68</v>
      </c>
      <c r="F363" s="74">
        <v>4008</v>
      </c>
    </row>
    <row r="364" spans="3:6" x14ac:dyDescent="0.25">
      <c r="C364" s="162">
        <v>45804</v>
      </c>
      <c r="D364" s="99" t="s">
        <v>263</v>
      </c>
      <c r="E364" s="70" t="s">
        <v>45</v>
      </c>
      <c r="F364" s="74">
        <v>83685</v>
      </c>
    </row>
    <row r="365" spans="3:6" x14ac:dyDescent="0.25">
      <c r="C365" s="162">
        <v>45805</v>
      </c>
      <c r="D365" s="99" t="s">
        <v>264</v>
      </c>
      <c r="E365" s="70" t="s">
        <v>33</v>
      </c>
      <c r="F365" s="74">
        <v>378758.46</v>
      </c>
    </row>
    <row r="366" spans="3:6" x14ac:dyDescent="0.25">
      <c r="C366" s="162">
        <v>45805</v>
      </c>
      <c r="D366" s="99" t="s">
        <v>265</v>
      </c>
      <c r="E366" s="70" t="s">
        <v>33</v>
      </c>
      <c r="F366" s="74">
        <v>177581</v>
      </c>
    </row>
    <row r="367" spans="3:6" x14ac:dyDescent="0.25">
      <c r="C367" s="162">
        <v>45805</v>
      </c>
      <c r="D367" s="99" t="s">
        <v>266</v>
      </c>
      <c r="E367" s="70" t="s">
        <v>41</v>
      </c>
      <c r="F367" s="74">
        <v>6608</v>
      </c>
    </row>
    <row r="368" spans="3:6" x14ac:dyDescent="0.25">
      <c r="C368" s="162">
        <v>45805</v>
      </c>
      <c r="D368" s="99" t="s">
        <v>267</v>
      </c>
      <c r="E368" s="70" t="s">
        <v>40</v>
      </c>
      <c r="F368" s="74">
        <v>76256.820000000007</v>
      </c>
    </row>
    <row r="369" spans="3:6" x14ac:dyDescent="0.25">
      <c r="C369" s="162">
        <v>45805</v>
      </c>
      <c r="D369" s="99" t="s">
        <v>268</v>
      </c>
      <c r="E369" s="70" t="s">
        <v>40</v>
      </c>
      <c r="F369" s="74">
        <v>1275</v>
      </c>
    </row>
    <row r="370" spans="3:6" x14ac:dyDescent="0.25">
      <c r="C370" s="162">
        <v>45805</v>
      </c>
      <c r="D370" s="99" t="s">
        <v>269</v>
      </c>
      <c r="E370" s="70" t="s">
        <v>40</v>
      </c>
      <c r="F370" s="74">
        <v>299160</v>
      </c>
    </row>
    <row r="371" spans="3:6" x14ac:dyDescent="0.25">
      <c r="C371" s="162">
        <v>45805</v>
      </c>
      <c r="D371" s="99" t="s">
        <v>270</v>
      </c>
      <c r="E371" s="70" t="s">
        <v>39</v>
      </c>
      <c r="F371" s="74">
        <v>14142</v>
      </c>
    </row>
    <row r="372" spans="3:6" x14ac:dyDescent="0.25">
      <c r="C372" s="162">
        <v>45805</v>
      </c>
      <c r="D372" s="99" t="s">
        <v>271</v>
      </c>
      <c r="E372" s="70" t="s">
        <v>39</v>
      </c>
      <c r="F372" s="74">
        <v>8599</v>
      </c>
    </row>
    <row r="373" spans="3:6" x14ac:dyDescent="0.25">
      <c r="C373" s="162">
        <v>45806</v>
      </c>
      <c r="D373" s="99" t="s">
        <v>272</v>
      </c>
      <c r="E373" s="70" t="s">
        <v>40</v>
      </c>
      <c r="F373" s="74">
        <v>875</v>
      </c>
    </row>
    <row r="374" spans="3:6" x14ac:dyDescent="0.25">
      <c r="C374" s="162">
        <v>45806</v>
      </c>
      <c r="D374" s="99" t="s">
        <v>273</v>
      </c>
      <c r="E374" s="70" t="s">
        <v>33</v>
      </c>
      <c r="F374" s="74">
        <v>239276.7</v>
      </c>
    </row>
    <row r="375" spans="3:6" x14ac:dyDescent="0.25">
      <c r="C375" s="162">
        <v>45806</v>
      </c>
      <c r="D375" s="99" t="s">
        <v>274</v>
      </c>
      <c r="E375" s="70" t="s">
        <v>39</v>
      </c>
      <c r="F375" s="74">
        <v>1000</v>
      </c>
    </row>
    <row r="376" spans="3:6" x14ac:dyDescent="0.25">
      <c r="C376" s="162">
        <v>45806</v>
      </c>
      <c r="D376" s="99" t="s">
        <v>275</v>
      </c>
      <c r="E376" s="70" t="s">
        <v>39</v>
      </c>
      <c r="F376" s="74">
        <v>9208</v>
      </c>
    </row>
    <row r="377" spans="3:6" x14ac:dyDescent="0.25">
      <c r="C377" s="162">
        <v>45806</v>
      </c>
      <c r="D377" s="99" t="s">
        <v>276</v>
      </c>
      <c r="E377" s="70" t="s">
        <v>39</v>
      </c>
      <c r="F377" s="74">
        <v>16481</v>
      </c>
    </row>
    <row r="378" spans="3:6" x14ac:dyDescent="0.25">
      <c r="C378" s="162">
        <v>45806</v>
      </c>
      <c r="D378" s="99" t="s">
        <v>277</v>
      </c>
      <c r="E378" s="70" t="s">
        <v>43</v>
      </c>
      <c r="F378" s="74">
        <v>2607</v>
      </c>
    </row>
    <row r="379" spans="3:6" x14ac:dyDescent="0.25">
      <c r="C379" s="162">
        <v>45806</v>
      </c>
      <c r="D379" s="99" t="s">
        <v>278</v>
      </c>
      <c r="E379" s="70" t="s">
        <v>43</v>
      </c>
      <c r="F379" s="74">
        <v>528</v>
      </c>
    </row>
    <row r="380" spans="3:6" x14ac:dyDescent="0.25">
      <c r="C380" s="162">
        <v>45806</v>
      </c>
      <c r="D380" s="99" t="s">
        <v>279</v>
      </c>
      <c r="E380" s="70" t="s">
        <v>43</v>
      </c>
      <c r="F380" s="74">
        <v>576</v>
      </c>
    </row>
    <row r="381" spans="3:6" x14ac:dyDescent="0.25">
      <c r="C381" s="162">
        <v>45806</v>
      </c>
      <c r="D381" s="99" t="s">
        <v>280</v>
      </c>
      <c r="E381" s="70" t="s">
        <v>43</v>
      </c>
      <c r="F381" s="74">
        <v>480</v>
      </c>
    </row>
    <row r="382" spans="3:6" x14ac:dyDescent="0.25">
      <c r="C382" s="162">
        <v>45806</v>
      </c>
      <c r="D382" s="99" t="s">
        <v>281</v>
      </c>
      <c r="E382" s="70" t="s">
        <v>33</v>
      </c>
      <c r="F382" s="74">
        <v>54850</v>
      </c>
    </row>
    <row r="383" spans="3:6" x14ac:dyDescent="0.25">
      <c r="C383" s="162">
        <v>45806</v>
      </c>
      <c r="D383" s="99" t="s">
        <v>282</v>
      </c>
      <c r="E383" s="70" t="s">
        <v>68</v>
      </c>
      <c r="F383" s="74">
        <v>12781</v>
      </c>
    </row>
    <row r="384" spans="3:6" x14ac:dyDescent="0.25">
      <c r="C384" s="162">
        <v>45806</v>
      </c>
      <c r="D384" s="99" t="s">
        <v>283</v>
      </c>
      <c r="E384" s="70" t="s">
        <v>33</v>
      </c>
      <c r="F384" s="74">
        <v>51272.34</v>
      </c>
    </row>
    <row r="385" spans="3:6" x14ac:dyDescent="0.25">
      <c r="C385" s="162">
        <v>45806</v>
      </c>
      <c r="D385" s="99" t="s">
        <v>284</v>
      </c>
      <c r="E385" s="70" t="s">
        <v>68</v>
      </c>
      <c r="F385" s="74">
        <v>5674.95</v>
      </c>
    </row>
    <row r="386" spans="3:6" x14ac:dyDescent="0.25">
      <c r="C386" s="162">
        <v>45807</v>
      </c>
      <c r="D386" s="99" t="s">
        <v>285</v>
      </c>
      <c r="E386" s="70" t="s">
        <v>33</v>
      </c>
      <c r="F386" s="74">
        <v>166720</v>
      </c>
    </row>
    <row r="387" spans="3:6" x14ac:dyDescent="0.25">
      <c r="C387" s="162">
        <v>45807</v>
      </c>
      <c r="D387" s="99" t="s">
        <v>286</v>
      </c>
      <c r="E387" s="70" t="s">
        <v>33</v>
      </c>
      <c r="F387" s="74">
        <v>35698.49</v>
      </c>
    </row>
    <row r="388" spans="3:6" x14ac:dyDescent="0.25">
      <c r="C388" s="162">
        <v>45807</v>
      </c>
      <c r="D388" s="99" t="s">
        <v>287</v>
      </c>
      <c r="E388" s="70" t="s">
        <v>33</v>
      </c>
      <c r="F388" s="74">
        <v>13624.19</v>
      </c>
    </row>
    <row r="389" spans="3:6" x14ac:dyDescent="0.25">
      <c r="C389" s="162">
        <v>45807</v>
      </c>
      <c r="D389" s="99" t="s">
        <v>288</v>
      </c>
      <c r="E389" s="70" t="s">
        <v>33</v>
      </c>
      <c r="F389" s="74">
        <v>157737.96</v>
      </c>
    </row>
    <row r="390" spans="3:6" x14ac:dyDescent="0.25">
      <c r="C390" s="162">
        <v>45807</v>
      </c>
      <c r="D390" s="99" t="s">
        <v>289</v>
      </c>
      <c r="E390" s="70" t="s">
        <v>40</v>
      </c>
      <c r="F390" s="74">
        <v>2025</v>
      </c>
    </row>
    <row r="391" spans="3:6" x14ac:dyDescent="0.25">
      <c r="C391" s="162">
        <v>45807</v>
      </c>
      <c r="D391" s="99" t="s">
        <v>290</v>
      </c>
      <c r="E391" s="70" t="s">
        <v>40</v>
      </c>
      <c r="F391" s="74">
        <v>82527</v>
      </c>
    </row>
    <row r="392" spans="3:6" x14ac:dyDescent="0.25">
      <c r="C392" s="162">
        <v>45807</v>
      </c>
      <c r="D392" s="99" t="s">
        <v>291</v>
      </c>
      <c r="E392" s="70" t="s">
        <v>39</v>
      </c>
      <c r="F392" s="74">
        <v>15383</v>
      </c>
    </row>
    <row r="393" spans="3:6" x14ac:dyDescent="0.25">
      <c r="C393" s="162">
        <v>45807</v>
      </c>
      <c r="D393" s="99" t="s">
        <v>292</v>
      </c>
      <c r="E393" s="70" t="s">
        <v>39</v>
      </c>
      <c r="F393" s="74">
        <v>8265</v>
      </c>
    </row>
    <row r="394" spans="3:6" x14ac:dyDescent="0.25">
      <c r="C394" s="162">
        <v>45807</v>
      </c>
      <c r="D394" s="99" t="s">
        <v>293</v>
      </c>
      <c r="E394" s="70" t="s">
        <v>53</v>
      </c>
      <c r="F394" s="74">
        <v>1980</v>
      </c>
    </row>
    <row r="395" spans="3:6" x14ac:dyDescent="0.25">
      <c r="C395" s="162">
        <v>45807</v>
      </c>
      <c r="D395" s="99" t="s">
        <v>294</v>
      </c>
      <c r="E395" s="70" t="s">
        <v>33</v>
      </c>
      <c r="F395" s="74">
        <v>136340.5</v>
      </c>
    </row>
    <row r="396" spans="3:6" x14ac:dyDescent="0.25">
      <c r="C396" s="162">
        <v>45807</v>
      </c>
      <c r="D396" s="99" t="s">
        <v>295</v>
      </c>
      <c r="E396" s="70" t="s">
        <v>53</v>
      </c>
      <c r="F396" s="74">
        <v>2720</v>
      </c>
    </row>
    <row r="397" spans="3:6" x14ac:dyDescent="0.25">
      <c r="C397" s="162">
        <v>45807</v>
      </c>
      <c r="D397" s="99" t="s">
        <v>296</v>
      </c>
      <c r="E397" s="70" t="s">
        <v>68</v>
      </c>
      <c r="F397" s="74">
        <v>200</v>
      </c>
    </row>
    <row r="398" spans="3:6" x14ac:dyDescent="0.25">
      <c r="C398" s="162">
        <v>45807</v>
      </c>
      <c r="D398" s="99" t="s">
        <v>297</v>
      </c>
      <c r="E398" s="70" t="s">
        <v>40</v>
      </c>
      <c r="F398" s="74">
        <v>219871</v>
      </c>
    </row>
    <row r="399" spans="3:6" x14ac:dyDescent="0.25">
      <c r="C399" s="162">
        <v>45807</v>
      </c>
      <c r="D399" s="99" t="s">
        <v>298</v>
      </c>
      <c r="E399" s="70" t="s">
        <v>39</v>
      </c>
      <c r="F399" s="74">
        <v>586777</v>
      </c>
    </row>
    <row r="400" spans="3:6" ht="16.5" thickBot="1" x14ac:dyDescent="0.3">
      <c r="C400" s="75"/>
      <c r="D400" s="75"/>
      <c r="E400" s="78" t="s">
        <v>4</v>
      </c>
      <c r="F400" s="79">
        <f>SUM(F173:F399)</f>
        <v>58090139.600000001</v>
      </c>
    </row>
    <row r="401" spans="3:6" ht="16.5" thickTop="1" x14ac:dyDescent="0.25">
      <c r="C401" s="75"/>
      <c r="D401" s="75"/>
      <c r="E401" s="78"/>
      <c r="F401" s="229"/>
    </row>
    <row r="402" spans="3:6" ht="15.75" x14ac:dyDescent="0.25">
      <c r="C402" s="75"/>
      <c r="D402" s="75"/>
      <c r="E402" s="78"/>
      <c r="F402" s="229"/>
    </row>
    <row r="403" spans="3:6" ht="15.75" x14ac:dyDescent="0.25">
      <c r="C403" s="75"/>
      <c r="D403" s="75"/>
      <c r="E403" s="75"/>
      <c r="F403" s="75"/>
    </row>
    <row r="404" spans="3:6" ht="16.5" thickBot="1" x14ac:dyDescent="0.3">
      <c r="C404" s="308" t="s">
        <v>47</v>
      </c>
      <c r="D404" s="308"/>
      <c r="E404" s="308"/>
      <c r="F404" s="308"/>
    </row>
    <row r="405" spans="3:6" ht="16.5" thickBot="1" x14ac:dyDescent="0.3">
      <c r="C405" s="123" t="s">
        <v>2</v>
      </c>
      <c r="D405" s="124" t="s">
        <v>1</v>
      </c>
      <c r="E405" s="121" t="s">
        <v>8</v>
      </c>
      <c r="F405" s="125" t="s">
        <v>9</v>
      </c>
    </row>
    <row r="406" spans="3:6" x14ac:dyDescent="0.25">
      <c r="C406" s="89">
        <v>45784</v>
      </c>
      <c r="D406" s="103">
        <v>202250071817416</v>
      </c>
      <c r="E406" s="309" t="s">
        <v>75</v>
      </c>
      <c r="F406" s="104">
        <v>2340</v>
      </c>
    </row>
    <row r="407" spans="3:6" x14ac:dyDescent="0.25">
      <c r="C407" s="89">
        <v>45784</v>
      </c>
      <c r="D407" s="103">
        <v>202250071833859</v>
      </c>
      <c r="E407" s="298"/>
      <c r="F407" s="192">
        <v>13357006.16</v>
      </c>
    </row>
    <row r="408" spans="3:6" x14ac:dyDescent="0.25">
      <c r="C408" s="87">
        <v>45784</v>
      </c>
      <c r="D408" s="103">
        <v>202250071866725</v>
      </c>
      <c r="E408" s="298"/>
      <c r="F408" s="166">
        <v>8930379.0999999996</v>
      </c>
    </row>
    <row r="409" spans="3:6" x14ac:dyDescent="0.25">
      <c r="C409" s="164">
        <v>45786</v>
      </c>
      <c r="D409" s="165">
        <v>202250071997010</v>
      </c>
      <c r="E409" s="298"/>
      <c r="F409" s="166">
        <v>7434</v>
      </c>
    </row>
    <row r="410" spans="3:6" x14ac:dyDescent="0.25">
      <c r="C410" s="164">
        <v>45793</v>
      </c>
      <c r="D410" s="165">
        <v>202250072600417</v>
      </c>
      <c r="E410" s="298"/>
      <c r="F410" s="166">
        <v>12461</v>
      </c>
    </row>
    <row r="411" spans="3:6" x14ac:dyDescent="0.25">
      <c r="C411" s="164">
        <v>45793</v>
      </c>
      <c r="D411" s="165">
        <v>202250072607577</v>
      </c>
      <c r="E411" s="298"/>
      <c r="F411" s="166">
        <v>2345</v>
      </c>
    </row>
    <row r="412" spans="3:6" x14ac:dyDescent="0.25">
      <c r="C412" s="164">
        <v>45798</v>
      </c>
      <c r="D412" s="165">
        <v>202250072967788</v>
      </c>
      <c r="E412" s="298"/>
      <c r="F412" s="166">
        <v>1178</v>
      </c>
    </row>
    <row r="413" spans="3:6" x14ac:dyDescent="0.25">
      <c r="C413" s="164">
        <v>45800</v>
      </c>
      <c r="D413" s="165">
        <v>202250073089327</v>
      </c>
      <c r="E413" s="298"/>
      <c r="F413" s="166">
        <v>566</v>
      </c>
    </row>
    <row r="414" spans="3:6" x14ac:dyDescent="0.25">
      <c r="C414" s="164">
        <v>45800</v>
      </c>
      <c r="D414" s="165">
        <v>202250073089419</v>
      </c>
      <c r="E414" s="298"/>
      <c r="F414" s="166">
        <v>566492</v>
      </c>
    </row>
    <row r="415" spans="3:6" x14ac:dyDescent="0.25">
      <c r="C415" s="164">
        <v>45800</v>
      </c>
      <c r="D415" s="165">
        <v>202250073120780</v>
      </c>
      <c r="E415" s="298"/>
      <c r="F415" s="166">
        <v>17625</v>
      </c>
    </row>
    <row r="416" spans="3:6" x14ac:dyDescent="0.25">
      <c r="C416" s="164">
        <v>45804</v>
      </c>
      <c r="D416" s="165">
        <v>202250073430232</v>
      </c>
      <c r="E416" s="298"/>
      <c r="F416" s="166">
        <v>25004.12</v>
      </c>
    </row>
    <row r="417" spans="3:6" x14ac:dyDescent="0.25">
      <c r="C417" s="164">
        <v>45804</v>
      </c>
      <c r="D417" s="165">
        <v>202250073430272</v>
      </c>
      <c r="E417" s="298"/>
      <c r="F417" s="166">
        <v>8913621.9399999995</v>
      </c>
    </row>
    <row r="418" spans="3:6" x14ac:dyDescent="0.25">
      <c r="C418" s="164">
        <v>45805</v>
      </c>
      <c r="D418" s="165">
        <v>202250073474998</v>
      </c>
      <c r="E418" s="298"/>
      <c r="F418" s="166">
        <v>2345</v>
      </c>
    </row>
    <row r="419" spans="3:6" x14ac:dyDescent="0.25">
      <c r="C419" s="164">
        <v>45806</v>
      </c>
      <c r="D419" s="165">
        <v>202250073578145</v>
      </c>
      <c r="E419" s="298"/>
      <c r="F419" s="166">
        <v>6918</v>
      </c>
    </row>
    <row r="420" spans="3:6" x14ac:dyDescent="0.25">
      <c r="C420" s="164">
        <v>45806</v>
      </c>
      <c r="D420" s="165">
        <v>202250073582553</v>
      </c>
      <c r="E420" s="310"/>
      <c r="F420" s="166">
        <v>65506.5</v>
      </c>
    </row>
    <row r="421" spans="3:6" ht="16.5" thickBot="1" x14ac:dyDescent="0.3">
      <c r="C421" s="75"/>
      <c r="D421" s="75"/>
      <c r="E421" s="78" t="s">
        <v>4</v>
      </c>
      <c r="F421" s="79">
        <f>SUM(F406:F420)</f>
        <v>31911221.82</v>
      </c>
    </row>
    <row r="422" spans="3:6" ht="16.5" thickTop="1" x14ac:dyDescent="0.25">
      <c r="C422" s="75"/>
      <c r="D422" s="75"/>
      <c r="E422" s="75"/>
      <c r="F422" s="75"/>
    </row>
    <row r="423" spans="3:6" ht="15.75" x14ac:dyDescent="0.25">
      <c r="C423" s="75"/>
      <c r="D423" s="75"/>
      <c r="E423" s="75"/>
      <c r="F423" s="75"/>
    </row>
    <row r="424" spans="3:6" ht="16.5" thickBot="1" x14ac:dyDescent="0.3">
      <c r="C424" s="311" t="s">
        <v>50</v>
      </c>
      <c r="D424" s="311"/>
      <c r="E424" s="311"/>
      <c r="F424" s="311"/>
    </row>
    <row r="425" spans="3:6" ht="16.5" thickBot="1" x14ac:dyDescent="0.3">
      <c r="C425" s="126" t="s">
        <v>2</v>
      </c>
      <c r="D425" s="124" t="s">
        <v>1</v>
      </c>
      <c r="E425" s="124" t="s">
        <v>8</v>
      </c>
      <c r="F425" s="122" t="s">
        <v>9</v>
      </c>
    </row>
    <row r="426" spans="3:6" x14ac:dyDescent="0.25">
      <c r="C426" s="108">
        <v>45778</v>
      </c>
      <c r="D426" s="109">
        <v>4524000032917</v>
      </c>
      <c r="E426" s="312" t="s">
        <v>64</v>
      </c>
      <c r="F426" s="74">
        <v>3421</v>
      </c>
    </row>
    <row r="427" spans="3:6" x14ac:dyDescent="0.25">
      <c r="C427" s="108">
        <v>45778</v>
      </c>
      <c r="D427" s="109">
        <v>4524000033992</v>
      </c>
      <c r="E427" s="313"/>
      <c r="F427" s="74">
        <v>404929.42</v>
      </c>
    </row>
    <row r="428" spans="3:6" x14ac:dyDescent="0.25">
      <c r="C428" s="108">
        <v>45778</v>
      </c>
      <c r="D428" s="109">
        <v>4524000034748</v>
      </c>
      <c r="E428" s="313"/>
      <c r="F428" s="74">
        <v>195378.85</v>
      </c>
    </row>
    <row r="429" spans="3:6" x14ac:dyDescent="0.25">
      <c r="C429" s="108">
        <v>45778</v>
      </c>
      <c r="D429" s="109">
        <v>4524000038702</v>
      </c>
      <c r="E429" s="313"/>
      <c r="F429" s="74">
        <v>535.4</v>
      </c>
    </row>
    <row r="430" spans="3:6" x14ac:dyDescent="0.25">
      <c r="C430" s="108">
        <v>45779</v>
      </c>
      <c r="D430" s="109">
        <v>4524000034109</v>
      </c>
      <c r="E430" s="313"/>
      <c r="F430" s="74">
        <v>250625.21</v>
      </c>
    </row>
    <row r="431" spans="3:6" x14ac:dyDescent="0.25">
      <c r="C431" s="108">
        <v>45779</v>
      </c>
      <c r="D431" s="109">
        <v>4524000034110</v>
      </c>
      <c r="E431" s="313"/>
      <c r="F431" s="160">
        <v>250625.21</v>
      </c>
    </row>
    <row r="432" spans="3:6" x14ac:dyDescent="0.25">
      <c r="C432" s="108">
        <v>45779</v>
      </c>
      <c r="D432" s="109">
        <v>4524000058400</v>
      </c>
      <c r="E432" s="313"/>
      <c r="F432" s="160">
        <v>148824.92000000001</v>
      </c>
    </row>
    <row r="433" spans="3:6" x14ac:dyDescent="0.25">
      <c r="C433" s="108">
        <v>45779</v>
      </c>
      <c r="D433" s="109">
        <v>4524000058401</v>
      </c>
      <c r="E433" s="313"/>
      <c r="F433" s="160">
        <v>1316350.71</v>
      </c>
    </row>
    <row r="434" spans="3:6" x14ac:dyDescent="0.25">
      <c r="C434" s="108">
        <v>45783</v>
      </c>
      <c r="D434" s="109">
        <v>4524000060758</v>
      </c>
      <c r="E434" s="313"/>
      <c r="F434" s="160">
        <v>267010.5</v>
      </c>
    </row>
    <row r="435" spans="3:6" x14ac:dyDescent="0.25">
      <c r="C435" s="108">
        <v>45784</v>
      </c>
      <c r="D435" s="110">
        <v>4524000033262</v>
      </c>
      <c r="E435" s="313"/>
      <c r="F435" s="88">
        <v>528726.5</v>
      </c>
    </row>
    <row r="436" spans="3:6" x14ac:dyDescent="0.25">
      <c r="C436" s="108">
        <v>45785</v>
      </c>
      <c r="D436" s="110">
        <v>4524000033030</v>
      </c>
      <c r="E436" s="313"/>
      <c r="F436" s="88">
        <v>1629311.53</v>
      </c>
    </row>
    <row r="437" spans="3:6" x14ac:dyDescent="0.25">
      <c r="C437" s="108">
        <v>45785</v>
      </c>
      <c r="D437" s="110">
        <v>4524000051539</v>
      </c>
      <c r="E437" s="313"/>
      <c r="F437" s="88">
        <v>5451</v>
      </c>
    </row>
    <row r="438" spans="3:6" x14ac:dyDescent="0.25">
      <c r="C438" s="108">
        <v>45785</v>
      </c>
      <c r="D438" s="110">
        <v>4524000051408</v>
      </c>
      <c r="E438" s="313"/>
      <c r="F438" s="88">
        <v>84348</v>
      </c>
    </row>
    <row r="439" spans="3:6" x14ac:dyDescent="0.25">
      <c r="C439" s="108">
        <v>45786</v>
      </c>
      <c r="D439" s="110">
        <v>4524000032370</v>
      </c>
      <c r="E439" s="313"/>
      <c r="F439" s="88">
        <v>3854</v>
      </c>
    </row>
    <row r="440" spans="3:6" x14ac:dyDescent="0.25">
      <c r="C440" s="111">
        <v>45786</v>
      </c>
      <c r="D440" s="110">
        <v>4524000032543</v>
      </c>
      <c r="E440" s="313"/>
      <c r="F440" s="88">
        <v>44898</v>
      </c>
    </row>
    <row r="441" spans="3:6" x14ac:dyDescent="0.25">
      <c r="C441" s="111">
        <v>45786</v>
      </c>
      <c r="D441" s="110">
        <v>4524000034413</v>
      </c>
      <c r="E441" s="313"/>
      <c r="F441" s="88">
        <v>1331541.5</v>
      </c>
    </row>
    <row r="442" spans="3:6" x14ac:dyDescent="0.25">
      <c r="C442" s="111">
        <v>45786</v>
      </c>
      <c r="D442" s="110">
        <v>4524000034434</v>
      </c>
      <c r="E442" s="313"/>
      <c r="F442" s="88">
        <v>2320</v>
      </c>
    </row>
    <row r="443" spans="3:6" x14ac:dyDescent="0.25">
      <c r="C443" s="111">
        <v>45786</v>
      </c>
      <c r="D443" s="110">
        <v>4524000050166</v>
      </c>
      <c r="E443" s="313"/>
      <c r="F443" s="88">
        <v>116734.8</v>
      </c>
    </row>
    <row r="444" spans="3:6" x14ac:dyDescent="0.25">
      <c r="C444" s="111">
        <v>45786</v>
      </c>
      <c r="D444" s="110">
        <v>4524000053037</v>
      </c>
      <c r="E444" s="313"/>
      <c r="F444" s="88">
        <v>690879.28</v>
      </c>
    </row>
    <row r="445" spans="3:6" x14ac:dyDescent="0.25">
      <c r="C445" s="111">
        <v>45789</v>
      </c>
      <c r="D445" s="110">
        <v>4524000038796</v>
      </c>
      <c r="E445" s="313"/>
      <c r="F445" s="88">
        <v>143216</v>
      </c>
    </row>
    <row r="446" spans="3:6" x14ac:dyDescent="0.25">
      <c r="C446" s="111">
        <v>45789</v>
      </c>
      <c r="D446" s="110">
        <v>4524000054099</v>
      </c>
      <c r="E446" s="313"/>
      <c r="F446" s="88">
        <v>585376</v>
      </c>
    </row>
    <row r="447" spans="3:6" x14ac:dyDescent="0.25">
      <c r="C447" s="111">
        <v>45790</v>
      </c>
      <c r="D447" s="110">
        <v>4524000033516</v>
      </c>
      <c r="E447" s="313"/>
      <c r="F447" s="88">
        <v>6500</v>
      </c>
    </row>
    <row r="448" spans="3:6" x14ac:dyDescent="0.25">
      <c r="C448" s="111">
        <v>45791</v>
      </c>
      <c r="D448" s="110">
        <v>4524000033608</v>
      </c>
      <c r="E448" s="313"/>
      <c r="F448" s="88">
        <v>202554</v>
      </c>
    </row>
    <row r="449" spans="3:6" x14ac:dyDescent="0.25">
      <c r="C449" s="111">
        <v>45791</v>
      </c>
      <c r="D449" s="110">
        <v>4524000034264</v>
      </c>
      <c r="E449" s="313"/>
      <c r="F449" s="88">
        <v>21148</v>
      </c>
    </row>
    <row r="450" spans="3:6" x14ac:dyDescent="0.25">
      <c r="C450" s="111">
        <v>45791</v>
      </c>
      <c r="D450" s="110">
        <v>4524000053289</v>
      </c>
      <c r="E450" s="313"/>
      <c r="F450" s="88">
        <v>21148</v>
      </c>
    </row>
    <row r="451" spans="3:6" x14ac:dyDescent="0.25">
      <c r="C451" s="111">
        <v>45792</v>
      </c>
      <c r="D451" s="110">
        <v>4524000037518</v>
      </c>
      <c r="E451" s="313"/>
      <c r="F451" s="88">
        <v>178963</v>
      </c>
    </row>
    <row r="452" spans="3:6" x14ac:dyDescent="0.25">
      <c r="C452" s="111">
        <v>45791</v>
      </c>
      <c r="D452" s="110">
        <v>4524000031001</v>
      </c>
      <c r="E452" s="313"/>
      <c r="F452" s="88">
        <v>52808.5</v>
      </c>
    </row>
    <row r="453" spans="3:6" x14ac:dyDescent="0.25">
      <c r="C453" s="111">
        <v>45791</v>
      </c>
      <c r="D453" s="110">
        <v>4524000032925</v>
      </c>
      <c r="E453" s="313"/>
      <c r="F453" s="88">
        <v>13451.2</v>
      </c>
    </row>
    <row r="454" spans="3:6" x14ac:dyDescent="0.25">
      <c r="C454" s="111">
        <v>45791</v>
      </c>
      <c r="D454" s="110">
        <v>4524000032929</v>
      </c>
      <c r="E454" s="313"/>
      <c r="F454" s="88">
        <v>4335.72</v>
      </c>
    </row>
    <row r="455" spans="3:6" x14ac:dyDescent="0.25">
      <c r="C455" s="167">
        <v>45792</v>
      </c>
      <c r="D455" s="110">
        <v>4524000037518</v>
      </c>
      <c r="E455" s="313"/>
      <c r="F455" s="88">
        <v>2346</v>
      </c>
    </row>
    <row r="456" spans="3:6" x14ac:dyDescent="0.25">
      <c r="C456" s="111">
        <v>45792</v>
      </c>
      <c r="D456" s="110">
        <v>4524000051874</v>
      </c>
      <c r="E456" s="313"/>
      <c r="F456" s="88">
        <v>551726.79</v>
      </c>
    </row>
    <row r="457" spans="3:6" x14ac:dyDescent="0.25">
      <c r="C457" s="111">
        <v>45792</v>
      </c>
      <c r="D457" s="110">
        <v>4524000057764</v>
      </c>
      <c r="E457" s="313"/>
      <c r="F457" s="88">
        <v>18918</v>
      </c>
    </row>
    <row r="458" spans="3:6" x14ac:dyDescent="0.25">
      <c r="C458" s="111">
        <v>45792</v>
      </c>
      <c r="D458" s="110">
        <v>4524000053203</v>
      </c>
      <c r="E458" s="313"/>
      <c r="F458" s="88">
        <v>124649.01</v>
      </c>
    </row>
    <row r="459" spans="3:6" x14ac:dyDescent="0.25">
      <c r="C459" s="111">
        <v>45793</v>
      </c>
      <c r="D459" s="110">
        <v>4524000051696</v>
      </c>
      <c r="E459" s="313"/>
      <c r="F459" s="88">
        <v>474734.1</v>
      </c>
    </row>
    <row r="460" spans="3:6" x14ac:dyDescent="0.25">
      <c r="C460" s="111">
        <v>45793</v>
      </c>
      <c r="D460" s="110">
        <v>4524000051697</v>
      </c>
      <c r="E460" s="313"/>
      <c r="F460" s="88">
        <v>3111390.04</v>
      </c>
    </row>
    <row r="461" spans="3:6" x14ac:dyDescent="0.25">
      <c r="C461" s="111">
        <v>45793</v>
      </c>
      <c r="D461" s="110">
        <v>4524000051724</v>
      </c>
      <c r="E461" s="313"/>
      <c r="F461" s="88">
        <v>165</v>
      </c>
    </row>
    <row r="462" spans="3:6" x14ac:dyDescent="0.25">
      <c r="C462" s="111">
        <v>45793</v>
      </c>
      <c r="D462" s="110">
        <v>4524000051753</v>
      </c>
      <c r="E462" s="313"/>
      <c r="F462" s="88">
        <v>4692.5600000000004</v>
      </c>
    </row>
    <row r="463" spans="3:6" x14ac:dyDescent="0.25">
      <c r="C463" s="111">
        <v>45796</v>
      </c>
      <c r="D463" s="110">
        <v>4524000037180</v>
      </c>
      <c r="E463" s="313"/>
      <c r="F463" s="88">
        <v>2063</v>
      </c>
    </row>
    <row r="464" spans="3:6" x14ac:dyDescent="0.25">
      <c r="C464" s="111">
        <v>45796</v>
      </c>
      <c r="D464" s="110">
        <v>4524000050045</v>
      </c>
      <c r="E464" s="313"/>
      <c r="F464" s="88">
        <v>470359.77</v>
      </c>
    </row>
    <row r="465" spans="3:6" x14ac:dyDescent="0.25">
      <c r="C465" s="111">
        <v>45797</v>
      </c>
      <c r="D465" s="110">
        <v>4524000036121</v>
      </c>
      <c r="E465" s="313"/>
      <c r="F465" s="88">
        <v>580</v>
      </c>
    </row>
    <row r="466" spans="3:6" x14ac:dyDescent="0.25">
      <c r="C466" s="111">
        <v>45797</v>
      </c>
      <c r="D466" s="110">
        <v>4524000051034</v>
      </c>
      <c r="E466" s="313"/>
      <c r="F466" s="88">
        <v>113853.5</v>
      </c>
    </row>
    <row r="467" spans="3:6" x14ac:dyDescent="0.25">
      <c r="C467" s="111">
        <v>45798</v>
      </c>
      <c r="D467" s="110">
        <v>4524000031151</v>
      </c>
      <c r="E467" s="313"/>
      <c r="F467" s="88">
        <v>102952.31</v>
      </c>
    </row>
    <row r="468" spans="3:6" x14ac:dyDescent="0.25">
      <c r="C468" s="111">
        <v>45798</v>
      </c>
      <c r="D468" s="110">
        <v>4524000031273</v>
      </c>
      <c r="E468" s="313"/>
      <c r="F468" s="88">
        <v>1506648.72</v>
      </c>
    </row>
    <row r="469" spans="3:6" x14ac:dyDescent="0.25">
      <c r="C469" s="111">
        <v>45798</v>
      </c>
      <c r="D469" s="110">
        <v>4524000000007</v>
      </c>
      <c r="E469" s="313"/>
      <c r="F469" s="88">
        <v>42296</v>
      </c>
    </row>
    <row r="470" spans="3:6" x14ac:dyDescent="0.25">
      <c r="C470" s="111">
        <v>45799</v>
      </c>
      <c r="D470" s="110">
        <v>4524000032826</v>
      </c>
      <c r="E470" s="313"/>
      <c r="F470" s="88">
        <v>2353.1999999999998</v>
      </c>
    </row>
    <row r="471" spans="3:6" x14ac:dyDescent="0.25">
      <c r="C471" s="111">
        <v>45800</v>
      </c>
      <c r="D471" s="110">
        <v>4524000053239</v>
      </c>
      <c r="E471" s="313"/>
      <c r="F471" s="88">
        <v>2186775.2999999998</v>
      </c>
    </row>
    <row r="472" spans="3:6" x14ac:dyDescent="0.25">
      <c r="C472" s="111">
        <v>45800</v>
      </c>
      <c r="D472" s="110">
        <v>4524000053240</v>
      </c>
      <c r="E472" s="313"/>
      <c r="F472" s="88">
        <v>908724.25</v>
      </c>
    </row>
    <row r="473" spans="3:6" x14ac:dyDescent="0.25">
      <c r="C473" s="111">
        <v>45803</v>
      </c>
      <c r="D473" s="110">
        <v>4524000038982</v>
      </c>
      <c r="E473" s="313"/>
      <c r="F473" s="88">
        <v>13864</v>
      </c>
    </row>
    <row r="474" spans="3:6" x14ac:dyDescent="0.25">
      <c r="C474" s="111">
        <v>45803</v>
      </c>
      <c r="D474" s="110">
        <v>4524000038984</v>
      </c>
      <c r="E474" s="313"/>
      <c r="F474" s="88">
        <v>8527</v>
      </c>
    </row>
    <row r="475" spans="3:6" x14ac:dyDescent="0.25">
      <c r="C475" s="111">
        <v>45803</v>
      </c>
      <c r="D475" s="110">
        <v>4524000039107</v>
      </c>
      <c r="E475" s="313"/>
      <c r="F475" s="88">
        <v>10711.5</v>
      </c>
    </row>
    <row r="476" spans="3:6" x14ac:dyDescent="0.25">
      <c r="C476" s="111">
        <v>45803</v>
      </c>
      <c r="D476" s="110">
        <v>4524000052783</v>
      </c>
      <c r="E476" s="313"/>
      <c r="F476" s="88">
        <v>283920</v>
      </c>
    </row>
    <row r="477" spans="3:6" x14ac:dyDescent="0.25">
      <c r="C477" s="111">
        <v>45803</v>
      </c>
      <c r="D477" s="110">
        <v>4524000053128</v>
      </c>
      <c r="E477" s="313"/>
      <c r="F477" s="88">
        <v>21148</v>
      </c>
    </row>
    <row r="478" spans="3:6" x14ac:dyDescent="0.25">
      <c r="C478" s="111">
        <v>45804</v>
      </c>
      <c r="D478" s="110">
        <v>4524000036881</v>
      </c>
      <c r="E478" s="313"/>
      <c r="F478" s="88">
        <v>4708.5</v>
      </c>
    </row>
    <row r="479" spans="3:6" x14ac:dyDescent="0.25">
      <c r="C479" s="111">
        <v>45804</v>
      </c>
      <c r="D479" s="110">
        <v>4524000050107</v>
      </c>
      <c r="E479" s="313"/>
      <c r="F479" s="88">
        <v>38507.800000000003</v>
      </c>
    </row>
    <row r="480" spans="3:6" x14ac:dyDescent="0.25">
      <c r="C480" s="167">
        <v>45804</v>
      </c>
      <c r="D480" s="193">
        <v>4524000052104</v>
      </c>
      <c r="E480" s="313"/>
      <c r="F480" s="88">
        <v>21148</v>
      </c>
    </row>
    <row r="481" spans="3:6" x14ac:dyDescent="0.25">
      <c r="C481" s="167">
        <v>45805</v>
      </c>
      <c r="D481" s="193">
        <v>4524000034332</v>
      </c>
      <c r="E481" s="313"/>
      <c r="F481" s="88">
        <v>2058.35</v>
      </c>
    </row>
    <row r="482" spans="3:6" x14ac:dyDescent="0.25">
      <c r="C482" s="167">
        <v>45805</v>
      </c>
      <c r="D482" s="193">
        <v>4524000051572</v>
      </c>
      <c r="E482" s="313"/>
      <c r="F482" s="88">
        <v>2941</v>
      </c>
    </row>
    <row r="483" spans="3:6" x14ac:dyDescent="0.25">
      <c r="C483" s="167">
        <v>45805</v>
      </c>
      <c r="D483" s="193">
        <v>4524000054668</v>
      </c>
      <c r="E483" s="313"/>
      <c r="F483" s="88">
        <v>2354</v>
      </c>
    </row>
    <row r="484" spans="3:6" x14ac:dyDescent="0.25">
      <c r="C484" s="167">
        <v>45805</v>
      </c>
      <c r="D484" s="193">
        <v>4524000054703</v>
      </c>
      <c r="E484" s="313"/>
      <c r="F484" s="88">
        <v>2428</v>
      </c>
    </row>
    <row r="485" spans="3:6" x14ac:dyDescent="0.25">
      <c r="C485" s="167">
        <v>45807</v>
      </c>
      <c r="D485" s="193">
        <v>4524000050479</v>
      </c>
      <c r="E485" s="313"/>
      <c r="F485" s="88">
        <v>2754720.41</v>
      </c>
    </row>
    <row r="486" spans="3:6" x14ac:dyDescent="0.25">
      <c r="C486" s="167">
        <v>45807</v>
      </c>
      <c r="D486" s="193">
        <v>4524000050480</v>
      </c>
      <c r="E486" s="313"/>
      <c r="F486" s="88">
        <v>422</v>
      </c>
    </row>
    <row r="487" spans="3:6" ht="16.5" thickBot="1" x14ac:dyDescent="0.3">
      <c r="C487" s="314" t="s">
        <v>14</v>
      </c>
      <c r="D487" s="314"/>
      <c r="E487" s="314"/>
      <c r="F487" s="116">
        <f>SUM(F426:F486)</f>
        <v>21297952.359999999</v>
      </c>
    </row>
    <row r="488" spans="3:6" ht="16.5" thickTop="1" x14ac:dyDescent="0.25">
      <c r="C488" s="75"/>
      <c r="D488" s="75"/>
      <c r="E488" s="75"/>
      <c r="F488" s="75"/>
    </row>
    <row r="489" spans="3:6" ht="15.75" x14ac:dyDescent="0.25">
      <c r="C489" s="77"/>
      <c r="D489" s="76"/>
      <c r="E489" s="80"/>
      <c r="F489" s="81"/>
    </row>
    <row r="490" spans="3:6" ht="16.5" thickBot="1" x14ac:dyDescent="0.3">
      <c r="C490" s="299" t="s">
        <v>7</v>
      </c>
      <c r="D490" s="299"/>
      <c r="E490" s="299"/>
      <c r="F490" s="299"/>
    </row>
    <row r="491" spans="3:6" ht="16.5" thickBot="1" x14ac:dyDescent="0.3">
      <c r="C491" s="119" t="s">
        <v>2</v>
      </c>
      <c r="D491" s="120" t="s">
        <v>1</v>
      </c>
      <c r="E491" s="121" t="s">
        <v>0</v>
      </c>
      <c r="F491" s="122" t="s">
        <v>13</v>
      </c>
    </row>
    <row r="492" spans="3:6" ht="15.75" x14ac:dyDescent="0.25">
      <c r="C492" s="194">
        <v>45807</v>
      </c>
      <c r="D492" s="195" t="s">
        <v>299</v>
      </c>
      <c r="E492" s="196" t="s">
        <v>33</v>
      </c>
      <c r="F492" s="197">
        <v>172701.09</v>
      </c>
    </row>
    <row r="493" spans="3:6" ht="15.75" x14ac:dyDescent="0.25">
      <c r="C493" s="194">
        <v>45808</v>
      </c>
      <c r="D493" s="195" t="s">
        <v>300</v>
      </c>
      <c r="E493" s="196" t="s">
        <v>33</v>
      </c>
      <c r="F493" s="197">
        <v>38469.1</v>
      </c>
    </row>
    <row r="494" spans="3:6" ht="16.5" thickBot="1" x14ac:dyDescent="0.3">
      <c r="C494" s="315" t="s">
        <v>29</v>
      </c>
      <c r="D494" s="315"/>
      <c r="E494" s="315"/>
      <c r="F494" s="117">
        <f>SUM(F492:F493)</f>
        <v>211170.19</v>
      </c>
    </row>
    <row r="495" spans="3:6" ht="16.5" thickTop="1" x14ac:dyDescent="0.25">
      <c r="C495" s="82"/>
      <c r="D495" s="82"/>
      <c r="E495" s="82"/>
      <c r="F495" s="83"/>
    </row>
    <row r="496" spans="3:6" ht="15.75" x14ac:dyDescent="0.25">
      <c r="C496" s="82"/>
      <c r="D496" s="82"/>
      <c r="E496" s="82"/>
      <c r="F496" s="83"/>
    </row>
    <row r="497" spans="3:7" ht="16.5" thickBot="1" x14ac:dyDescent="0.3">
      <c r="C497" s="299" t="s">
        <v>59</v>
      </c>
      <c r="D497" s="299"/>
      <c r="E497" s="299"/>
      <c r="F497" s="299"/>
    </row>
    <row r="498" spans="3:7" ht="16.5" thickBot="1" x14ac:dyDescent="0.3">
      <c r="C498" s="127" t="s">
        <v>61</v>
      </c>
      <c r="D498" s="128" t="s">
        <v>2</v>
      </c>
      <c r="E498" s="128" t="s">
        <v>60</v>
      </c>
      <c r="F498" s="129" t="s">
        <v>8</v>
      </c>
      <c r="G498" s="130" t="s">
        <v>9</v>
      </c>
    </row>
    <row r="499" spans="3:7" x14ac:dyDescent="0.25">
      <c r="C499" s="90">
        <v>266723</v>
      </c>
      <c r="D499" s="164">
        <v>45515</v>
      </c>
      <c r="E499" s="198" t="s">
        <v>301</v>
      </c>
      <c r="F499" s="198" t="s">
        <v>302</v>
      </c>
      <c r="G499" s="199">
        <v>2150.54</v>
      </c>
    </row>
    <row r="500" spans="3:7" x14ac:dyDescent="0.25">
      <c r="C500" s="99">
        <v>266894</v>
      </c>
      <c r="D500" s="164">
        <v>45769</v>
      </c>
      <c r="E500" s="198" t="s">
        <v>303</v>
      </c>
      <c r="F500" s="198" t="s">
        <v>304</v>
      </c>
      <c r="G500" s="199">
        <v>50000</v>
      </c>
    </row>
    <row r="501" spans="3:7" x14ac:dyDescent="0.25">
      <c r="C501" s="99">
        <v>266928</v>
      </c>
      <c r="D501" s="164">
        <v>45772</v>
      </c>
      <c r="E501" s="198" t="s">
        <v>305</v>
      </c>
      <c r="F501" s="198" t="s">
        <v>302</v>
      </c>
      <c r="G501" s="199">
        <v>322211.5</v>
      </c>
    </row>
    <row r="502" spans="3:7" x14ac:dyDescent="0.25">
      <c r="C502" s="99">
        <v>266935</v>
      </c>
      <c r="D502" s="164">
        <v>45772</v>
      </c>
      <c r="E502" s="198" t="s">
        <v>306</v>
      </c>
      <c r="F502" s="198" t="s">
        <v>307</v>
      </c>
      <c r="G502" s="199">
        <v>50000</v>
      </c>
    </row>
    <row r="503" spans="3:7" x14ac:dyDescent="0.25">
      <c r="C503" s="99">
        <v>266941</v>
      </c>
      <c r="D503" s="164">
        <v>45778</v>
      </c>
      <c r="E503" s="198" t="s">
        <v>308</v>
      </c>
      <c r="F503" s="198" t="s">
        <v>302</v>
      </c>
      <c r="G503" s="199">
        <v>151034.42000000001</v>
      </c>
    </row>
    <row r="504" spans="3:7" x14ac:dyDescent="0.25">
      <c r="C504" s="90">
        <v>266969</v>
      </c>
      <c r="D504" s="200">
        <v>45797</v>
      </c>
      <c r="E504" s="201" t="s">
        <v>309</v>
      </c>
      <c r="F504" s="201" t="s">
        <v>302</v>
      </c>
      <c r="G504" s="199">
        <v>122538.32</v>
      </c>
    </row>
    <row r="505" spans="3:7" ht="16.5" thickBot="1" x14ac:dyDescent="0.3">
      <c r="C505" s="315" t="s">
        <v>29</v>
      </c>
      <c r="D505" s="315"/>
      <c r="E505" s="315"/>
      <c r="F505" s="315"/>
      <c r="G505" s="118">
        <f>SUM(G499:G504)</f>
        <v>697934.78</v>
      </c>
    </row>
    <row r="506" spans="3:7" ht="16.5" thickTop="1" x14ac:dyDescent="0.25">
      <c r="C506" s="82"/>
      <c r="D506" s="82"/>
      <c r="E506" s="82"/>
      <c r="F506" s="83"/>
    </row>
    <row r="507" spans="3:7" ht="15.75" x14ac:dyDescent="0.25">
      <c r="C507" s="82"/>
      <c r="D507" s="82"/>
      <c r="E507" s="82"/>
      <c r="F507" s="83"/>
    </row>
    <row r="508" spans="3:7" ht="15.75" x14ac:dyDescent="0.25">
      <c r="C508" s="299" t="s">
        <v>27</v>
      </c>
      <c r="D508" s="299"/>
      <c r="E508" s="299"/>
      <c r="F508" s="299"/>
    </row>
    <row r="509" spans="3:7" x14ac:dyDescent="0.25">
      <c r="C509" s="323" t="s">
        <v>28</v>
      </c>
      <c r="D509" s="323"/>
      <c r="E509" s="323"/>
      <c r="F509" s="323"/>
    </row>
    <row r="510" spans="3:7" x14ac:dyDescent="0.25">
      <c r="C510" s="323" t="s">
        <v>25</v>
      </c>
      <c r="D510" s="323"/>
      <c r="E510" s="323"/>
      <c r="F510" s="323"/>
    </row>
    <row r="511" spans="3:7" x14ac:dyDescent="0.25">
      <c r="C511" s="324" t="s">
        <v>312</v>
      </c>
      <c r="D511" s="324"/>
      <c r="E511" s="324"/>
      <c r="F511" s="324"/>
    </row>
    <row r="512" spans="3:7" x14ac:dyDescent="0.25">
      <c r="C512" s="84"/>
      <c r="D512" s="84"/>
      <c r="E512" s="84"/>
      <c r="F512" s="84"/>
    </row>
    <row r="513" spans="3:7" x14ac:dyDescent="0.25">
      <c r="C513" s="85" t="s">
        <v>2</v>
      </c>
      <c r="D513" s="85" t="s">
        <v>1</v>
      </c>
      <c r="E513" s="85" t="s">
        <v>48</v>
      </c>
      <c r="F513" s="85" t="s">
        <v>49</v>
      </c>
    </row>
    <row r="514" spans="3:7" ht="17.25" x14ac:dyDescent="0.3">
      <c r="C514" s="101">
        <v>45804</v>
      </c>
      <c r="D514" s="202" t="s">
        <v>310</v>
      </c>
      <c r="E514" s="203" t="s">
        <v>311</v>
      </c>
      <c r="F514" s="74">
        <v>1837039.23</v>
      </c>
    </row>
    <row r="515" spans="3:7" ht="15.75" thickBot="1" x14ac:dyDescent="0.3">
      <c r="C515" s="325" t="s">
        <v>14</v>
      </c>
      <c r="D515" s="325"/>
      <c r="E515" s="325"/>
      <c r="F515" s="224">
        <f>SUM(F514:F514)</f>
        <v>1837039.23</v>
      </c>
    </row>
    <row r="516" spans="3:7" ht="16.5" thickTop="1" x14ac:dyDescent="0.25">
      <c r="C516" s="82"/>
      <c r="D516" s="82"/>
      <c r="E516" s="82"/>
      <c r="F516" s="83"/>
    </row>
    <row r="517" spans="3:7" ht="15.75" x14ac:dyDescent="0.25">
      <c r="C517" s="82"/>
      <c r="D517" s="82"/>
      <c r="E517" s="82"/>
      <c r="F517" s="83"/>
    </row>
    <row r="518" spans="3:7" ht="16.5" thickBot="1" x14ac:dyDescent="0.3">
      <c r="C518" s="82"/>
      <c r="D518" s="82"/>
      <c r="E518" s="82"/>
      <c r="F518" s="83"/>
    </row>
    <row r="519" spans="3:7" ht="16.5" thickBot="1" x14ac:dyDescent="0.3">
      <c r="C519" s="319" t="s">
        <v>34</v>
      </c>
      <c r="D519" s="320"/>
      <c r="E519" s="320"/>
      <c r="F519" s="321">
        <f>F400+F421+F487+F494+G505+F515</f>
        <v>114045457.98</v>
      </c>
      <c r="G519" s="322"/>
    </row>
    <row r="534" spans="1:6" ht="18.75" x14ac:dyDescent="0.3">
      <c r="A534" s="230" t="s">
        <v>359</v>
      </c>
      <c r="B534" s="230" t="s">
        <v>360</v>
      </c>
      <c r="C534" s="230" t="s">
        <v>361</v>
      </c>
      <c r="D534" s="230" t="s">
        <v>362</v>
      </c>
      <c r="E534" s="230" t="s">
        <v>363</v>
      </c>
      <c r="F534" s="230" t="s">
        <v>364</v>
      </c>
    </row>
    <row r="535" spans="1:6" x14ac:dyDescent="0.25">
      <c r="A535" s="232" t="str">
        <f>[1]Hoja1!H21</f>
        <v>266936</v>
      </c>
      <c r="B535" s="232" t="str">
        <f>[1]Hoja1!M21</f>
        <v>5/1/2025</v>
      </c>
      <c r="C535" s="232" t="str">
        <f>[1]Hoja1!R21</f>
        <v>*** ANULADO ***</v>
      </c>
      <c r="D535" s="232" t="str">
        <f>[1]Hoja1!X21</f>
        <v>REPOSICION DE CAJA CHICA</v>
      </c>
      <c r="E535" s="232" t="s">
        <v>365</v>
      </c>
      <c r="F535" s="232">
        <f>[1]Hoja1!AG21</f>
        <v>0</v>
      </c>
    </row>
    <row r="536" spans="1:6" x14ac:dyDescent="0.25">
      <c r="A536" s="232" t="str">
        <f>[1]Hoja1!H22</f>
        <v>266937</v>
      </c>
      <c r="B536" s="232" t="str">
        <f>[1]Hoja1!M22</f>
        <v>5/1/2025</v>
      </c>
      <c r="C536" s="232" t="str">
        <f>[1]Hoja1!R22</f>
        <v>JUSTINE HALINA BATISTA CAYETANO</v>
      </c>
      <c r="D536" s="232" t="str">
        <f>[1]Hoja1!X22</f>
        <v>REPOSICION DE CAJA CHICA</v>
      </c>
      <c r="E536" s="232" t="s">
        <v>365</v>
      </c>
      <c r="F536" s="232">
        <f>[1]Hoja1!AG22</f>
        <v>12628.81</v>
      </c>
    </row>
    <row r="537" spans="1:6" x14ac:dyDescent="0.25">
      <c r="A537" s="232" t="str">
        <f>[1]Hoja1!H23</f>
        <v>266938</v>
      </c>
      <c r="B537" s="232" t="str">
        <f>[1]Hoja1!M23</f>
        <v>5/1/2025</v>
      </c>
      <c r="C537" s="232" t="str">
        <f>[1]Hoja1!R23</f>
        <v>MARIA MARTINA ORTEGA YNFANTE</v>
      </c>
      <c r="D537" s="232" t="str">
        <f>[1]Hoja1!X23</f>
        <v>REPOSICION DE CAJA CHICA</v>
      </c>
      <c r="E537" s="232" t="s">
        <v>365</v>
      </c>
      <c r="F537" s="232">
        <f>[1]Hoja1!AG23</f>
        <v>9575</v>
      </c>
    </row>
    <row r="538" spans="1:6" x14ac:dyDescent="0.25">
      <c r="A538" s="232" t="str">
        <f>[1]Hoja1!H24</f>
        <v>266939</v>
      </c>
      <c r="B538" s="232" t="str">
        <f>[1]Hoja1!M24</f>
        <v>5/1/2025</v>
      </c>
      <c r="C538" s="232" t="str">
        <f>[1]Hoja1!R24</f>
        <v>JOSE ADOLFO OVIEDO RODRIGUEZ</v>
      </c>
      <c r="D538" s="232" t="str">
        <f>[1]Hoja1!X24</f>
        <v>PRESTACIONES LABORALES</v>
      </c>
      <c r="E538" s="232" t="s">
        <v>365</v>
      </c>
      <c r="F538" s="232">
        <f>[1]Hoja1!AG24</f>
        <v>342354.18</v>
      </c>
    </row>
    <row r="539" spans="1:6" x14ac:dyDescent="0.25">
      <c r="A539" s="232" t="str">
        <f>[1]Hoja1!H25</f>
        <v>266940</v>
      </c>
      <c r="B539" s="232" t="str">
        <f>[1]Hoja1!M25</f>
        <v>5/1/2025</v>
      </c>
      <c r="C539" s="232" t="str">
        <f>[1]Hoja1!R25</f>
        <v>WILKIN PICHARDO CAMPUSANO</v>
      </c>
      <c r="D539" s="232" t="str">
        <f>[1]Hoja1!X25</f>
        <v>PRESTACIONES LABORALES</v>
      </c>
      <c r="E539" s="232" t="s">
        <v>365</v>
      </c>
      <c r="F539" s="232">
        <f>[1]Hoja1!AG25</f>
        <v>142647.57999999999</v>
      </c>
    </row>
    <row r="540" spans="1:6" x14ac:dyDescent="0.25">
      <c r="A540" s="232" t="str">
        <f>[1]Hoja1!H26</f>
        <v>266941</v>
      </c>
      <c r="B540" s="232" t="str">
        <f>[1]Hoja1!M26</f>
        <v>5/1/2025</v>
      </c>
      <c r="C540" s="232" t="str">
        <f>[1]Hoja1!R26</f>
        <v>LUIS RAMCES VARGAS GIL</v>
      </c>
      <c r="D540" s="232" t="str">
        <f>[1]Hoja1!X26</f>
        <v>PRESTACIONES LABORALES</v>
      </c>
      <c r="E540" s="232" t="s">
        <v>365</v>
      </c>
      <c r="F540" s="232">
        <f>[1]Hoja1!AG26</f>
        <v>151034.42000000001</v>
      </c>
    </row>
    <row r="541" spans="1:6" x14ac:dyDescent="0.25">
      <c r="A541" s="232" t="str">
        <f>[1]Hoja1!H27</f>
        <v>266942</v>
      </c>
      <c r="B541" s="232" t="str">
        <f>[1]Hoja1!M27</f>
        <v>5/1/2025</v>
      </c>
      <c r="C541" s="232" t="str">
        <f>[1]Hoja1!R27</f>
        <v>YDALIA DEL CARMEN LEONARDO DIAZ</v>
      </c>
      <c r="D541" s="232" t="str">
        <f>[1]Hoja1!X27</f>
        <v>PRESTACIONES LABORALES</v>
      </c>
      <c r="E541" s="232" t="s">
        <v>365</v>
      </c>
      <c r="F541" s="232">
        <f>[1]Hoja1!AG27</f>
        <v>275883</v>
      </c>
    </row>
    <row r="542" spans="1:6" x14ac:dyDescent="0.25">
      <c r="A542" s="232" t="str">
        <f>[1]Hoja1!H28</f>
        <v>266943</v>
      </c>
      <c r="B542" s="232" t="str">
        <f>[1]Hoja1!M28</f>
        <v>5/1/2025</v>
      </c>
      <c r="C542" s="232" t="str">
        <f>[1]Hoja1!R28</f>
        <v>MANUEL FELIZ GARCIA</v>
      </c>
      <c r="D542" s="232" t="str">
        <f>[1]Hoja1!X28</f>
        <v>PRESTACIONES LABORALES</v>
      </c>
      <c r="E542" s="232" t="s">
        <v>365</v>
      </c>
      <c r="F542" s="232">
        <f>[1]Hoja1!AG28</f>
        <v>125862.01</v>
      </c>
    </row>
    <row r="543" spans="1:6" x14ac:dyDescent="0.25">
      <c r="A543" s="232" t="str">
        <f>[1]Hoja1!H29</f>
        <v>266944</v>
      </c>
      <c r="B543" s="232" t="str">
        <f>[1]Hoja1!M29</f>
        <v>5/1/2025</v>
      </c>
      <c r="C543" s="232" t="str">
        <f>[1]Hoja1!R29</f>
        <v>SHEILIN ARLINE GARCIA VALDEZ</v>
      </c>
      <c r="D543" s="232" t="str">
        <f>[1]Hoja1!X29</f>
        <v>PRESTACIONES LABORALES</v>
      </c>
      <c r="E543" s="232" t="s">
        <v>365</v>
      </c>
      <c r="F543" s="232">
        <f>[1]Hoja1!AG29</f>
        <v>109082.39</v>
      </c>
    </row>
    <row r="544" spans="1:6" x14ac:dyDescent="0.25">
      <c r="A544" s="232" t="str">
        <f>[1]Hoja1!H30</f>
        <v>266945</v>
      </c>
      <c r="B544" s="232" t="str">
        <f>[1]Hoja1!M30</f>
        <v>5/1/2025</v>
      </c>
      <c r="C544" s="232" t="str">
        <f>[1]Hoja1!R30</f>
        <v>IVELISSE MABEL POLANCO HOLGUIN DE JIMENEZ</v>
      </c>
      <c r="D544" s="232" t="str">
        <f>[1]Hoja1!X30</f>
        <v>PRESTACIONES LABORALES</v>
      </c>
      <c r="E544" s="232" t="s">
        <v>365</v>
      </c>
      <c r="F544" s="232">
        <f>[1]Hoja1!AG30</f>
        <v>96900.97</v>
      </c>
    </row>
    <row r="545" spans="1:6" x14ac:dyDescent="0.25">
      <c r="A545" s="232" t="str">
        <f>[1]Hoja1!H31</f>
        <v>266946</v>
      </c>
      <c r="B545" s="232" t="str">
        <f>[1]Hoja1!M31</f>
        <v>5/1/2025</v>
      </c>
      <c r="C545" s="232" t="str">
        <f>[1]Hoja1!R31</f>
        <v>JULIO CESAR ESPINAL</v>
      </c>
      <c r="D545" s="232" t="str">
        <f>[1]Hoja1!X31</f>
        <v>PRESTACIONES LABORALES</v>
      </c>
      <c r="E545" s="232" t="s">
        <v>365</v>
      </c>
      <c r="F545" s="232">
        <f>[1]Hoja1!AG31</f>
        <v>99011.04</v>
      </c>
    </row>
    <row r="546" spans="1:6" x14ac:dyDescent="0.25">
      <c r="A546" s="232" t="str">
        <f>[1]Hoja1!H32</f>
        <v>266947</v>
      </c>
      <c r="B546" s="232" t="str">
        <f>[1]Hoja1!M32</f>
        <v>5/1/2025</v>
      </c>
      <c r="C546" s="232" t="str">
        <f>[1]Hoja1!R32</f>
        <v>LUIS XAVIER CHALAS MERCEDES</v>
      </c>
      <c r="D546" s="232" t="str">
        <f>[1]Hoja1!X32</f>
        <v>PRESTACIONES LABORALES</v>
      </c>
      <c r="E546" s="232" t="s">
        <v>365</v>
      </c>
      <c r="F546" s="232">
        <f>[1]Hoja1!AG32</f>
        <v>61669.120000000003</v>
      </c>
    </row>
    <row r="547" spans="1:6" x14ac:dyDescent="0.25">
      <c r="A547" s="232" t="str">
        <f>[1]Hoja1!H33</f>
        <v>266948</v>
      </c>
      <c r="B547" s="232" t="str">
        <f>[1]Hoja1!M33</f>
        <v>5/1/2025</v>
      </c>
      <c r="C547" s="232" t="str">
        <f>[1]Hoja1!R33</f>
        <v>RAFAEL NOVA DOLORES</v>
      </c>
      <c r="D547" s="232" t="str">
        <f>[1]Hoja1!X33</f>
        <v>PRESTACIONES LABORALES</v>
      </c>
      <c r="E547" s="232" t="s">
        <v>365</v>
      </c>
      <c r="F547" s="232">
        <f>[1]Hoja1!AG33</f>
        <v>15400.46</v>
      </c>
    </row>
    <row r="548" spans="1:6" x14ac:dyDescent="0.25">
      <c r="A548" s="232" t="str">
        <f>[1]Hoja1!H34</f>
        <v>266949</v>
      </c>
      <c r="B548" s="232" t="str">
        <f>[1]Hoja1!M34</f>
        <v>5/1/2025</v>
      </c>
      <c r="C548" s="232" t="str">
        <f>[1]Hoja1!R34</f>
        <v>COMISION DE CARNAVAL DE NIGUA</v>
      </c>
      <c r="D548" s="232" t="str">
        <f>[1]Hoja1!X34</f>
        <v>DONACIONES</v>
      </c>
      <c r="E548" s="232" t="s">
        <v>365</v>
      </c>
      <c r="F548" s="232">
        <f>[1]Hoja1!AG34</f>
        <v>60000</v>
      </c>
    </row>
    <row r="549" spans="1:6" x14ac:dyDescent="0.25">
      <c r="A549" s="232" t="str">
        <f>[1]Hoja1!H35</f>
        <v>266950</v>
      </c>
      <c r="B549" s="232" t="str">
        <f>[1]Hoja1!M35</f>
        <v>5/1/2025</v>
      </c>
      <c r="C549" s="232" t="str">
        <f>[1]Hoja1!R35</f>
        <v>CAROLAY CARABALLO AMPARO</v>
      </c>
      <c r="D549" s="232" t="str">
        <f>[1]Hoja1!X35</f>
        <v>REPOSICION DE CAJA CHICA</v>
      </c>
      <c r="E549" s="232" t="s">
        <v>365</v>
      </c>
      <c r="F549" s="232">
        <f>[1]Hoja1!AG35</f>
        <v>156861.96</v>
      </c>
    </row>
    <row r="550" spans="1:6" x14ac:dyDescent="0.25">
      <c r="A550" s="232" t="str">
        <f>[1]Hoja1!H36</f>
        <v>266951</v>
      </c>
      <c r="B550" s="232" t="str">
        <f>[1]Hoja1!M36</f>
        <v>5/8/2025</v>
      </c>
      <c r="C550" s="232" t="str">
        <f>[1]Hoja1!R36</f>
        <v>MAYRA CAIRO LEBRON</v>
      </c>
      <c r="D550" s="232" t="str">
        <f>[1]Hoja1!X36</f>
        <v>REPOSICION DE CAJA CHICA</v>
      </c>
      <c r="E550" s="232" t="s">
        <v>365</v>
      </c>
      <c r="F550" s="232">
        <f>[1]Hoja1!AG36</f>
        <v>121498.99</v>
      </c>
    </row>
    <row r="551" spans="1:6" x14ac:dyDescent="0.25">
      <c r="A551" s="232" t="str">
        <f>[1]Hoja1!H37</f>
        <v>266952</v>
      </c>
      <c r="B551" s="232" t="str">
        <f>[1]Hoja1!M37</f>
        <v>5/8/2025</v>
      </c>
      <c r="C551" s="232" t="str">
        <f>[1]Hoja1!R37</f>
        <v>ROMANITA MEDINA BERNAL</v>
      </c>
      <c r="D551" s="232" t="str">
        <f>[1]Hoja1!X37</f>
        <v>REPOSICION DE CAJA CHICA</v>
      </c>
      <c r="E551" s="232" t="s">
        <v>365</v>
      </c>
      <c r="F551" s="232">
        <f>[1]Hoja1!AG37</f>
        <v>15220.04</v>
      </c>
    </row>
    <row r="552" spans="1:6" x14ac:dyDescent="0.25">
      <c r="A552" s="232" t="str">
        <f>[1]Hoja1!H38</f>
        <v>266953</v>
      </c>
      <c r="B552" s="232" t="str">
        <f>[1]Hoja1!M38</f>
        <v>5/8/2025</v>
      </c>
      <c r="C552" s="232" t="str">
        <f>[1]Hoja1!R38</f>
        <v>SIND. NAC. TRABAJADORES Y EMPLEADOS DE APORDOM</v>
      </c>
      <c r="D552" s="232" t="str">
        <f>[1]Hoja1!X38</f>
        <v>PAGO RETENCION A EMPLEADOS</v>
      </c>
      <c r="E552" s="232" t="s">
        <v>365</v>
      </c>
      <c r="F552" s="232">
        <f>[1]Hoja1!AG38</f>
        <v>13900</v>
      </c>
    </row>
    <row r="553" spans="1:6" x14ac:dyDescent="0.25">
      <c r="A553" s="232" t="str">
        <f>[1]Hoja1!H39</f>
        <v>266954</v>
      </c>
      <c r="B553" s="232" t="str">
        <f>[1]Hoja1!M39</f>
        <v>5/8/2025</v>
      </c>
      <c r="C553" s="232" t="str">
        <f>[1]Hoja1!R39</f>
        <v>INSTITUTO DE AUXILIOS Y VIVIENDA (INAVI)</v>
      </c>
      <c r="D553" s="232" t="str">
        <f>[1]Hoja1!X39</f>
        <v>PAGO RETENCION A EMPLEADOS</v>
      </c>
      <c r="E553" s="232" t="s">
        <v>365</v>
      </c>
      <c r="F553" s="232">
        <f>[1]Hoja1!AG39</f>
        <v>50825</v>
      </c>
    </row>
    <row r="554" spans="1:6" x14ac:dyDescent="0.25">
      <c r="A554" s="232" t="str">
        <f>[1]Hoja1!H40</f>
        <v>266955</v>
      </c>
      <c r="B554" s="232" t="str">
        <f>[1]Hoja1!M40</f>
        <v>5/8/2025</v>
      </c>
      <c r="C554" s="232" t="str">
        <f>[1]Hoja1!R40</f>
        <v>ANYARLENE BERGES PEÑA</v>
      </c>
      <c r="D554" s="232" t="str">
        <f>[1]Hoja1!X40</f>
        <v>DIETA CONSEJO ADM.</v>
      </c>
      <c r="E554" s="232" t="s">
        <v>365</v>
      </c>
      <c r="F554" s="232">
        <f>[1]Hoja1!AG40</f>
        <v>15000</v>
      </c>
    </row>
    <row r="555" spans="1:6" x14ac:dyDescent="0.25">
      <c r="A555" s="232" t="str">
        <f>[1]Hoja1!H41</f>
        <v>266956</v>
      </c>
      <c r="B555" s="232" t="str">
        <f>[1]Hoja1!M41</f>
        <v>5/8/2025</v>
      </c>
      <c r="C555" s="232" t="str">
        <f>[1]Hoja1!R41</f>
        <v>HORIS BELTRE CASTILLO</v>
      </c>
      <c r="D555" s="232" t="str">
        <f>[1]Hoja1!X41</f>
        <v>PAGO INCENTIVO</v>
      </c>
      <c r="E555" s="232" t="s">
        <v>365</v>
      </c>
      <c r="F555" s="232">
        <f>[1]Hoja1!AG41</f>
        <v>30000</v>
      </c>
    </row>
    <row r="556" spans="1:6" x14ac:dyDescent="0.25">
      <c r="A556" s="232" t="str">
        <f>[1]Hoja1!H42</f>
        <v>266957</v>
      </c>
      <c r="B556" s="232" t="str">
        <f>[1]Hoja1!M42</f>
        <v>5/8/2025</v>
      </c>
      <c r="C556" s="232" t="str">
        <f>[1]Hoja1!R42</f>
        <v>ARIMY EVENTS SRL</v>
      </c>
      <c r="D556" s="232" t="str">
        <f>[1]Hoja1!X42</f>
        <v>DONACIONES</v>
      </c>
      <c r="E556" s="232" t="s">
        <v>365</v>
      </c>
      <c r="F556" s="232">
        <f>[1]Hoja1!AG42</f>
        <v>50000</v>
      </c>
    </row>
    <row r="557" spans="1:6" x14ac:dyDescent="0.25">
      <c r="A557" s="232" t="str">
        <f>[1]Hoja1!H43</f>
        <v>266958</v>
      </c>
      <c r="B557" s="232" t="str">
        <f>[1]Hoja1!M43</f>
        <v>5/8/2025</v>
      </c>
      <c r="C557" s="232" t="str">
        <f>[1]Hoja1!R43</f>
        <v>YEISON ALBERTO MATOS DURAN</v>
      </c>
      <c r="D557" s="232" t="str">
        <f>[1]Hoja1!X43</f>
        <v>PRESTACIONES LABORALES</v>
      </c>
      <c r="E557" s="232" t="s">
        <v>365</v>
      </c>
      <c r="F557" s="232">
        <f>[1]Hoja1!AG43</f>
        <v>114321.94</v>
      </c>
    </row>
    <row r="558" spans="1:6" x14ac:dyDescent="0.25">
      <c r="A558" s="232" t="str">
        <f>[1]Hoja1!H44</f>
        <v>266959</v>
      </c>
      <c r="B558" s="232" t="str">
        <f>[1]Hoja1!M44</f>
        <v>5/8/2025</v>
      </c>
      <c r="C558" s="232" t="str">
        <f>[1]Hoja1!R44</f>
        <v>CARLOS ALEJANDRO GOMEZ ROSARIO</v>
      </c>
      <c r="D558" s="232" t="str">
        <f>[1]Hoja1!X44</f>
        <v>PRESTACIONES LABORALES</v>
      </c>
      <c r="E558" s="232" t="s">
        <v>365</v>
      </c>
      <c r="F558" s="232">
        <f>[1]Hoja1!AG44</f>
        <v>84311.79</v>
      </c>
    </row>
    <row r="559" spans="1:6" x14ac:dyDescent="0.25">
      <c r="A559" s="232" t="str">
        <f>[1]Hoja1!H45</f>
        <v>266960</v>
      </c>
      <c r="B559" s="232" t="str">
        <f>[1]Hoja1!M45</f>
        <v>5/8/2025</v>
      </c>
      <c r="C559" s="232" t="str">
        <f>[1]Hoja1!R45</f>
        <v>JIMMI CLAUDIO DE JESUS GARCIA RODRIGUEZ</v>
      </c>
      <c r="D559" s="232" t="str">
        <f>[1]Hoja1!X45</f>
        <v>PRESTACIONES LABORALES</v>
      </c>
      <c r="E559" s="232" t="s">
        <v>365</v>
      </c>
      <c r="F559" s="232">
        <f>[1]Hoja1!AG45</f>
        <v>197200.66</v>
      </c>
    </row>
    <row r="560" spans="1:6" x14ac:dyDescent="0.25">
      <c r="A560" s="232" t="str">
        <f>[1]Hoja1!H46</f>
        <v>266961</v>
      </c>
      <c r="B560" s="232" t="str">
        <f>[1]Hoja1!M46</f>
        <v>5/8/2025</v>
      </c>
      <c r="C560" s="232" t="str">
        <f>[1]Hoja1!R46</f>
        <v>PABLO LISANDER CHALAS MERCEDES</v>
      </c>
      <c r="D560" s="232" t="str">
        <f>[1]Hoja1!X46</f>
        <v>PRESTACIONES LABORALES</v>
      </c>
      <c r="E560" s="232" t="s">
        <v>365</v>
      </c>
      <c r="F560" s="232">
        <f>[1]Hoja1!AG46</f>
        <v>61669.120000000003</v>
      </c>
    </row>
    <row r="561" spans="1:6" x14ac:dyDescent="0.25">
      <c r="A561" s="232" t="str">
        <f>[1]Hoja1!H47</f>
        <v>266962</v>
      </c>
      <c r="B561" s="232" t="str">
        <f>[1]Hoja1!M47</f>
        <v>5/20/2025</v>
      </c>
      <c r="C561" s="232" t="str">
        <f>[1]Hoja1!R47</f>
        <v>MELVIN RAFAEL DE JESUS PUJOLS</v>
      </c>
      <c r="D561" s="232" t="str">
        <f>[1]Hoja1!X47</f>
        <v>PRESTACIONES LABORALES</v>
      </c>
      <c r="E561" s="232" t="s">
        <v>365</v>
      </c>
      <c r="F561" s="232">
        <f>[1]Hoja1!AG47</f>
        <v>874680.03</v>
      </c>
    </row>
    <row r="562" spans="1:6" x14ac:dyDescent="0.25">
      <c r="A562" s="232" t="str">
        <f>[1]Hoja1!H48</f>
        <v>266963</v>
      </c>
      <c r="B562" s="232" t="str">
        <f>[1]Hoja1!M48</f>
        <v>5/20/2025</v>
      </c>
      <c r="C562" s="232" t="str">
        <f>[1]Hoja1!R48</f>
        <v>ROSAURY ALCANTARA ROSARIO</v>
      </c>
      <c r="D562" s="232" t="str">
        <f>[1]Hoja1!X48</f>
        <v>PRESTACIONES LABORALES</v>
      </c>
      <c r="E562" s="232" t="s">
        <v>365</v>
      </c>
      <c r="F562" s="232">
        <f>[1]Hoja1!AG48</f>
        <v>4408.6000000000004</v>
      </c>
    </row>
    <row r="563" spans="1:6" x14ac:dyDescent="0.25">
      <c r="A563" s="232" t="str">
        <f>[1]Hoja1!H49</f>
        <v>266964</v>
      </c>
      <c r="B563" s="232" t="str">
        <f>[1]Hoja1!M49</f>
        <v>5/20/2025</v>
      </c>
      <c r="C563" s="232" t="str">
        <f>[1]Hoja1!R49</f>
        <v>RUBEN DARIO DE LOS SANTOS AMADOR</v>
      </c>
      <c r="D563" s="232" t="str">
        <f>[1]Hoja1!X49</f>
        <v>PRESTACIONES LABORALES</v>
      </c>
      <c r="E563" s="232" t="s">
        <v>365</v>
      </c>
      <c r="F563" s="232">
        <f>[1]Hoja1!AG49</f>
        <v>71067.94</v>
      </c>
    </row>
    <row r="564" spans="1:6" x14ac:dyDescent="0.25">
      <c r="A564" s="232" t="str">
        <f>[1]Hoja1!H50</f>
        <v>266965</v>
      </c>
      <c r="B564" s="232" t="str">
        <f>[1]Hoja1!M50</f>
        <v>5/20/2025</v>
      </c>
      <c r="C564" s="232" t="str">
        <f>[1]Hoja1!R50</f>
        <v>HELEN NICOLE MORALES SANCHEZ</v>
      </c>
      <c r="D564" s="232" t="str">
        <f>[1]Hoja1!X50</f>
        <v>PRESTACIONES LABORALES</v>
      </c>
      <c r="E564" s="232" t="s">
        <v>365</v>
      </c>
      <c r="F564" s="232">
        <f>[1]Hoja1!AG50</f>
        <v>8785.67</v>
      </c>
    </row>
    <row r="565" spans="1:6" x14ac:dyDescent="0.25">
      <c r="A565" s="232" t="str">
        <f>[1]Hoja1!H51</f>
        <v>266966</v>
      </c>
      <c r="B565" s="232" t="str">
        <f>[1]Hoja1!M51</f>
        <v>5/20/2025</v>
      </c>
      <c r="C565" s="232" t="str">
        <f>[1]Hoja1!R51</f>
        <v>MICHEL ARBELT DIAZ MARTINEZ</v>
      </c>
      <c r="D565" s="232" t="str">
        <f>[1]Hoja1!X51</f>
        <v>PRESTACIONES LABORALES</v>
      </c>
      <c r="E565" s="232" t="s">
        <v>365</v>
      </c>
      <c r="F565" s="232">
        <f>[1]Hoja1!AG51</f>
        <v>377749.76000000001</v>
      </c>
    </row>
    <row r="566" spans="1:6" x14ac:dyDescent="0.25">
      <c r="A566" s="232" t="str">
        <f>[1]Hoja1!H52</f>
        <v>266967</v>
      </c>
      <c r="B566" s="232" t="str">
        <f>[1]Hoja1!M52</f>
        <v>5/20/2025</v>
      </c>
      <c r="C566" s="232" t="str">
        <f>[1]Hoja1!R52</f>
        <v>ANTHONY ARIEL MARMOLEJOS NUÑEZ</v>
      </c>
      <c r="D566" s="232" t="str">
        <f>[1]Hoja1!X52</f>
        <v>PRESTACIONES LABORALES</v>
      </c>
      <c r="E566" s="232" t="s">
        <v>365</v>
      </c>
      <c r="F566" s="232">
        <f>[1]Hoja1!AG52</f>
        <v>57655.79</v>
      </c>
    </row>
    <row r="567" spans="1:6" x14ac:dyDescent="0.25">
      <c r="A567" s="232" t="str">
        <f>[1]Hoja1!H53</f>
        <v>266968</v>
      </c>
      <c r="B567" s="232" t="str">
        <f>[1]Hoja1!M53</f>
        <v>5/20/2025</v>
      </c>
      <c r="C567" s="232" t="str">
        <f>[1]Hoja1!R53</f>
        <v>GERONIMO MINAYA GARCIA</v>
      </c>
      <c r="D567" s="232" t="str">
        <f>[1]Hoja1!X53</f>
        <v>PRESTACIONES LABORALES</v>
      </c>
      <c r="E567" s="232" t="s">
        <v>365</v>
      </c>
      <c r="F567" s="232">
        <f>[1]Hoja1!AG53</f>
        <v>40684.19</v>
      </c>
    </row>
    <row r="568" spans="1:6" x14ac:dyDescent="0.25">
      <c r="A568" s="232" t="str">
        <f>[1]Hoja1!H54</f>
        <v>266969</v>
      </c>
      <c r="B568" s="232" t="str">
        <f>[1]Hoja1!M54</f>
        <v>5/20/2025</v>
      </c>
      <c r="C568" s="232" t="str">
        <f>[1]Hoja1!R54</f>
        <v>JUAN GONZALEZ BATISTA</v>
      </c>
      <c r="D568" s="232" t="str">
        <f>[1]Hoja1!X54</f>
        <v>PRESTACIONES LABORALES</v>
      </c>
      <c r="E568" s="232" t="s">
        <v>365</v>
      </c>
      <c r="F568" s="232">
        <f>[1]Hoja1!AG54</f>
        <v>122538.32</v>
      </c>
    </row>
    <row r="569" spans="1:6" x14ac:dyDescent="0.25">
      <c r="A569" s="232" t="str">
        <f>[1]Hoja1!H55</f>
        <v>266970</v>
      </c>
      <c r="B569" s="232" t="str">
        <f>[1]Hoja1!M55</f>
        <v>5/20/2025</v>
      </c>
      <c r="C569" s="232" t="str">
        <f>[1]Hoja1!R55</f>
        <v>JUAN ANTONIO JAQUEZ UCETA</v>
      </c>
      <c r="D569" s="232" t="str">
        <f>[1]Hoja1!X55</f>
        <v>PRESTACIONES LABORALES</v>
      </c>
      <c r="E569" s="232" t="s">
        <v>365</v>
      </c>
      <c r="F569" s="232">
        <f>[1]Hoja1!AG55</f>
        <v>540796.32999999996</v>
      </c>
    </row>
    <row r="570" spans="1:6" x14ac:dyDescent="0.25">
      <c r="A570" s="232" t="str">
        <f>[1]Hoja1!H56</f>
        <v>266971</v>
      </c>
      <c r="B570" s="232" t="str">
        <f>[1]Hoja1!M56</f>
        <v>5/20/2025</v>
      </c>
      <c r="C570" s="232" t="str">
        <f>[1]Hoja1!R56</f>
        <v>MANUEL ANIBAL GONZALEZ CRISOSTOMO</v>
      </c>
      <c r="D570" s="232" t="str">
        <f>[1]Hoja1!X56</f>
        <v>PRESTACIONES LABORALES</v>
      </c>
      <c r="E570" s="232" t="s">
        <v>365</v>
      </c>
      <c r="F570" s="232">
        <f>[1]Hoja1!AG56</f>
        <v>10769.33</v>
      </c>
    </row>
    <row r="571" spans="1:6" x14ac:dyDescent="0.25">
      <c r="A571" s="232" t="str">
        <f>[1]Hoja1!H57</f>
        <v>266972</v>
      </c>
      <c r="B571" s="232" t="str">
        <f>[1]Hoja1!M57</f>
        <v>5/20/2025</v>
      </c>
      <c r="C571" s="232" t="str">
        <f>[1]Hoja1!R57</f>
        <v>XAVIER ANTONIO DE LA CRUZ PINEDA</v>
      </c>
      <c r="D571" s="232" t="str">
        <f>[1]Hoja1!X57</f>
        <v>PRESTACIONES LABORALES</v>
      </c>
      <c r="E571" s="232" t="s">
        <v>365</v>
      </c>
      <c r="F571" s="232">
        <f>[1]Hoja1!AG57</f>
        <v>221498.11</v>
      </c>
    </row>
    <row r="572" spans="1:6" x14ac:dyDescent="0.25">
      <c r="A572" s="232" t="str">
        <f>[1]Hoja1!H58</f>
        <v>266973</v>
      </c>
      <c r="B572" s="232" t="str">
        <f>[1]Hoja1!M58</f>
        <v>5/20/2025</v>
      </c>
      <c r="C572" s="232" t="str">
        <f>[1]Hoja1!R58</f>
        <v>FELICIANO RAFAEL</v>
      </c>
      <c r="D572" s="232" t="str">
        <f>[1]Hoja1!X58</f>
        <v>PRESTACIONES LABORALES</v>
      </c>
      <c r="E572" s="232" t="s">
        <v>365</v>
      </c>
      <c r="F572" s="232">
        <f>[1]Hoja1!AG58</f>
        <v>46124.63</v>
      </c>
    </row>
    <row r="573" spans="1:6" x14ac:dyDescent="0.25">
      <c r="A573" s="232" t="str">
        <f>[1]Hoja1!H59</f>
        <v>266974</v>
      </c>
      <c r="B573" s="232" t="str">
        <f>[1]Hoja1!M59</f>
        <v>5/20/2025</v>
      </c>
      <c r="C573" s="232" t="str">
        <f>[1]Hoja1!R59</f>
        <v>FELIPE SANTIAGO URIBE DIPRE</v>
      </c>
      <c r="D573" s="232" t="str">
        <f>[1]Hoja1!X59</f>
        <v>PRESTACIONES LABORALES</v>
      </c>
      <c r="E573" s="232" t="s">
        <v>365</v>
      </c>
      <c r="F573" s="232">
        <f>[1]Hoja1!AG59</f>
        <v>28547.38</v>
      </c>
    </row>
    <row r="574" spans="1:6" x14ac:dyDescent="0.25">
      <c r="A574" s="232" t="str">
        <f>[1]Hoja1!H60</f>
        <v>266975</v>
      </c>
      <c r="B574" s="232" t="str">
        <f>[1]Hoja1!M60</f>
        <v>5/20/2025</v>
      </c>
      <c r="C574" s="232" t="str">
        <f>[1]Hoja1!R60</f>
        <v>SUSANO MILIANO PAREDES</v>
      </c>
      <c r="D574" s="232" t="str">
        <f>[1]Hoja1!X60</f>
        <v>PRESTACIONES LABORALES</v>
      </c>
      <c r="E574" s="232" t="s">
        <v>365</v>
      </c>
      <c r="F574" s="232">
        <f>[1]Hoja1!AG60</f>
        <v>27611.97</v>
      </c>
    </row>
    <row r="575" spans="1:6" x14ac:dyDescent="0.25">
      <c r="A575" s="232" t="str">
        <f>[1]Hoja1!H61</f>
        <v>266976</v>
      </c>
      <c r="B575" s="232" t="str">
        <f>[1]Hoja1!M61</f>
        <v>5/20/2025</v>
      </c>
      <c r="C575" s="232" t="str">
        <f>[1]Hoja1!R61</f>
        <v>JORGE OCTAVIO CUEVAS DE JESUS</v>
      </c>
      <c r="D575" s="232" t="str">
        <f>[1]Hoja1!X61</f>
        <v>PRESTACIONES LABORALES</v>
      </c>
      <c r="E575" s="232" t="s">
        <v>365</v>
      </c>
      <c r="F575" s="232">
        <f>[1]Hoja1!AG61</f>
        <v>38132.44</v>
      </c>
    </row>
    <row r="576" spans="1:6" x14ac:dyDescent="0.25">
      <c r="A576" s="232" t="str">
        <f>[1]Hoja1!H62</f>
        <v>266977</v>
      </c>
      <c r="B576" s="232" t="str">
        <f>[1]Hoja1!M62</f>
        <v>5/20/2025</v>
      </c>
      <c r="C576" s="232" t="str">
        <f>[1]Hoja1!R62</f>
        <v>DIANA MARIA NUÑEZ FAMILIA</v>
      </c>
      <c r="D576" s="232" t="str">
        <f>[1]Hoja1!X62</f>
        <v>PAGO INCENTIVO</v>
      </c>
      <c r="E576" s="232" t="s">
        <v>365</v>
      </c>
      <c r="F576" s="232">
        <f>[1]Hoja1!AG62</f>
        <v>30000</v>
      </c>
    </row>
    <row r="577" spans="1:6" x14ac:dyDescent="0.25">
      <c r="A577" s="232" t="str">
        <f>[1]Hoja1!H63</f>
        <v>266978</v>
      </c>
      <c r="B577" s="232" t="str">
        <f>[1]Hoja1!M63</f>
        <v>5/20/2025</v>
      </c>
      <c r="C577" s="232" t="str">
        <f>[1]Hoja1!R63</f>
        <v>*** ANULADO ***</v>
      </c>
      <c r="D577" s="232" t="str">
        <f>[1]Hoja1!X63</f>
        <v>DONACIONES</v>
      </c>
      <c r="E577" s="232" t="s">
        <v>365</v>
      </c>
      <c r="F577" s="232">
        <f>[1]Hoja1!AG63</f>
        <v>0</v>
      </c>
    </row>
    <row r="578" spans="1:6" x14ac:dyDescent="0.25">
      <c r="A578" s="232" t="str">
        <f>[1]Hoja1!H64</f>
        <v>266979</v>
      </c>
      <c r="B578" s="232" t="str">
        <f>[1]Hoja1!M64</f>
        <v>5/20/2025</v>
      </c>
      <c r="C578" s="232" t="str">
        <f>[1]Hoja1!R64</f>
        <v>MARIA ALTAGRACIA CORDERO</v>
      </c>
      <c r="D578" s="232" t="str">
        <f>[1]Hoja1!X64</f>
        <v>REPOSICION DE CAJA CHICA</v>
      </c>
      <c r="E578" s="232" t="s">
        <v>365</v>
      </c>
      <c r="F578" s="232">
        <f>[1]Hoja1!AG64</f>
        <v>9835</v>
      </c>
    </row>
    <row r="579" spans="1:6" x14ac:dyDescent="0.25">
      <c r="A579" s="232" t="str">
        <f>[1]Hoja1!H65</f>
        <v>266980</v>
      </c>
      <c r="B579" s="232" t="str">
        <f>[1]Hoja1!M65</f>
        <v>5/20/2025</v>
      </c>
      <c r="C579" s="232" t="str">
        <f>[1]Hoja1!R65</f>
        <v>HELPING HANDS MISSION HHM</v>
      </c>
      <c r="D579" s="232" t="str">
        <f>[1]Hoja1!X65</f>
        <v>DONACIONES</v>
      </c>
      <c r="E579" s="232" t="s">
        <v>365</v>
      </c>
      <c r="F579" s="232">
        <f>[1]Hoja1!AG65</f>
        <v>50000</v>
      </c>
    </row>
    <row r="580" spans="1:6" x14ac:dyDescent="0.25">
      <c r="A580" s="232" t="str">
        <f>[1]Hoja1!H66</f>
        <v>266981</v>
      </c>
      <c r="B580" s="232" t="str">
        <f>[1]Hoja1!M66</f>
        <v>5/29/2025</v>
      </c>
      <c r="C580" s="232" t="str">
        <f>[1]Hoja1!R66</f>
        <v>PASCUAL ANTONIO RAMIREZ MONTILLA</v>
      </c>
      <c r="D580" s="232" t="str">
        <f>[1]Hoja1!X66</f>
        <v>REPOSICION DE CAJA CHICA</v>
      </c>
      <c r="E580" s="232" t="s">
        <v>365</v>
      </c>
      <c r="F580" s="232">
        <f>[1]Hoja1!AG66</f>
        <v>140000</v>
      </c>
    </row>
    <row r="581" spans="1:6" x14ac:dyDescent="0.25">
      <c r="A581" s="232" t="str">
        <f>[1]Hoja1!H67</f>
        <v>266982</v>
      </c>
      <c r="B581" s="232" t="str">
        <f>[1]Hoja1!M67</f>
        <v>5/29/2025</v>
      </c>
      <c r="C581" s="232" t="str">
        <f>[1]Hoja1!R67</f>
        <v>NIKAURY MAYERLIN MARTE CASTILLO</v>
      </c>
      <c r="D581" s="232" t="str">
        <f>[1]Hoja1!X67</f>
        <v>REPOSICION DE CAJA CHICA</v>
      </c>
      <c r="E581" s="232" t="s">
        <v>365</v>
      </c>
      <c r="F581" s="232">
        <f>[1]Hoja1!AG67</f>
        <v>14976.27</v>
      </c>
    </row>
    <row r="582" spans="1:6" x14ac:dyDescent="0.25">
      <c r="A582" s="232" t="str">
        <f>[1]Hoja1!H68</f>
        <v>266983</v>
      </c>
      <c r="B582" s="232" t="str">
        <f>[1]Hoja1!M68</f>
        <v>5/29/2025</v>
      </c>
      <c r="C582" s="232" t="str">
        <f>[1]Hoja1!R68</f>
        <v>CLARITZA VIRGINIA JAQUEZ MARQUEZ</v>
      </c>
      <c r="D582" s="232" t="str">
        <f>[1]Hoja1!X68</f>
        <v>REPOSICION DE CAJA CHICA</v>
      </c>
      <c r="E582" s="232" t="s">
        <v>365</v>
      </c>
      <c r="F582" s="232">
        <f>[1]Hoja1!AG68</f>
        <v>137242.5</v>
      </c>
    </row>
    <row r="583" spans="1:6" x14ac:dyDescent="0.25">
      <c r="A583" s="232" t="str">
        <f>[1]Hoja1!H69</f>
        <v>266984</v>
      </c>
      <c r="B583" s="232" t="str">
        <f>[1]Hoja1!M69</f>
        <v>5/29/2025</v>
      </c>
      <c r="C583" s="232" t="str">
        <f>[1]Hoja1!R69</f>
        <v>CENTRO MEDICO DEL CARIBE, SRL.</v>
      </c>
      <c r="D583" s="232" t="str">
        <f>[1]Hoja1!X69</f>
        <v>DONACIONES</v>
      </c>
      <c r="E583" s="232" t="s">
        <v>365</v>
      </c>
      <c r="F583" s="232">
        <f>[1]Hoja1!AG69</f>
        <v>125000</v>
      </c>
    </row>
    <row r="584" spans="1:6" x14ac:dyDescent="0.25">
      <c r="A584" s="232" t="str">
        <f>[1]Hoja1!H70</f>
        <v>266985</v>
      </c>
      <c r="B584" s="232" t="str">
        <f>[1]Hoja1!M70</f>
        <v>5/29/2025</v>
      </c>
      <c r="C584" s="232" t="str">
        <f>[1]Hoja1!R70</f>
        <v>FRANCISCO SORIANO</v>
      </c>
      <c r="D584" s="232" t="str">
        <f>[1]Hoja1!X70</f>
        <v>PRESTACIONES LABORALES</v>
      </c>
      <c r="E584" s="232" t="s">
        <v>365</v>
      </c>
      <c r="F584" s="232">
        <f>[1]Hoja1!AG70</f>
        <v>18935.169999999998</v>
      </c>
    </row>
    <row r="585" spans="1:6" x14ac:dyDescent="0.25">
      <c r="A585" s="232" t="str">
        <f>[1]Hoja1!H71</f>
        <v>266986</v>
      </c>
      <c r="B585" s="232" t="str">
        <f>[1]Hoja1!M71</f>
        <v>5/29/2025</v>
      </c>
      <c r="C585" s="232" t="str">
        <f>[1]Hoja1!R71</f>
        <v>RAMONA VEALILDA MEDINA CHALAS</v>
      </c>
      <c r="D585" s="232" t="str">
        <f>[1]Hoja1!X71</f>
        <v>PRESTACIONES LABORALES</v>
      </c>
      <c r="E585" s="232" t="s">
        <v>365</v>
      </c>
      <c r="F585" s="232">
        <f>[1]Hoja1!AG71</f>
        <v>56147.18</v>
      </c>
    </row>
    <row r="586" spans="1:6" x14ac:dyDescent="0.25">
      <c r="A586" s="232" t="str">
        <f>[1]Hoja1!H72</f>
        <v>266987</v>
      </c>
      <c r="B586" s="232" t="str">
        <f>[1]Hoja1!M72</f>
        <v>5/29/2025</v>
      </c>
      <c r="C586" s="232" t="str">
        <f>[1]Hoja1!R72</f>
        <v>ROCIO NAZARINA FILOMENA ACOSTA PASCAL</v>
      </c>
      <c r="D586" s="232" t="str">
        <f>[1]Hoja1!X72</f>
        <v>PRESTACIONES LABORALES</v>
      </c>
      <c r="E586" s="232" t="s">
        <v>365</v>
      </c>
      <c r="F586" s="232">
        <f>[1]Hoja1!AG72</f>
        <v>56226.74</v>
      </c>
    </row>
    <row r="587" spans="1:6" x14ac:dyDescent="0.25">
      <c r="A587" s="232" t="str">
        <f>[1]Hoja1!H73</f>
        <v>266988</v>
      </c>
      <c r="B587" s="232" t="str">
        <f>[1]Hoja1!M73</f>
        <v>5/29/2025</v>
      </c>
      <c r="C587" s="232" t="str">
        <f>[1]Hoja1!R73</f>
        <v>KATHERINE JOEIRI ROSARIO MARTE</v>
      </c>
      <c r="D587" s="232" t="str">
        <f>[1]Hoja1!X73</f>
        <v>PRESTACIONES LABORALES</v>
      </c>
      <c r="E587" s="232" t="s">
        <v>365</v>
      </c>
      <c r="F587" s="232">
        <f>[1]Hoja1!AG73</f>
        <v>41919.32</v>
      </c>
    </row>
    <row r="588" spans="1:6" x14ac:dyDescent="0.25">
      <c r="A588" s="232" t="str">
        <f>[1]Hoja1!H93</f>
        <v>266989</v>
      </c>
      <c r="B588" s="232" t="str">
        <f>[1]Hoja1!M93</f>
        <v>5/29/2025</v>
      </c>
      <c r="C588" s="232" t="str">
        <f>[1]Hoja1!R93</f>
        <v>KATHERINE ELAINE SOSA VARGAS</v>
      </c>
      <c r="D588" s="232" t="str">
        <f>[1]Hoja1!X93</f>
        <v>PRESTACIONES LABORALES</v>
      </c>
      <c r="E588" s="232" t="s">
        <v>365</v>
      </c>
      <c r="F588" s="232">
        <f>[1]Hoja1!AG93</f>
        <v>7526.75</v>
      </c>
    </row>
    <row r="589" spans="1:6" x14ac:dyDescent="0.25">
      <c r="A589" s="232" t="str">
        <f>[1]Hoja1!H94</f>
        <v>266990</v>
      </c>
      <c r="B589" s="232" t="str">
        <f>[1]Hoja1!M94</f>
        <v>5/29/2025</v>
      </c>
      <c r="C589" s="232" t="str">
        <f>[1]Hoja1!R94</f>
        <v>ALVARO NUÑEZ PAREDES</v>
      </c>
      <c r="D589" s="232" t="str">
        <f>[1]Hoja1!X94</f>
        <v>PRESTACIONES LABORALES</v>
      </c>
      <c r="E589" s="232" t="s">
        <v>365</v>
      </c>
      <c r="F589" s="232">
        <f>[1]Hoja1!AG94</f>
        <v>339699.61</v>
      </c>
    </row>
    <row r="590" spans="1:6" x14ac:dyDescent="0.25">
      <c r="A590" s="232" t="str">
        <f>[1]Hoja1!H95</f>
        <v>266991</v>
      </c>
      <c r="B590" s="232" t="str">
        <f>[1]Hoja1!M95</f>
        <v>5/29/2025</v>
      </c>
      <c r="C590" s="232" t="str">
        <f>[1]Hoja1!R95</f>
        <v>ELEDIN ESPANDER BURGOS RODRIGUEZ</v>
      </c>
      <c r="D590" s="232" t="str">
        <f>[1]Hoja1!X95</f>
        <v>PRESTACIONES LABORALES</v>
      </c>
      <c r="E590" s="232" t="s">
        <v>365</v>
      </c>
      <c r="F590" s="232">
        <f>[1]Hoja1!AG95</f>
        <v>80546.92</v>
      </c>
    </row>
    <row r="591" spans="1:6" x14ac:dyDescent="0.25">
      <c r="A591" s="232" t="str">
        <f>[1]Hoja1!H96</f>
        <v>266992</v>
      </c>
      <c r="B591" s="232" t="str">
        <f>[1]Hoja1!M96</f>
        <v>5/29/2025</v>
      </c>
      <c r="C591" s="232" t="str">
        <f>[1]Hoja1!R96</f>
        <v>FANNY ALTAGRACIA LARA MARIÑEZ</v>
      </c>
      <c r="D591" s="232" t="str">
        <f>[1]Hoja1!X96</f>
        <v>PRESTACIONES LABORALES</v>
      </c>
      <c r="E591" s="232" t="s">
        <v>365</v>
      </c>
      <c r="F591" s="232">
        <f>[1]Hoja1!AG96</f>
        <v>2916.67</v>
      </c>
    </row>
    <row r="592" spans="1:6" x14ac:dyDescent="0.25">
      <c r="A592" s="232" t="str">
        <f>[1]Hoja1!H97</f>
        <v>266993</v>
      </c>
      <c r="B592" s="232" t="str">
        <f>[1]Hoja1!M97</f>
        <v>5/29/2025</v>
      </c>
      <c r="C592" s="232" t="str">
        <f>[1]Hoja1!R97</f>
        <v>JEEFFERSON NIVAL NUÑEZ DE LA CRUZ</v>
      </c>
      <c r="D592" s="232" t="str">
        <f>[1]Hoja1!X97</f>
        <v>PRESTACIONES LABORALES</v>
      </c>
      <c r="E592" s="232" t="s">
        <v>365</v>
      </c>
      <c r="F592" s="232">
        <f>[1]Hoja1!AG97</f>
        <v>73384.83</v>
      </c>
    </row>
    <row r="593" spans="1:10" x14ac:dyDescent="0.25">
      <c r="A593" s="232" t="str">
        <f>[1]Hoja1!H98</f>
        <v>266994</v>
      </c>
      <c r="B593" s="232" t="str">
        <f>[1]Hoja1!M98</f>
        <v>5/29/2025</v>
      </c>
      <c r="C593" s="232" t="str">
        <f>[1]Hoja1!R98</f>
        <v>JUAN MANUEL MARMOL ADAMES</v>
      </c>
      <c r="D593" s="232" t="str">
        <f>[1]Hoja1!X98</f>
        <v>PRESTACIONES LABORALES</v>
      </c>
      <c r="E593" s="232" t="s">
        <v>365</v>
      </c>
      <c r="F593" s="232">
        <f>[1]Hoja1!AG98</f>
        <v>887180.03</v>
      </c>
    </row>
    <row r="594" spans="1:10" x14ac:dyDescent="0.25">
      <c r="A594" s="232" t="str">
        <f>[1]Hoja1!H99</f>
        <v>266995</v>
      </c>
      <c r="B594" s="232" t="str">
        <f>[1]Hoja1!M99</f>
        <v>5/29/2025</v>
      </c>
      <c r="C594" s="232" t="str">
        <f>[1]Hoja1!R99</f>
        <v>JOHANNY MARIA CARREÑO PIMENTEL</v>
      </c>
      <c r="D594" s="232" t="str">
        <f>[1]Hoja1!X99</f>
        <v>PRESTACIONES LABORALES</v>
      </c>
      <c r="E594" s="232" t="s">
        <v>365</v>
      </c>
      <c r="F594" s="232">
        <f>[1]Hoja1!AG99</f>
        <v>499168.42</v>
      </c>
    </row>
    <row r="595" spans="1:10" x14ac:dyDescent="0.25">
      <c r="A595" s="232" t="str">
        <f>[1]Hoja1!H100</f>
        <v>266996</v>
      </c>
      <c r="B595" s="232" t="str">
        <f>[1]Hoja1!M100</f>
        <v>5/29/2025</v>
      </c>
      <c r="C595" s="232" t="str">
        <f>[1]Hoja1!R100</f>
        <v>CAROLINA MALLERLIN MERCADO DE CABRERA</v>
      </c>
      <c r="D595" s="232" t="str">
        <f>[1]Hoja1!X100</f>
        <v>PRESTACIONES LABORALES</v>
      </c>
      <c r="E595" s="232" t="s">
        <v>365</v>
      </c>
      <c r="F595" s="232">
        <f>[1]Hoja1!AG100</f>
        <v>65476.91</v>
      </c>
    </row>
    <row r="596" spans="1:10" x14ac:dyDescent="0.25">
      <c r="A596" s="232" t="str">
        <f>[1]Hoja1!H101</f>
        <v>266997</v>
      </c>
      <c r="B596" s="232" t="str">
        <f>[1]Hoja1!M101</f>
        <v>5/29/2025</v>
      </c>
      <c r="C596" s="232" t="str">
        <f>[1]Hoja1!R101</f>
        <v>BRIGIDA CARMONA</v>
      </c>
      <c r="D596" s="232" t="str">
        <f>[1]Hoja1!X101</f>
        <v>PRESTACIONES LABORALES</v>
      </c>
      <c r="E596" s="232" t="s">
        <v>365</v>
      </c>
      <c r="F596" s="232">
        <f>[1]Hoja1!AG101</f>
        <v>113494.85</v>
      </c>
    </row>
    <row r="597" spans="1:10" x14ac:dyDescent="0.25">
      <c r="A597" s="232" t="str">
        <f>[1]Hoja1!H102</f>
        <v>266998</v>
      </c>
      <c r="B597" s="232" t="str">
        <f>[1]Hoja1!M102</f>
        <v>5/29/2025</v>
      </c>
      <c r="C597" s="232" t="str">
        <f>[1]Hoja1!R102</f>
        <v>CARLOS MOISES ABRAHAM MARTINEZ</v>
      </c>
      <c r="D597" s="232" t="str">
        <f>[1]Hoja1!X102</f>
        <v>PRESTACIONES LABORALES</v>
      </c>
      <c r="E597" s="232" t="s">
        <v>365</v>
      </c>
      <c r="F597" s="232">
        <f>[1]Hoja1!AG102</f>
        <v>8107.32</v>
      </c>
    </row>
    <row r="598" spans="1:10" x14ac:dyDescent="0.25">
      <c r="A598" s="232" t="str">
        <f>[1]Hoja1!H103</f>
        <v>266999</v>
      </c>
      <c r="B598" s="232" t="str">
        <f>[1]Hoja1!M103</f>
        <v>5/29/2025</v>
      </c>
      <c r="C598" s="232" t="str">
        <f>[1]Hoja1!R103</f>
        <v>SERGIO DE LA CRUZ PEREZ CUEVAS</v>
      </c>
      <c r="D598" s="232" t="str">
        <f>[1]Hoja1!X103</f>
        <v>PRESTACIONES LABORALES</v>
      </c>
      <c r="E598" s="232" t="s">
        <v>365</v>
      </c>
      <c r="F598" s="232">
        <f>[1]Hoja1!AG103</f>
        <v>10973.71</v>
      </c>
    </row>
    <row r="599" spans="1:10" ht="15.75" x14ac:dyDescent="0.25">
      <c r="A599" s="316" t="s">
        <v>366</v>
      </c>
      <c r="B599" s="316"/>
      <c r="C599" s="316"/>
      <c r="D599" s="316"/>
      <c r="E599" s="317">
        <v>7652667.1699999999</v>
      </c>
      <c r="F599" s="318"/>
      <c r="G599" s="231"/>
      <c r="H599" s="231"/>
      <c r="I599" s="231"/>
      <c r="J599" s="231"/>
    </row>
  </sheetData>
  <mergeCells count="57">
    <mergeCell ref="A599:D599"/>
    <mergeCell ref="E599:F599"/>
    <mergeCell ref="C519:E519"/>
    <mergeCell ref="F519:G519"/>
    <mergeCell ref="C508:F508"/>
    <mergeCell ref="C509:F509"/>
    <mergeCell ref="C510:F510"/>
    <mergeCell ref="C511:F511"/>
    <mergeCell ref="C515:E515"/>
    <mergeCell ref="C487:E487"/>
    <mergeCell ref="C490:F490"/>
    <mergeCell ref="C494:E494"/>
    <mergeCell ref="C497:F497"/>
    <mergeCell ref="C505:F505"/>
    <mergeCell ref="C171:F171"/>
    <mergeCell ref="C404:F404"/>
    <mergeCell ref="E406:E420"/>
    <mergeCell ref="C424:F424"/>
    <mergeCell ref="E426:E486"/>
    <mergeCell ref="C146:F146"/>
    <mergeCell ref="C147:F147"/>
    <mergeCell ref="C148:F148"/>
    <mergeCell ref="C152:E152"/>
    <mergeCell ref="C155:E155"/>
    <mergeCell ref="C134:F134"/>
    <mergeCell ref="C135:F135"/>
    <mergeCell ref="C136:F136"/>
    <mergeCell ref="E139:E142"/>
    <mergeCell ref="C145:F145"/>
    <mergeCell ref="C79:F79"/>
    <mergeCell ref="C120:E120"/>
    <mergeCell ref="C124:F124"/>
    <mergeCell ref="E126:E129"/>
    <mergeCell ref="C133:F133"/>
    <mergeCell ref="B19:C19"/>
    <mergeCell ref="C61:D61"/>
    <mergeCell ref="B54:F54"/>
    <mergeCell ref="B58:C58"/>
    <mergeCell ref="A53:F53"/>
    <mergeCell ref="D56:D57"/>
    <mergeCell ref="E56:E57"/>
    <mergeCell ref="B52:C52"/>
    <mergeCell ref="B48:F48"/>
    <mergeCell ref="B4:H4"/>
    <mergeCell ref="B5:H5"/>
    <mergeCell ref="B10:F10"/>
    <mergeCell ref="B46:C46"/>
    <mergeCell ref="B43:F43"/>
    <mergeCell ref="B35:C35"/>
    <mergeCell ref="B41:C41"/>
    <mergeCell ref="B22:F22"/>
    <mergeCell ref="B31:F31"/>
    <mergeCell ref="B38:F38"/>
    <mergeCell ref="B6:H6"/>
    <mergeCell ref="B7:H7"/>
    <mergeCell ref="B12:F12"/>
    <mergeCell ref="B28:C28"/>
  </mergeCells>
  <pageMargins left="0.7" right="0.7" top="0.75" bottom="0.75" header="0.3" footer="0.3"/>
  <pageSetup scale="52" orientation="portrait" verticalDpi="0" r:id="rId1"/>
  <rowBreaks count="6" manualBreakCount="6">
    <brk id="65" max="7" man="1"/>
    <brk id="107" max="7" man="1"/>
    <brk id="159" max="7" man="1"/>
    <brk id="401" max="7" man="1"/>
    <brk id="488" max="7" man="1"/>
    <brk id="545" max="7" man="1"/>
  </rowBreaks>
  <ignoredErrors>
    <ignoredError sqref="D41 D58 C63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B445A-6B3E-4BDD-BE59-33BFF7626D88}">
  <dimension ref="C1:S85"/>
  <sheetViews>
    <sheetView view="pageBreakPreview" topLeftCell="C1" zoomScale="60" zoomScaleNormal="70" workbookViewId="0">
      <selection activeCell="E21" sqref="E21"/>
    </sheetView>
  </sheetViews>
  <sheetFormatPr baseColWidth="10" defaultColWidth="11.42578125" defaultRowHeight="21" x14ac:dyDescent="0.35"/>
  <cols>
    <col min="1" max="2" width="0" hidden="1" customWidth="1"/>
    <col min="3" max="3" width="79.5703125" style="236" bestFit="1" customWidth="1"/>
    <col min="4" max="4" width="24.42578125" style="235" bestFit="1" customWidth="1"/>
    <col min="5" max="5" width="25.7109375" style="134" bestFit="1" customWidth="1"/>
    <col min="6" max="6" width="20.140625" style="134" bestFit="1" customWidth="1"/>
    <col min="7" max="7" width="23.7109375" style="134" bestFit="1" customWidth="1"/>
    <col min="8" max="9" width="20.5703125" style="134" bestFit="1" customWidth="1"/>
    <col min="10" max="10" width="20.140625" style="234" bestFit="1" customWidth="1"/>
    <col min="11" max="11" width="9.140625" style="134" bestFit="1" customWidth="1"/>
    <col min="12" max="12" width="8.7109375" style="134" bestFit="1" customWidth="1"/>
    <col min="13" max="13" width="8.42578125" style="134" bestFit="1" customWidth="1"/>
    <col min="14" max="14" width="12.5703125" style="134" bestFit="1" customWidth="1"/>
    <col min="15" max="15" width="9.140625" style="134" bestFit="1" customWidth="1"/>
    <col min="16" max="16" width="12.42578125" style="233" bestFit="1" customWidth="1"/>
    <col min="17" max="17" width="11.42578125" style="233" bestFit="1" customWidth="1"/>
    <col min="18" max="18" width="21.140625" style="233" bestFit="1" customWidth="1"/>
    <col min="19" max="19" width="12.5703125" bestFit="1" customWidth="1"/>
  </cols>
  <sheetData>
    <row r="1" spans="3:19" ht="28.5" customHeight="1" x14ac:dyDescent="0.25">
      <c r="C1" s="327" t="s">
        <v>463</v>
      </c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</row>
    <row r="2" spans="3:19" ht="21.75" customHeight="1" x14ac:dyDescent="0.25">
      <c r="C2" s="329" t="s">
        <v>462</v>
      </c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</row>
    <row r="3" spans="3:19" ht="15" customHeight="1" x14ac:dyDescent="0.25">
      <c r="C3" s="331">
        <v>2025</v>
      </c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</row>
    <row r="4" spans="3:19" ht="27" customHeight="1" x14ac:dyDescent="0.25">
      <c r="C4" s="329" t="s">
        <v>461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</row>
    <row r="5" spans="3:19" ht="21.75" customHeight="1" x14ac:dyDescent="0.25">
      <c r="C5" s="330" t="s">
        <v>460</v>
      </c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</row>
    <row r="6" spans="3:19" ht="9.75" customHeight="1" x14ac:dyDescent="0.35"/>
    <row r="7" spans="3:19" s="237" customFormat="1" ht="25.5" customHeight="1" x14ac:dyDescent="0.25">
      <c r="C7" s="333" t="s">
        <v>459</v>
      </c>
      <c r="D7" s="334" t="s">
        <v>458</v>
      </c>
      <c r="E7" s="336" t="s">
        <v>457</v>
      </c>
      <c r="F7" s="338" t="s">
        <v>456</v>
      </c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40"/>
    </row>
    <row r="8" spans="3:19" s="237" customFormat="1" x14ac:dyDescent="0.35">
      <c r="C8" s="333"/>
      <c r="D8" s="335"/>
      <c r="E8" s="337"/>
      <c r="F8" s="270" t="s">
        <v>455</v>
      </c>
      <c r="G8" s="270" t="s">
        <v>454</v>
      </c>
      <c r="H8" s="270" t="s">
        <v>453</v>
      </c>
      <c r="I8" s="270" t="s">
        <v>452</v>
      </c>
      <c r="J8" s="271" t="s">
        <v>451</v>
      </c>
      <c r="K8" s="270" t="s">
        <v>450</v>
      </c>
      <c r="L8" s="269" t="s">
        <v>449</v>
      </c>
      <c r="M8" s="270" t="s">
        <v>448</v>
      </c>
      <c r="N8" s="270" t="s">
        <v>447</v>
      </c>
      <c r="O8" s="270" t="s">
        <v>446</v>
      </c>
      <c r="P8" s="270" t="s">
        <v>445</v>
      </c>
      <c r="Q8" s="269" t="s">
        <v>444</v>
      </c>
      <c r="R8" s="268" t="s">
        <v>443</v>
      </c>
    </row>
    <row r="9" spans="3:19" s="134" customFormat="1" x14ac:dyDescent="0.35">
      <c r="C9" s="258" t="s">
        <v>442</v>
      </c>
      <c r="D9" s="267"/>
      <c r="E9" s="266"/>
      <c r="F9" s="266"/>
      <c r="G9" s="266"/>
      <c r="H9" s="266"/>
      <c r="I9" s="266"/>
      <c r="J9" s="260"/>
      <c r="K9" s="266"/>
      <c r="L9" s="266"/>
      <c r="M9" s="266"/>
      <c r="N9" s="266"/>
      <c r="O9" s="266"/>
      <c r="P9" s="266"/>
      <c r="Q9" s="266"/>
      <c r="R9" s="265"/>
    </row>
    <row r="10" spans="3:19" ht="15.75" x14ac:dyDescent="0.25">
      <c r="C10" s="252" t="s">
        <v>441</v>
      </c>
      <c r="D10" s="261">
        <f>D11+D12+D13+D14+D15</f>
        <v>1085623963</v>
      </c>
      <c r="E10" s="261">
        <f>E11+E12+E13+E14+E15</f>
        <v>1085608963</v>
      </c>
      <c r="F10" s="255">
        <f t="shared" ref="F10:Q10" si="0">SUM(F11:F15)</f>
        <v>87973391.060000002</v>
      </c>
      <c r="G10" s="264">
        <f t="shared" si="0"/>
        <v>82889668.75999999</v>
      </c>
      <c r="H10" s="255">
        <f t="shared" si="0"/>
        <v>83409224.299999982</v>
      </c>
      <c r="I10" s="255">
        <f t="shared" si="0"/>
        <v>135464762.95000002</v>
      </c>
      <c r="J10" s="255">
        <f t="shared" si="0"/>
        <v>88346556.769999996</v>
      </c>
      <c r="K10" s="255">
        <f t="shared" si="0"/>
        <v>0</v>
      </c>
      <c r="L10" s="255">
        <f t="shared" si="0"/>
        <v>0</v>
      </c>
      <c r="M10" s="255">
        <f t="shared" si="0"/>
        <v>0</v>
      </c>
      <c r="N10" s="255">
        <f t="shared" si="0"/>
        <v>0</v>
      </c>
      <c r="O10" s="260">
        <f t="shared" si="0"/>
        <v>0</v>
      </c>
      <c r="P10" s="260">
        <f t="shared" si="0"/>
        <v>0</v>
      </c>
      <c r="Q10" s="260">
        <f t="shared" si="0"/>
        <v>0</v>
      </c>
      <c r="R10" s="255">
        <f t="shared" ref="R10:R39" si="1">SUM(F10:Q10)</f>
        <v>478083603.83999997</v>
      </c>
      <c r="S10" s="245"/>
    </row>
    <row r="11" spans="3:19" ht="22.5" customHeight="1" x14ac:dyDescent="0.25">
      <c r="C11" s="250" t="s">
        <v>440</v>
      </c>
      <c r="D11" s="257">
        <v>786905910</v>
      </c>
      <c r="E11" s="257">
        <v>793755910</v>
      </c>
      <c r="F11" s="257">
        <v>71214348.599999994</v>
      </c>
      <c r="G11" s="253">
        <v>65670879.719999999</v>
      </c>
      <c r="H11" s="253">
        <v>65542482.259999998</v>
      </c>
      <c r="I11" s="259">
        <v>67965762.290000007</v>
      </c>
      <c r="J11" s="253">
        <v>73595815.420000002</v>
      </c>
      <c r="K11" s="253"/>
      <c r="L11" s="253"/>
      <c r="M11" s="253"/>
      <c r="N11" s="253"/>
      <c r="O11" s="253"/>
      <c r="P11" s="253"/>
      <c r="Q11" s="253"/>
      <c r="R11" s="253">
        <f t="shared" si="1"/>
        <v>343989288.29000002</v>
      </c>
      <c r="S11" s="245"/>
    </row>
    <row r="12" spans="3:19" ht="22.5" customHeight="1" x14ac:dyDescent="0.25">
      <c r="C12" s="250" t="s">
        <v>439</v>
      </c>
      <c r="D12" s="257">
        <v>91045705</v>
      </c>
      <c r="E12" s="257">
        <v>87045705</v>
      </c>
      <c r="F12" s="257">
        <v>3000000</v>
      </c>
      <c r="G12" s="253">
        <v>3120000</v>
      </c>
      <c r="H12" s="253">
        <v>3060000</v>
      </c>
      <c r="I12" s="259">
        <v>53010171.439999998</v>
      </c>
      <c r="J12" s="253">
        <v>60000</v>
      </c>
      <c r="K12" s="253"/>
      <c r="L12" s="253"/>
      <c r="M12" s="253"/>
      <c r="N12" s="253"/>
      <c r="O12" s="253"/>
      <c r="P12" s="253"/>
      <c r="Q12" s="253"/>
      <c r="R12" s="253">
        <f t="shared" si="1"/>
        <v>62250171.439999998</v>
      </c>
      <c r="S12" s="245"/>
    </row>
    <row r="13" spans="3:19" ht="22.5" customHeight="1" x14ac:dyDescent="0.25">
      <c r="C13" s="250" t="s">
        <v>438</v>
      </c>
      <c r="D13" s="257">
        <v>33600</v>
      </c>
      <c r="E13" s="257">
        <v>1033600</v>
      </c>
      <c r="F13" s="257">
        <v>125000</v>
      </c>
      <c r="G13" s="253">
        <v>125000</v>
      </c>
      <c r="H13" s="253">
        <v>140000</v>
      </c>
      <c r="I13" s="259">
        <v>110000</v>
      </c>
      <c r="J13" s="253">
        <v>125000</v>
      </c>
      <c r="K13" s="253"/>
      <c r="L13" s="253"/>
      <c r="M13" s="253"/>
      <c r="N13" s="253"/>
      <c r="O13" s="253"/>
      <c r="P13" s="253"/>
      <c r="Q13" s="253"/>
      <c r="R13" s="253">
        <f t="shared" si="1"/>
        <v>625000</v>
      </c>
      <c r="S13" s="245"/>
    </row>
    <row r="14" spans="3:19" ht="22.5" customHeight="1" x14ac:dyDescent="0.25">
      <c r="C14" s="250" t="s">
        <v>437</v>
      </c>
      <c r="D14" s="257">
        <v>68671706</v>
      </c>
      <c r="E14" s="257">
        <v>68671706</v>
      </c>
      <c r="F14" s="257">
        <v>0</v>
      </c>
      <c r="G14" s="253">
        <v>10000</v>
      </c>
      <c r="H14" s="253">
        <v>0</v>
      </c>
      <c r="I14" s="259">
        <v>0</v>
      </c>
      <c r="J14" s="253">
        <v>0</v>
      </c>
      <c r="K14" s="253"/>
      <c r="L14" s="253"/>
      <c r="M14" s="253"/>
      <c r="N14" s="253"/>
      <c r="O14" s="253"/>
      <c r="P14" s="253"/>
      <c r="Q14" s="253"/>
      <c r="R14" s="253">
        <f t="shared" si="1"/>
        <v>10000</v>
      </c>
      <c r="S14" s="245"/>
    </row>
    <row r="15" spans="3:19" ht="22.5" customHeight="1" x14ac:dyDescent="0.25">
      <c r="C15" s="250" t="s">
        <v>436</v>
      </c>
      <c r="D15" s="257">
        <v>138967042</v>
      </c>
      <c r="E15" s="257">
        <v>135102042</v>
      </c>
      <c r="F15" s="257">
        <v>13634042.460000001</v>
      </c>
      <c r="G15" s="253">
        <v>13963789.039999999</v>
      </c>
      <c r="H15" s="253">
        <v>14666742.039999999</v>
      </c>
      <c r="I15" s="259">
        <v>14378829.220000001</v>
      </c>
      <c r="J15" s="253">
        <v>14565741.35</v>
      </c>
      <c r="K15" s="253"/>
      <c r="L15" s="253"/>
      <c r="M15" s="253"/>
      <c r="N15" s="253"/>
      <c r="O15" s="253"/>
      <c r="P15" s="253"/>
      <c r="Q15" s="253"/>
      <c r="R15" s="253">
        <f t="shared" si="1"/>
        <v>71209144.109999999</v>
      </c>
      <c r="S15" s="245"/>
    </row>
    <row r="16" spans="3:19" ht="19.5" customHeight="1" x14ac:dyDescent="0.25">
      <c r="C16" s="252" t="s">
        <v>435</v>
      </c>
      <c r="D16" s="261">
        <f>D17+D18+D19+D20+D21+D22+D23+D24+D25</f>
        <v>338882615</v>
      </c>
      <c r="E16" s="261">
        <f>E17+E18+E19+E20+E21+E22+E23+E24+E25</f>
        <v>338895615</v>
      </c>
      <c r="F16" s="261">
        <f>F17+F18+F19+F20+F21+F22+F23+F24+F25</f>
        <v>27223906.259999998</v>
      </c>
      <c r="G16" s="261">
        <f>G17+G18+G19+G20+G21+G22+G23+G24+G25</f>
        <v>18852683.43</v>
      </c>
      <c r="H16" s="255">
        <f t="shared" ref="H16:Q16" si="2">SUM(H17:H25)</f>
        <v>23331768.579999998</v>
      </c>
      <c r="I16" s="255">
        <f t="shared" si="2"/>
        <v>15514904.66</v>
      </c>
      <c r="J16" s="255">
        <f t="shared" si="2"/>
        <v>29311978.029999997</v>
      </c>
      <c r="K16" s="255">
        <f t="shared" si="2"/>
        <v>0</v>
      </c>
      <c r="L16" s="255">
        <f t="shared" si="2"/>
        <v>0</v>
      </c>
      <c r="M16" s="255">
        <f t="shared" si="2"/>
        <v>0</v>
      </c>
      <c r="N16" s="255">
        <f t="shared" si="2"/>
        <v>0</v>
      </c>
      <c r="O16" s="255">
        <f t="shared" si="2"/>
        <v>0</v>
      </c>
      <c r="P16" s="255">
        <f t="shared" si="2"/>
        <v>0</v>
      </c>
      <c r="Q16" s="260">
        <f t="shared" si="2"/>
        <v>0</v>
      </c>
      <c r="R16" s="255">
        <f t="shared" si="1"/>
        <v>114235240.95999999</v>
      </c>
      <c r="S16" s="245"/>
    </row>
    <row r="17" spans="3:19" ht="19.5" customHeight="1" x14ac:dyDescent="0.25">
      <c r="C17" s="250" t="s">
        <v>434</v>
      </c>
      <c r="D17" s="257">
        <v>31685784</v>
      </c>
      <c r="E17" s="257">
        <v>31685784</v>
      </c>
      <c r="F17" s="257">
        <v>1183860.3500000001</v>
      </c>
      <c r="G17" s="253">
        <v>4351394.3899999997</v>
      </c>
      <c r="H17" s="253">
        <v>1658625.78</v>
      </c>
      <c r="I17" s="259">
        <v>3998742.68</v>
      </c>
      <c r="J17" s="253">
        <v>2854140.19</v>
      </c>
      <c r="K17" s="253"/>
      <c r="L17" s="253"/>
      <c r="M17" s="253"/>
      <c r="N17" s="253"/>
      <c r="O17" s="253"/>
      <c r="P17" s="253"/>
      <c r="Q17" s="253"/>
      <c r="R17" s="253">
        <f t="shared" si="1"/>
        <v>14046763.390000001</v>
      </c>
      <c r="S17" s="245"/>
    </row>
    <row r="18" spans="3:19" ht="17.25" customHeight="1" x14ac:dyDescent="0.25">
      <c r="C18" s="250" t="s">
        <v>433</v>
      </c>
      <c r="D18" s="257">
        <v>38955773</v>
      </c>
      <c r="E18" s="257">
        <v>38955773</v>
      </c>
      <c r="F18" s="257">
        <v>3793310.01</v>
      </c>
      <c r="G18" s="253">
        <v>4424467.04</v>
      </c>
      <c r="H18" s="253">
        <v>11374506.42</v>
      </c>
      <c r="I18" s="259">
        <v>307236.44</v>
      </c>
      <c r="J18" s="253">
        <v>657710.19999999995</v>
      </c>
      <c r="K18" s="253"/>
      <c r="L18" s="253"/>
      <c r="M18" s="253"/>
      <c r="N18" s="253"/>
      <c r="O18" s="253"/>
      <c r="P18" s="253"/>
      <c r="Q18" s="253"/>
      <c r="R18" s="253">
        <f t="shared" si="1"/>
        <v>20557230.109999999</v>
      </c>
      <c r="S18" s="245"/>
    </row>
    <row r="19" spans="3:19" ht="24" customHeight="1" x14ac:dyDescent="0.25">
      <c r="C19" s="250" t="s">
        <v>432</v>
      </c>
      <c r="D19" s="257">
        <v>19374636</v>
      </c>
      <c r="E19" s="257">
        <v>19374636</v>
      </c>
      <c r="F19" s="257">
        <v>989933.8</v>
      </c>
      <c r="G19" s="253">
        <v>878037.65</v>
      </c>
      <c r="H19" s="253">
        <v>610968.6</v>
      </c>
      <c r="I19" s="259">
        <v>1690276.75</v>
      </c>
      <c r="J19" s="253">
        <v>487002.6</v>
      </c>
      <c r="K19" s="253"/>
      <c r="L19" s="253"/>
      <c r="M19" s="253"/>
      <c r="N19" s="253"/>
      <c r="O19" s="253"/>
      <c r="P19" s="253"/>
      <c r="Q19" s="253"/>
      <c r="R19" s="253">
        <f t="shared" si="1"/>
        <v>4656219.4000000004</v>
      </c>
      <c r="S19" s="245"/>
    </row>
    <row r="20" spans="3:19" ht="25.5" customHeight="1" x14ac:dyDescent="0.25">
      <c r="C20" s="250" t="s">
        <v>431</v>
      </c>
      <c r="D20" s="257">
        <v>3856648</v>
      </c>
      <c r="E20" s="257">
        <v>3849648</v>
      </c>
      <c r="F20" s="257">
        <v>85385</v>
      </c>
      <c r="G20" s="253">
        <v>63175</v>
      </c>
      <c r="H20" s="253">
        <v>85550</v>
      </c>
      <c r="I20" s="259">
        <v>100130</v>
      </c>
      <c r="J20" s="253">
        <v>178915</v>
      </c>
      <c r="K20" s="253"/>
      <c r="L20" s="253"/>
      <c r="M20" s="253"/>
      <c r="N20" s="253"/>
      <c r="O20" s="253"/>
      <c r="P20" s="253"/>
      <c r="Q20" s="253"/>
      <c r="R20" s="253">
        <f t="shared" si="1"/>
        <v>513155</v>
      </c>
      <c r="S20" s="245"/>
    </row>
    <row r="21" spans="3:19" ht="24" customHeight="1" x14ac:dyDescent="0.25">
      <c r="C21" s="250" t="s">
        <v>430</v>
      </c>
      <c r="D21" s="257">
        <v>37625811</v>
      </c>
      <c r="E21" s="257">
        <v>37625811</v>
      </c>
      <c r="F21" s="257">
        <v>3600</v>
      </c>
      <c r="G21" s="253">
        <v>464538.91</v>
      </c>
      <c r="H21" s="253">
        <v>527240</v>
      </c>
      <c r="I21" s="259">
        <v>318217.36</v>
      </c>
      <c r="J21" s="253">
        <v>0</v>
      </c>
      <c r="K21" s="253"/>
      <c r="L21" s="253"/>
      <c r="M21" s="253"/>
      <c r="N21" s="253"/>
      <c r="O21" s="253"/>
      <c r="P21" s="253"/>
      <c r="Q21" s="253"/>
      <c r="R21" s="253">
        <f t="shared" si="1"/>
        <v>1313596.27</v>
      </c>
      <c r="S21" s="245"/>
    </row>
    <row r="22" spans="3:19" ht="19.5" customHeight="1" x14ac:dyDescent="0.25">
      <c r="C22" s="250" t="s">
        <v>429</v>
      </c>
      <c r="D22" s="257">
        <v>37564868</v>
      </c>
      <c r="E22" s="257">
        <v>37564868</v>
      </c>
      <c r="F22" s="257">
        <v>2338717.4</v>
      </c>
      <c r="G22" s="253">
        <v>2947036.2</v>
      </c>
      <c r="H22" s="253">
        <v>1861469.63</v>
      </c>
      <c r="I22" s="259">
        <v>1852164.58</v>
      </c>
      <c r="J22" s="253">
        <v>5953338.3099999996</v>
      </c>
      <c r="K22" s="253"/>
      <c r="L22" s="253"/>
      <c r="M22" s="253"/>
      <c r="N22" s="253"/>
      <c r="O22" s="253"/>
      <c r="P22" s="253"/>
      <c r="Q22" s="253"/>
      <c r="R22" s="253">
        <f t="shared" si="1"/>
        <v>14952726.119999997</v>
      </c>
      <c r="S22" s="245"/>
    </row>
    <row r="23" spans="3:19" ht="35.25" customHeight="1" x14ac:dyDescent="0.25">
      <c r="C23" s="250" t="s">
        <v>428</v>
      </c>
      <c r="D23" s="257">
        <v>23954244</v>
      </c>
      <c r="E23" s="257">
        <v>27909244</v>
      </c>
      <c r="F23" s="257">
        <v>423350</v>
      </c>
      <c r="G23" s="253">
        <v>269247.21000000002</v>
      </c>
      <c r="H23" s="253">
        <v>588553.25</v>
      </c>
      <c r="I23" s="259">
        <v>478884.22</v>
      </c>
      <c r="J23" s="253">
        <v>374908.79</v>
      </c>
      <c r="K23" s="253"/>
      <c r="L23" s="253"/>
      <c r="M23" s="253"/>
      <c r="N23" s="253"/>
      <c r="O23" s="253"/>
      <c r="P23" s="253"/>
      <c r="Q23" s="253"/>
      <c r="R23" s="253">
        <f t="shared" si="1"/>
        <v>2134943.4699999997</v>
      </c>
      <c r="S23" s="245"/>
    </row>
    <row r="24" spans="3:19" ht="30.75" customHeight="1" x14ac:dyDescent="0.25">
      <c r="C24" s="250" t="s">
        <v>427</v>
      </c>
      <c r="D24" s="257">
        <v>135553195</v>
      </c>
      <c r="E24" s="257">
        <v>131618195</v>
      </c>
      <c r="F24" s="234">
        <f>18376558.59-90200-36100</f>
        <v>18250258.59</v>
      </c>
      <c r="G24" s="253">
        <v>5443218.1299999999</v>
      </c>
      <c r="H24" s="253">
        <v>6502161.1100000003</v>
      </c>
      <c r="I24" s="259">
        <v>6752977.6299999999</v>
      </c>
      <c r="J24" s="253">
        <v>18784173.670000002</v>
      </c>
      <c r="K24" s="253"/>
      <c r="L24" s="253"/>
      <c r="M24" s="253"/>
      <c r="N24" s="253"/>
      <c r="O24" s="253"/>
      <c r="P24" s="253"/>
      <c r="Q24" s="253"/>
      <c r="R24" s="253">
        <f t="shared" si="1"/>
        <v>55732789.130000003</v>
      </c>
      <c r="S24" s="245"/>
    </row>
    <row r="25" spans="3:19" ht="15.75" x14ac:dyDescent="0.25">
      <c r="C25" s="250" t="s">
        <v>426</v>
      </c>
      <c r="D25" s="257">
        <v>10311656</v>
      </c>
      <c r="E25" s="257">
        <v>10311656</v>
      </c>
      <c r="F25" s="257">
        <v>155491.10999999999</v>
      </c>
      <c r="G25" s="253">
        <v>11568.9</v>
      </c>
      <c r="H25" s="253">
        <v>122693.79</v>
      </c>
      <c r="I25" s="259">
        <v>16275</v>
      </c>
      <c r="J25" s="253">
        <v>21789.27</v>
      </c>
      <c r="K25" s="253"/>
      <c r="L25" s="253"/>
      <c r="M25" s="253"/>
      <c r="N25" s="253"/>
      <c r="O25" s="253"/>
      <c r="P25" s="253"/>
      <c r="Q25" s="253"/>
      <c r="R25" s="253">
        <f t="shared" si="1"/>
        <v>327818.07</v>
      </c>
      <c r="S25" s="245"/>
    </row>
    <row r="26" spans="3:19" ht="15.75" x14ac:dyDescent="0.25">
      <c r="C26" s="252" t="s">
        <v>425</v>
      </c>
      <c r="D26" s="261">
        <f>D27+D28+D29+D30+D31+D32+D33+D34+D35</f>
        <v>49897015</v>
      </c>
      <c r="E26" s="261">
        <f>E27+E28+E29+E30+E31+E32+E33+E34+E35</f>
        <v>49899015</v>
      </c>
      <c r="F26" s="261">
        <f>F27+F28+F29+F30+F31+F32+F33+F34+F35</f>
        <v>2214884.96</v>
      </c>
      <c r="G26" s="261">
        <f>G27+G28+G29+G30+G31+G32+G33+G34+G35</f>
        <v>3335716.67</v>
      </c>
      <c r="H26" s="255">
        <f t="shared" ref="H26:Q26" si="3">SUM(H27:H35)</f>
        <v>1562887.9899999998</v>
      </c>
      <c r="I26" s="255">
        <f t="shared" si="3"/>
        <v>1251453.78</v>
      </c>
      <c r="J26" s="255">
        <f t="shared" si="3"/>
        <v>877507.79999999993</v>
      </c>
      <c r="K26" s="255">
        <f t="shared" si="3"/>
        <v>0</v>
      </c>
      <c r="L26" s="255">
        <f t="shared" si="3"/>
        <v>0</v>
      </c>
      <c r="M26" s="255">
        <f t="shared" si="3"/>
        <v>0</v>
      </c>
      <c r="N26" s="255">
        <f t="shared" si="3"/>
        <v>0</v>
      </c>
      <c r="O26" s="255">
        <f t="shared" si="3"/>
        <v>0</v>
      </c>
      <c r="P26" s="255">
        <f t="shared" si="3"/>
        <v>0</v>
      </c>
      <c r="Q26" s="260">
        <f t="shared" si="3"/>
        <v>0</v>
      </c>
      <c r="R26" s="255">
        <f t="shared" si="1"/>
        <v>9242451.1999999993</v>
      </c>
      <c r="S26" s="245"/>
    </row>
    <row r="27" spans="3:19" ht="15.75" x14ac:dyDescent="0.25">
      <c r="C27" s="250" t="s">
        <v>424</v>
      </c>
      <c r="D27" s="257">
        <v>1948399</v>
      </c>
      <c r="E27" s="257">
        <v>1948399</v>
      </c>
      <c r="F27" s="253">
        <v>173756.08</v>
      </c>
      <c r="G27" s="253">
        <v>137645.34</v>
      </c>
      <c r="H27" s="253">
        <v>499527.99</v>
      </c>
      <c r="I27" s="259">
        <v>101295.62</v>
      </c>
      <c r="J27" s="253">
        <v>105570.24000000001</v>
      </c>
      <c r="K27" s="253"/>
      <c r="L27" s="253"/>
      <c r="M27" s="253"/>
      <c r="N27" s="253"/>
      <c r="O27" s="253"/>
      <c r="P27" s="253"/>
      <c r="Q27" s="253"/>
      <c r="R27" s="253">
        <f t="shared" si="1"/>
        <v>1017795.2699999999</v>
      </c>
      <c r="S27" s="245"/>
    </row>
    <row r="28" spans="3:19" ht="15.75" x14ac:dyDescent="0.25">
      <c r="C28" s="250" t="s">
        <v>423</v>
      </c>
      <c r="D28" s="257">
        <v>4571948</v>
      </c>
      <c r="E28" s="257">
        <v>4451948</v>
      </c>
      <c r="F28" s="253">
        <v>1574655</v>
      </c>
      <c r="G28" s="253">
        <v>0</v>
      </c>
      <c r="H28" s="253">
        <v>461.38</v>
      </c>
      <c r="I28" s="259">
        <v>2832</v>
      </c>
      <c r="J28" s="253">
        <v>98</v>
      </c>
      <c r="K28" s="253"/>
      <c r="L28" s="253"/>
      <c r="M28" s="253"/>
      <c r="N28" s="253"/>
      <c r="O28" s="253"/>
      <c r="P28" s="253"/>
      <c r="Q28" s="253"/>
      <c r="R28" s="253">
        <f t="shared" si="1"/>
        <v>1578046.38</v>
      </c>
      <c r="S28" s="245"/>
    </row>
    <row r="29" spans="3:19" ht="15.75" x14ac:dyDescent="0.25">
      <c r="C29" s="250" t="s">
        <v>422</v>
      </c>
      <c r="D29" s="257">
        <v>4438268</v>
      </c>
      <c r="E29" s="257">
        <v>4438268</v>
      </c>
      <c r="F29" s="253">
        <v>1875</v>
      </c>
      <c r="G29" s="253">
        <v>123551.13</v>
      </c>
      <c r="H29" s="253">
        <v>242548.32</v>
      </c>
      <c r="I29" s="259">
        <v>0</v>
      </c>
      <c r="J29" s="253">
        <v>2693.75</v>
      </c>
      <c r="K29" s="253"/>
      <c r="L29" s="253"/>
      <c r="M29" s="253"/>
      <c r="N29" s="253"/>
      <c r="O29" s="253"/>
      <c r="P29"/>
      <c r="Q29" s="253"/>
      <c r="R29" s="253">
        <f t="shared" si="1"/>
        <v>370668.2</v>
      </c>
      <c r="S29" s="245"/>
    </row>
    <row r="30" spans="3:19" ht="15.75" x14ac:dyDescent="0.25">
      <c r="C30" s="250" t="s">
        <v>421</v>
      </c>
      <c r="D30" s="257">
        <v>1098878</v>
      </c>
      <c r="E30" s="257">
        <v>1098878</v>
      </c>
      <c r="F30" s="253">
        <v>6741.17</v>
      </c>
      <c r="G30" s="253">
        <v>0</v>
      </c>
      <c r="H30" s="253">
        <v>0</v>
      </c>
      <c r="I30" s="259">
        <v>0</v>
      </c>
      <c r="J30" s="253">
        <v>0</v>
      </c>
      <c r="K30" s="253"/>
      <c r="L30" s="253"/>
      <c r="M30" s="253"/>
      <c r="N30" s="253"/>
      <c r="O30" s="253"/>
      <c r="P30" s="253"/>
      <c r="Q30" s="253"/>
      <c r="R30" s="253">
        <f t="shared" si="1"/>
        <v>6741.17</v>
      </c>
      <c r="S30" s="245"/>
    </row>
    <row r="31" spans="3:19" ht="15.75" x14ac:dyDescent="0.25">
      <c r="C31" s="250" t="s">
        <v>420</v>
      </c>
      <c r="D31" s="257">
        <v>418615</v>
      </c>
      <c r="E31" s="257">
        <v>418615</v>
      </c>
      <c r="F31" s="253">
        <v>2110.6999999999998</v>
      </c>
      <c r="G31" s="253">
        <v>44740.87</v>
      </c>
      <c r="H31" s="253">
        <v>10155.18</v>
      </c>
      <c r="I31" s="259">
        <v>2405.02</v>
      </c>
      <c r="J31" s="253">
        <v>4872.3999999999996</v>
      </c>
      <c r="K31" s="253"/>
      <c r="L31" s="253"/>
      <c r="M31" s="253"/>
      <c r="N31" s="253"/>
      <c r="O31" s="253"/>
      <c r="P31" s="253"/>
      <c r="Q31" s="253"/>
      <c r="R31" s="253">
        <f t="shared" si="1"/>
        <v>64284.17</v>
      </c>
      <c r="S31" s="245"/>
    </row>
    <row r="32" spans="3:19" ht="15.75" x14ac:dyDescent="0.25">
      <c r="C32" s="250" t="s">
        <v>419</v>
      </c>
      <c r="D32" s="257">
        <v>2442037</v>
      </c>
      <c r="E32" s="257">
        <v>2442037</v>
      </c>
      <c r="F32" s="253">
        <v>53505</v>
      </c>
      <c r="G32" s="253">
        <v>510483.57</v>
      </c>
      <c r="H32" s="253">
        <v>13666.99</v>
      </c>
      <c r="I32" s="259">
        <v>30073.73</v>
      </c>
      <c r="J32" s="253">
        <v>63278.95</v>
      </c>
      <c r="K32" s="253"/>
      <c r="L32" s="253"/>
      <c r="M32" s="253"/>
      <c r="N32" s="253"/>
      <c r="O32" s="253"/>
      <c r="P32"/>
      <c r="Q32" s="253"/>
      <c r="R32" s="253">
        <f t="shared" si="1"/>
        <v>671008.24</v>
      </c>
      <c r="S32" s="245"/>
    </row>
    <row r="33" spans="3:19" ht="15.75" x14ac:dyDescent="0.25">
      <c r="C33" s="250" t="s">
        <v>418</v>
      </c>
      <c r="D33" s="257">
        <v>17221978</v>
      </c>
      <c r="E33" s="257">
        <v>17221978</v>
      </c>
      <c r="F33" s="253">
        <v>377409</v>
      </c>
      <c r="G33" s="253">
        <v>1194269.01</v>
      </c>
      <c r="H33" s="253">
        <v>502568.27</v>
      </c>
      <c r="I33" s="259">
        <v>919144</v>
      </c>
      <c r="J33" s="253">
        <v>659281.75</v>
      </c>
      <c r="K33" s="253"/>
      <c r="L33" s="253"/>
      <c r="M33" s="253"/>
      <c r="N33" s="253"/>
      <c r="O33" s="253"/>
      <c r="P33" s="253"/>
      <c r="Q33" s="253"/>
      <c r="R33" s="253">
        <f t="shared" si="1"/>
        <v>3652672.0300000003</v>
      </c>
      <c r="S33" s="245"/>
    </row>
    <row r="34" spans="3:19" ht="31.5" x14ac:dyDescent="0.25">
      <c r="C34" s="250" t="s">
        <v>417</v>
      </c>
      <c r="D34" s="257">
        <v>0</v>
      </c>
      <c r="E34" s="257">
        <v>0</v>
      </c>
      <c r="F34" s="253">
        <v>0</v>
      </c>
      <c r="G34" s="253">
        <v>0</v>
      </c>
      <c r="H34" s="253">
        <v>0</v>
      </c>
      <c r="I34" s="259">
        <v>0</v>
      </c>
      <c r="J34" s="253">
        <v>0</v>
      </c>
      <c r="K34" s="253">
        <v>0</v>
      </c>
      <c r="L34" s="253"/>
      <c r="M34" s="253"/>
      <c r="N34" s="253"/>
      <c r="O34" s="253"/>
      <c r="P34" s="253"/>
      <c r="Q34" s="253"/>
      <c r="R34" s="253">
        <f t="shared" si="1"/>
        <v>0</v>
      </c>
      <c r="S34" s="245"/>
    </row>
    <row r="35" spans="3:19" ht="15.75" x14ac:dyDescent="0.25">
      <c r="C35" s="250" t="s">
        <v>416</v>
      </c>
      <c r="D35" s="257">
        <v>17756892</v>
      </c>
      <c r="E35" s="257">
        <v>17878892</v>
      </c>
      <c r="F35" s="253">
        <v>24833.01</v>
      </c>
      <c r="G35" s="253">
        <v>1325026.75</v>
      </c>
      <c r="H35" s="253">
        <v>293959.86</v>
      </c>
      <c r="I35" s="259">
        <v>195703.41</v>
      </c>
      <c r="J35" s="253">
        <v>41712.71</v>
      </c>
      <c r="K35" s="253"/>
      <c r="L35" s="253"/>
      <c r="M35" s="253"/>
      <c r="N35" s="253"/>
      <c r="O35" s="253"/>
      <c r="P35" s="253"/>
      <c r="Q35" s="253"/>
      <c r="R35" s="253">
        <f t="shared" si="1"/>
        <v>1881235.74</v>
      </c>
      <c r="S35" s="245"/>
    </row>
    <row r="36" spans="3:19" ht="15.75" x14ac:dyDescent="0.25">
      <c r="C36" s="252" t="s">
        <v>415</v>
      </c>
      <c r="D36" s="261">
        <f>D37+D43+D38+D44+D39</f>
        <v>13591457</v>
      </c>
      <c r="E36" s="261">
        <f>E37+E43+E38+E44+E39</f>
        <v>13591457</v>
      </c>
      <c r="F36" s="261">
        <f>F37+F43+F38+F44</f>
        <v>0</v>
      </c>
      <c r="G36" s="261">
        <f>G37+G43+G38+G44</f>
        <v>324994.11</v>
      </c>
      <c r="H36" s="255">
        <f t="shared" ref="H36:Q36" si="4">SUM(H37:H51)</f>
        <v>0</v>
      </c>
      <c r="I36" s="255">
        <f t="shared" si="4"/>
        <v>167503.07999999999</v>
      </c>
      <c r="J36" s="255">
        <f t="shared" si="4"/>
        <v>450000</v>
      </c>
      <c r="K36" s="255">
        <f t="shared" si="4"/>
        <v>0</v>
      </c>
      <c r="L36" s="255">
        <f t="shared" si="4"/>
        <v>0</v>
      </c>
      <c r="M36" s="255">
        <f t="shared" si="4"/>
        <v>0</v>
      </c>
      <c r="N36" s="255">
        <f t="shared" si="4"/>
        <v>0</v>
      </c>
      <c r="O36" s="255">
        <f t="shared" si="4"/>
        <v>0</v>
      </c>
      <c r="P36" s="255">
        <f t="shared" si="4"/>
        <v>0</v>
      </c>
      <c r="Q36" s="260">
        <f t="shared" si="4"/>
        <v>0</v>
      </c>
      <c r="R36" s="255">
        <f t="shared" si="1"/>
        <v>942497.19</v>
      </c>
      <c r="S36" s="245"/>
    </row>
    <row r="37" spans="3:19" ht="15.75" x14ac:dyDescent="0.25">
      <c r="C37" s="250" t="s">
        <v>414</v>
      </c>
      <c r="D37" s="257">
        <v>11767476</v>
      </c>
      <c r="E37" s="257">
        <v>11767476</v>
      </c>
      <c r="F37" s="253">
        <v>0</v>
      </c>
      <c r="G37" s="253">
        <v>324994.11</v>
      </c>
      <c r="H37" s="253">
        <v>0</v>
      </c>
      <c r="I37" s="259">
        <v>167503.07999999999</v>
      </c>
      <c r="J37" s="253">
        <v>450000</v>
      </c>
      <c r="K37" s="253"/>
      <c r="L37" s="253"/>
      <c r="M37" s="253"/>
      <c r="N37" s="263"/>
      <c r="O37" s="253"/>
      <c r="P37" s="253"/>
      <c r="Q37" s="253"/>
      <c r="R37" s="253">
        <f t="shared" si="1"/>
        <v>942497.19</v>
      </c>
      <c r="S37" s="245"/>
    </row>
    <row r="38" spans="3:19" ht="15.75" x14ac:dyDescent="0.25">
      <c r="C38" s="250" t="s">
        <v>413</v>
      </c>
      <c r="D38" s="257">
        <v>45769</v>
      </c>
      <c r="E38" s="257">
        <v>45769</v>
      </c>
      <c r="F38" s="253">
        <v>0</v>
      </c>
      <c r="G38" s="253">
        <v>0</v>
      </c>
      <c r="H38" s="253">
        <v>0</v>
      </c>
      <c r="I38" s="259">
        <v>0</v>
      </c>
      <c r="J38" s="253">
        <v>0</v>
      </c>
      <c r="K38" s="253"/>
      <c r="L38" s="262"/>
      <c r="M38" s="253"/>
      <c r="N38" s="253"/>
      <c r="O38" s="253"/>
      <c r="P38" s="253"/>
      <c r="Q38" s="253"/>
      <c r="R38" s="253">
        <f t="shared" si="1"/>
        <v>0</v>
      </c>
      <c r="S38" s="245"/>
    </row>
    <row r="39" spans="3:19" ht="15.75" x14ac:dyDescent="0.25">
      <c r="C39" s="250" t="s">
        <v>412</v>
      </c>
      <c r="D39" s="257">
        <v>527250</v>
      </c>
      <c r="E39" s="257">
        <v>527250</v>
      </c>
      <c r="F39" s="253">
        <v>0</v>
      </c>
      <c r="G39" s="253">
        <v>0</v>
      </c>
      <c r="H39" s="253">
        <v>0</v>
      </c>
      <c r="I39" s="259">
        <v>0</v>
      </c>
      <c r="J39" s="253">
        <v>0</v>
      </c>
      <c r="K39" s="253"/>
      <c r="L39" s="262"/>
      <c r="M39" s="253"/>
      <c r="N39" s="253"/>
      <c r="O39" s="253"/>
      <c r="P39" s="253"/>
      <c r="Q39" s="253"/>
      <c r="R39" s="253">
        <f t="shared" si="1"/>
        <v>0</v>
      </c>
      <c r="S39" s="245"/>
    </row>
    <row r="40" spans="3:19" ht="15.75" hidden="1" x14ac:dyDescent="0.25">
      <c r="C40" s="250" t="s">
        <v>411</v>
      </c>
      <c r="D40" s="257"/>
      <c r="E40" s="257"/>
      <c r="F40" s="253"/>
      <c r="G40" s="253">
        <v>0</v>
      </c>
      <c r="H40" s="253"/>
      <c r="I40" s="259">
        <v>0</v>
      </c>
      <c r="J40" s="253"/>
      <c r="K40" s="253">
        <v>0</v>
      </c>
      <c r="L40" s="262"/>
      <c r="M40" s="253"/>
      <c r="N40" s="253"/>
      <c r="O40" s="253"/>
      <c r="P40" s="253"/>
      <c r="Q40" s="253"/>
      <c r="R40" s="253">
        <v>0</v>
      </c>
      <c r="S40" s="245"/>
    </row>
    <row r="41" spans="3:19" ht="15.75" hidden="1" x14ac:dyDescent="0.25">
      <c r="C41" s="250" t="s">
        <v>410</v>
      </c>
      <c r="D41" s="257"/>
      <c r="E41" s="257"/>
      <c r="F41" s="253"/>
      <c r="G41" s="253">
        <v>0</v>
      </c>
      <c r="H41" s="253"/>
      <c r="I41" s="259">
        <v>0</v>
      </c>
      <c r="J41" s="253"/>
      <c r="K41" s="253">
        <v>0</v>
      </c>
      <c r="L41" s="262"/>
      <c r="M41" s="253"/>
      <c r="N41" s="253"/>
      <c r="O41" s="253"/>
      <c r="P41" s="253"/>
      <c r="Q41" s="253"/>
      <c r="R41" s="253">
        <v>0</v>
      </c>
      <c r="S41" s="245"/>
    </row>
    <row r="42" spans="3:19" ht="15.75" hidden="1" x14ac:dyDescent="0.25">
      <c r="C42" s="250" t="s">
        <v>409</v>
      </c>
      <c r="D42" s="257"/>
      <c r="E42" s="257"/>
      <c r="F42" s="253"/>
      <c r="G42" s="253"/>
      <c r="H42" s="253"/>
      <c r="I42" s="259">
        <v>0</v>
      </c>
      <c r="J42" s="253"/>
      <c r="K42" s="253"/>
      <c r="L42" s="262"/>
      <c r="M42" s="253"/>
      <c r="N42" s="253"/>
      <c r="O42" s="253"/>
      <c r="P42" s="253"/>
      <c r="Q42" s="253"/>
      <c r="R42" s="253">
        <v>0</v>
      </c>
      <c r="S42" s="245"/>
    </row>
    <row r="43" spans="3:19" ht="15.75" x14ac:dyDescent="0.25">
      <c r="C43" s="250" t="s">
        <v>408</v>
      </c>
      <c r="D43" s="257">
        <v>1250962</v>
      </c>
      <c r="E43" s="257">
        <v>1250962</v>
      </c>
      <c r="F43" s="234">
        <v>0</v>
      </c>
      <c r="G43" s="253">
        <v>0</v>
      </c>
      <c r="H43" s="253">
        <v>0</v>
      </c>
      <c r="I43" s="259">
        <v>0</v>
      </c>
      <c r="J43" s="253">
        <v>0</v>
      </c>
      <c r="K43" s="253">
        <v>0</v>
      </c>
      <c r="L43" s="253"/>
      <c r="M43" s="253"/>
      <c r="N43" s="253"/>
      <c r="O43" s="253"/>
      <c r="P43" s="253"/>
      <c r="Q43" s="253"/>
      <c r="R43" s="253">
        <f t="shared" ref="R43:R48" si="5">SUM(F43:Q43)</f>
        <v>0</v>
      </c>
      <c r="S43" s="245"/>
    </row>
    <row r="44" spans="3:19" ht="15.75" x14ac:dyDescent="0.25">
      <c r="C44" s="250" t="s">
        <v>407</v>
      </c>
      <c r="D44" s="257">
        <v>0</v>
      </c>
      <c r="E44" s="257">
        <v>0</v>
      </c>
      <c r="F44" s="253">
        <v>0</v>
      </c>
      <c r="G44" s="253">
        <v>0</v>
      </c>
      <c r="H44" s="253">
        <v>0</v>
      </c>
      <c r="I44" s="259">
        <v>0</v>
      </c>
      <c r="J44" s="253">
        <v>0</v>
      </c>
      <c r="K44" s="253">
        <v>0</v>
      </c>
      <c r="L44" s="253"/>
      <c r="M44" s="253"/>
      <c r="N44" s="253"/>
      <c r="O44" s="253"/>
      <c r="P44" s="253"/>
      <c r="Q44" s="253"/>
      <c r="R44" s="253">
        <f t="shared" si="5"/>
        <v>0</v>
      </c>
      <c r="S44" s="245"/>
    </row>
    <row r="45" spans="3:19" ht="15.75" x14ac:dyDescent="0.25">
      <c r="C45" s="252" t="s">
        <v>406</v>
      </c>
      <c r="D45" s="261">
        <f t="shared" ref="D45:Q45" si="6">+D46+D47+D48+D51</f>
        <v>0</v>
      </c>
      <c r="E45" s="261">
        <f t="shared" si="6"/>
        <v>0</v>
      </c>
      <c r="F45" s="261">
        <f t="shared" si="6"/>
        <v>0</v>
      </c>
      <c r="G45" s="261">
        <f t="shared" si="6"/>
        <v>0</v>
      </c>
      <c r="H45" s="261">
        <f t="shared" si="6"/>
        <v>0</v>
      </c>
      <c r="I45" s="261">
        <f t="shared" si="6"/>
        <v>0</v>
      </c>
      <c r="J45" s="261">
        <f t="shared" si="6"/>
        <v>0</v>
      </c>
      <c r="K45" s="261">
        <f t="shared" si="6"/>
        <v>0</v>
      </c>
      <c r="L45" s="261">
        <f t="shared" si="6"/>
        <v>0</v>
      </c>
      <c r="M45" s="261">
        <f t="shared" si="6"/>
        <v>0</v>
      </c>
      <c r="N45" s="261">
        <f t="shared" si="6"/>
        <v>0</v>
      </c>
      <c r="O45" s="261">
        <f t="shared" si="6"/>
        <v>0</v>
      </c>
      <c r="P45" s="261">
        <f t="shared" si="6"/>
        <v>0</v>
      </c>
      <c r="Q45" s="261">
        <f t="shared" si="6"/>
        <v>0</v>
      </c>
      <c r="R45" s="253">
        <f t="shared" si="5"/>
        <v>0</v>
      </c>
      <c r="S45" s="245"/>
    </row>
    <row r="46" spans="3:19" ht="15.75" x14ac:dyDescent="0.25">
      <c r="C46" s="250" t="s">
        <v>405</v>
      </c>
      <c r="D46" s="257">
        <v>0</v>
      </c>
      <c r="E46" s="257">
        <v>0</v>
      </c>
      <c r="F46" s="253">
        <v>0</v>
      </c>
      <c r="G46" s="253">
        <v>0</v>
      </c>
      <c r="H46" s="253">
        <v>0</v>
      </c>
      <c r="I46" s="253">
        <v>0</v>
      </c>
      <c r="J46" s="253">
        <v>0</v>
      </c>
      <c r="K46" s="253">
        <v>0</v>
      </c>
      <c r="L46" s="253">
        <v>0</v>
      </c>
      <c r="M46" s="253">
        <v>0</v>
      </c>
      <c r="N46" s="253">
        <v>0</v>
      </c>
      <c r="O46" s="253">
        <v>0</v>
      </c>
      <c r="P46" s="253">
        <v>0</v>
      </c>
      <c r="Q46" s="253"/>
      <c r="R46" s="253">
        <f t="shared" si="5"/>
        <v>0</v>
      </c>
      <c r="S46" s="245"/>
    </row>
    <row r="47" spans="3:19" ht="15.75" x14ac:dyDescent="0.25">
      <c r="C47" s="250" t="s">
        <v>404</v>
      </c>
      <c r="D47" s="257">
        <v>0</v>
      </c>
      <c r="E47" s="257">
        <v>0</v>
      </c>
      <c r="F47" s="253">
        <v>0</v>
      </c>
      <c r="G47" s="253">
        <v>0</v>
      </c>
      <c r="H47" s="253">
        <v>0</v>
      </c>
      <c r="I47" s="253">
        <v>0</v>
      </c>
      <c r="J47" s="253">
        <v>0</v>
      </c>
      <c r="K47" s="253">
        <v>0</v>
      </c>
      <c r="L47" s="253">
        <v>0</v>
      </c>
      <c r="M47" s="253">
        <v>0</v>
      </c>
      <c r="N47" s="253">
        <v>0</v>
      </c>
      <c r="O47" s="253">
        <v>0</v>
      </c>
      <c r="P47" s="253">
        <v>0</v>
      </c>
      <c r="Q47" s="253"/>
      <c r="R47" s="253">
        <f t="shared" si="5"/>
        <v>0</v>
      </c>
      <c r="S47" s="245"/>
    </row>
    <row r="48" spans="3:19" ht="15.75" x14ac:dyDescent="0.25">
      <c r="C48" s="250" t="s">
        <v>403</v>
      </c>
      <c r="D48" s="257">
        <v>0</v>
      </c>
      <c r="E48" s="257">
        <v>0</v>
      </c>
      <c r="F48" s="234">
        <v>0</v>
      </c>
      <c r="G48" s="253">
        <v>0</v>
      </c>
      <c r="H48" s="253">
        <v>0</v>
      </c>
      <c r="I48" s="253">
        <v>0</v>
      </c>
      <c r="J48" s="253">
        <v>0</v>
      </c>
      <c r="K48" s="253">
        <v>0</v>
      </c>
      <c r="L48" s="253">
        <v>0</v>
      </c>
      <c r="M48" s="253">
        <v>0</v>
      </c>
      <c r="N48" s="253">
        <v>0</v>
      </c>
      <c r="O48" s="253">
        <v>0</v>
      </c>
      <c r="P48" s="253">
        <v>0</v>
      </c>
      <c r="Q48" s="253"/>
      <c r="R48" s="253">
        <f t="shared" si="5"/>
        <v>0</v>
      </c>
      <c r="S48" s="245"/>
    </row>
    <row r="49" spans="3:19" ht="15.75" hidden="1" x14ac:dyDescent="0.25">
      <c r="C49" s="250" t="s">
        <v>402</v>
      </c>
      <c r="D49" s="257">
        <v>0</v>
      </c>
      <c r="E49" s="257">
        <v>0</v>
      </c>
      <c r="F49" s="253"/>
      <c r="G49" s="253">
        <v>0</v>
      </c>
      <c r="H49" s="253">
        <v>0</v>
      </c>
      <c r="I49" s="253">
        <v>0</v>
      </c>
      <c r="J49" s="253">
        <v>0</v>
      </c>
      <c r="K49" s="253">
        <v>0</v>
      </c>
      <c r="L49" s="253">
        <v>0</v>
      </c>
      <c r="M49" s="253">
        <v>0</v>
      </c>
      <c r="N49" s="253">
        <v>0</v>
      </c>
      <c r="O49" s="253">
        <v>0</v>
      </c>
      <c r="P49" s="253">
        <v>0</v>
      </c>
      <c r="Q49" s="253"/>
      <c r="R49" s="253">
        <v>0</v>
      </c>
      <c r="S49" s="245"/>
    </row>
    <row r="50" spans="3:19" ht="15.75" hidden="1" x14ac:dyDescent="0.25">
      <c r="C50" s="250" t="s">
        <v>401</v>
      </c>
      <c r="D50" s="257">
        <v>0</v>
      </c>
      <c r="E50" s="257">
        <v>0</v>
      </c>
      <c r="F50" s="253"/>
      <c r="G50" s="253">
        <v>0</v>
      </c>
      <c r="H50" s="253">
        <v>0</v>
      </c>
      <c r="I50" s="253">
        <v>0</v>
      </c>
      <c r="J50" s="253">
        <v>0</v>
      </c>
      <c r="K50" s="253">
        <v>0</v>
      </c>
      <c r="L50" s="253">
        <v>0</v>
      </c>
      <c r="M50" s="253">
        <v>0</v>
      </c>
      <c r="N50" s="253">
        <v>0</v>
      </c>
      <c r="O50" s="253">
        <v>0</v>
      </c>
      <c r="P50" s="253">
        <v>0</v>
      </c>
      <c r="Q50" s="253"/>
      <c r="R50" s="253">
        <v>0</v>
      </c>
      <c r="S50" s="245"/>
    </row>
    <row r="51" spans="3:19" ht="40.5" customHeight="1" x14ac:dyDescent="0.25">
      <c r="C51" s="250" t="s">
        <v>400</v>
      </c>
      <c r="D51" s="257">
        <v>0</v>
      </c>
      <c r="E51" s="257">
        <v>0</v>
      </c>
      <c r="F51" s="234">
        <v>0</v>
      </c>
      <c r="G51" s="253">
        <v>0</v>
      </c>
      <c r="H51" s="253">
        <v>0</v>
      </c>
      <c r="I51" s="253">
        <v>0</v>
      </c>
      <c r="J51" s="253">
        <v>0</v>
      </c>
      <c r="K51" s="253">
        <v>0</v>
      </c>
      <c r="L51" s="253">
        <v>0</v>
      </c>
      <c r="M51" s="253">
        <v>0</v>
      </c>
      <c r="N51" s="253">
        <v>0</v>
      </c>
      <c r="O51" s="253">
        <v>0</v>
      </c>
      <c r="P51" s="253">
        <v>0</v>
      </c>
      <c r="Q51" s="253"/>
      <c r="R51" s="253">
        <f t="shared" ref="R51:R76" si="7">SUM(F51:Q51)</f>
        <v>0</v>
      </c>
      <c r="S51" s="245"/>
    </row>
    <row r="52" spans="3:19" ht="15.75" x14ac:dyDescent="0.25">
      <c r="C52" s="252" t="s">
        <v>399</v>
      </c>
      <c r="D52" s="261">
        <f t="shared" ref="D52:M52" si="8">D53+D54+D55+D56+D57+D58+D59+D60+D61</f>
        <v>99861043</v>
      </c>
      <c r="E52" s="261">
        <f t="shared" si="8"/>
        <v>99931043</v>
      </c>
      <c r="F52" s="261">
        <f t="shared" si="8"/>
        <v>2094855.41</v>
      </c>
      <c r="G52" s="261">
        <f t="shared" si="8"/>
        <v>4845201.62</v>
      </c>
      <c r="H52" s="261">
        <f t="shared" si="8"/>
        <v>707614.71</v>
      </c>
      <c r="I52" s="261">
        <f t="shared" si="8"/>
        <v>0</v>
      </c>
      <c r="J52" s="261">
        <f t="shared" si="8"/>
        <v>0</v>
      </c>
      <c r="K52" s="261">
        <f t="shared" si="8"/>
        <v>0</v>
      </c>
      <c r="L52" s="261">
        <f t="shared" si="8"/>
        <v>0</v>
      </c>
      <c r="M52" s="261">
        <f t="shared" si="8"/>
        <v>0</v>
      </c>
      <c r="N52" s="255">
        <f>SUM(N53:N61)</f>
        <v>0</v>
      </c>
      <c r="O52" s="260">
        <f>SUM(O53:O61)</f>
        <v>0</v>
      </c>
      <c r="P52" s="260">
        <f>SUM(P53:P61)</f>
        <v>0</v>
      </c>
      <c r="Q52" s="260">
        <f>SUM(Q53:Q61)</f>
        <v>0</v>
      </c>
      <c r="R52" s="255">
        <f t="shared" si="7"/>
        <v>7647671.7400000002</v>
      </c>
      <c r="S52" s="245"/>
    </row>
    <row r="53" spans="3:19" ht="15.75" x14ac:dyDescent="0.25">
      <c r="C53" s="250" t="s">
        <v>398</v>
      </c>
      <c r="D53" s="257">
        <v>34110850</v>
      </c>
      <c r="E53" s="257">
        <v>34110850</v>
      </c>
      <c r="F53" s="253">
        <v>4400</v>
      </c>
      <c r="G53" s="253">
        <v>3734520.94</v>
      </c>
      <c r="H53" s="253">
        <v>57398.35</v>
      </c>
      <c r="I53" s="253">
        <v>0</v>
      </c>
      <c r="J53" s="253">
        <v>0</v>
      </c>
      <c r="K53" s="253"/>
      <c r="L53" s="253"/>
      <c r="M53" s="253"/>
      <c r="N53" s="253"/>
      <c r="O53" s="253"/>
      <c r="P53" s="253"/>
      <c r="Q53" s="253"/>
      <c r="R53" s="253">
        <f t="shared" si="7"/>
        <v>3796319.29</v>
      </c>
      <c r="S53" s="245"/>
    </row>
    <row r="54" spans="3:19" ht="15.75" x14ac:dyDescent="0.25">
      <c r="C54" s="250" t="s">
        <v>397</v>
      </c>
      <c r="D54" s="257">
        <v>2512868</v>
      </c>
      <c r="E54" s="257">
        <v>2512868</v>
      </c>
      <c r="F54" s="253">
        <v>0</v>
      </c>
      <c r="G54" s="253">
        <v>0</v>
      </c>
      <c r="H54" s="253">
        <v>0</v>
      </c>
      <c r="I54" s="253">
        <v>0</v>
      </c>
      <c r="J54" s="253">
        <v>0</v>
      </c>
      <c r="K54" s="253"/>
      <c r="L54" s="253"/>
      <c r="M54" s="253"/>
      <c r="N54" s="253"/>
      <c r="O54" s="253"/>
      <c r="P54" s="253"/>
      <c r="Q54" s="253"/>
      <c r="R54" s="253">
        <f t="shared" si="7"/>
        <v>0</v>
      </c>
      <c r="S54" s="245"/>
    </row>
    <row r="55" spans="3:19" ht="15.75" x14ac:dyDescent="0.25">
      <c r="C55" s="250" t="s">
        <v>396</v>
      </c>
      <c r="D55" s="257">
        <v>1611671</v>
      </c>
      <c r="E55" s="257">
        <v>1611671</v>
      </c>
      <c r="F55" s="253">
        <v>0</v>
      </c>
      <c r="G55" s="253">
        <v>0</v>
      </c>
      <c r="H55" s="253">
        <v>0</v>
      </c>
      <c r="I55" s="253">
        <v>0</v>
      </c>
      <c r="J55" s="253">
        <v>0</v>
      </c>
      <c r="K55" s="253"/>
      <c r="L55" s="253"/>
      <c r="M55" s="253"/>
      <c r="N55" s="253"/>
      <c r="O55" s="253"/>
      <c r="P55" s="253"/>
      <c r="Q55" s="253"/>
      <c r="R55" s="253">
        <f t="shared" si="7"/>
        <v>0</v>
      </c>
      <c r="S55" s="245"/>
    </row>
    <row r="56" spans="3:19" ht="15.75" x14ac:dyDescent="0.25">
      <c r="C56" s="250" t="s">
        <v>395</v>
      </c>
      <c r="D56" s="257">
        <v>30903018</v>
      </c>
      <c r="E56" s="257">
        <v>30903018</v>
      </c>
      <c r="F56" s="253">
        <v>0</v>
      </c>
      <c r="G56" s="253">
        <v>0</v>
      </c>
      <c r="H56" s="253">
        <v>0</v>
      </c>
      <c r="I56" s="253">
        <v>0</v>
      </c>
      <c r="J56" s="253">
        <v>0</v>
      </c>
      <c r="K56" s="253"/>
      <c r="L56" s="253"/>
      <c r="M56" s="253"/>
      <c r="N56" s="253"/>
      <c r="O56" s="253"/>
      <c r="P56" s="253"/>
      <c r="Q56" s="253"/>
      <c r="R56" s="253">
        <f t="shared" si="7"/>
        <v>0</v>
      </c>
      <c r="S56" s="245"/>
    </row>
    <row r="57" spans="3:19" ht="17.25" customHeight="1" x14ac:dyDescent="0.25">
      <c r="C57" s="250" t="s">
        <v>394</v>
      </c>
      <c r="D57" s="257">
        <v>9729252</v>
      </c>
      <c r="E57" s="257">
        <v>9729252</v>
      </c>
      <c r="F57" s="253">
        <v>2090455.41</v>
      </c>
      <c r="G57" s="253">
        <v>1110680.68</v>
      </c>
      <c r="H57" s="253">
        <v>588631.36</v>
      </c>
      <c r="I57" s="253">
        <v>0</v>
      </c>
      <c r="J57" s="253">
        <v>0</v>
      </c>
      <c r="K57" s="253"/>
      <c r="L57" s="253"/>
      <c r="M57" s="253"/>
      <c r="N57" s="253"/>
      <c r="O57" s="253"/>
      <c r="P57" s="253"/>
      <c r="Q57" s="253"/>
      <c r="R57" s="253">
        <f t="shared" si="7"/>
        <v>3789767.4499999997</v>
      </c>
      <c r="S57" s="245"/>
    </row>
    <row r="58" spans="3:19" ht="15.75" x14ac:dyDescent="0.25">
      <c r="C58" s="250" t="s">
        <v>393</v>
      </c>
      <c r="D58" s="257">
        <v>1834904</v>
      </c>
      <c r="E58" s="257">
        <v>1834904</v>
      </c>
      <c r="F58" s="253">
        <v>0</v>
      </c>
      <c r="G58" s="253">
        <v>0</v>
      </c>
      <c r="H58" s="253">
        <v>0</v>
      </c>
      <c r="I58" s="253">
        <v>0</v>
      </c>
      <c r="J58" s="253">
        <v>0</v>
      </c>
      <c r="K58" s="253"/>
      <c r="L58" s="253"/>
      <c r="M58" s="253"/>
      <c r="N58" s="253"/>
      <c r="O58" s="253"/>
      <c r="P58" s="253"/>
      <c r="Q58" s="253"/>
      <c r="R58" s="253">
        <f t="shared" si="7"/>
        <v>0</v>
      </c>
      <c r="S58" s="245"/>
    </row>
    <row r="59" spans="3:19" ht="19.5" customHeight="1" x14ac:dyDescent="0.25">
      <c r="C59" s="250" t="s">
        <v>392</v>
      </c>
      <c r="D59" s="257">
        <v>0</v>
      </c>
      <c r="E59" s="257">
        <v>70000</v>
      </c>
      <c r="F59" s="253">
        <v>0</v>
      </c>
      <c r="G59" s="253">
        <v>0</v>
      </c>
      <c r="H59" s="253">
        <v>61585</v>
      </c>
      <c r="I59" s="253">
        <v>0</v>
      </c>
      <c r="J59" s="253">
        <v>0</v>
      </c>
      <c r="K59" s="253"/>
      <c r="L59" s="253"/>
      <c r="M59" s="253"/>
      <c r="N59" s="253"/>
      <c r="O59" s="253"/>
      <c r="P59" s="253"/>
      <c r="Q59" s="253"/>
      <c r="R59" s="253">
        <f t="shared" si="7"/>
        <v>61585</v>
      </c>
      <c r="S59" s="245"/>
    </row>
    <row r="60" spans="3:19" ht="17.25" customHeight="1" x14ac:dyDescent="0.25">
      <c r="C60" s="250" t="s">
        <v>391</v>
      </c>
      <c r="D60" s="257">
        <v>18911398</v>
      </c>
      <c r="E60" s="257">
        <v>18911398</v>
      </c>
      <c r="F60" s="253">
        <v>0</v>
      </c>
      <c r="G60" s="253">
        <v>0</v>
      </c>
      <c r="H60" s="253">
        <v>0</v>
      </c>
      <c r="I60" s="253">
        <v>0</v>
      </c>
      <c r="J60" s="253">
        <v>0</v>
      </c>
      <c r="K60" s="253"/>
      <c r="L60" s="253"/>
      <c r="M60" s="253"/>
      <c r="N60" s="253"/>
      <c r="O60" s="253"/>
      <c r="P60" s="253"/>
      <c r="Q60" s="253"/>
      <c r="R60" s="253">
        <f t="shared" si="7"/>
        <v>0</v>
      </c>
      <c r="S60" s="245"/>
    </row>
    <row r="61" spans="3:19" ht="44.25" customHeight="1" x14ac:dyDescent="0.25">
      <c r="C61" s="250" t="s">
        <v>390</v>
      </c>
      <c r="D61" s="257">
        <v>247082</v>
      </c>
      <c r="E61" s="257">
        <v>247082</v>
      </c>
      <c r="F61" s="253">
        <v>0</v>
      </c>
      <c r="G61" s="253">
        <v>0</v>
      </c>
      <c r="H61" s="253">
        <v>0</v>
      </c>
      <c r="I61" s="253">
        <v>0</v>
      </c>
      <c r="J61" s="253">
        <v>0</v>
      </c>
      <c r="K61" s="253"/>
      <c r="L61" s="253"/>
      <c r="M61" s="253"/>
      <c r="N61" s="253"/>
      <c r="O61" s="253"/>
      <c r="P61" s="253"/>
      <c r="Q61" s="253"/>
      <c r="R61" s="253">
        <f t="shared" si="7"/>
        <v>0</v>
      </c>
      <c r="S61" s="245"/>
    </row>
    <row r="62" spans="3:19" ht="15.75" x14ac:dyDescent="0.25">
      <c r="C62" s="252" t="s">
        <v>389</v>
      </c>
      <c r="D62" s="261">
        <f t="shared" ref="D62:J62" si="9">D63+D64+D65</f>
        <v>161237405</v>
      </c>
      <c r="E62" s="261">
        <f t="shared" si="9"/>
        <v>161237405</v>
      </c>
      <c r="F62" s="261">
        <f t="shared" si="9"/>
        <v>1225</v>
      </c>
      <c r="G62" s="261">
        <f t="shared" si="9"/>
        <v>0</v>
      </c>
      <c r="H62" s="261">
        <f t="shared" si="9"/>
        <v>35087769.800000004</v>
      </c>
      <c r="I62" s="261">
        <f t="shared" si="9"/>
        <v>6262833.1899999995</v>
      </c>
      <c r="J62" s="261">
        <f t="shared" si="9"/>
        <v>13684151.09</v>
      </c>
      <c r="K62" s="255">
        <v>0</v>
      </c>
      <c r="L62" s="255">
        <v>0</v>
      </c>
      <c r="M62" s="255">
        <v>0</v>
      </c>
      <c r="N62" s="260">
        <f>SUM(N63)</f>
        <v>0</v>
      </c>
      <c r="O62" s="260">
        <f>SUM(O63)</f>
        <v>0</v>
      </c>
      <c r="P62" s="260">
        <f>SUM(P64)</f>
        <v>0</v>
      </c>
      <c r="Q62" s="260">
        <f>SUM(Q64)</f>
        <v>0</v>
      </c>
      <c r="R62" s="255">
        <f t="shared" si="7"/>
        <v>55035979.079999998</v>
      </c>
      <c r="S62" s="245"/>
    </row>
    <row r="63" spans="3:19" ht="15.75" x14ac:dyDescent="0.25">
      <c r="C63" s="250" t="s">
        <v>388</v>
      </c>
      <c r="D63" s="257">
        <v>36194463</v>
      </c>
      <c r="E63" s="257">
        <v>36194463</v>
      </c>
      <c r="F63" s="253">
        <v>0</v>
      </c>
      <c r="G63" s="253">
        <v>0</v>
      </c>
      <c r="H63" s="253">
        <v>1768723.7</v>
      </c>
      <c r="I63" s="259">
        <v>943963.76</v>
      </c>
      <c r="J63" s="253">
        <v>11812032.23</v>
      </c>
      <c r="K63" s="253"/>
      <c r="L63" s="253"/>
      <c r="M63" s="253"/>
      <c r="N63" s="253"/>
      <c r="O63" s="253"/>
      <c r="P63"/>
      <c r="Q63" s="253"/>
      <c r="R63" s="253">
        <f t="shared" si="7"/>
        <v>14524719.690000001</v>
      </c>
      <c r="S63" s="245"/>
    </row>
    <row r="64" spans="3:19" ht="15.75" x14ac:dyDescent="0.25">
      <c r="C64" s="250" t="s">
        <v>387</v>
      </c>
      <c r="D64" s="257">
        <v>125042942</v>
      </c>
      <c r="E64" s="257">
        <v>125042942</v>
      </c>
      <c r="F64" s="253">
        <v>1225</v>
      </c>
      <c r="G64" s="253"/>
      <c r="H64" s="253">
        <v>33319046.100000001</v>
      </c>
      <c r="I64" s="259">
        <v>5318869.43</v>
      </c>
      <c r="J64" s="253">
        <v>1872118.86</v>
      </c>
      <c r="K64" s="253"/>
      <c r="L64" s="253"/>
      <c r="M64" s="253"/>
      <c r="N64" s="253"/>
      <c r="O64" s="253"/>
      <c r="P64" s="253"/>
      <c r="Q64" s="253"/>
      <c r="R64" s="253">
        <f t="shared" si="7"/>
        <v>40511259.390000001</v>
      </c>
      <c r="S64" s="245"/>
    </row>
    <row r="65" spans="3:19" ht="15.75" x14ac:dyDescent="0.25">
      <c r="C65" s="250" t="s">
        <v>386</v>
      </c>
      <c r="D65" s="257">
        <v>0</v>
      </c>
      <c r="E65" s="257">
        <v>0</v>
      </c>
      <c r="F65" s="253">
        <v>0</v>
      </c>
      <c r="G65" s="253">
        <v>0</v>
      </c>
      <c r="H65" s="253"/>
      <c r="I65" s="259">
        <v>0</v>
      </c>
      <c r="J65" s="253">
        <v>0</v>
      </c>
      <c r="K65" s="253">
        <v>0</v>
      </c>
      <c r="L65" s="253"/>
      <c r="M65" s="253"/>
      <c r="N65" s="253"/>
      <c r="O65" s="253"/>
      <c r="P65" s="253"/>
      <c r="Q65" s="253"/>
      <c r="R65" s="253">
        <f t="shared" si="7"/>
        <v>0</v>
      </c>
      <c r="S65" s="245"/>
    </row>
    <row r="66" spans="3:19" ht="15.75" x14ac:dyDescent="0.25">
      <c r="C66" s="252" t="s">
        <v>385</v>
      </c>
      <c r="D66" s="257">
        <v>0</v>
      </c>
      <c r="E66" s="257">
        <v>0</v>
      </c>
      <c r="F66" s="253">
        <v>0</v>
      </c>
      <c r="G66" s="253">
        <v>0</v>
      </c>
      <c r="H66" s="255">
        <v>0</v>
      </c>
      <c r="I66" s="259">
        <v>0</v>
      </c>
      <c r="J66" s="255">
        <v>0</v>
      </c>
      <c r="K66" s="253">
        <v>0</v>
      </c>
      <c r="L66" s="255">
        <v>0</v>
      </c>
      <c r="M66" s="255">
        <v>0</v>
      </c>
      <c r="N66" s="255">
        <v>0</v>
      </c>
      <c r="O66" s="255">
        <v>0</v>
      </c>
      <c r="P66" s="255">
        <v>0</v>
      </c>
      <c r="Q66" s="255">
        <v>0</v>
      </c>
      <c r="R66" s="253">
        <f t="shared" si="7"/>
        <v>0</v>
      </c>
      <c r="S66" s="245"/>
    </row>
    <row r="67" spans="3:19" ht="15.75" x14ac:dyDescent="0.25">
      <c r="C67" s="250" t="s">
        <v>384</v>
      </c>
      <c r="D67" s="257">
        <v>0</v>
      </c>
      <c r="E67" s="257">
        <v>0</v>
      </c>
      <c r="F67" s="253">
        <v>0</v>
      </c>
      <c r="G67" s="253">
        <v>0</v>
      </c>
      <c r="H67" s="253">
        <v>0</v>
      </c>
      <c r="I67" s="253">
        <v>0</v>
      </c>
      <c r="J67" s="253">
        <v>0</v>
      </c>
      <c r="K67" s="253">
        <v>0</v>
      </c>
      <c r="L67" s="253">
        <v>0</v>
      </c>
      <c r="M67" s="253">
        <v>0</v>
      </c>
      <c r="N67" s="253">
        <v>0</v>
      </c>
      <c r="O67" s="253">
        <v>0</v>
      </c>
      <c r="P67" s="253">
        <v>0</v>
      </c>
      <c r="Q67" s="253"/>
      <c r="R67" s="253">
        <f t="shared" si="7"/>
        <v>0</v>
      </c>
      <c r="S67" s="245"/>
    </row>
    <row r="68" spans="3:19" ht="15.75" x14ac:dyDescent="0.25">
      <c r="C68" s="250" t="s">
        <v>383</v>
      </c>
      <c r="D68" s="257">
        <v>0</v>
      </c>
      <c r="E68" s="257">
        <v>0</v>
      </c>
      <c r="F68" s="253">
        <v>0</v>
      </c>
      <c r="G68" s="253">
        <v>0</v>
      </c>
      <c r="H68" s="253">
        <v>0</v>
      </c>
      <c r="I68" s="253">
        <v>0</v>
      </c>
      <c r="J68" s="253">
        <v>0</v>
      </c>
      <c r="K68" s="253">
        <v>0</v>
      </c>
      <c r="L68" s="253">
        <v>0</v>
      </c>
      <c r="M68" s="253">
        <v>0</v>
      </c>
      <c r="N68" s="253">
        <v>0</v>
      </c>
      <c r="O68" s="253">
        <v>0</v>
      </c>
      <c r="P68" s="253">
        <v>0</v>
      </c>
      <c r="Q68" s="253"/>
      <c r="R68" s="253">
        <f t="shared" si="7"/>
        <v>0</v>
      </c>
      <c r="S68" s="245"/>
    </row>
    <row r="69" spans="3:19" ht="15.75" x14ac:dyDescent="0.25">
      <c r="C69" s="252" t="s">
        <v>382</v>
      </c>
      <c r="D69" s="257">
        <v>0</v>
      </c>
      <c r="E69" s="257">
        <v>0</v>
      </c>
      <c r="F69" s="253">
        <v>0</v>
      </c>
      <c r="G69" s="253">
        <v>0</v>
      </c>
      <c r="H69" s="255">
        <v>0</v>
      </c>
      <c r="I69" s="255">
        <v>0</v>
      </c>
      <c r="J69" s="255">
        <v>0</v>
      </c>
      <c r="K69" s="253">
        <v>0</v>
      </c>
      <c r="L69" s="255">
        <v>0</v>
      </c>
      <c r="M69" s="255">
        <v>0</v>
      </c>
      <c r="N69" s="255">
        <v>0</v>
      </c>
      <c r="O69" s="255">
        <v>0</v>
      </c>
      <c r="P69" s="255">
        <v>0</v>
      </c>
      <c r="Q69" s="255">
        <v>0</v>
      </c>
      <c r="R69" s="253">
        <f t="shared" si="7"/>
        <v>0</v>
      </c>
      <c r="S69" s="245"/>
    </row>
    <row r="70" spans="3:19" ht="15.75" x14ac:dyDescent="0.25">
      <c r="C70" s="250" t="s">
        <v>381</v>
      </c>
      <c r="D70" s="257">
        <v>0</v>
      </c>
      <c r="E70" s="257">
        <v>0</v>
      </c>
      <c r="F70" s="253">
        <v>0</v>
      </c>
      <c r="G70" s="253">
        <v>0</v>
      </c>
      <c r="H70" s="253">
        <v>0</v>
      </c>
      <c r="I70" s="253">
        <v>0</v>
      </c>
      <c r="J70" s="253">
        <v>0</v>
      </c>
      <c r="K70" s="253">
        <v>0</v>
      </c>
      <c r="L70" s="253">
        <v>0</v>
      </c>
      <c r="M70" s="253">
        <v>0</v>
      </c>
      <c r="N70" s="253">
        <v>0</v>
      </c>
      <c r="O70" s="253">
        <v>0</v>
      </c>
      <c r="P70" s="253">
        <v>0</v>
      </c>
      <c r="Q70" s="253"/>
      <c r="R70" s="253">
        <f t="shared" si="7"/>
        <v>0</v>
      </c>
      <c r="S70" s="245"/>
    </row>
    <row r="71" spans="3:19" ht="15.75" x14ac:dyDescent="0.25">
      <c r="C71" s="258" t="s">
        <v>380</v>
      </c>
      <c r="D71" s="257">
        <v>0</v>
      </c>
      <c r="E71" s="257">
        <v>0</v>
      </c>
      <c r="F71" s="253">
        <v>0</v>
      </c>
      <c r="G71" s="253">
        <v>0</v>
      </c>
      <c r="H71" s="255"/>
      <c r="I71" s="255"/>
      <c r="J71" s="255"/>
      <c r="K71" s="253">
        <v>0</v>
      </c>
      <c r="L71" s="255">
        <v>0</v>
      </c>
      <c r="M71" s="255"/>
      <c r="N71" s="255"/>
      <c r="O71" s="255"/>
      <c r="P71" s="255"/>
      <c r="Q71" s="255"/>
      <c r="R71" s="253">
        <f t="shared" si="7"/>
        <v>0</v>
      </c>
      <c r="S71" s="245"/>
    </row>
    <row r="72" spans="3:19" ht="15.75" x14ac:dyDescent="0.25">
      <c r="C72" s="252" t="s">
        <v>379</v>
      </c>
      <c r="D72" s="257">
        <v>0</v>
      </c>
      <c r="E72" s="257">
        <v>0</v>
      </c>
      <c r="F72" s="253">
        <v>0</v>
      </c>
      <c r="G72" s="253">
        <v>0</v>
      </c>
      <c r="H72" s="255">
        <v>0</v>
      </c>
      <c r="I72" s="255"/>
      <c r="J72" s="253">
        <v>0</v>
      </c>
      <c r="K72" s="253">
        <v>0</v>
      </c>
      <c r="L72" s="255">
        <v>0</v>
      </c>
      <c r="M72" s="253">
        <v>0</v>
      </c>
      <c r="N72" s="255">
        <v>0</v>
      </c>
      <c r="O72" s="255">
        <v>0</v>
      </c>
      <c r="P72" s="253">
        <v>0</v>
      </c>
      <c r="Q72" s="255">
        <v>0</v>
      </c>
      <c r="R72" s="253">
        <f t="shared" si="7"/>
        <v>0</v>
      </c>
      <c r="S72" s="245"/>
    </row>
    <row r="73" spans="3:19" ht="15.75" x14ac:dyDescent="0.25">
      <c r="C73" s="250" t="s">
        <v>378</v>
      </c>
      <c r="D73" s="254">
        <v>0</v>
      </c>
      <c r="E73" s="257">
        <v>0</v>
      </c>
      <c r="F73" s="253">
        <v>0</v>
      </c>
      <c r="G73" s="253">
        <v>0</v>
      </c>
      <c r="H73" s="253"/>
      <c r="I73" s="253"/>
      <c r="J73" s="253"/>
      <c r="K73" s="253">
        <v>0</v>
      </c>
      <c r="L73" s="253"/>
      <c r="M73" s="253"/>
      <c r="N73" s="253"/>
      <c r="O73" s="253"/>
      <c r="P73" s="253"/>
      <c r="Q73" s="253"/>
      <c r="R73" s="253">
        <f t="shared" si="7"/>
        <v>0</v>
      </c>
      <c r="S73" s="245"/>
    </row>
    <row r="74" spans="3:19" ht="23.25" customHeight="1" x14ac:dyDescent="0.25">
      <c r="C74" s="250" t="s">
        <v>377</v>
      </c>
      <c r="D74" s="254">
        <v>0</v>
      </c>
      <c r="E74" s="254">
        <v>0</v>
      </c>
      <c r="F74" s="253">
        <v>0</v>
      </c>
      <c r="G74" s="253">
        <v>0</v>
      </c>
      <c r="H74" s="253"/>
      <c r="I74" s="253"/>
      <c r="J74" s="253"/>
      <c r="K74" s="253">
        <v>0</v>
      </c>
      <c r="L74" s="253"/>
      <c r="M74" s="253"/>
      <c r="N74" s="253"/>
      <c r="O74" s="253"/>
      <c r="P74" s="253"/>
      <c r="Q74" s="253"/>
      <c r="R74" s="253">
        <f t="shared" si="7"/>
        <v>0</v>
      </c>
      <c r="S74" s="245"/>
    </row>
    <row r="75" spans="3:19" ht="15.75" x14ac:dyDescent="0.25">
      <c r="C75" s="252" t="s">
        <v>376</v>
      </c>
      <c r="D75" s="256">
        <f>D76+D77</f>
        <v>10545000</v>
      </c>
      <c r="E75" s="256">
        <f>E76+E77</f>
        <v>10475000</v>
      </c>
      <c r="F75" s="256">
        <f>+F76+F77</f>
        <v>4136915.97</v>
      </c>
      <c r="G75" s="256">
        <f>G76+G77</f>
        <v>0</v>
      </c>
      <c r="H75" s="256">
        <f>H76+H77</f>
        <v>0</v>
      </c>
      <c r="I75" s="256">
        <f>I76+I77</f>
        <v>0</v>
      </c>
      <c r="J75" s="256">
        <f>J76+J77</f>
        <v>0</v>
      </c>
      <c r="K75" s="255">
        <v>0</v>
      </c>
      <c r="L75" s="255">
        <v>0</v>
      </c>
      <c r="M75" s="255">
        <v>0</v>
      </c>
      <c r="N75" s="255">
        <v>0</v>
      </c>
      <c r="O75" s="255">
        <v>0</v>
      </c>
      <c r="P75" s="255">
        <v>0</v>
      </c>
      <c r="Q75" s="255">
        <v>0</v>
      </c>
      <c r="R75" s="255">
        <f t="shared" si="7"/>
        <v>4136915.97</v>
      </c>
      <c r="S75" s="245"/>
    </row>
    <row r="76" spans="3:19" ht="15.75" x14ac:dyDescent="0.25">
      <c r="C76" s="250" t="s">
        <v>375</v>
      </c>
      <c r="D76" s="254">
        <v>10545000</v>
      </c>
      <c r="E76" s="254">
        <v>10475000</v>
      </c>
      <c r="F76" s="234">
        <f>4010615.97+90200+36100</f>
        <v>4136915.97</v>
      </c>
      <c r="G76" s="234"/>
      <c r="H76" s="234"/>
      <c r="I76" s="234"/>
      <c r="K76" s="234"/>
      <c r="L76" s="234"/>
      <c r="M76" s="234"/>
      <c r="N76" s="234"/>
      <c r="O76" s="234"/>
      <c r="P76" s="234"/>
      <c r="Q76" s="234"/>
      <c r="R76" s="253">
        <f t="shared" si="7"/>
        <v>4136915.97</v>
      </c>
      <c r="S76" s="245"/>
    </row>
    <row r="77" spans="3:19" ht="15.75" x14ac:dyDescent="0.25">
      <c r="C77" s="250" t="s">
        <v>374</v>
      </c>
      <c r="D77" s="249">
        <v>0</v>
      </c>
      <c r="E77" s="249">
        <v>0</v>
      </c>
      <c r="F77" s="234">
        <v>0</v>
      </c>
      <c r="G77" s="234"/>
      <c r="H77" s="234"/>
      <c r="I77" s="234"/>
      <c r="K77" s="234"/>
      <c r="L77" s="234"/>
      <c r="M77" s="234"/>
      <c r="N77" s="234"/>
      <c r="O77" s="234"/>
      <c r="P77" s="234"/>
      <c r="Q77" s="234"/>
      <c r="R77" s="234"/>
      <c r="S77" s="245"/>
    </row>
    <row r="78" spans="3:19" ht="15.75" x14ac:dyDescent="0.25">
      <c r="C78" s="252" t="s">
        <v>373</v>
      </c>
      <c r="D78" s="251">
        <f>D79</f>
        <v>0</v>
      </c>
      <c r="E78" s="251">
        <f>E79</f>
        <v>0</v>
      </c>
      <c r="F78" s="234"/>
      <c r="G78" s="234"/>
      <c r="H78" s="234"/>
      <c r="I78" s="234"/>
      <c r="K78" s="234"/>
      <c r="L78" s="234"/>
      <c r="M78" s="234"/>
      <c r="N78" s="234"/>
      <c r="O78" s="234"/>
      <c r="P78" s="234"/>
      <c r="Q78" s="234"/>
      <c r="R78" s="234"/>
      <c r="S78" s="245"/>
    </row>
    <row r="79" spans="3:19" ht="15.75" x14ac:dyDescent="0.25">
      <c r="C79" s="250" t="s">
        <v>372</v>
      </c>
      <c r="D79" s="249">
        <v>0</v>
      </c>
      <c r="E79" s="249">
        <v>0</v>
      </c>
      <c r="F79" s="248">
        <v>0</v>
      </c>
      <c r="G79" s="248">
        <v>0</v>
      </c>
      <c r="H79" s="248"/>
      <c r="I79" s="248"/>
      <c r="J79" s="248"/>
      <c r="K79" s="248">
        <v>0</v>
      </c>
      <c r="L79" s="248"/>
      <c r="M79" s="248"/>
      <c r="N79" s="248"/>
      <c r="O79" s="248"/>
      <c r="P79" s="248"/>
      <c r="Q79" s="248"/>
      <c r="R79" s="248">
        <v>0</v>
      </c>
      <c r="S79" s="245"/>
    </row>
    <row r="80" spans="3:19" ht="16.5" thickBot="1" x14ac:dyDescent="0.3">
      <c r="C80" s="247" t="s">
        <v>371</v>
      </c>
      <c r="D80" s="246">
        <f>D10+D16+D26+D36+D52+D62+D75</f>
        <v>1759638498</v>
      </c>
      <c r="E80" s="246">
        <f>+E75+E62+E52+E36+E26+E16+E10</f>
        <v>1759638498</v>
      </c>
      <c r="F80" s="246">
        <f t="shared" ref="F80:M80" si="10">F10+F16+F26+F36+F52+F62+F75</f>
        <v>123645178.65999998</v>
      </c>
      <c r="G80" s="246">
        <f t="shared" si="10"/>
        <v>110248264.59</v>
      </c>
      <c r="H80" s="246">
        <f t="shared" si="10"/>
        <v>144099265.37999997</v>
      </c>
      <c r="I80" s="246">
        <f t="shared" si="10"/>
        <v>158661457.66000003</v>
      </c>
      <c r="J80" s="246">
        <f t="shared" si="10"/>
        <v>132670193.69</v>
      </c>
      <c r="K80" s="246">
        <f t="shared" si="10"/>
        <v>0</v>
      </c>
      <c r="L80" s="246">
        <f t="shared" si="10"/>
        <v>0</v>
      </c>
      <c r="M80" s="246">
        <f t="shared" si="10"/>
        <v>0</v>
      </c>
      <c r="N80" s="246">
        <f>+N75+N62+N52+N36+N26+N16+N10</f>
        <v>0</v>
      </c>
      <c r="O80" s="246">
        <f>+O75+O62+O52+O36+O26+O16+O10</f>
        <v>0</v>
      </c>
      <c r="P80" s="246">
        <f>+P75+P62+P52+P36+P26+P16+P10</f>
        <v>0</v>
      </c>
      <c r="Q80" s="246">
        <f>+Q75+Q62+Q52+Q36+Q26+Q16+Q10</f>
        <v>0</v>
      </c>
      <c r="R80" s="246">
        <f>+R75+R62+R52+R36+R26+R16+R10</f>
        <v>669324359.98000002</v>
      </c>
      <c r="S80" s="245"/>
    </row>
    <row r="81" spans="3:18" ht="48.75" customHeight="1" thickBot="1" x14ac:dyDescent="0.4">
      <c r="C81" s="239" t="s">
        <v>370</v>
      </c>
      <c r="E81" s="240"/>
      <c r="F81" s="244"/>
      <c r="G81" s="244"/>
      <c r="H81" s="244"/>
      <c r="I81" s="244"/>
      <c r="J81" s="244"/>
      <c r="K81" s="244"/>
      <c r="L81" s="240"/>
      <c r="M81" s="240"/>
      <c r="P81"/>
      <c r="Q81"/>
      <c r="R81" s="243"/>
    </row>
    <row r="82" spans="3:18" ht="66.75" customHeight="1" thickBot="1" x14ac:dyDescent="0.4">
      <c r="C82" s="242" t="s">
        <v>369</v>
      </c>
      <c r="D82" s="241"/>
      <c r="E82" s="234"/>
      <c r="F82" s="240"/>
      <c r="G82" s="240"/>
      <c r="H82" s="240"/>
      <c r="I82" s="240"/>
      <c r="J82" s="240"/>
      <c r="K82" s="240"/>
      <c r="L82" s="240"/>
      <c r="M82" s="240"/>
      <c r="P82"/>
      <c r="Q82"/>
    </row>
    <row r="83" spans="3:18" ht="126.75" customHeight="1" thickBot="1" x14ac:dyDescent="0.4">
      <c r="C83" s="239" t="s">
        <v>368</v>
      </c>
      <c r="I83" s="234"/>
      <c r="K83" s="238"/>
      <c r="P83"/>
      <c r="Q83"/>
    </row>
    <row r="84" spans="3:18" ht="39" customHeight="1" x14ac:dyDescent="0.35">
      <c r="C84" s="237" t="s">
        <v>367</v>
      </c>
      <c r="D84" s="237"/>
      <c r="E84" s="237"/>
      <c r="F84" s="237"/>
      <c r="G84" s="237"/>
      <c r="H84" s="237"/>
      <c r="I84" s="237"/>
      <c r="J84" s="237"/>
      <c r="K84" s="237"/>
      <c r="L84" s="237"/>
      <c r="M84" s="237"/>
      <c r="N84" s="237"/>
      <c r="O84" s="237"/>
      <c r="P84" s="237"/>
      <c r="Q84"/>
    </row>
    <row r="85" spans="3:18" x14ac:dyDescent="0.35">
      <c r="C85" s="326"/>
      <c r="D85" s="326"/>
      <c r="E85" s="326"/>
      <c r="F85" s="326"/>
      <c r="G85" s="326"/>
      <c r="H85" s="326"/>
      <c r="I85" s="326"/>
      <c r="J85" s="326"/>
      <c r="K85" s="326"/>
      <c r="L85" s="326"/>
      <c r="M85" s="326"/>
      <c r="N85" s="326"/>
      <c r="O85" s="326"/>
      <c r="P85" s="326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7" right="0.7" top="0.75" bottom="0.75" header="0.3" footer="0.3"/>
  <pageSetup paperSize="9" scale="2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MAYO 2025</vt:lpstr>
      <vt:lpstr>EJCECUCION</vt:lpstr>
      <vt:lpstr>'INGRESOS Y EGRESOS 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MANUEL ANTONIO GUZMAN CUEVAS</cp:lastModifiedBy>
  <cp:lastPrinted>2025-04-09T15:25:52Z</cp:lastPrinted>
  <dcterms:created xsi:type="dcterms:W3CDTF">2023-05-08T22:14:21Z</dcterms:created>
  <dcterms:modified xsi:type="dcterms:W3CDTF">2025-06-11T21:01:53Z</dcterms:modified>
</cp:coreProperties>
</file>