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D:\OAI\Contabiidad\Ingresos y egresos\Junio\"/>
    </mc:Choice>
  </mc:AlternateContent>
  <xr:revisionPtr revIDLastSave="0" documentId="13_ncr:1_{45EB1418-F5E8-44D8-867A-14DB473C413E}" xr6:coauthVersionLast="47" xr6:coauthVersionMax="47" xr10:uidLastSave="{00000000-0000-0000-0000-000000000000}"/>
  <bookViews>
    <workbookView xWindow="1125" yWindow="1125" windowWidth="21600" windowHeight="11385" activeTab="1" xr2:uid="{00000000-000D-0000-FFFF-FFFF00000000}"/>
  </bookViews>
  <sheets>
    <sheet name="INGRESOS Y EGRESOS JUNIO 20 " sheetId="5" r:id="rId1"/>
    <sheet name="Ejecución" sheetId="6" r:id="rId2"/>
  </sheets>
  <definedNames>
    <definedName name="_xlnm.Print_Area" localSheetId="1">Ejecución!$A$1:$S$85</definedName>
    <definedName name="_xlnm.Print_Area" localSheetId="0">'INGRESOS Y EGRESOS JUNIO 20 '!$A$1:$H$546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R11" i="6"/>
  <c r="R12" i="6"/>
  <c r="R13" i="6"/>
  <c r="R14" i="6"/>
  <c r="R15" i="6"/>
  <c r="D16" i="6"/>
  <c r="D80" i="6" s="1"/>
  <c r="E16" i="6"/>
  <c r="G16" i="6"/>
  <c r="H16" i="6"/>
  <c r="I16" i="6"/>
  <c r="J16" i="6"/>
  <c r="K16" i="6"/>
  <c r="L16" i="6"/>
  <c r="L80" i="6" s="1"/>
  <c r="M16" i="6"/>
  <c r="M80" i="6" s="1"/>
  <c r="N16" i="6"/>
  <c r="O16" i="6"/>
  <c r="P16" i="6"/>
  <c r="Q16" i="6"/>
  <c r="R17" i="6"/>
  <c r="R18" i="6"/>
  <c r="R19" i="6"/>
  <c r="R20" i="6"/>
  <c r="R21" i="6"/>
  <c r="R22" i="6"/>
  <c r="R23" i="6"/>
  <c r="F24" i="6"/>
  <c r="F16" i="6" s="1"/>
  <c r="R24" i="6"/>
  <c r="R25" i="6"/>
  <c r="D26" i="6"/>
  <c r="E26" i="6"/>
  <c r="F26" i="6"/>
  <c r="G26" i="6"/>
  <c r="H26" i="6"/>
  <c r="I26" i="6"/>
  <c r="R26" i="6" s="1"/>
  <c r="J26" i="6"/>
  <c r="K26" i="6"/>
  <c r="K80" i="6" s="1"/>
  <c r="L26" i="6"/>
  <c r="M26" i="6"/>
  <c r="N26" i="6"/>
  <c r="O26" i="6"/>
  <c r="P26" i="6"/>
  <c r="Q26" i="6"/>
  <c r="R27" i="6"/>
  <c r="R28" i="6"/>
  <c r="R29" i="6"/>
  <c r="R30" i="6"/>
  <c r="R31" i="6"/>
  <c r="R32" i="6"/>
  <c r="R33" i="6"/>
  <c r="R34" i="6"/>
  <c r="R35" i="6"/>
  <c r="D36" i="6"/>
  <c r="E36" i="6"/>
  <c r="F36" i="6"/>
  <c r="G36" i="6"/>
  <c r="J36" i="6"/>
  <c r="K36" i="6"/>
  <c r="L36" i="6"/>
  <c r="M36" i="6"/>
  <c r="R37" i="6"/>
  <c r="R38" i="6"/>
  <c r="R39" i="6"/>
  <c r="R43" i="6"/>
  <c r="R44" i="6"/>
  <c r="D45" i="6"/>
  <c r="E45" i="6"/>
  <c r="F45" i="6"/>
  <c r="R45" i="6" s="1"/>
  <c r="G45" i="6"/>
  <c r="H45" i="6"/>
  <c r="H36" i="6" s="1"/>
  <c r="I45" i="6"/>
  <c r="I36" i="6" s="1"/>
  <c r="I80" i="6" s="1"/>
  <c r="J45" i="6"/>
  <c r="K45" i="6"/>
  <c r="L45" i="6"/>
  <c r="M45" i="6"/>
  <c r="N45" i="6"/>
  <c r="N36" i="6" s="1"/>
  <c r="O45" i="6"/>
  <c r="O36" i="6" s="1"/>
  <c r="P45" i="6"/>
  <c r="P36" i="6" s="1"/>
  <c r="Q45" i="6"/>
  <c r="Q36" i="6" s="1"/>
  <c r="Q80" i="6" s="1"/>
  <c r="R46" i="6"/>
  <c r="R47" i="6"/>
  <c r="R48" i="6"/>
  <c r="R51" i="6"/>
  <c r="D52" i="6"/>
  <c r="E52" i="6"/>
  <c r="F52" i="6"/>
  <c r="R52" i="6" s="1"/>
  <c r="G52" i="6"/>
  <c r="H52" i="6"/>
  <c r="I52" i="6"/>
  <c r="J52" i="6"/>
  <c r="K52" i="6"/>
  <c r="L52" i="6"/>
  <c r="M52" i="6"/>
  <c r="N52" i="6"/>
  <c r="O52" i="6"/>
  <c r="P52" i="6"/>
  <c r="Q52" i="6"/>
  <c r="R53" i="6"/>
  <c r="R54" i="6"/>
  <c r="R55" i="6"/>
  <c r="R56" i="6"/>
  <c r="R57" i="6"/>
  <c r="R58" i="6"/>
  <c r="R59" i="6"/>
  <c r="R60" i="6"/>
  <c r="R61" i="6"/>
  <c r="D62" i="6"/>
  <c r="E62" i="6"/>
  <c r="F62" i="6"/>
  <c r="R62" i="6" s="1"/>
  <c r="G62" i="6"/>
  <c r="H62" i="6"/>
  <c r="I62" i="6"/>
  <c r="J62" i="6"/>
  <c r="K62" i="6"/>
  <c r="N62" i="6"/>
  <c r="N80" i="6" s="1"/>
  <c r="O62" i="6"/>
  <c r="P62" i="6"/>
  <c r="Q62" i="6"/>
  <c r="R63" i="6"/>
  <c r="R64" i="6"/>
  <c r="R65" i="6"/>
  <c r="R66" i="6"/>
  <c r="R67" i="6"/>
  <c r="R68" i="6"/>
  <c r="R69" i="6"/>
  <c r="R70" i="6"/>
  <c r="R71" i="6"/>
  <c r="R72" i="6"/>
  <c r="R73" i="6"/>
  <c r="R74" i="6"/>
  <c r="D75" i="6"/>
  <c r="E75" i="6"/>
  <c r="E80" i="6" s="1"/>
  <c r="G75" i="6"/>
  <c r="H75" i="6"/>
  <c r="I75" i="6"/>
  <c r="J75" i="6"/>
  <c r="F76" i="6"/>
  <c r="R76" i="6" s="1"/>
  <c r="D78" i="6"/>
  <c r="E78" i="6"/>
  <c r="G80" i="6"/>
  <c r="J80" i="6"/>
  <c r="F14" i="5"/>
  <c r="F15" i="5"/>
  <c r="F16" i="5"/>
  <c r="F17" i="5"/>
  <c r="F18" i="5"/>
  <c r="F19" i="5"/>
  <c r="R16" i="6" l="1"/>
  <c r="R36" i="6"/>
  <c r="H80" i="6"/>
  <c r="P80" i="6"/>
  <c r="O80" i="6"/>
  <c r="F75" i="6"/>
  <c r="R75" i="6" s="1"/>
  <c r="R80" i="6" s="1"/>
  <c r="F80" i="6" l="1"/>
</calcChain>
</file>

<file path=xl/sharedStrings.xml><?xml version="1.0" encoding="utf-8"?>
<sst xmlns="http://schemas.openxmlformats.org/spreadsheetml/2006/main" count="863" uniqueCount="498">
  <si>
    <t>PUERTO</t>
  </si>
  <si>
    <t>REFERENCIA</t>
  </si>
  <si>
    <t>FECHA</t>
  </si>
  <si>
    <t>VALOR US$</t>
  </si>
  <si>
    <t>TOTAL RD$</t>
  </si>
  <si>
    <t>TOTAL GENERAL</t>
  </si>
  <si>
    <t>DEP. EN RD$</t>
  </si>
  <si>
    <t>DEPOSITOS EN TRANSITOS</t>
  </si>
  <si>
    <t>CONCEPTO</t>
  </si>
  <si>
    <t>VALOR RD$</t>
  </si>
  <si>
    <t>SUB-TOTAL</t>
  </si>
  <si>
    <t>DEPOSITOS BANCARIOS</t>
  </si>
  <si>
    <t xml:space="preserve">      </t>
  </si>
  <si>
    <t>VALOR</t>
  </si>
  <si>
    <t>TOTAL</t>
  </si>
  <si>
    <t>CUENTA OPERACIONES</t>
  </si>
  <si>
    <t>PUERTO LA ROMANA</t>
  </si>
  <si>
    <t>PUERTO LUPERON</t>
  </si>
  <si>
    <t xml:space="preserve">TASA </t>
  </si>
  <si>
    <t>FECHA INGRESO</t>
  </si>
  <si>
    <t>DESCRIPCION</t>
  </si>
  <si>
    <t>Cta # 010-500107-4</t>
  </si>
  <si>
    <t xml:space="preserve">FECHA </t>
  </si>
  <si>
    <t xml:space="preserve">VALOR </t>
  </si>
  <si>
    <t xml:space="preserve">SANTA BARBARA </t>
  </si>
  <si>
    <t xml:space="preserve"> TOTAL </t>
  </si>
  <si>
    <t>LA CANA</t>
  </si>
  <si>
    <t xml:space="preserve">  PAGOS ACH</t>
  </si>
  <si>
    <t>PUERTO PLATA</t>
  </si>
  <si>
    <t xml:space="preserve">TOTAL GENERAL </t>
  </si>
  <si>
    <t>CUENTA DÓLAR</t>
  </si>
  <si>
    <t>SUBSIDIO DE MATERNIDAD</t>
  </si>
  <si>
    <t>SUBTOTAL</t>
  </si>
  <si>
    <t>OFICINA CENTRAL</t>
  </si>
  <si>
    <t>BOCA CHICA</t>
  </si>
  <si>
    <t>LUPERON</t>
  </si>
  <si>
    <t>AZUA</t>
  </si>
  <si>
    <t>BARAHONA</t>
  </si>
  <si>
    <t>MANZANILLO</t>
  </si>
  <si>
    <t>CALDERA BANI</t>
  </si>
  <si>
    <t xml:space="preserve"> CREDITO CUENTA CORRIENTE</t>
  </si>
  <si>
    <t>RELACION DE TRANSFERENCIAS ACH. RECIBIDAS DE TERCEROS</t>
  </si>
  <si>
    <t>HAINA OCCIDENTAL</t>
  </si>
  <si>
    <t>ACH</t>
  </si>
  <si>
    <t>SANTA BARBARA</t>
  </si>
  <si>
    <t xml:space="preserve">CUENTA </t>
  </si>
  <si>
    <t xml:space="preserve">DESCRIPCION </t>
  </si>
  <si>
    <t>CREDITO</t>
  </si>
  <si>
    <t>DEBITO</t>
  </si>
  <si>
    <t>DEP. EN USD</t>
  </si>
  <si>
    <t>CHEQUES REINTEGRADOS</t>
  </si>
  <si>
    <t>BENEFICIARIOS</t>
  </si>
  <si>
    <t>NO.CHEQUES</t>
  </si>
  <si>
    <t>PUERTOS</t>
  </si>
  <si>
    <t>REGITRO CONTABLE</t>
  </si>
  <si>
    <t>PAGO ACH</t>
  </si>
  <si>
    <t>1.1.01.02.01.02.01</t>
  </si>
  <si>
    <t>5.5.02.01.01.01</t>
  </si>
  <si>
    <t>PRIMA NEGATIVA</t>
  </si>
  <si>
    <t>SAN PEDRO</t>
  </si>
  <si>
    <t>DEPOSITO</t>
  </si>
  <si>
    <t>030199-1</t>
  </si>
  <si>
    <t>CREDITO CUENTA CORRIENTE</t>
  </si>
  <si>
    <t>030196-1</t>
  </si>
  <si>
    <t>030248-1</t>
  </si>
  <si>
    <t xml:space="preserve">LUPERON </t>
  </si>
  <si>
    <t>010398-1</t>
  </si>
  <si>
    <t>DONACIONES</t>
  </si>
  <si>
    <t>JUAN GONZALEZ BATISTA</t>
  </si>
  <si>
    <t xml:space="preserve">Numero </t>
  </si>
  <si>
    <t>Fecha</t>
  </si>
  <si>
    <t>Beneficiario</t>
  </si>
  <si>
    <t>Concepto</t>
  </si>
  <si>
    <t xml:space="preserve">Cuenta </t>
  </si>
  <si>
    <t>Monto</t>
  </si>
  <si>
    <t>NOMINA</t>
  </si>
  <si>
    <t>820010164-3</t>
  </si>
  <si>
    <t>820010167-3</t>
  </si>
  <si>
    <t>314437-13</t>
  </si>
  <si>
    <t>820010075-3</t>
  </si>
  <si>
    <t>20030101-3</t>
  </si>
  <si>
    <t>820030115-3</t>
  </si>
  <si>
    <t>20010350-3</t>
  </si>
  <si>
    <t>20010353-3</t>
  </si>
  <si>
    <t>8919864-13</t>
  </si>
  <si>
    <t>20010118-3</t>
  </si>
  <si>
    <t>74587703-1</t>
  </si>
  <si>
    <t>820010085-3</t>
  </si>
  <si>
    <t>23277871-13</t>
  </si>
  <si>
    <t>30010012-13</t>
  </si>
  <si>
    <t>30010015-13</t>
  </si>
  <si>
    <t>820020137-3</t>
  </si>
  <si>
    <t>820030195-3</t>
  </si>
  <si>
    <t>820010459-3</t>
  </si>
  <si>
    <t>820010463-3</t>
  </si>
  <si>
    <t>20010105-3</t>
  </si>
  <si>
    <t>820020123-3</t>
  </si>
  <si>
    <t>820020126-3</t>
  </si>
  <si>
    <t>820020220-3</t>
  </si>
  <si>
    <t>30030173-3</t>
  </si>
  <si>
    <t>30030176-3</t>
  </si>
  <si>
    <t>090043-13</t>
  </si>
  <si>
    <t>090046-13</t>
  </si>
  <si>
    <t>30090049-13</t>
  </si>
  <si>
    <t>30090052-13</t>
  </si>
  <si>
    <t>6035372-10</t>
  </si>
  <si>
    <t>20020005-3</t>
  </si>
  <si>
    <t>301580-13</t>
  </si>
  <si>
    <t>330285-13</t>
  </si>
  <si>
    <t>20020300-3</t>
  </si>
  <si>
    <t>20020277-3</t>
  </si>
  <si>
    <t>20020160-3</t>
  </si>
  <si>
    <t>20030228-3</t>
  </si>
  <si>
    <t>20030231-3</t>
  </si>
  <si>
    <t>20030234-3</t>
  </si>
  <si>
    <t>DEPOSITOS EN TRANSITO</t>
  </si>
  <si>
    <t>30010009-13</t>
  </si>
  <si>
    <t>30010018-13</t>
  </si>
  <si>
    <t>20010135-3</t>
  </si>
  <si>
    <t xml:space="preserve"> SISALRIL SUBSIDIO ENFERMEDAD</t>
  </si>
  <si>
    <t>SISALRIL SUBSIDIO ENFERMEDAD</t>
  </si>
  <si>
    <t>010050-1</t>
  </si>
  <si>
    <t>OFICINA PRINCIPAL</t>
  </si>
  <si>
    <t>010053-1</t>
  </si>
  <si>
    <t>82010057-1</t>
  </si>
  <si>
    <t>00110749-12</t>
  </si>
  <si>
    <t xml:space="preserve">LA ROMANA </t>
  </si>
  <si>
    <t>030651-1</t>
  </si>
  <si>
    <t>030657-1</t>
  </si>
  <si>
    <t>030661-1</t>
  </si>
  <si>
    <t>130070999-10</t>
  </si>
  <si>
    <t>1130060672-26</t>
  </si>
  <si>
    <t>1130060675-8</t>
  </si>
  <si>
    <t>30060678-26</t>
  </si>
  <si>
    <t>20541594-6</t>
  </si>
  <si>
    <t>20541593-6</t>
  </si>
  <si>
    <t>678914080-6</t>
  </si>
  <si>
    <t>760070014-10</t>
  </si>
  <si>
    <t>3669638-10</t>
  </si>
  <si>
    <t>60020081-10</t>
  </si>
  <si>
    <t>310110084-5</t>
  </si>
  <si>
    <t>70030198-17</t>
  </si>
  <si>
    <t>86070135-10</t>
  </si>
  <si>
    <t>030235-1</t>
  </si>
  <si>
    <t>030238-1</t>
  </si>
  <si>
    <t>810500053-6</t>
  </si>
  <si>
    <t>678912224-6</t>
  </si>
  <si>
    <t>1100100039-8</t>
  </si>
  <si>
    <t>310010065-5</t>
  </si>
  <si>
    <t>310010068-5</t>
  </si>
  <si>
    <t>510040147-20</t>
  </si>
  <si>
    <t>130060226-8</t>
  </si>
  <si>
    <t>310110051-5</t>
  </si>
  <si>
    <t>678951801-6</t>
  </si>
  <si>
    <t>400090171-9</t>
  </si>
  <si>
    <t>400090174-9</t>
  </si>
  <si>
    <t>400090177-9</t>
  </si>
  <si>
    <t>60030256-10</t>
  </si>
  <si>
    <t>80040125-21</t>
  </si>
  <si>
    <t>1151019-13</t>
  </si>
  <si>
    <t>020283-1</t>
  </si>
  <si>
    <t>020286-1</t>
  </si>
  <si>
    <t>1100050178-8</t>
  </si>
  <si>
    <t>310030076-5</t>
  </si>
  <si>
    <t>678950614-6</t>
  </si>
  <si>
    <t>9138793-1</t>
  </si>
  <si>
    <t>9166108-1</t>
  </si>
  <si>
    <t>9194755-1</t>
  </si>
  <si>
    <t>820010294-1</t>
  </si>
  <si>
    <t>820010297-1</t>
  </si>
  <si>
    <t>1130050351-8</t>
  </si>
  <si>
    <t>678950681-6</t>
  </si>
  <si>
    <t>9537486-9</t>
  </si>
  <si>
    <t>400020167-9</t>
  </si>
  <si>
    <t>400020170-9</t>
  </si>
  <si>
    <t>010266-1</t>
  </si>
  <si>
    <t>010269-1</t>
  </si>
  <si>
    <t>678950062-6</t>
  </si>
  <si>
    <t>310070314-5</t>
  </si>
  <si>
    <t>510040486-20</t>
  </si>
  <si>
    <t>0056354-26</t>
  </si>
  <si>
    <t>020566-1</t>
  </si>
  <si>
    <t>020569-1</t>
  </si>
  <si>
    <t>020572-1</t>
  </si>
  <si>
    <t>900100743-10</t>
  </si>
  <si>
    <t>900100746-10</t>
  </si>
  <si>
    <t>1130060461-8</t>
  </si>
  <si>
    <t>1760720-13</t>
  </si>
  <si>
    <t>678949086-6</t>
  </si>
  <si>
    <t>310040048-5</t>
  </si>
  <si>
    <t>70010174-17</t>
  </si>
  <si>
    <t>030170-1</t>
  </si>
  <si>
    <t>030173-1</t>
  </si>
  <si>
    <t>1100020356-26</t>
  </si>
  <si>
    <t>1100020359-8</t>
  </si>
  <si>
    <t>10050017-10</t>
  </si>
  <si>
    <t>030027-1</t>
  </si>
  <si>
    <t>678950171-6</t>
  </si>
  <si>
    <t>010197-1</t>
  </si>
  <si>
    <t>010200-1</t>
  </si>
  <si>
    <t>1100090043-8</t>
  </si>
  <si>
    <t>683480868-6</t>
  </si>
  <si>
    <t>70030091-17</t>
  </si>
  <si>
    <t>310030073-5</t>
  </si>
  <si>
    <t>310030070-5</t>
  </si>
  <si>
    <t>400090142-9</t>
  </si>
  <si>
    <t>010127-1</t>
  </si>
  <si>
    <t>030259-1</t>
  </si>
  <si>
    <t>010130-1</t>
  </si>
  <si>
    <t>030262-1</t>
  </si>
  <si>
    <t>030265-1</t>
  </si>
  <si>
    <t>1100150216-8</t>
  </si>
  <si>
    <t>683483302-6</t>
  </si>
  <si>
    <t>20538131-6</t>
  </si>
  <si>
    <t>310030047-5</t>
  </si>
  <si>
    <t>030272-1</t>
  </si>
  <si>
    <t>030275-1</t>
  </si>
  <si>
    <t>0040223-8</t>
  </si>
  <si>
    <t>683480739-6</t>
  </si>
  <si>
    <t>10030627-5</t>
  </si>
  <si>
    <t>683481164-6</t>
  </si>
  <si>
    <t>010385-1</t>
  </si>
  <si>
    <t>310030095-5</t>
  </si>
  <si>
    <t>30050592-8</t>
  </si>
  <si>
    <t>39784856-13</t>
  </si>
  <si>
    <t>010573-1</t>
  </si>
  <si>
    <t>010576-1</t>
  </si>
  <si>
    <t>010579-1</t>
  </si>
  <si>
    <t>30060607-8</t>
  </si>
  <si>
    <t>20538129-6</t>
  </si>
  <si>
    <t>683228820-6</t>
  </si>
  <si>
    <t>030245-1</t>
  </si>
  <si>
    <t>1100060018-8</t>
  </si>
  <si>
    <t>683228645-6</t>
  </si>
  <si>
    <t>10050009-5</t>
  </si>
  <si>
    <t>300030067-12</t>
  </si>
  <si>
    <t>300030071-12</t>
  </si>
  <si>
    <t>010258-1</t>
  </si>
  <si>
    <t>010261-1</t>
  </si>
  <si>
    <t>10110284-5</t>
  </si>
  <si>
    <t>3010467-8</t>
  </si>
  <si>
    <t>1100050401-8</t>
  </si>
  <si>
    <t>628731056-6</t>
  </si>
  <si>
    <t>20538130-6</t>
  </si>
  <si>
    <t>310110127-5</t>
  </si>
  <si>
    <t>030119-1</t>
  </si>
  <si>
    <t>030522-1</t>
  </si>
  <si>
    <t>30120639-8</t>
  </si>
  <si>
    <t>30020442-8</t>
  </si>
  <si>
    <t>683229128-6</t>
  </si>
  <si>
    <t>637526-16</t>
  </si>
  <si>
    <t xml:space="preserve">PLAZA MARINA </t>
  </si>
  <si>
    <t>681489186-6</t>
  </si>
  <si>
    <t>90030490-10</t>
  </si>
  <si>
    <t>310060643-5</t>
  </si>
  <si>
    <t>310060646-5</t>
  </si>
  <si>
    <t>310060649-5</t>
  </si>
  <si>
    <t>400120285-9</t>
  </si>
  <si>
    <t>030734-1</t>
  </si>
  <si>
    <t>030737-1</t>
  </si>
  <si>
    <t>030740-1</t>
  </si>
  <si>
    <t>610030735-5</t>
  </si>
  <si>
    <t>30051120-26</t>
  </si>
  <si>
    <t>30051123-8</t>
  </si>
  <si>
    <t>1756621-13</t>
  </si>
  <si>
    <t>700060026-6</t>
  </si>
  <si>
    <t>310070156-5</t>
  </si>
  <si>
    <t>400100227-9</t>
  </si>
  <si>
    <t>010395-1</t>
  </si>
  <si>
    <t>670883676-6</t>
  </si>
  <si>
    <t>310060130-5</t>
  </si>
  <si>
    <t>30040158-8</t>
  </si>
  <si>
    <t>010502-1</t>
  </si>
  <si>
    <t>010505-1</t>
  </si>
  <si>
    <t>30050549-26</t>
  </si>
  <si>
    <t>30050552-8</t>
  </si>
  <si>
    <t>676014848-6</t>
  </si>
  <si>
    <t>310060165-5</t>
  </si>
  <si>
    <t>85711287-5</t>
  </si>
  <si>
    <t>030320-1</t>
  </si>
  <si>
    <t>030327-1</t>
  </si>
  <si>
    <t>030331-1</t>
  </si>
  <si>
    <t>030334-1</t>
  </si>
  <si>
    <t>030337-1</t>
  </si>
  <si>
    <t>030340-1</t>
  </si>
  <si>
    <t>1057569-21</t>
  </si>
  <si>
    <t>3030409-8</t>
  </si>
  <si>
    <t>20537989-6</t>
  </si>
  <si>
    <t>670880601-6</t>
  </si>
  <si>
    <t>310080125-5</t>
  </si>
  <si>
    <t>030269-1</t>
  </si>
  <si>
    <t>300030256-12</t>
  </si>
  <si>
    <t>300030260-12</t>
  </si>
  <si>
    <t>1130020272-8</t>
  </si>
  <si>
    <t>1130020275-8</t>
  </si>
  <si>
    <t>0060665-1</t>
  </si>
  <si>
    <t>400070726-9</t>
  </si>
  <si>
    <t>400070732-9</t>
  </si>
  <si>
    <t>670881382-6</t>
  </si>
  <si>
    <t>310070032-5</t>
  </si>
  <si>
    <t>400030129-9</t>
  </si>
  <si>
    <t>400030133-9</t>
  </si>
  <si>
    <t>4663430-5</t>
  </si>
  <si>
    <t>670880211-6</t>
  </si>
  <si>
    <t>020501-1</t>
  </si>
  <si>
    <t>310020336-5</t>
  </si>
  <si>
    <t>60030320-10</t>
  </si>
  <si>
    <t>310020340-5</t>
  </si>
  <si>
    <t>010554-1</t>
  </si>
  <si>
    <t>010557-1</t>
  </si>
  <si>
    <t>010560-1</t>
  </si>
  <si>
    <t>1100050891-8</t>
  </si>
  <si>
    <t>1100050897-26</t>
  </si>
  <si>
    <t>30051072-9</t>
  </si>
  <si>
    <t>30051075-9</t>
  </si>
  <si>
    <t>SERGIO DE LA CRUZ CUEVAS</t>
  </si>
  <si>
    <t>PRESTACIONES LABORALES</t>
  </si>
  <si>
    <t>6/13/2025</t>
  </si>
  <si>
    <t>6/16/2025</t>
  </si>
  <si>
    <t>6/20/2025</t>
  </si>
  <si>
    <t>6/26/2025</t>
  </si>
  <si>
    <t>6/27/2025</t>
  </si>
  <si>
    <t>CAROLAY CARABALLO AMPARO</t>
  </si>
  <si>
    <t>HEIMY SUGEIDY URIBE BRITO</t>
  </si>
  <si>
    <t>MINIOSCA CUEVAS MATOS</t>
  </si>
  <si>
    <t>GEURY MANUEL PARRA ENCARNACION</t>
  </si>
  <si>
    <t>CADIZ OSIRIS FRIAS BENZANT</t>
  </si>
  <si>
    <t>ELIZABETH NATASHIA UBRI ARAUJO</t>
  </si>
  <si>
    <t>GRUPO DE EMPRESAS RRT,SRL</t>
  </si>
  <si>
    <t>ASOC. PESCADORES LA ESPERANZA DE PALENQUE (ASOPESP</t>
  </si>
  <si>
    <t xml:space="preserve">REYNELIS GONZALEZ POZO </t>
  </si>
  <si>
    <t>FRANCISCO GABRIEL ALCANTARA GARCIA</t>
  </si>
  <si>
    <t>YOCASTA ALFONSO JEAN</t>
  </si>
  <si>
    <t>INSTITUTO DE AUXILIOS Y VIVIENDA (INAVI)</t>
  </si>
  <si>
    <t>SIND. NAC. TRABAJADORES Y EMPLEADOS APORDOM</t>
  </si>
  <si>
    <t>SMAILYN MARIELA SANCHEZ BELEN</t>
  </si>
  <si>
    <t>KARINA VASQUEZ VASQUEZ</t>
  </si>
  <si>
    <t xml:space="preserve">FRANCISCO POLANCO SANCHEZ </t>
  </si>
  <si>
    <t>FRANCISCO ANTONIO SUAZO DE LA CRUZ</t>
  </si>
  <si>
    <t>JOSE ALCEDO PEÑA GARCIA</t>
  </si>
  <si>
    <t>VINANYEL LIZ MONTERO ENCARNACION</t>
  </si>
  <si>
    <t>MARIA TERESA JAVIER ORTEGA</t>
  </si>
  <si>
    <t>HILARY ELIANA NUÑEZ REYNOSO</t>
  </si>
  <si>
    <t>YOKASTY YAMILL PEÑA DIAZ</t>
  </si>
  <si>
    <t>ROELY BIDO DE LOS SANTOS</t>
  </si>
  <si>
    <t>MANUEL SABA GUANTE MARTINEZ</t>
  </si>
  <si>
    <t>PABLO ALBERTO BLANCO CASTILLO</t>
  </si>
  <si>
    <t>YUDERQUIS FELIZ</t>
  </si>
  <si>
    <t>ABEL ERNESTO ROJAS NUÑEZ</t>
  </si>
  <si>
    <t>ODERLYN FELIPE HOLGUIN CORNELIO</t>
  </si>
  <si>
    <t>MARIA PAYAMS</t>
  </si>
  <si>
    <t>CRISTOFER RODRIGUEZ</t>
  </si>
  <si>
    <t>SERGIO DE LA CRUZ PEREZ CUEVAS</t>
  </si>
  <si>
    <t>AQUILINA MENDOZA TEJADA</t>
  </si>
  <si>
    <t>MAYRA CAIRO LEBRON</t>
  </si>
  <si>
    <t xml:space="preserve">SAMANTHA MARIE RODRIGUEZ GIL </t>
  </si>
  <si>
    <t>ANYARLENE BERGES PEÑA</t>
  </si>
  <si>
    <t>MINISTERIO DE MEDIO AMBIENTE Y RECURSOS NATURALES</t>
  </si>
  <si>
    <t>REPOSICION DE CAJA CHICA</t>
  </si>
  <si>
    <t>PAGO RETENCION A EMPLEADOS</t>
  </si>
  <si>
    <t>HONORARIOS PROFESIONALES</t>
  </si>
  <si>
    <t>DIETA CONSEJO ADM.</t>
  </si>
  <si>
    <t>OTROS GASTOS DIVERSOS</t>
  </si>
  <si>
    <t>161 902,85</t>
  </si>
  <si>
    <t>826 442,59</t>
  </si>
  <si>
    <t>167 736,76</t>
  </si>
  <si>
    <t>182 075,82</t>
  </si>
  <si>
    <t>192 915,10</t>
  </si>
  <si>
    <t>680 171,35</t>
  </si>
  <si>
    <t>200 000,00</t>
  </si>
  <si>
    <t>79 220,70</t>
  </si>
  <si>
    <t>80 437,00</t>
  </si>
  <si>
    <t>84 917,47</t>
  </si>
  <si>
    <t>51 175,00</t>
  </si>
  <si>
    <t>13 800,00</t>
  </si>
  <si>
    <t>55 864,88</t>
  </si>
  <si>
    <t>12 964,00</t>
  </si>
  <si>
    <t>31 811,96</t>
  </si>
  <si>
    <t>19 220,00</t>
  </si>
  <si>
    <t>30 000,00</t>
  </si>
  <si>
    <t>27 313,01</t>
  </si>
  <si>
    <t>107 169,38</t>
  </si>
  <si>
    <t>48 762,08</t>
  </si>
  <si>
    <t>89 600,00</t>
  </si>
  <si>
    <t>237 918,07</t>
  </si>
  <si>
    <t>1312 469,22</t>
  </si>
  <si>
    <t>35 000,00</t>
  </si>
  <si>
    <t>75 000,00</t>
  </si>
  <si>
    <t>79 404,30</t>
  </si>
  <si>
    <t>64 560,62</t>
  </si>
  <si>
    <t>113 275,94</t>
  </si>
  <si>
    <t>83 294,81</t>
  </si>
  <si>
    <t>95 113,47</t>
  </si>
  <si>
    <t>10 973,71</t>
  </si>
  <si>
    <t>100 000,00</t>
  </si>
  <si>
    <t>122 364,01</t>
  </si>
  <si>
    <t>88 260,00</t>
  </si>
  <si>
    <t>60 000,00</t>
  </si>
  <si>
    <t>303 000,00</t>
  </si>
  <si>
    <t>TOTAL DE CHEQUES: 38</t>
  </si>
  <si>
    <t>6143 354,10</t>
  </si>
  <si>
    <t>Fuente: Sistema de Gestión Financiera (SIGEF)</t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</si>
  <si>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</si>
  <si>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</si>
  <si>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</si>
  <si>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</si>
  <si>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</si>
  <si>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</si>
  <si>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</si>
  <si>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</si>
  <si>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</si>
  <si>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</si>
  <si>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</si>
  <si>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</si>
  <si>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</si>
  <si>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</si>
  <si>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</si>
  <si>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</si>
  <si>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</si>
  <si>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</si>
  <si>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</si>
  <si>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</si>
  <si>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</si>
  <si>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</si>
  <si>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</si>
  <si>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</si>
  <si>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</si>
  <si>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</si>
  <si>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</si>
  <si>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</si>
  <si>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</si>
  <si>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</si>
  <si>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</si>
  <si>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</si>
  <si>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</si>
  <si>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</si>
  <si>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</si>
  <si>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</si>
  <si>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</si>
  <si>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</si>
  <si>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</si>
  <si>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</si>
  <si>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</si>
  <si>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</si>
  <si>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</si>
  <si>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</si>
  <si>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</si>
  <si>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</si>
  <si>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</si>
  <si>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</si>
  <si>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</si>
  <si>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</si>
  <si>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</si>
  <si>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</si>
  <si>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</si>
  <si>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</si>
  <si>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</si>
  <si>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</si>
  <si>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</si>
  <si>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</si>
  <si>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</si>
  <si>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</si>
  <si>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</si>
  <si>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</si>
  <si>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</si>
  <si>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</si>
  <si>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</si>
  <si>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</si>
  <si>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</si>
  <si>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</si>
  <si>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</si>
  <si>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</si>
  <si>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</si>
  <si>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</si>
  <si>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</si>
  <si>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</si>
  <si>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</si>
  <si>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</si>
  <si>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</si>
  <si>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</si>
  <si>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</si>
  <si>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</si>
  <si>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</si>
  <si>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</si>
  <si>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</si>
  <si>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</si>
  <si>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</si>
  <si>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</si>
  <si>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</si>
  <si>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</si>
  <si>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</si>
  <si>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</si>
  <si>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</si>
  <si>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</si>
  <si>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</si>
  <si>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Gastos y Aplicaciones Financieras </t>
  </si>
  <si>
    <t xml:space="preserve">AUTORIDAD PORTUARIA DOMINICANA </t>
  </si>
  <si>
    <t>PRESIDENCIA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</si>
</sst>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(* #,##0_);_(* \(#,##0\);_(* &quot;-&quot;??_);_(@_)"/>
    <numFmt numFmtId="166" formatCode="_(* #,##0.0_);_(* \(#,##0.0\);_(* &quot;-&quot;??_);_(@_)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3"/>
      <name val="Arial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i/>
      <sz val="14"/>
      <color rgb="FFFFFFFF"/>
      <name val="Arial"/>
      <family val="2"/>
    </font>
    <font>
      <b/>
      <i/>
      <sz val="10"/>
      <color rgb="FF000080"/>
      <name val="Arial"/>
      <family val="2"/>
    </font>
    <font>
      <sz val="1"/>
      <color rgb="FF000000"/>
      <name val="Arial"/>
      <family val="2"/>
    </font>
    <font>
      <b/>
      <i/>
      <sz val="11"/>
      <color rgb="FF0000FF"/>
      <name val="Arial"/>
      <family val="2"/>
    </font>
    <font>
      <b/>
      <i/>
      <sz val="9"/>
      <color rgb="FF0000FF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name val="Calibri"/>
      <family val="2"/>
      <scheme val="minor"/>
    </font>
    <font>
      <sz val="12"/>
      <color rgb="FF363636"/>
      <name val="Segoe UI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8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1"/>
      <color rgb="FF333333"/>
      <name val="Arial"/>
      <family val="2"/>
    </font>
    <font>
      <b/>
      <sz val="12"/>
      <color rgb="FF333333"/>
      <name val="Arial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3" fillId="4" borderId="0">
      <alignment horizontal="left" vertical="top"/>
    </xf>
    <xf numFmtId="0" fontId="23" fillId="4" borderId="0">
      <alignment horizontal="left" vertical="top"/>
    </xf>
    <xf numFmtId="0" fontId="27" fillId="4" borderId="0">
      <alignment horizontal="left" vertical="top"/>
    </xf>
    <xf numFmtId="0" fontId="29" fillId="4" borderId="0">
      <alignment horizontal="left" vertical="top"/>
    </xf>
    <xf numFmtId="0" fontId="29" fillId="4" borderId="0">
      <alignment horizontal="right" vertical="top"/>
    </xf>
    <xf numFmtId="0" fontId="31" fillId="4" borderId="0">
      <alignment horizontal="left" vertical="top"/>
    </xf>
    <xf numFmtId="0" fontId="32" fillId="4" borderId="0">
      <alignment horizontal="right" vertical="top"/>
    </xf>
    <xf numFmtId="0" fontId="26" fillId="4" borderId="0">
      <alignment horizontal="left" vertical="top"/>
    </xf>
    <xf numFmtId="0" fontId="26" fillId="4" borderId="0">
      <alignment horizontal="left" vertical="top"/>
    </xf>
    <xf numFmtId="0" fontId="33" fillId="4" borderId="0">
      <alignment horizontal="center" vertical="top"/>
    </xf>
    <xf numFmtId="0" fontId="25" fillId="4" borderId="0">
      <alignment horizontal="left" vertical="top"/>
    </xf>
    <xf numFmtId="0" fontId="25" fillId="4" borderId="0">
      <alignment horizontal="left" vertical="top"/>
    </xf>
    <xf numFmtId="0" fontId="24" fillId="4" borderId="0">
      <alignment horizontal="left" vertical="top"/>
    </xf>
    <xf numFmtId="0" fontId="25" fillId="4" borderId="0">
      <alignment horizontal="left" vertical="top"/>
    </xf>
    <xf numFmtId="0" fontId="25" fillId="4" borderId="0">
      <alignment horizontal="left" vertical="top"/>
    </xf>
    <xf numFmtId="0" fontId="25" fillId="4" borderId="0">
      <alignment horizontal="left" vertical="top"/>
    </xf>
    <xf numFmtId="0" fontId="25" fillId="4" borderId="0">
      <alignment horizontal="left" vertical="top"/>
    </xf>
    <xf numFmtId="0" fontId="25" fillId="4" borderId="0">
      <alignment horizontal="left" vertical="top"/>
    </xf>
    <xf numFmtId="0" fontId="23" fillId="4" borderId="0">
      <alignment horizontal="left" vertical="top"/>
    </xf>
    <xf numFmtId="0" fontId="25" fillId="4" borderId="0">
      <alignment horizontal="left" vertical="top"/>
    </xf>
    <xf numFmtId="0" fontId="26" fillId="5" borderId="0">
      <alignment horizontal="left" vertical="top"/>
    </xf>
    <xf numFmtId="0" fontId="27" fillId="4" borderId="0">
      <alignment horizontal="center" vertical="top"/>
    </xf>
    <xf numFmtId="0" fontId="28" fillId="4" borderId="0">
      <alignment horizontal="center" vertical="top"/>
    </xf>
    <xf numFmtId="0" fontId="29" fillId="4" borderId="0">
      <alignment horizontal="right" vertical="top"/>
    </xf>
    <xf numFmtId="0" fontId="30" fillId="4" borderId="0">
      <alignment horizontal="left" vertical="top"/>
    </xf>
    <xf numFmtId="0" fontId="1" fillId="0" borderId="0"/>
    <xf numFmtId="0" fontId="39" fillId="0" borderId="0"/>
    <xf numFmtId="0" fontId="6" fillId="0" borderId="0"/>
  </cellStyleXfs>
  <cellXfs count="299">
    <xf numFmtId="0" fontId="0" fillId="0" borderId="0" xfId="0"/>
    <xf numFmtId="0" fontId="2" fillId="0" borderId="0" xfId="0" applyFont="1"/>
    <xf numFmtId="0" fontId="6" fillId="0" borderId="0" xfId="0" applyFont="1"/>
    <xf numFmtId="0" fontId="0" fillId="2" borderId="0" xfId="0" applyFill="1"/>
    <xf numFmtId="0" fontId="4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14" fontId="12" fillId="2" borderId="0" xfId="0" applyNumberFormat="1" applyFont="1" applyFill="1" applyAlignment="1">
      <alignment horizontal="center"/>
    </xf>
    <xf numFmtId="43" fontId="14" fillId="2" borderId="0" xfId="1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49" fontId="12" fillId="2" borderId="0" xfId="0" applyNumberFormat="1" applyFont="1" applyFill="1" applyAlignment="1">
      <alignment horizontal="center"/>
    </xf>
    <xf numFmtId="39" fontId="12" fillId="2" borderId="0" xfId="0" applyNumberFormat="1" applyFont="1" applyFill="1"/>
    <xf numFmtId="43" fontId="14" fillId="2" borderId="0" xfId="1" applyFont="1" applyFill="1" applyBorder="1"/>
    <xf numFmtId="43" fontId="15" fillId="2" borderId="11" xfId="1" applyFont="1" applyFill="1" applyBorder="1" applyAlignment="1">
      <alignment horizontal="center" vertical="center" wrapText="1"/>
    </xf>
    <xf numFmtId="43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9" fillId="0" borderId="0" xfId="0" applyFont="1"/>
    <xf numFmtId="0" fontId="3" fillId="0" borderId="0" xfId="0" applyFont="1" applyAlignment="1">
      <alignment horizontal="center"/>
    </xf>
    <xf numFmtId="0" fontId="20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4" fontId="21" fillId="6" borderId="12" xfId="0" applyNumberFormat="1" applyFont="1" applyFill="1" applyBorder="1"/>
    <xf numFmtId="0" fontId="21" fillId="6" borderId="18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35" fillId="0" borderId="0" xfId="0" applyFont="1"/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43" fontId="16" fillId="0" borderId="17" xfId="1" applyFont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 wrapText="1"/>
    </xf>
    <xf numFmtId="43" fontId="37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/>
    </xf>
    <xf numFmtId="0" fontId="37" fillId="0" borderId="21" xfId="0" applyFont="1" applyBorder="1" applyAlignment="1">
      <alignment horizontal="left"/>
    </xf>
    <xf numFmtId="0" fontId="37" fillId="0" borderId="26" xfId="0" applyFont="1" applyBorder="1" applyAlignment="1">
      <alignment horizontal="center"/>
    </xf>
    <xf numFmtId="0" fontId="37" fillId="0" borderId="3" xfId="0" applyFont="1" applyBorder="1" applyAlignment="1">
      <alignment horizontal="left"/>
    </xf>
    <xf numFmtId="0" fontId="3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8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43" fontId="12" fillId="0" borderId="1" xfId="5" applyFont="1" applyFill="1" applyBorder="1" applyAlignment="1">
      <alignment horizontal="center"/>
    </xf>
    <xf numFmtId="43" fontId="12" fillId="0" borderId="2" xfId="0" applyNumberFormat="1" applyFont="1" applyBorder="1" applyAlignment="1">
      <alignment horizontal="center"/>
    </xf>
    <xf numFmtId="43" fontId="12" fillId="2" borderId="1" xfId="5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43" fontId="1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2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1" xfId="0" applyBorder="1"/>
    <xf numFmtId="0" fontId="42" fillId="0" borderId="0" xfId="0" applyFont="1"/>
    <xf numFmtId="0" fontId="15" fillId="6" borderId="0" xfId="0" applyFont="1" applyFill="1" applyAlignment="1">
      <alignment horizontal="center"/>
    </xf>
    <xf numFmtId="0" fontId="16" fillId="6" borderId="18" xfId="0" applyFont="1" applyFill="1" applyBorder="1" applyAlignment="1">
      <alignment horizontal="center" vertical="center" wrapText="1"/>
    </xf>
    <xf numFmtId="0" fontId="43" fillId="0" borderId="0" xfId="0" applyFont="1"/>
    <xf numFmtId="0" fontId="7" fillId="0" borderId="2" xfId="0" applyFont="1" applyBorder="1" applyAlignment="1">
      <alignment horizontal="right"/>
    </xf>
    <xf numFmtId="4" fontId="7" fillId="0" borderId="1" xfId="0" applyNumberFormat="1" applyFont="1" applyBorder="1" applyAlignment="1">
      <alignment horizontal="center"/>
    </xf>
    <xf numFmtId="4" fontId="7" fillId="6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right"/>
    </xf>
    <xf numFmtId="4" fontId="7" fillId="6" borderId="3" xfId="0" applyNumberFormat="1" applyFont="1" applyFill="1" applyBorder="1" applyAlignment="1">
      <alignment horizontal="center"/>
    </xf>
    <xf numFmtId="0" fontId="15" fillId="6" borderId="0" xfId="0" applyFont="1" applyFill="1" applyAlignment="1">
      <alignment horizontal="right"/>
    </xf>
    <xf numFmtId="0" fontId="15" fillId="6" borderId="11" xfId="0" applyFont="1" applyFill="1" applyBorder="1" applyAlignment="1">
      <alignment horizontal="center" vertical="center" wrapText="1"/>
    </xf>
    <xf numFmtId="4" fontId="15" fillId="6" borderId="11" xfId="0" applyNumberFormat="1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right"/>
    </xf>
    <xf numFmtId="0" fontId="15" fillId="6" borderId="0" xfId="0" applyFont="1" applyFill="1" applyAlignment="1">
      <alignment horizontal="center" vertical="center" wrapText="1"/>
    </xf>
    <xf numFmtId="0" fontId="42" fillId="6" borderId="0" xfId="0" applyFont="1" applyFill="1"/>
    <xf numFmtId="0" fontId="43" fillId="0" borderId="0" xfId="0" applyFont="1" applyAlignment="1">
      <alignment horizontal="center" vertical="center"/>
    </xf>
    <xf numFmtId="0" fontId="12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4" fontId="7" fillId="0" borderId="23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6" fillId="0" borderId="0" xfId="0" applyFont="1"/>
    <xf numFmtId="0" fontId="16" fillId="0" borderId="24" xfId="0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/>
    </xf>
    <xf numFmtId="4" fontId="9" fillId="0" borderId="20" xfId="0" applyNumberFormat="1" applyFont="1" applyBorder="1" applyAlignment="1">
      <alignment horizontal="center"/>
    </xf>
    <xf numFmtId="0" fontId="44" fillId="6" borderId="0" xfId="0" applyFont="1" applyFill="1"/>
    <xf numFmtId="0" fontId="17" fillId="6" borderId="0" xfId="0" applyFont="1" applyFill="1" applyAlignment="1">
      <alignment horizontal="center"/>
    </xf>
    <xf numFmtId="0" fontId="15" fillId="6" borderId="3" xfId="0" applyFont="1" applyFill="1" applyBorder="1" applyAlignment="1">
      <alignment horizontal="right"/>
    </xf>
    <xf numFmtId="4" fontId="15" fillId="6" borderId="3" xfId="0" applyNumberFormat="1" applyFont="1" applyFill="1" applyBorder="1"/>
    <xf numFmtId="0" fontId="21" fillId="6" borderId="6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0" fontId="33" fillId="6" borderId="1" xfId="0" applyFont="1" applyFill="1" applyBorder="1" applyAlignment="1">
      <alignment horizontal="center" wrapText="1"/>
    </xf>
    <xf numFmtId="4" fontId="2" fillId="6" borderId="1" xfId="0" applyNumberFormat="1" applyFont="1" applyFill="1" applyBorder="1"/>
    <xf numFmtId="14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/>
    <xf numFmtId="4" fontId="5" fillId="0" borderId="12" xfId="0" applyNumberFormat="1" applyFont="1" applyBorder="1" applyAlignment="1">
      <alignment horizontal="center" wrapText="1"/>
    </xf>
    <xf numFmtId="0" fontId="6" fillId="6" borderId="0" xfId="0" applyFont="1" applyFill="1" applyAlignment="1">
      <alignment horizontal="center" wrapText="1"/>
    </xf>
    <xf numFmtId="0" fontId="23" fillId="6" borderId="0" xfId="0" applyFont="1" applyFill="1" applyAlignment="1">
      <alignment vertical="center" wrapText="1"/>
    </xf>
    <xf numFmtId="0" fontId="6" fillId="6" borderId="0" xfId="0" applyFont="1" applyFill="1" applyAlignment="1">
      <alignment vertical="center" wrapText="1"/>
    </xf>
    <xf numFmtId="0" fontId="42" fillId="0" borderId="0" xfId="0" applyFont="1" applyAlignment="1">
      <alignment vertical="center"/>
    </xf>
    <xf numFmtId="0" fontId="45" fillId="6" borderId="0" xfId="0" applyFont="1" applyFill="1" applyAlignment="1">
      <alignment vertical="center"/>
    </xf>
    <xf numFmtId="0" fontId="21" fillId="6" borderId="17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wrapText="1"/>
    </xf>
    <xf numFmtId="0" fontId="23" fillId="6" borderId="3" xfId="0" applyFont="1" applyFill="1" applyBorder="1" applyAlignment="1">
      <alignment horizontal="center" wrapText="1"/>
    </xf>
    <xf numFmtId="4" fontId="6" fillId="6" borderId="1" xfId="0" applyNumberFormat="1" applyFont="1" applyFill="1" applyBorder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33" fillId="6" borderId="0" xfId="0" applyFont="1" applyFill="1" applyAlignment="1">
      <alignment horizontal="center" wrapText="1"/>
    </xf>
    <xf numFmtId="0" fontId="46" fillId="6" borderId="0" xfId="0" applyFont="1" applyFill="1" applyAlignment="1">
      <alignment horizontal="center" wrapText="1"/>
    </xf>
    <xf numFmtId="4" fontId="5" fillId="6" borderId="12" xfId="0" applyNumberFormat="1" applyFont="1" applyFill="1" applyBorder="1" applyAlignment="1">
      <alignment horizontal="center" wrapText="1"/>
    </xf>
    <xf numFmtId="0" fontId="23" fillId="6" borderId="0" xfId="0" applyFont="1" applyFill="1" applyAlignment="1">
      <alignment horizontal="center" wrapText="1"/>
    </xf>
    <xf numFmtId="0" fontId="6" fillId="6" borderId="0" xfId="0" applyFont="1" applyFill="1" applyAlignment="1">
      <alignment horizontal="center"/>
    </xf>
    <xf numFmtId="0" fontId="8" fillId="6" borderId="0" xfId="0" applyFont="1" applyFill="1" applyAlignment="1">
      <alignment horizontal="left" vertical="top"/>
    </xf>
    <xf numFmtId="0" fontId="8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 wrapText="1"/>
    </xf>
    <xf numFmtId="0" fontId="8" fillId="6" borderId="0" xfId="0" applyFont="1" applyFill="1"/>
    <xf numFmtId="0" fontId="9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4" fontId="5" fillId="6" borderId="12" xfId="0" applyNumberFormat="1" applyFont="1" applyFill="1" applyBorder="1" applyAlignment="1">
      <alignment horizontal="center" vertical="center" wrapText="1"/>
    </xf>
    <xf numFmtId="0" fontId="21" fillId="6" borderId="0" xfId="0" applyFont="1" applyFill="1" applyAlignment="1">
      <alignment vertical="center"/>
    </xf>
    <xf numFmtId="0" fontId="22" fillId="6" borderId="0" xfId="0" applyFont="1" applyFill="1" applyAlignment="1">
      <alignment vertical="center" wrapText="1"/>
    </xf>
    <xf numFmtId="0" fontId="21" fillId="6" borderId="0" xfId="0" applyFont="1" applyFill="1"/>
    <xf numFmtId="0" fontId="40" fillId="6" borderId="0" xfId="0" applyFont="1" applyFill="1"/>
    <xf numFmtId="0" fontId="22" fillId="6" borderId="0" xfId="0" applyFont="1" applyFill="1" applyAlignment="1">
      <alignment vertical="center"/>
    </xf>
    <xf numFmtId="0" fontId="21" fillId="6" borderId="10" xfId="0" applyFont="1" applyFill="1" applyBorder="1" applyAlignment="1">
      <alignment horizontal="center"/>
    </xf>
    <xf numFmtId="0" fontId="47" fillId="6" borderId="1" xfId="0" applyFont="1" applyFill="1" applyBorder="1" applyAlignment="1">
      <alignment horizontal="center" wrapText="1"/>
    </xf>
    <xf numFmtId="0" fontId="11" fillId="6" borderId="0" xfId="0" applyFont="1" applyFill="1" applyAlignment="1">
      <alignment horizontal="center" vertical="center"/>
    </xf>
    <xf numFmtId="14" fontId="23" fillId="6" borderId="3" xfId="0" applyNumberFormat="1" applyFont="1" applyFill="1" applyBorder="1" applyAlignment="1">
      <alignment horizontal="center" wrapText="1"/>
    </xf>
    <xf numFmtId="4" fontId="23" fillId="6" borderId="3" xfId="0" applyNumberFormat="1" applyFont="1" applyFill="1" applyBorder="1" applyAlignment="1">
      <alignment horizontal="center" wrapText="1"/>
    </xf>
    <xf numFmtId="14" fontId="23" fillId="6" borderId="1" xfId="0" applyNumberFormat="1" applyFont="1" applyFill="1" applyBorder="1" applyAlignment="1">
      <alignment horizontal="center" wrapText="1"/>
    </xf>
    <xf numFmtId="0" fontId="23" fillId="6" borderId="1" xfId="0" applyFont="1" applyFill="1" applyBorder="1" applyAlignment="1">
      <alignment horizontal="center" wrapText="1"/>
    </xf>
    <xf numFmtId="4" fontId="23" fillId="6" borderId="1" xfId="0" applyNumberFormat="1" applyFont="1" applyFill="1" applyBorder="1" applyAlignment="1">
      <alignment horizontal="center" wrapText="1"/>
    </xf>
    <xf numFmtId="0" fontId="47" fillId="6" borderId="0" xfId="0" applyFont="1" applyFill="1" applyAlignment="1">
      <alignment horizontal="right" wrapText="1"/>
    </xf>
    <xf numFmtId="4" fontId="47" fillId="6" borderId="1" xfId="0" applyNumberFormat="1" applyFont="1" applyFill="1" applyBorder="1" applyAlignment="1">
      <alignment horizontal="center" wrapText="1"/>
    </xf>
    <xf numFmtId="0" fontId="47" fillId="6" borderId="0" xfId="0" applyFont="1" applyFill="1" applyAlignment="1">
      <alignment horizontal="center" wrapText="1"/>
    </xf>
    <xf numFmtId="0" fontId="10" fillId="6" borderId="0" xfId="0" applyFont="1" applyFill="1" applyAlignment="1">
      <alignment horizontal="center" wrapText="1"/>
    </xf>
    <xf numFmtId="0" fontId="10" fillId="6" borderId="0" xfId="0" applyFont="1" applyFill="1" applyAlignment="1">
      <alignment horizontal="center"/>
    </xf>
    <xf numFmtId="0" fontId="8" fillId="6" borderId="0" xfId="0" applyFont="1" applyFill="1" applyAlignment="1">
      <alignment vertical="top"/>
    </xf>
    <xf numFmtId="4" fontId="48" fillId="7" borderId="7" xfId="0" applyNumberFormat="1" applyFont="1" applyFill="1" applyBorder="1" applyAlignment="1">
      <alignment horizontal="center" vertical="center"/>
    </xf>
    <xf numFmtId="0" fontId="6" fillId="6" borderId="0" xfId="0" applyFont="1" applyFill="1"/>
    <xf numFmtId="0" fontId="9" fillId="6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0" fillId="6" borderId="17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14" fontId="34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34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14" fontId="34" fillId="6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33" fillId="0" borderId="1" xfId="0" applyFont="1" applyBorder="1" applyAlignment="1">
      <alignment horizontal="center"/>
    </xf>
    <xf numFmtId="4" fontId="33" fillId="0" borderId="1" xfId="0" applyNumberFormat="1" applyFont="1" applyBorder="1" applyAlignment="1">
      <alignment horizontal="right"/>
    </xf>
    <xf numFmtId="1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49" fillId="0" borderId="0" xfId="0" applyFont="1"/>
    <xf numFmtId="0" fontId="21" fillId="6" borderId="0" xfId="0" applyFont="1" applyFill="1" applyAlignment="1">
      <alignment horizontal="right" vertical="center" wrapText="1"/>
    </xf>
    <xf numFmtId="4" fontId="40" fillId="0" borderId="12" xfId="0" applyNumberFormat="1" applyFont="1" applyBorder="1"/>
    <xf numFmtId="0" fontId="40" fillId="6" borderId="6" xfId="0" applyFont="1" applyFill="1" applyBorder="1" applyAlignment="1">
      <alignment horizontal="center" vertical="center" wrapText="1"/>
    </xf>
    <xf numFmtId="0" fontId="40" fillId="6" borderId="18" xfId="0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wrapText="1"/>
    </xf>
    <xf numFmtId="4" fontId="2" fillId="0" borderId="1" xfId="0" applyNumberFormat="1" applyFont="1" applyBorder="1"/>
    <xf numFmtId="0" fontId="2" fillId="0" borderId="1" xfId="0" applyFont="1" applyBorder="1"/>
    <xf numFmtId="4" fontId="40" fillId="0" borderId="11" xfId="0" applyNumberFormat="1" applyFont="1" applyBorder="1"/>
    <xf numFmtId="4" fontId="34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0" fontId="22" fillId="6" borderId="0" xfId="0" applyFont="1" applyFill="1"/>
    <xf numFmtId="0" fontId="22" fillId="6" borderId="0" xfId="0" applyFont="1" applyFill="1" applyAlignment="1">
      <alignment horizontal="center"/>
    </xf>
    <xf numFmtId="0" fontId="49" fillId="0" borderId="1" xfId="0" applyFont="1" applyBorder="1" applyAlignment="1">
      <alignment horizontal="center" wrapText="1"/>
    </xf>
    <xf numFmtId="4" fontId="22" fillId="6" borderId="1" xfId="0" applyNumberFormat="1" applyFont="1" applyFill="1" applyBorder="1"/>
    <xf numFmtId="0" fontId="21" fillId="6" borderId="0" xfId="0" applyFont="1" applyFill="1" applyAlignment="1">
      <alignment horizontal="right"/>
    </xf>
    <xf numFmtId="0" fontId="21" fillId="6" borderId="6" xfId="0" applyFont="1" applyFill="1" applyBorder="1" applyAlignment="1">
      <alignment horizontal="center" vertical="center"/>
    </xf>
    <xf numFmtId="0" fontId="21" fillId="6" borderId="17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0" fontId="41" fillId="3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53" fillId="0" borderId="0" xfId="0" applyFont="1"/>
    <xf numFmtId="165" fontId="35" fillId="0" borderId="0" xfId="0" applyNumberFormat="1" applyFont="1"/>
    <xf numFmtId="0" fontId="35" fillId="0" borderId="0" xfId="0" applyFont="1" applyAlignment="1">
      <alignment horizontal="center" readingOrder="1"/>
    </xf>
    <xf numFmtId="0" fontId="35" fillId="0" borderId="0" xfId="0" applyFont="1" applyAlignment="1">
      <alignment wrapText="1"/>
    </xf>
    <xf numFmtId="0" fontId="52" fillId="0" borderId="0" xfId="0" applyFont="1"/>
    <xf numFmtId="165" fontId="54" fillId="0" borderId="0" xfId="0" applyNumberFormat="1" applyFont="1"/>
    <xf numFmtId="0" fontId="35" fillId="0" borderId="29" xfId="0" applyFont="1" applyBorder="1" applyAlignment="1">
      <alignment vertical="center" wrapText="1"/>
    </xf>
    <xf numFmtId="43" fontId="35" fillId="0" borderId="0" xfId="0" applyNumberFormat="1" applyFont="1"/>
    <xf numFmtId="0" fontId="55" fillId="0" borderId="29" xfId="0" applyFont="1" applyBorder="1" applyAlignment="1">
      <alignment wrapText="1"/>
    </xf>
    <xf numFmtId="165" fontId="53" fillId="0" borderId="0" xfId="0" applyNumberFormat="1" applyFont="1"/>
    <xf numFmtId="43" fontId="35" fillId="0" borderId="0" xfId="1" applyFont="1"/>
    <xf numFmtId="165" fontId="0" fillId="0" borderId="0" xfId="0" applyNumberFormat="1"/>
    <xf numFmtId="165" fontId="56" fillId="8" borderId="0" xfId="1" applyNumberFormat="1" applyFont="1" applyFill="1" applyBorder="1" applyAlignment="1">
      <alignment horizontal="center" readingOrder="1"/>
    </xf>
    <xf numFmtId="165" fontId="56" fillId="8" borderId="30" xfId="1" applyNumberFormat="1" applyFont="1" applyFill="1" applyBorder="1" applyAlignment="1">
      <alignment horizontal="center" readingOrder="1"/>
    </xf>
    <xf numFmtId="0" fontId="37" fillId="8" borderId="30" xfId="0" applyFont="1" applyFill="1" applyBorder="1" applyAlignment="1">
      <alignment vertical="center" wrapText="1"/>
    </xf>
    <xf numFmtId="165" fontId="35" fillId="0" borderId="0" xfId="1" applyNumberFormat="1" applyFont="1"/>
    <xf numFmtId="165" fontId="35" fillId="0" borderId="0" xfId="1" applyNumberFormat="1" applyFont="1" applyAlignment="1">
      <alignment horizontal="center" readingOrder="1"/>
    </xf>
    <xf numFmtId="0" fontId="35" fillId="0" borderId="0" xfId="0" applyFont="1" applyAlignment="1">
      <alignment horizontal="left" wrapText="1"/>
    </xf>
    <xf numFmtId="165" fontId="55" fillId="0" borderId="0" xfId="1" applyNumberFormat="1" applyFont="1" applyAlignment="1">
      <alignment horizontal="center" readingOrder="1"/>
    </xf>
    <xf numFmtId="0" fontId="55" fillId="0" borderId="0" xfId="0" applyFont="1" applyAlignment="1">
      <alignment horizontal="left" wrapText="1"/>
    </xf>
    <xf numFmtId="165" fontId="35" fillId="0" borderId="0" xfId="1" applyNumberFormat="1" applyFont="1" applyBorder="1"/>
    <xf numFmtId="165" fontId="35" fillId="0" borderId="0" xfId="1" applyNumberFormat="1" applyFont="1" applyBorder="1" applyAlignment="1">
      <alignment horizontal="center" readingOrder="1"/>
    </xf>
    <xf numFmtId="165" fontId="55" fillId="0" borderId="0" xfId="1" applyNumberFormat="1" applyFont="1" applyBorder="1"/>
    <xf numFmtId="165" fontId="55" fillId="0" borderId="0" xfId="1" applyNumberFormat="1" applyFont="1" applyBorder="1" applyAlignment="1">
      <alignment horizontal="center" readingOrder="1"/>
    </xf>
    <xf numFmtId="165" fontId="35" fillId="0" borderId="0" xfId="0" applyNumberFormat="1" applyFont="1" applyAlignment="1">
      <alignment horizontal="center" readingOrder="1"/>
    </xf>
    <xf numFmtId="0" fontId="55" fillId="0" borderId="31" xfId="0" applyFont="1" applyBorder="1" applyAlignment="1">
      <alignment horizontal="left" wrapText="1"/>
    </xf>
    <xf numFmtId="165" fontId="35" fillId="0" borderId="0" xfId="1" applyNumberFormat="1" applyFont="1" applyFill="1" applyBorder="1" applyAlignment="1">
      <alignment horizontal="left" vertical="center" wrapText="1"/>
    </xf>
    <xf numFmtId="165" fontId="55" fillId="0" borderId="0" xfId="0" applyNumberFormat="1" applyFont="1"/>
    <xf numFmtId="165" fontId="55" fillId="0" borderId="0" xfId="0" applyNumberFormat="1" applyFont="1" applyAlignment="1">
      <alignment horizontal="center" readingOrder="1"/>
    </xf>
    <xf numFmtId="165" fontId="35" fillId="0" borderId="0" xfId="1" applyNumberFormat="1" applyFont="1" applyBorder="1" applyAlignment="1">
      <alignment horizontal="center" vertical="center"/>
    </xf>
    <xf numFmtId="43" fontId="35" fillId="0" borderId="0" xfId="1" applyFont="1" applyBorder="1"/>
    <xf numFmtId="43" fontId="55" fillId="0" borderId="0" xfId="1" applyFont="1" applyBorder="1"/>
    <xf numFmtId="166" fontId="41" fillId="0" borderId="0" xfId="0" applyNumberFormat="1" applyFont="1"/>
    <xf numFmtId="166" fontId="55" fillId="0" borderId="0" xfId="0" applyNumberFormat="1" applyFont="1"/>
    <xf numFmtId="166" fontId="55" fillId="0" borderId="0" xfId="0" applyNumberFormat="1" applyFont="1" applyAlignment="1">
      <alignment horizontal="center" readingOrder="1"/>
    </xf>
    <xf numFmtId="0" fontId="57" fillId="9" borderId="0" xfId="0" applyFont="1" applyFill="1" applyAlignment="1">
      <alignment horizontal="center"/>
    </xf>
    <xf numFmtId="0" fontId="57" fillId="9" borderId="32" xfId="0" applyFont="1" applyFill="1" applyBorder="1" applyAlignment="1">
      <alignment horizontal="center"/>
    </xf>
    <xf numFmtId="0" fontId="56" fillId="9" borderId="33" xfId="0" applyFont="1" applyFill="1" applyBorder="1" applyAlignment="1">
      <alignment horizontal="center"/>
    </xf>
    <xf numFmtId="0" fontId="56" fillId="9" borderId="32" xfId="0" applyFont="1" applyFill="1" applyBorder="1" applyAlignment="1">
      <alignment horizontal="center"/>
    </xf>
    <xf numFmtId="165" fontId="56" fillId="9" borderId="33" xfId="0" applyNumberFormat="1" applyFont="1" applyFill="1" applyBorder="1" applyAlignment="1">
      <alignment horizontal="center"/>
    </xf>
    <xf numFmtId="0" fontId="57" fillId="9" borderId="0" xfId="0" applyFont="1" applyFill="1" applyAlignment="1">
      <alignment horizontal="center" vertical="center"/>
    </xf>
    <xf numFmtId="0" fontId="58" fillId="0" borderId="0" xfId="0" applyFont="1" applyAlignment="1">
      <alignment horizontal="center" vertical="top" wrapText="1" readingOrder="1"/>
    </xf>
    <xf numFmtId="0" fontId="53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 wrapText="1" readingOrder="1"/>
    </xf>
    <xf numFmtId="2" fontId="2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6" borderId="1" xfId="0" applyNumberFormat="1" applyFont="1" applyFill="1" applyBorder="1" applyAlignment="1">
      <alignment horizontal="center" wrapText="1"/>
    </xf>
    <xf numFmtId="2" fontId="34" fillId="6" borderId="1" xfId="0" applyNumberFormat="1" applyFont="1" applyFill="1" applyBorder="1" applyAlignment="1">
      <alignment horizontal="center"/>
    </xf>
    <xf numFmtId="2" fontId="49" fillId="0" borderId="0" xfId="0" applyNumberFormat="1" applyFont="1"/>
    <xf numFmtId="2" fontId="2" fillId="0" borderId="1" xfId="0" applyNumberFormat="1" applyFont="1" applyBorder="1" applyAlignment="1">
      <alignment horizontal="center"/>
    </xf>
    <xf numFmtId="2" fontId="23" fillId="6" borderId="1" xfId="0" applyNumberFormat="1" applyFont="1" applyFill="1" applyBorder="1" applyAlignment="1">
      <alignment horizontal="center" wrapText="1"/>
    </xf>
    <xf numFmtId="2" fontId="23" fillId="6" borderId="3" xfId="0" applyNumberFormat="1" applyFont="1" applyFill="1" applyBorder="1" applyAlignment="1">
      <alignment horizontal="center" wrapText="1"/>
    </xf>
    <xf numFmtId="2" fontId="2" fillId="6" borderId="1" xfId="0" applyNumberFormat="1" applyFont="1" applyFill="1" applyBorder="1" applyAlignment="1">
      <alignment horizontal="center"/>
    </xf>
    <xf numFmtId="0" fontId="59" fillId="0" borderId="0" xfId="0" applyFont="1"/>
    <xf numFmtId="43" fontId="35" fillId="0" borderId="0" xfId="0" applyNumberFormat="1" applyFont="1" applyAlignment="1">
      <alignment horizontal="center" readingOrder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36" fillId="6" borderId="15" xfId="0" applyFont="1" applyFill="1" applyBorder="1" applyAlignment="1">
      <alignment horizontal="center"/>
    </xf>
    <xf numFmtId="0" fontId="21" fillId="6" borderId="15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40" fillId="6" borderId="15" xfId="0" applyFont="1" applyFill="1" applyBorder="1" applyAlignment="1">
      <alignment horizontal="center"/>
    </xf>
    <xf numFmtId="0" fontId="50" fillId="6" borderId="13" xfId="0" applyFont="1" applyFill="1" applyBorder="1" applyAlignment="1">
      <alignment horizontal="center" vertical="center"/>
    </xf>
    <xf numFmtId="0" fontId="50" fillId="6" borderId="21" xfId="0" applyFont="1" applyFill="1" applyBorder="1" applyAlignment="1">
      <alignment horizontal="center" vertical="center"/>
    </xf>
    <xf numFmtId="0" fontId="50" fillId="6" borderId="3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right"/>
    </xf>
    <xf numFmtId="0" fontId="40" fillId="7" borderId="9" xfId="0" applyFont="1" applyFill="1" applyBorder="1" applyAlignment="1">
      <alignment horizontal="center"/>
    </xf>
    <xf numFmtId="0" fontId="40" fillId="7" borderId="8" xfId="0" applyFont="1" applyFill="1" applyBorder="1" applyAlignment="1">
      <alignment horizontal="center"/>
    </xf>
    <xf numFmtId="4" fontId="40" fillId="7" borderId="8" xfId="0" applyNumberFormat="1" applyFont="1" applyFill="1" applyBorder="1" applyAlignment="1">
      <alignment horizontal="left"/>
    </xf>
    <xf numFmtId="4" fontId="7" fillId="0" borderId="2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top"/>
    </xf>
    <xf numFmtId="4" fontId="7" fillId="0" borderId="3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5" fillId="6" borderId="16" xfId="0" applyFont="1" applyFill="1" applyBorder="1" applyAlignment="1">
      <alignment horizontal="right"/>
    </xf>
    <xf numFmtId="0" fontId="15" fillId="6" borderId="1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4" fontId="15" fillId="2" borderId="0" xfId="0" applyNumberFormat="1" applyFont="1" applyFill="1" applyAlignment="1">
      <alignment horizontal="right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1" fillId="6" borderId="0" xfId="0" applyFont="1" applyFill="1" applyAlignment="1">
      <alignment horizontal="center"/>
    </xf>
    <xf numFmtId="0" fontId="9" fillId="0" borderId="27" xfId="0" applyFont="1" applyBorder="1" applyAlignment="1">
      <alignment horizontal="right"/>
    </xf>
    <xf numFmtId="0" fontId="9" fillId="0" borderId="28" xfId="0" applyFont="1" applyBorder="1" applyAlignment="1">
      <alignment horizontal="right"/>
    </xf>
    <xf numFmtId="0" fontId="18" fillId="7" borderId="9" xfId="0" applyFont="1" applyFill="1" applyBorder="1" applyAlignment="1">
      <alignment horizontal="center"/>
    </xf>
    <xf numFmtId="0" fontId="18" fillId="7" borderId="8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right"/>
    </xf>
    <xf numFmtId="0" fontId="45" fillId="6" borderId="15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 wrapText="1"/>
    </xf>
    <xf numFmtId="0" fontId="23" fillId="6" borderId="21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top"/>
    </xf>
    <xf numFmtId="17" fontId="8" fillId="6" borderId="0" xfId="0" applyNumberFormat="1" applyFont="1" applyFill="1" applyAlignment="1">
      <alignment horizontal="center" vertical="top"/>
    </xf>
    <xf numFmtId="0" fontId="2" fillId="6" borderId="2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40" fillId="6" borderId="0" xfId="0" applyFont="1" applyFill="1" applyAlignment="1">
      <alignment horizontal="center"/>
    </xf>
    <xf numFmtId="0" fontId="47" fillId="6" borderId="4" xfId="0" applyFont="1" applyFill="1" applyBorder="1" applyAlignment="1">
      <alignment horizontal="right" wrapText="1"/>
    </xf>
    <xf numFmtId="0" fontId="47" fillId="6" borderId="14" xfId="0" applyFont="1" applyFill="1" applyBorder="1" applyAlignment="1">
      <alignment horizontal="right" wrapText="1"/>
    </xf>
    <xf numFmtId="0" fontId="47" fillId="6" borderId="5" xfId="0" applyFont="1" applyFill="1" applyBorder="1" applyAlignment="1">
      <alignment horizontal="right" wrapText="1"/>
    </xf>
    <xf numFmtId="0" fontId="48" fillId="7" borderId="9" xfId="0" applyFont="1" applyFill="1" applyBorder="1" applyAlignment="1">
      <alignment horizontal="center" vertical="center"/>
    </xf>
    <xf numFmtId="0" fontId="48" fillId="7" borderId="8" xfId="0" applyFont="1" applyFill="1" applyBorder="1" applyAlignment="1">
      <alignment horizontal="center" vertical="center"/>
    </xf>
    <xf numFmtId="0" fontId="51" fillId="6" borderId="16" xfId="0" applyFont="1" applyFill="1" applyBorder="1" applyAlignment="1">
      <alignment horizontal="right"/>
    </xf>
    <xf numFmtId="0" fontId="52" fillId="0" borderId="0" xfId="0" applyFont="1" applyAlignment="1">
      <alignment horizontal="center"/>
    </xf>
    <xf numFmtId="0" fontId="58" fillId="0" borderId="39" xfId="0" applyFont="1" applyBorder="1" applyAlignment="1">
      <alignment horizontal="center" vertical="center" wrapText="1" readingOrder="1"/>
    </xf>
    <xf numFmtId="0" fontId="58" fillId="0" borderId="0" xfId="0" applyFont="1" applyAlignment="1">
      <alignment horizontal="center" vertical="center" wrapText="1" readingOrder="1"/>
    </xf>
    <xf numFmtId="0" fontId="58" fillId="0" borderId="39" xfId="0" applyFont="1" applyBorder="1" applyAlignment="1">
      <alignment horizontal="center" vertical="top" wrapText="1" readingOrder="1"/>
    </xf>
    <xf numFmtId="0" fontId="58" fillId="0" borderId="0" xfId="0" applyFont="1" applyAlignment="1">
      <alignment horizontal="center" vertical="top" wrapText="1" readingOrder="1"/>
    </xf>
    <xf numFmtId="0" fontId="53" fillId="0" borderId="39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6" fillId="10" borderId="35" xfId="0" applyFont="1" applyFill="1" applyBorder="1" applyAlignment="1">
      <alignment horizontal="center" vertical="center" wrapText="1"/>
    </xf>
    <xf numFmtId="43" fontId="56" fillId="10" borderId="35" xfId="1" applyFont="1" applyFill="1" applyBorder="1" applyAlignment="1">
      <alignment horizontal="center" vertical="center" wrapText="1" readingOrder="1"/>
    </xf>
    <xf numFmtId="43" fontId="56" fillId="10" borderId="34" xfId="1" applyFont="1" applyFill="1" applyBorder="1" applyAlignment="1">
      <alignment horizontal="center" vertical="center" wrapText="1" readingOrder="1"/>
    </xf>
    <xf numFmtId="43" fontId="56" fillId="10" borderId="35" xfId="1" applyFont="1" applyFill="1" applyBorder="1" applyAlignment="1">
      <alignment horizontal="center" vertical="center" wrapText="1"/>
    </xf>
    <xf numFmtId="43" fontId="56" fillId="10" borderId="34" xfId="1" applyFont="1" applyFill="1" applyBorder="1" applyAlignment="1">
      <alignment horizontal="center" vertical="center" wrapText="1"/>
    </xf>
    <xf numFmtId="0" fontId="57" fillId="9" borderId="38" xfId="0" applyFont="1" applyFill="1" applyBorder="1" applyAlignment="1">
      <alignment horizontal="center" vertical="center"/>
    </xf>
    <xf numFmtId="0" fontId="57" fillId="9" borderId="37" xfId="0" applyFont="1" applyFill="1" applyBorder="1" applyAlignment="1">
      <alignment horizontal="center" vertical="center"/>
    </xf>
    <xf numFmtId="0" fontId="57" fillId="9" borderId="36" xfId="0" applyFont="1" applyFill="1" applyBorder="1" applyAlignment="1">
      <alignment horizontal="center" vertical="center"/>
    </xf>
  </cellXfs>
  <cellStyles count="45">
    <cellStyle name="Comma 2" xfId="15" xr:uid="{00000000-0005-0000-0000-000000000000}"/>
    <cellStyle name="Millares" xfId="1" builtinId="3"/>
    <cellStyle name="Millares 2" xfId="2" xr:uid="{00000000-0005-0000-0000-000002000000}"/>
    <cellStyle name="Millares 3" xfId="5" xr:uid="{00000000-0005-0000-0000-000003000000}"/>
    <cellStyle name="Millares 4" xfId="4" xr:uid="{00000000-0005-0000-0000-000004000000}"/>
    <cellStyle name="Moneda 2" xfId="7" xr:uid="{00000000-0005-0000-0000-000005000000}"/>
    <cellStyle name="Moneda 3" xfId="6" xr:uid="{00000000-0005-0000-0000-000006000000}"/>
    <cellStyle name="Normal" xfId="0" builtinId="0"/>
    <cellStyle name="Normal 10" xfId="3" xr:uid="{00000000-0005-0000-0000-000008000000}"/>
    <cellStyle name="Normal 11" xfId="43" xr:uid="{00000000-0005-0000-0000-000009000000}"/>
    <cellStyle name="Normal 2" xfId="8" xr:uid="{00000000-0005-0000-0000-00000A000000}"/>
    <cellStyle name="Normal 2 2" xfId="44" xr:uid="{00000000-0005-0000-0000-00000B000000}"/>
    <cellStyle name="Normal 3" xfId="9" xr:uid="{00000000-0005-0000-0000-00000C000000}"/>
    <cellStyle name="Normal 3 2" xfId="10" xr:uid="{00000000-0005-0000-0000-00000D000000}"/>
    <cellStyle name="Normal 4" xfId="11" xr:uid="{00000000-0005-0000-0000-00000E000000}"/>
    <cellStyle name="Normal 5" xfId="12" xr:uid="{00000000-0005-0000-0000-00000F000000}"/>
    <cellStyle name="Normal 6" xfId="13" xr:uid="{00000000-0005-0000-0000-000010000000}"/>
    <cellStyle name="Normal 7" xfId="14" xr:uid="{00000000-0005-0000-0000-000011000000}"/>
    <cellStyle name="Normal 8" xfId="16" xr:uid="{00000000-0005-0000-0000-000012000000}"/>
    <cellStyle name="Normal 9" xfId="42" xr:uid="{00000000-0005-0000-0000-000013000000}"/>
    <cellStyle name="S0" xfId="17" xr:uid="{00000000-0005-0000-0000-000014000000}"/>
    <cellStyle name="S1" xfId="18" xr:uid="{00000000-0005-0000-0000-000015000000}"/>
    <cellStyle name="S10" xfId="19" xr:uid="{00000000-0005-0000-0000-000016000000}"/>
    <cellStyle name="S11" xfId="20" xr:uid="{00000000-0005-0000-0000-000017000000}"/>
    <cellStyle name="S12" xfId="21" xr:uid="{00000000-0005-0000-0000-000018000000}"/>
    <cellStyle name="S13" xfId="22" xr:uid="{00000000-0005-0000-0000-000019000000}"/>
    <cellStyle name="S14" xfId="23" xr:uid="{00000000-0005-0000-0000-00001A000000}"/>
    <cellStyle name="S15" xfId="24" xr:uid="{00000000-0005-0000-0000-00001B000000}"/>
    <cellStyle name="S16" xfId="25" xr:uid="{00000000-0005-0000-0000-00001C000000}"/>
    <cellStyle name="S17" xfId="26" xr:uid="{00000000-0005-0000-0000-00001D000000}"/>
    <cellStyle name="S18" xfId="27" xr:uid="{00000000-0005-0000-0000-00001E000000}"/>
    <cellStyle name="S19" xfId="28" xr:uid="{00000000-0005-0000-0000-00001F000000}"/>
    <cellStyle name="S2" xfId="29" xr:uid="{00000000-0005-0000-0000-000020000000}"/>
    <cellStyle name="S20" xfId="30" xr:uid="{00000000-0005-0000-0000-000021000000}"/>
    <cellStyle name="S21" xfId="31" xr:uid="{00000000-0005-0000-0000-000022000000}"/>
    <cellStyle name="S22" xfId="32" xr:uid="{00000000-0005-0000-0000-000023000000}"/>
    <cellStyle name="S23" xfId="33" xr:uid="{00000000-0005-0000-0000-000024000000}"/>
    <cellStyle name="S24" xfId="34" xr:uid="{00000000-0005-0000-0000-000025000000}"/>
    <cellStyle name="S3" xfId="35" xr:uid="{00000000-0005-0000-0000-000026000000}"/>
    <cellStyle name="S4" xfId="36" xr:uid="{00000000-0005-0000-0000-000027000000}"/>
    <cellStyle name="S5" xfId="37" xr:uid="{00000000-0005-0000-0000-000028000000}"/>
    <cellStyle name="S6" xfId="38" xr:uid="{00000000-0005-0000-0000-000029000000}"/>
    <cellStyle name="S7" xfId="39" xr:uid="{00000000-0005-0000-0000-00002A000000}"/>
    <cellStyle name="S8" xfId="40" xr:uid="{00000000-0005-0000-0000-00002B000000}"/>
    <cellStyle name="S9" xfId="41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123825</xdr:rowOff>
    </xdr:from>
    <xdr:to>
      <xdr:col>6</xdr:col>
      <xdr:colOff>209551</xdr:colOff>
      <xdr:row>10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BF07F9F3-B32A-49D1-A681-416BD2498F75}"/>
            </a:ext>
          </a:extLst>
        </xdr:cNvPr>
        <xdr:cNvSpPr/>
      </xdr:nvSpPr>
      <xdr:spPr>
        <a:xfrm>
          <a:off x="733425" y="123825"/>
          <a:ext cx="4048126" cy="1781175"/>
        </a:xfrm>
        <a:prstGeom prst="roundRect">
          <a:avLst/>
        </a:prstGeom>
        <a:solidFill>
          <a:schemeClr val="bg1"/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>
              <a:solidFill>
                <a:sysClr val="windowText" lastClr="000000"/>
              </a:solidFill>
            </a:rPr>
            <a:t>   </a:t>
          </a:r>
          <a:r>
            <a:rPr lang="es-DO" sz="1600" b="1" i="1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CUENTA DOLAR BANRESERVAS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NO.010-238720-6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Relacion Depositos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Al 30 de Junio 2025 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USD/RD$</a:t>
          </a:r>
        </a:p>
        <a:p>
          <a:pPr algn="ctr"/>
          <a:endParaRPr lang="es-DO" sz="1600" b="1" i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95251</xdr:colOff>
      <xdr:row>1</xdr:row>
      <xdr:rowOff>171450</xdr:rowOff>
    </xdr:from>
    <xdr:ext cx="1694088" cy="1219200"/>
    <xdr:pic>
      <xdr:nvPicPr>
        <xdr:cNvPr id="3" name="Imagen 2">
          <a:extLst>
            <a:ext uri="{FF2B5EF4-FFF2-40B4-BE49-F238E27FC236}">
              <a16:creationId xmlns:a16="http://schemas.microsoft.com/office/drawing/2014/main" id="{586C1201-14A3-4B36-9306-643EE9F709D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1" y="361950"/>
          <a:ext cx="1694088" cy="1219200"/>
        </a:xfrm>
        <a:prstGeom prst="rect">
          <a:avLst/>
        </a:prstGeom>
      </xdr:spPr>
    </xdr:pic>
    <xdr:clientData/>
  </xdr:oneCellAnchor>
  <xdr:twoCellAnchor>
    <xdr:from>
      <xdr:col>1</xdr:col>
      <xdr:colOff>523875</xdr:colOff>
      <xdr:row>57</xdr:row>
      <xdr:rowOff>31750</xdr:rowOff>
    </xdr:from>
    <xdr:to>
      <xdr:col>6</xdr:col>
      <xdr:colOff>85726</xdr:colOff>
      <xdr:row>66</xdr:row>
      <xdr:rowOff>165101</xdr:rowOff>
    </xdr:to>
    <xdr:sp macro="" textlink="">
      <xdr:nvSpPr>
        <xdr:cNvPr id="4" name="1 Rectángulo redondeado">
          <a:extLst>
            <a:ext uri="{FF2B5EF4-FFF2-40B4-BE49-F238E27FC236}">
              <a16:creationId xmlns:a16="http://schemas.microsoft.com/office/drawing/2014/main" id="{1B8AA7EC-0006-4DCC-988D-B7EE4E3B0E3E}"/>
            </a:ext>
          </a:extLst>
        </xdr:cNvPr>
        <xdr:cNvSpPr/>
      </xdr:nvSpPr>
      <xdr:spPr>
        <a:xfrm>
          <a:off x="1285875" y="10890250"/>
          <a:ext cx="3371851" cy="1847851"/>
        </a:xfrm>
        <a:prstGeom prst="roundRect">
          <a:avLst/>
        </a:prstGeom>
        <a:solidFill>
          <a:schemeClr val="bg1"/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>
              <a:solidFill>
                <a:sysClr val="windowText" lastClr="000000"/>
              </a:solidFill>
            </a:rPr>
            <a:t>Autoridad</a:t>
          </a:r>
          <a:r>
            <a:rPr lang="es-DO" sz="1600" b="1" i="1" baseline="0">
              <a:solidFill>
                <a:sysClr val="windowText" lastClr="000000"/>
              </a:solidFill>
            </a:rPr>
            <a:t> Portuaria Dominicana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Cuenta Operaciones  Banreservas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NO. 010-500107-4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Relacion Depositos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Al 30 de Junio 2025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RD$</a:t>
          </a:r>
          <a:endParaRPr lang="es-DO" sz="1600" b="1" i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650875</xdr:colOff>
      <xdr:row>58</xdr:row>
      <xdr:rowOff>174625</xdr:rowOff>
    </xdr:from>
    <xdr:ext cx="1376589" cy="1209675"/>
    <xdr:pic>
      <xdr:nvPicPr>
        <xdr:cNvPr id="5" name="Imagen 4">
          <a:extLst>
            <a:ext uri="{FF2B5EF4-FFF2-40B4-BE49-F238E27FC236}">
              <a16:creationId xmlns:a16="http://schemas.microsoft.com/office/drawing/2014/main" id="{CC9B8B4F-DAEA-4FF0-B3CF-B920801CF91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2875" y="11223625"/>
          <a:ext cx="1376589" cy="1209675"/>
        </a:xfrm>
        <a:prstGeom prst="rect">
          <a:avLst/>
        </a:prstGeom>
      </xdr:spPr>
    </xdr:pic>
    <xdr:clientData/>
  </xdr:oneCellAnchor>
  <xdr:twoCellAnchor>
    <xdr:from>
      <xdr:col>0</xdr:col>
      <xdr:colOff>571500</xdr:colOff>
      <xdr:row>150</xdr:row>
      <xdr:rowOff>63500</xdr:rowOff>
    </xdr:from>
    <xdr:to>
      <xdr:col>5</xdr:col>
      <xdr:colOff>1174750</xdr:colOff>
      <xdr:row>159</xdr:row>
      <xdr:rowOff>149226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DF32E4D5-595B-4211-B9B7-20FB5AB30194}"/>
            </a:ext>
          </a:extLst>
        </xdr:cNvPr>
        <xdr:cNvSpPr/>
      </xdr:nvSpPr>
      <xdr:spPr>
        <a:xfrm>
          <a:off x="571500" y="28638500"/>
          <a:ext cx="4003675" cy="1800226"/>
        </a:xfrm>
        <a:prstGeom prst="roundRect">
          <a:avLst/>
        </a:prstGeom>
        <a:solidFill>
          <a:schemeClr val="bg1"/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>
              <a:solidFill>
                <a:sysClr val="windowText" lastClr="000000"/>
              </a:solidFill>
            </a:rPr>
            <a:t>              Autoridad</a:t>
          </a:r>
          <a:r>
            <a:rPr lang="es-DO" sz="1600" b="1" i="1" baseline="0">
              <a:solidFill>
                <a:sysClr val="windowText" lastClr="000000"/>
              </a:solidFill>
            </a:rPr>
            <a:t> Portuaria Dominicana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             CUENTA NOMINA BANRESERVAS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          NO.010-500126-0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        Relacion Depositos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           Al 30 de Junio  2025 </a:t>
          </a:r>
        </a:p>
        <a:p>
          <a:pPr algn="ctr"/>
          <a:r>
            <a:rPr lang="es-DO" sz="1100" b="1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RD$</a:t>
          </a:r>
          <a:r>
            <a:rPr kumimoji="0" lang="es-DO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RD$</a:t>
          </a:r>
          <a:endParaRPr lang="es-DO" sz="1600" b="1" i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571500</xdr:colOff>
      <xdr:row>151</xdr:row>
      <xdr:rowOff>142875</xdr:rowOff>
    </xdr:from>
    <xdr:ext cx="1811563" cy="1276350"/>
    <xdr:pic>
      <xdr:nvPicPr>
        <xdr:cNvPr id="7" name="Imagen 6">
          <a:extLst>
            <a:ext uri="{FF2B5EF4-FFF2-40B4-BE49-F238E27FC236}">
              <a16:creationId xmlns:a16="http://schemas.microsoft.com/office/drawing/2014/main" id="{79589457-6CDF-4608-8761-7CB7881CB34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28908375"/>
          <a:ext cx="1811563" cy="12763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482</xdr:row>
      <xdr:rowOff>0</xdr:rowOff>
    </xdr:from>
    <xdr:to>
      <xdr:col>6</xdr:col>
      <xdr:colOff>666750</xdr:colOff>
      <xdr:row>489</xdr:row>
      <xdr:rowOff>31750</xdr:rowOff>
    </xdr:to>
    <xdr:sp macro="" textlink="">
      <xdr:nvSpPr>
        <xdr:cNvPr id="8" name="1 Rectángulo redondeado">
          <a:extLst>
            <a:ext uri="{FF2B5EF4-FFF2-40B4-BE49-F238E27FC236}">
              <a16:creationId xmlns:a16="http://schemas.microsoft.com/office/drawing/2014/main" id="{F248374B-4289-4FE1-BF9B-92C99122D46E}"/>
            </a:ext>
          </a:extLst>
        </xdr:cNvPr>
        <xdr:cNvSpPr/>
      </xdr:nvSpPr>
      <xdr:spPr>
        <a:xfrm>
          <a:off x="0" y="91821000"/>
          <a:ext cx="5238750" cy="1365250"/>
        </a:xfrm>
        <a:prstGeom prst="round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2000" b="1" i="1">
              <a:solidFill>
                <a:sysClr val="windowText" lastClr="000000"/>
              </a:solidFill>
              <a:latin typeface="+mn-lt"/>
            </a:rPr>
            <a:t>Autoridad</a:t>
          </a:r>
          <a:r>
            <a:rPr lang="es-DO" sz="2000" b="1" i="1" baseline="0">
              <a:solidFill>
                <a:sysClr val="windowText" lastClr="000000"/>
              </a:solidFill>
              <a:latin typeface="+mn-lt"/>
            </a:rPr>
            <a:t> Portuaria Dominicana </a:t>
          </a:r>
        </a:p>
        <a:p>
          <a:pPr algn="ctr"/>
          <a:r>
            <a:rPr lang="es-MX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Relacion de Egresos 30</a:t>
          </a:r>
          <a:r>
            <a:rPr lang="es-MX" sz="2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</a:t>
          </a:r>
          <a:r>
            <a:rPr lang="es-MX" sz="2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Junio</a:t>
          </a:r>
          <a:r>
            <a:rPr lang="es-MX" sz="20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</a:t>
          </a:r>
          <a:r>
            <a:rPr lang="es-MX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endParaRPr lang="es-DO" sz="2000" b="1" i="1" baseline="0">
            <a:latin typeface="+mn-lt"/>
          </a:endParaRPr>
        </a:p>
      </xdr:txBody>
    </xdr:sp>
    <xdr:clientData/>
  </xdr:twoCellAnchor>
  <xdr:oneCellAnchor>
    <xdr:from>
      <xdr:col>1</xdr:col>
      <xdr:colOff>603250</xdr:colOff>
      <xdr:row>483</xdr:row>
      <xdr:rowOff>31750</xdr:rowOff>
    </xdr:from>
    <xdr:ext cx="1436689" cy="894102"/>
    <xdr:pic>
      <xdr:nvPicPr>
        <xdr:cNvPr id="9" name="Imagen 8">
          <a:extLst>
            <a:ext uri="{FF2B5EF4-FFF2-40B4-BE49-F238E27FC236}">
              <a16:creationId xmlns:a16="http://schemas.microsoft.com/office/drawing/2014/main" id="{97C23318-07A3-443E-B929-6682E295E34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5250" y="92043250"/>
          <a:ext cx="1436689" cy="894102"/>
        </a:xfrm>
        <a:prstGeom prst="rect">
          <a:avLst/>
        </a:prstGeom>
      </xdr:spPr>
    </xdr:pic>
    <xdr:clientData/>
  </xdr:oneCellAnchor>
  <xdr:oneCellAnchor>
    <xdr:from>
      <xdr:col>1</xdr:col>
      <xdr:colOff>730250</xdr:colOff>
      <xdr:row>532</xdr:row>
      <xdr:rowOff>174625</xdr:rowOff>
    </xdr:from>
    <xdr:ext cx="2113074" cy="2334330"/>
    <xdr:pic>
      <xdr:nvPicPr>
        <xdr:cNvPr id="10" name="Imagen 9">
          <a:extLst>
            <a:ext uri="{FF2B5EF4-FFF2-40B4-BE49-F238E27FC236}">
              <a16:creationId xmlns:a16="http://schemas.microsoft.com/office/drawing/2014/main" id="{6547527B-071E-4698-9186-78217A1F2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2250" y="101520625"/>
          <a:ext cx="2113074" cy="2334330"/>
        </a:xfrm>
        <a:prstGeom prst="rect">
          <a:avLst/>
        </a:prstGeom>
      </xdr:spPr>
    </xdr:pic>
    <xdr:clientData/>
  </xdr:oneCellAnchor>
  <xdr:twoCellAnchor>
    <xdr:from>
      <xdr:col>3</xdr:col>
      <xdr:colOff>920751</xdr:colOff>
      <xdr:row>533</xdr:row>
      <xdr:rowOff>111125</xdr:rowOff>
    </xdr:from>
    <xdr:to>
      <xdr:col>5</xdr:col>
      <xdr:colOff>1501459</xdr:colOff>
      <xdr:row>545</xdr:row>
      <xdr:rowOff>49064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F6EC76E3-4255-45AD-A4C8-9F64C8675C17}"/>
            </a:ext>
          </a:extLst>
        </xdr:cNvPr>
        <xdr:cNvGrpSpPr/>
      </xdr:nvGrpSpPr>
      <xdr:grpSpPr>
        <a:xfrm>
          <a:off x="7413626" y="101647625"/>
          <a:ext cx="4835208" cy="2223939"/>
          <a:chOff x="0" y="0"/>
          <a:chExt cx="3032125" cy="1390650"/>
        </a:xfrm>
      </xdr:grpSpPr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B1F89189-B3E0-1A13-0C8B-FD8290984E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105025" cy="1247775"/>
          </a:xfrm>
          <a:prstGeom prst="rect">
            <a:avLst/>
          </a:prstGeom>
        </xdr:spPr>
      </xdr:pic>
      <xdr:pic>
        <xdr:nvPicPr>
          <xdr:cNvPr id="13" name="Imagen 12" descr="Imagen que contiene Círculo&#10;&#10;Descripción generada automáticamente">
            <a:extLst>
              <a:ext uri="{FF2B5EF4-FFF2-40B4-BE49-F238E27FC236}">
                <a16:creationId xmlns:a16="http://schemas.microsoft.com/office/drawing/2014/main" id="{D3956F39-431F-81A7-F3EA-CFC7AA5E1D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7850" y="171450"/>
            <a:ext cx="1184275" cy="12192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284950</xdr:colOff>
      <xdr:row>81</xdr:row>
      <xdr:rowOff>1440</xdr:rowOff>
    </xdr:from>
    <xdr:to>
      <xdr:col>10</xdr:col>
      <xdr:colOff>967906</xdr:colOff>
      <xdr:row>82</xdr:row>
      <xdr:rowOff>680692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7E3041-16C7-4EA1-9B0F-708E0D004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0950" y="15431940"/>
          <a:ext cx="1997406" cy="383977"/>
        </a:xfrm>
        <a:prstGeom prst="rect">
          <a:avLst/>
        </a:prstGeom>
      </xdr:spPr>
    </xdr:pic>
    <xdr:clientData/>
  </xdr:twoCellAnchor>
  <xdr:twoCellAnchor>
    <xdr:from>
      <xdr:col>10</xdr:col>
      <xdr:colOff>695564</xdr:colOff>
      <xdr:row>81</xdr:row>
      <xdr:rowOff>169529</xdr:rowOff>
    </xdr:from>
    <xdr:to>
      <xdr:col>12</xdr:col>
      <xdr:colOff>194671</xdr:colOff>
      <xdr:row>82</xdr:row>
      <xdr:rowOff>813905</xdr:rowOff>
    </xdr:to>
    <xdr:pic>
      <xdr:nvPicPr>
        <xdr:cNvPr id="3" name="Imagen 2" descr="Imagen que contiene Círculo&#10;&#10;Descripción generada automáticamente">
          <a:extLst>
            <a:ext uri="{FF2B5EF4-FFF2-40B4-BE49-F238E27FC236}">
              <a16:creationId xmlns:a16="http://schemas.microsoft.com/office/drawing/2014/main" id="{5E38D1BD-DC30-436A-910D-9292A9677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564" y="15600029"/>
          <a:ext cx="1023107" cy="215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911678</xdr:colOff>
      <xdr:row>80</xdr:row>
      <xdr:rowOff>557893</xdr:rowOff>
    </xdr:from>
    <xdr:ext cx="4339297" cy="1862418"/>
    <xdr:pic>
      <xdr:nvPicPr>
        <xdr:cNvPr id="4" name="Imagen 3">
          <a:extLst>
            <a:ext uri="{FF2B5EF4-FFF2-40B4-BE49-F238E27FC236}">
              <a16:creationId xmlns:a16="http://schemas.microsoft.com/office/drawing/2014/main" id="{3C333257-ED40-4DB1-A9BC-ED950BDF3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5278" y="15426418"/>
          <a:ext cx="4339297" cy="186241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EF8FF-A535-4D34-9AAD-0A38B87809AA}">
  <dimension ref="A4:J572"/>
  <sheetViews>
    <sheetView showGridLines="0" zoomScale="60" zoomScaleNormal="60" zoomScaleSheetLayoutView="70" workbookViewId="0">
      <selection activeCell="B49" sqref="B49:C49"/>
    </sheetView>
  </sheetViews>
  <sheetFormatPr baseColWidth="10" defaultRowHeight="15" x14ac:dyDescent="0.25"/>
  <cols>
    <col min="1" max="1" width="11.5703125" bestFit="1" customWidth="1"/>
    <col min="2" max="2" width="20.42578125" customWidth="1"/>
    <col min="3" max="3" width="65.28515625" bestFit="1" customWidth="1"/>
    <col min="4" max="4" width="39.7109375" bestFit="1" customWidth="1"/>
    <col min="5" max="5" width="24" bestFit="1" customWidth="1"/>
    <col min="6" max="6" width="22.7109375" bestFit="1" customWidth="1"/>
    <col min="7" max="7" width="17.7109375" bestFit="1" customWidth="1"/>
    <col min="8" max="8" width="14.5703125" customWidth="1"/>
  </cols>
  <sheetData>
    <row r="4" spans="1:8" x14ac:dyDescent="0.25">
      <c r="A4" s="1"/>
      <c r="B4" s="255"/>
      <c r="C4" s="255"/>
      <c r="D4" s="255"/>
      <c r="E4" s="255"/>
      <c r="F4" s="255"/>
      <c r="G4" s="255"/>
      <c r="H4" s="255"/>
    </row>
    <row r="5" spans="1:8" x14ac:dyDescent="0.25">
      <c r="A5" s="1"/>
      <c r="B5" s="255"/>
      <c r="C5" s="255"/>
      <c r="D5" s="255"/>
      <c r="E5" s="255"/>
      <c r="F5" s="255"/>
      <c r="G5" s="255"/>
      <c r="H5" s="255"/>
    </row>
    <row r="6" spans="1:8" x14ac:dyDescent="0.25">
      <c r="A6" s="1"/>
      <c r="B6" s="255"/>
      <c r="C6" s="255"/>
      <c r="D6" s="255"/>
      <c r="E6" s="255"/>
      <c r="F6" s="255"/>
      <c r="G6" s="255"/>
      <c r="H6" s="255"/>
    </row>
    <row r="7" spans="1:8" x14ac:dyDescent="0.25">
      <c r="A7" s="1"/>
      <c r="B7" s="259"/>
      <c r="C7" s="259"/>
      <c r="D7" s="259"/>
      <c r="E7" s="259"/>
      <c r="F7" s="259"/>
      <c r="G7" s="259"/>
      <c r="H7" s="259"/>
    </row>
    <row r="8" spans="1:8" x14ac:dyDescent="0.25">
      <c r="A8" s="1"/>
      <c r="B8" s="4"/>
      <c r="C8" s="4"/>
      <c r="D8" s="4"/>
      <c r="E8" s="4"/>
      <c r="F8" s="4"/>
      <c r="G8" s="4"/>
      <c r="H8" s="4"/>
    </row>
    <row r="9" spans="1:8" x14ac:dyDescent="0.25">
      <c r="A9" s="1"/>
      <c r="B9" s="4"/>
      <c r="C9" s="4"/>
      <c r="D9" s="4"/>
      <c r="E9" s="4"/>
      <c r="F9" s="4"/>
      <c r="G9" s="4"/>
      <c r="H9" s="4"/>
    </row>
    <row r="10" spans="1:8" ht="18.75" x14ac:dyDescent="0.3">
      <c r="B10" s="256"/>
      <c r="C10" s="256"/>
      <c r="D10" s="256"/>
      <c r="E10" s="256"/>
      <c r="F10" s="256"/>
    </row>
    <row r="11" spans="1:8" ht="18.75" hidden="1" x14ac:dyDescent="0.3">
      <c r="B11" s="8"/>
      <c r="C11" s="8"/>
      <c r="D11" s="8"/>
      <c r="E11" s="8"/>
      <c r="F11" s="8"/>
    </row>
    <row r="12" spans="1:8" ht="18.75" hidden="1" x14ac:dyDescent="0.3">
      <c r="B12" s="256" t="s">
        <v>16</v>
      </c>
      <c r="C12" s="256"/>
      <c r="D12" s="256"/>
      <c r="E12" s="256"/>
      <c r="F12" s="256"/>
    </row>
    <row r="13" spans="1:8" ht="16.5" hidden="1" thickBot="1" x14ac:dyDescent="0.3">
      <c r="B13" s="28" t="s">
        <v>1</v>
      </c>
      <c r="C13" s="29" t="s">
        <v>2</v>
      </c>
      <c r="D13" s="30" t="s">
        <v>3</v>
      </c>
      <c r="E13" s="30" t="s">
        <v>18</v>
      </c>
      <c r="F13" s="31" t="s">
        <v>4</v>
      </c>
    </row>
    <row r="14" spans="1:8" s="27" customFormat="1" ht="15.75" hidden="1" x14ac:dyDescent="0.25">
      <c r="B14" s="46"/>
      <c r="C14" s="47"/>
      <c r="D14" s="48"/>
      <c r="E14" s="49"/>
      <c r="F14" s="50">
        <f>+D14*E14</f>
        <v>0</v>
      </c>
    </row>
    <row r="15" spans="1:8" s="27" customFormat="1" ht="15.75" hidden="1" x14ac:dyDescent="0.25">
      <c r="B15" s="51"/>
      <c r="C15" s="47"/>
      <c r="D15" s="48"/>
      <c r="E15" s="49"/>
      <c r="F15" s="50">
        <f>+D15*E15</f>
        <v>0</v>
      </c>
    </row>
    <row r="16" spans="1:8" s="27" customFormat="1" ht="15.75" hidden="1" x14ac:dyDescent="0.25">
      <c r="B16" s="51"/>
      <c r="C16" s="47"/>
      <c r="D16" s="48"/>
      <c r="E16" s="49"/>
      <c r="F16" s="50">
        <f>+D16*E16</f>
        <v>0</v>
      </c>
    </row>
    <row r="17" spans="1:7" s="27" customFormat="1" ht="15.75" hidden="1" x14ac:dyDescent="0.25">
      <c r="B17" s="51"/>
      <c r="C17" s="47"/>
      <c r="D17" s="48"/>
      <c r="E17" s="49"/>
      <c r="F17" s="50">
        <f>+D17*E17</f>
        <v>0</v>
      </c>
    </row>
    <row r="18" spans="1:7" s="27" customFormat="1" ht="15.75" hidden="1" x14ac:dyDescent="0.25">
      <c r="B18" s="51"/>
      <c r="C18" s="47"/>
      <c r="D18" s="48"/>
      <c r="E18" s="52"/>
      <c r="F18" s="50">
        <f>+D18*E18</f>
        <v>0</v>
      </c>
    </row>
    <row r="19" spans="1:7" ht="19.5" hidden="1" thickBot="1" x14ac:dyDescent="0.35">
      <c r="B19" s="260"/>
      <c r="C19" s="260"/>
      <c r="D19" s="12"/>
      <c r="E19" s="12"/>
      <c r="F19" s="12">
        <f>SUM(F14:F18)</f>
        <v>0</v>
      </c>
    </row>
    <row r="20" spans="1:7" hidden="1" x14ac:dyDescent="0.25">
      <c r="B20" s="5"/>
      <c r="C20" s="5"/>
      <c r="D20" s="6"/>
      <c r="E20" s="7"/>
      <c r="F20" s="3"/>
    </row>
    <row r="21" spans="1:7" x14ac:dyDescent="0.25">
      <c r="B21" s="5"/>
      <c r="C21" s="5"/>
      <c r="D21" s="6"/>
      <c r="E21" s="7"/>
      <c r="F21" s="3"/>
    </row>
    <row r="22" spans="1:7" ht="19.5" thickBot="1" x14ac:dyDescent="0.35">
      <c r="A22" s="60"/>
      <c r="B22" s="258" t="s">
        <v>17</v>
      </c>
      <c r="C22" s="258"/>
      <c r="D22" s="258"/>
      <c r="E22" s="258"/>
      <c r="F22" s="258"/>
    </row>
    <row r="23" spans="1:7" ht="16.5" thickBot="1" x14ac:dyDescent="0.3">
      <c r="A23" s="60"/>
      <c r="B23" s="28" t="s">
        <v>1</v>
      </c>
      <c r="C23" s="29" t="s">
        <v>2</v>
      </c>
      <c r="D23" s="29" t="s">
        <v>3</v>
      </c>
      <c r="E23" s="29" t="s">
        <v>18</v>
      </c>
      <c r="F23" s="62" t="s">
        <v>4</v>
      </c>
    </row>
    <row r="24" spans="1:7" s="27" customFormat="1" ht="15.75" x14ac:dyDescent="0.25">
      <c r="A24" s="63"/>
      <c r="B24" s="53">
        <v>3070030195</v>
      </c>
      <c r="C24" s="54">
        <v>45811</v>
      </c>
      <c r="D24" s="53">
        <v>130</v>
      </c>
      <c r="E24" s="64">
        <v>58.93</v>
      </c>
      <c r="F24" s="65">
        <v>7660.9</v>
      </c>
    </row>
    <row r="25" spans="1:7" s="27" customFormat="1" ht="15.75" x14ac:dyDescent="0.25">
      <c r="A25" s="63"/>
      <c r="B25" s="53">
        <v>3070010297</v>
      </c>
      <c r="C25" s="54">
        <v>45817</v>
      </c>
      <c r="D25" s="53">
        <v>90</v>
      </c>
      <c r="E25" s="64">
        <v>58.93</v>
      </c>
      <c r="F25" s="66">
        <v>5303.7</v>
      </c>
    </row>
    <row r="26" spans="1:7" s="27" customFormat="1" ht="15.75" x14ac:dyDescent="0.25">
      <c r="A26" s="63"/>
      <c r="B26" s="53">
        <v>3070010180</v>
      </c>
      <c r="C26" s="54">
        <v>45818</v>
      </c>
      <c r="D26" s="53">
        <v>70</v>
      </c>
      <c r="E26" s="64">
        <v>58.8</v>
      </c>
      <c r="F26" s="66">
        <v>4116</v>
      </c>
    </row>
    <row r="27" spans="1:7" s="27" customFormat="1" ht="15.75" x14ac:dyDescent="0.25">
      <c r="A27" s="63"/>
      <c r="B27" s="53">
        <v>3070030088</v>
      </c>
      <c r="C27" s="54">
        <v>45820</v>
      </c>
      <c r="D27" s="53">
        <v>10</v>
      </c>
      <c r="E27" s="64">
        <v>58.87</v>
      </c>
      <c r="F27" s="67">
        <v>588.70000000000005</v>
      </c>
    </row>
    <row r="28" spans="1:7" ht="15.75" x14ac:dyDescent="0.25">
      <c r="A28" s="63"/>
      <c r="B28" s="45">
        <v>3070030064</v>
      </c>
      <c r="C28" s="44">
        <v>45825</v>
      </c>
      <c r="D28" s="53">
        <v>20</v>
      </c>
      <c r="E28" s="68">
        <v>58.84</v>
      </c>
      <c r="F28" s="69">
        <v>1176.8</v>
      </c>
    </row>
    <row r="29" spans="1:7" ht="19.5" thickBot="1" x14ac:dyDescent="0.35">
      <c r="A29" s="60"/>
      <c r="B29" s="257" t="s">
        <v>32</v>
      </c>
      <c r="C29" s="257"/>
      <c r="D29" s="71">
        <v>320</v>
      </c>
      <c r="E29" s="71"/>
      <c r="F29" s="72">
        <v>18846.099999999999</v>
      </c>
    </row>
    <row r="30" spans="1:7" ht="19.5" thickTop="1" x14ac:dyDescent="0.3">
      <c r="A30" s="60"/>
      <c r="B30" s="73"/>
      <c r="C30" s="73"/>
      <c r="D30" s="74"/>
      <c r="E30" s="74"/>
      <c r="F30" s="75"/>
    </row>
    <row r="31" spans="1:7" ht="18.75" x14ac:dyDescent="0.3">
      <c r="A31" s="60"/>
      <c r="B31" s="73"/>
      <c r="C31" s="73"/>
      <c r="D31" s="74"/>
      <c r="E31" s="74"/>
      <c r="F31" s="75"/>
      <c r="G31" s="13"/>
    </row>
    <row r="32" spans="1:7" s="33" customFormat="1" ht="19.5" thickBot="1" x14ac:dyDescent="0.35">
      <c r="A32" s="60"/>
      <c r="B32" s="258" t="s">
        <v>24</v>
      </c>
      <c r="C32" s="258"/>
      <c r="D32" s="258"/>
      <c r="E32" s="258"/>
      <c r="F32" s="258"/>
      <c r="G32" s="32"/>
    </row>
    <row r="33" spans="1:7" s="33" customFormat="1" ht="16.5" thickBot="1" x14ac:dyDescent="0.3">
      <c r="A33" s="76"/>
      <c r="B33" s="28" t="s">
        <v>1</v>
      </c>
      <c r="C33" s="29" t="s">
        <v>2</v>
      </c>
      <c r="D33" s="29" t="s">
        <v>3</v>
      </c>
      <c r="E33" s="29" t="s">
        <v>18</v>
      </c>
      <c r="F33" s="62" t="s">
        <v>4</v>
      </c>
      <c r="G33" s="32"/>
    </row>
    <row r="34" spans="1:7" s="33" customFormat="1" ht="15.75" x14ac:dyDescent="0.2">
      <c r="A34" s="76"/>
      <c r="B34" s="45">
        <v>510040150</v>
      </c>
      <c r="C34" s="44">
        <v>45812</v>
      </c>
      <c r="D34" s="53">
        <v>28</v>
      </c>
      <c r="E34" s="53">
        <v>58.86</v>
      </c>
      <c r="F34" s="69">
        <v>1648.08</v>
      </c>
      <c r="G34" s="32"/>
    </row>
    <row r="35" spans="1:7" ht="19.5" thickBot="1" x14ac:dyDescent="0.35">
      <c r="A35" s="60"/>
      <c r="B35" s="257" t="s">
        <v>32</v>
      </c>
      <c r="C35" s="257"/>
      <c r="D35" s="71">
        <v>28</v>
      </c>
      <c r="E35" s="71">
        <v>58.86</v>
      </c>
      <c r="F35" s="72">
        <v>1648.08</v>
      </c>
    </row>
    <row r="36" spans="1:7" ht="15.75" thickTop="1" x14ac:dyDescent="0.25">
      <c r="A36" s="60"/>
      <c r="B36" s="77"/>
      <c r="C36" s="77"/>
      <c r="D36" s="77"/>
      <c r="E36" s="77"/>
      <c r="F36" s="78"/>
    </row>
    <row r="37" spans="1:7" x14ac:dyDescent="0.25">
      <c r="A37" s="60"/>
      <c r="B37" s="77"/>
      <c r="C37" s="77"/>
      <c r="D37" s="77"/>
      <c r="E37" s="77"/>
      <c r="F37" s="78"/>
    </row>
    <row r="38" spans="1:7" ht="19.5" thickBot="1" x14ac:dyDescent="0.35">
      <c r="A38" s="60"/>
      <c r="B38" s="258" t="s">
        <v>33</v>
      </c>
      <c r="C38" s="258"/>
      <c r="D38" s="258"/>
      <c r="E38" s="258"/>
      <c r="F38" s="258"/>
    </row>
    <row r="39" spans="1:7" ht="16.5" thickBot="1" x14ac:dyDescent="0.3">
      <c r="A39" s="60"/>
      <c r="B39" s="28" t="s">
        <v>1</v>
      </c>
      <c r="C39" s="29" t="s">
        <v>2</v>
      </c>
      <c r="D39" s="29" t="s">
        <v>3</v>
      </c>
      <c r="E39" s="29" t="s">
        <v>18</v>
      </c>
      <c r="F39" s="62" t="s">
        <v>4</v>
      </c>
    </row>
    <row r="40" spans="1:7" s="27" customFormat="1" ht="15.75" x14ac:dyDescent="0.25">
      <c r="A40" s="63"/>
      <c r="B40" s="45">
        <v>75124507</v>
      </c>
      <c r="C40" s="44">
        <v>45824</v>
      </c>
      <c r="D40" s="79">
        <v>7300</v>
      </c>
      <c r="E40" s="80">
        <v>58.76</v>
      </c>
      <c r="F40" s="66">
        <v>428946</v>
      </c>
    </row>
    <row r="41" spans="1:7" ht="19.5" thickBot="1" x14ac:dyDescent="0.35">
      <c r="A41" s="60"/>
      <c r="B41" s="257" t="s">
        <v>10</v>
      </c>
      <c r="C41" s="257"/>
      <c r="D41" s="72">
        <v>7300</v>
      </c>
      <c r="E41" s="71"/>
      <c r="F41" s="72">
        <v>428946</v>
      </c>
    </row>
    <row r="42" spans="1:7" ht="19.5" thickTop="1" x14ac:dyDescent="0.3">
      <c r="A42" s="60"/>
      <c r="B42" s="70"/>
      <c r="C42" s="70"/>
      <c r="D42" s="74"/>
      <c r="E42" s="74"/>
      <c r="F42" s="74"/>
    </row>
    <row r="43" spans="1:7" ht="15" hidden="1" customHeight="1" x14ac:dyDescent="0.3">
      <c r="A43" s="60"/>
      <c r="B43" s="70"/>
      <c r="C43" s="70"/>
      <c r="D43" s="74"/>
      <c r="E43" s="74"/>
      <c r="F43" s="74"/>
    </row>
    <row r="44" spans="1:7" ht="15" hidden="1" customHeight="1" x14ac:dyDescent="0.25">
      <c r="A44" s="261"/>
      <c r="B44" s="261"/>
      <c r="C44" s="261"/>
      <c r="D44" s="261"/>
      <c r="E44" s="261"/>
      <c r="F44" s="261"/>
    </row>
    <row r="45" spans="1:7" ht="15" hidden="1" customHeight="1" x14ac:dyDescent="0.3">
      <c r="A45" s="81"/>
      <c r="B45" s="262" t="s">
        <v>54</v>
      </c>
      <c r="C45" s="262"/>
      <c r="D45" s="262"/>
      <c r="E45" s="262"/>
      <c r="F45" s="262"/>
    </row>
    <row r="46" spans="1:7" ht="15" hidden="1" customHeight="1" x14ac:dyDescent="0.25">
      <c r="A46" s="60"/>
      <c r="B46" s="34" t="s">
        <v>45</v>
      </c>
      <c r="C46" s="35" t="s">
        <v>46</v>
      </c>
      <c r="D46" s="35" t="s">
        <v>48</v>
      </c>
      <c r="E46" s="82" t="s">
        <v>47</v>
      </c>
      <c r="F46" s="60"/>
    </row>
    <row r="47" spans="1:7" ht="15.75" x14ac:dyDescent="0.25">
      <c r="A47" s="63"/>
      <c r="B47" s="36" t="s">
        <v>57</v>
      </c>
      <c r="C47" s="37" t="s">
        <v>58</v>
      </c>
      <c r="D47" s="251">
        <v>882882.52</v>
      </c>
      <c r="E47" s="253">
        <v>882882.52</v>
      </c>
      <c r="F47" s="63"/>
    </row>
    <row r="48" spans="1:7" ht="15.75" x14ac:dyDescent="0.25">
      <c r="A48" s="63"/>
      <c r="B48" s="38" t="s">
        <v>56</v>
      </c>
      <c r="C48" s="39" t="s">
        <v>30</v>
      </c>
      <c r="D48" s="252"/>
      <c r="E48" s="254"/>
      <c r="F48" s="63"/>
    </row>
    <row r="49" spans="1:8" ht="15.75" thickBot="1" x14ac:dyDescent="0.3">
      <c r="A49" s="14"/>
      <c r="B49" s="264" t="s">
        <v>32</v>
      </c>
      <c r="C49" s="265"/>
      <c r="D49" s="83">
        <v>882882.52</v>
      </c>
      <c r="E49" s="84">
        <v>882882.52</v>
      </c>
      <c r="F49" s="60"/>
    </row>
    <row r="50" spans="1:8" ht="18.75" x14ac:dyDescent="0.3">
      <c r="A50" s="60"/>
      <c r="B50" s="73"/>
      <c r="C50" s="73"/>
      <c r="D50" s="74"/>
      <c r="E50" s="74"/>
      <c r="F50" s="85"/>
    </row>
    <row r="51" spans="1:8" ht="15.75" thickBot="1" x14ac:dyDescent="0.3">
      <c r="A51" s="60"/>
      <c r="B51" s="77"/>
      <c r="C51" s="77"/>
      <c r="D51" s="86"/>
      <c r="E51" s="77"/>
      <c r="F51" s="77"/>
    </row>
    <row r="52" spans="1:8" ht="19.5" thickBot="1" x14ac:dyDescent="0.35">
      <c r="A52" s="60"/>
      <c r="B52" s="77"/>
      <c r="C52" s="266" t="s">
        <v>5</v>
      </c>
      <c r="D52" s="267"/>
      <c r="E52" s="60"/>
      <c r="F52" s="77"/>
    </row>
    <row r="53" spans="1:8" ht="18.75" x14ac:dyDescent="0.3">
      <c r="A53" s="60"/>
      <c r="B53" s="77"/>
      <c r="C53" s="87" t="s">
        <v>49</v>
      </c>
      <c r="D53" s="87" t="s">
        <v>6</v>
      </c>
      <c r="E53" s="60"/>
      <c r="F53" s="77"/>
    </row>
    <row r="54" spans="1:8" ht="18.75" x14ac:dyDescent="0.3">
      <c r="A54" s="60"/>
      <c r="B54" s="60"/>
      <c r="C54" s="88">
        <v>7648</v>
      </c>
      <c r="D54" s="88">
        <v>1332322.7</v>
      </c>
      <c r="E54" s="60"/>
      <c r="F54" s="77"/>
    </row>
    <row r="56" spans="1:8" s="27" customFormat="1" ht="15.75" x14ac:dyDescent="0.25">
      <c r="A56"/>
      <c r="B56" s="5"/>
      <c r="C56" s="9"/>
      <c r="D56" s="6"/>
      <c r="E56" s="10" t="s">
        <v>12</v>
      </c>
      <c r="F56" s="11"/>
      <c r="G56"/>
      <c r="H56"/>
    </row>
    <row r="57" spans="1:8" s="27" customFormat="1" ht="15.75" x14ac:dyDescent="0.25">
      <c r="A57"/>
      <c r="B57" s="2"/>
      <c r="C57" s="14"/>
      <c r="D57" s="14"/>
      <c r="E57" s="15"/>
      <c r="F57" s="14"/>
      <c r="G57"/>
      <c r="H57"/>
    </row>
    <row r="58" spans="1:8" x14ac:dyDescent="0.25">
      <c r="B58" s="16"/>
      <c r="C58" s="16"/>
      <c r="D58" s="16"/>
      <c r="E58" s="2"/>
      <c r="F58" s="18"/>
    </row>
    <row r="59" spans="1:8" x14ac:dyDescent="0.25">
      <c r="E59" s="17"/>
      <c r="F59" s="19"/>
    </row>
    <row r="69" spans="2:6" ht="19.5" thickBot="1" x14ac:dyDescent="0.35">
      <c r="B69" s="258" t="s">
        <v>11</v>
      </c>
      <c r="C69" s="258"/>
      <c r="D69" s="258"/>
      <c r="E69" s="258"/>
      <c r="F69" s="75"/>
    </row>
    <row r="70" spans="2:6" ht="32.25" thickBot="1" x14ac:dyDescent="0.3">
      <c r="B70" s="89" t="s">
        <v>19</v>
      </c>
      <c r="C70" s="89" t="s">
        <v>1</v>
      </c>
      <c r="D70" s="89" t="s">
        <v>20</v>
      </c>
      <c r="E70" s="26" t="s">
        <v>9</v>
      </c>
      <c r="F70" s="75"/>
    </row>
    <row r="71" spans="2:6" x14ac:dyDescent="0.25">
      <c r="B71" s="90">
        <v>45811</v>
      </c>
      <c r="C71" s="234" t="s">
        <v>76</v>
      </c>
      <c r="D71" s="92" t="s">
        <v>42</v>
      </c>
      <c r="E71" s="93">
        <v>13000</v>
      </c>
      <c r="F71" s="75"/>
    </row>
    <row r="72" spans="2:6" x14ac:dyDescent="0.25">
      <c r="B72" s="94">
        <v>45811</v>
      </c>
      <c r="C72" s="234" t="s">
        <v>77</v>
      </c>
      <c r="D72" s="92" t="s">
        <v>42</v>
      </c>
      <c r="E72" s="95">
        <v>300</v>
      </c>
      <c r="F72" s="75"/>
    </row>
    <row r="73" spans="2:6" x14ac:dyDescent="0.25">
      <c r="B73" s="94">
        <v>45812</v>
      </c>
      <c r="C73" s="234" t="s">
        <v>78</v>
      </c>
      <c r="D73" s="92" t="s">
        <v>38</v>
      </c>
      <c r="E73" s="93">
        <v>5118</v>
      </c>
      <c r="F73" s="75"/>
    </row>
    <row r="74" spans="2:6" x14ac:dyDescent="0.25">
      <c r="B74" s="94">
        <v>45812</v>
      </c>
      <c r="C74" s="234" t="s">
        <v>79</v>
      </c>
      <c r="D74" s="92" t="s">
        <v>42</v>
      </c>
      <c r="E74" s="95">
        <v>190</v>
      </c>
      <c r="F74" s="75"/>
    </row>
    <row r="75" spans="2:6" x14ac:dyDescent="0.25">
      <c r="B75" s="94">
        <v>45813</v>
      </c>
      <c r="C75" s="234" t="s">
        <v>80</v>
      </c>
      <c r="D75" s="92" t="s">
        <v>42</v>
      </c>
      <c r="E75" s="95">
        <v>225</v>
      </c>
      <c r="F75" s="75"/>
    </row>
    <row r="76" spans="2:6" x14ac:dyDescent="0.25">
      <c r="B76" s="94">
        <v>45814</v>
      </c>
      <c r="C76" s="234" t="s">
        <v>81</v>
      </c>
      <c r="D76" s="92" t="s">
        <v>42</v>
      </c>
      <c r="E76" s="95">
        <v>250</v>
      </c>
      <c r="F76" s="75"/>
    </row>
    <row r="77" spans="2:6" x14ac:dyDescent="0.25">
      <c r="B77" s="90">
        <v>45817</v>
      </c>
      <c r="C77" s="234" t="s">
        <v>82</v>
      </c>
      <c r="D77" s="92" t="s">
        <v>42</v>
      </c>
      <c r="E77" s="95">
        <v>230</v>
      </c>
      <c r="F77" s="75"/>
    </row>
    <row r="78" spans="2:6" x14ac:dyDescent="0.25">
      <c r="B78" s="90">
        <v>45817</v>
      </c>
      <c r="C78" s="234" t="s">
        <v>83</v>
      </c>
      <c r="D78" s="92" t="s">
        <v>42</v>
      </c>
      <c r="E78" s="95">
        <v>15</v>
      </c>
      <c r="F78" s="75"/>
    </row>
    <row r="79" spans="2:6" x14ac:dyDescent="0.25">
      <c r="B79" s="90">
        <v>45817</v>
      </c>
      <c r="C79" s="234" t="s">
        <v>84</v>
      </c>
      <c r="D79" s="92" t="s">
        <v>38</v>
      </c>
      <c r="E79" s="93">
        <v>3016</v>
      </c>
      <c r="F79" s="75"/>
    </row>
    <row r="80" spans="2:6" x14ac:dyDescent="0.25">
      <c r="B80" s="90">
        <v>45818</v>
      </c>
      <c r="C80" s="234" t="s">
        <v>85</v>
      </c>
      <c r="D80" s="92" t="s">
        <v>42</v>
      </c>
      <c r="E80" s="95">
        <v>180</v>
      </c>
      <c r="F80" s="75"/>
    </row>
    <row r="81" spans="2:6" x14ac:dyDescent="0.25">
      <c r="B81" s="90">
        <v>45818</v>
      </c>
      <c r="C81" s="234" t="s">
        <v>86</v>
      </c>
      <c r="D81" s="92" t="s">
        <v>33</v>
      </c>
      <c r="E81" s="93">
        <v>6888030.2300000004</v>
      </c>
      <c r="F81" s="75"/>
    </row>
    <row r="82" spans="2:6" x14ac:dyDescent="0.25">
      <c r="B82" s="90">
        <v>45819</v>
      </c>
      <c r="C82" s="234" t="s">
        <v>87</v>
      </c>
      <c r="D82" s="92" t="s">
        <v>42</v>
      </c>
      <c r="E82" s="95">
        <v>605</v>
      </c>
      <c r="F82" s="75"/>
    </row>
    <row r="83" spans="2:6" x14ac:dyDescent="0.25">
      <c r="B83" s="90">
        <v>45820</v>
      </c>
      <c r="C83" s="234" t="s">
        <v>88</v>
      </c>
      <c r="D83" s="92" t="s">
        <v>38</v>
      </c>
      <c r="E83" s="93">
        <v>984459</v>
      </c>
      <c r="F83" s="75"/>
    </row>
    <row r="84" spans="2:6" x14ac:dyDescent="0.25">
      <c r="B84" s="90">
        <v>45820</v>
      </c>
      <c r="C84" s="234">
        <v>23277872.125</v>
      </c>
      <c r="D84" s="92" t="s">
        <v>38</v>
      </c>
      <c r="E84" s="93">
        <v>1077273.3500000001</v>
      </c>
      <c r="F84" s="75"/>
    </row>
    <row r="85" spans="2:6" x14ac:dyDescent="0.25">
      <c r="B85" s="90">
        <v>45820</v>
      </c>
      <c r="C85" s="234" t="s">
        <v>89</v>
      </c>
      <c r="D85" s="92" t="s">
        <v>38</v>
      </c>
      <c r="E85" s="93">
        <v>30978.32</v>
      </c>
      <c r="F85" s="75"/>
    </row>
    <row r="86" spans="2:6" x14ac:dyDescent="0.25">
      <c r="B86" s="90">
        <v>45820</v>
      </c>
      <c r="C86" s="234" t="s">
        <v>90</v>
      </c>
      <c r="D86" s="92" t="s">
        <v>38</v>
      </c>
      <c r="E86" s="93">
        <v>3267</v>
      </c>
      <c r="F86" s="75"/>
    </row>
    <row r="87" spans="2:6" x14ac:dyDescent="0.25">
      <c r="B87" s="90">
        <v>45820</v>
      </c>
      <c r="C87" s="234" t="s">
        <v>91</v>
      </c>
      <c r="D87" s="92" t="s">
        <v>42</v>
      </c>
      <c r="E87" s="95">
        <v>715</v>
      </c>
      <c r="F87" s="75"/>
    </row>
    <row r="88" spans="2:6" x14ac:dyDescent="0.25">
      <c r="B88" s="90">
        <v>45821</v>
      </c>
      <c r="C88" s="234" t="s">
        <v>92</v>
      </c>
      <c r="D88" s="92" t="s">
        <v>42</v>
      </c>
      <c r="E88" s="95">
        <v>705</v>
      </c>
      <c r="F88" s="75"/>
    </row>
    <row r="89" spans="2:6" x14ac:dyDescent="0.25">
      <c r="B89" s="90">
        <v>45824</v>
      </c>
      <c r="C89" s="234" t="s">
        <v>93</v>
      </c>
      <c r="D89" s="92" t="s">
        <v>42</v>
      </c>
      <c r="E89" s="95">
        <v>540</v>
      </c>
      <c r="F89" s="75"/>
    </row>
    <row r="90" spans="2:6" x14ac:dyDescent="0.25">
      <c r="B90" s="90">
        <v>45824</v>
      </c>
      <c r="C90" s="234" t="s">
        <v>94</v>
      </c>
      <c r="D90" s="92" t="s">
        <v>42</v>
      </c>
      <c r="E90" s="95">
        <v>150</v>
      </c>
      <c r="F90" s="75"/>
    </row>
    <row r="91" spans="2:6" x14ac:dyDescent="0.25">
      <c r="B91" s="90">
        <v>45825</v>
      </c>
      <c r="C91" s="234" t="s">
        <v>95</v>
      </c>
      <c r="D91" s="92" t="s">
        <v>42</v>
      </c>
      <c r="E91" s="95">
        <v>405</v>
      </c>
      <c r="F91" s="75"/>
    </row>
    <row r="92" spans="2:6" x14ac:dyDescent="0.25">
      <c r="B92" s="90">
        <v>45826</v>
      </c>
      <c r="C92" s="234" t="s">
        <v>96</v>
      </c>
      <c r="D92" s="92" t="s">
        <v>42</v>
      </c>
      <c r="E92" s="93">
        <v>13000</v>
      </c>
      <c r="F92" s="75"/>
    </row>
    <row r="93" spans="2:6" x14ac:dyDescent="0.25">
      <c r="B93" s="90">
        <v>45826</v>
      </c>
      <c r="C93" s="234" t="s">
        <v>97</v>
      </c>
      <c r="D93" s="92" t="s">
        <v>42</v>
      </c>
      <c r="E93" s="95">
        <v>515</v>
      </c>
      <c r="F93" s="75"/>
    </row>
    <row r="94" spans="2:6" x14ac:dyDescent="0.25">
      <c r="B94" s="90">
        <v>45828</v>
      </c>
      <c r="C94" s="234" t="s">
        <v>98</v>
      </c>
      <c r="D94" s="92" t="s">
        <v>42</v>
      </c>
      <c r="E94" s="95">
        <v>605</v>
      </c>
      <c r="F94" s="75"/>
    </row>
    <row r="95" spans="2:6" x14ac:dyDescent="0.25">
      <c r="B95" s="90">
        <v>45831</v>
      </c>
      <c r="C95" s="234" t="s">
        <v>99</v>
      </c>
      <c r="D95" s="92" t="s">
        <v>42</v>
      </c>
      <c r="E95" s="95">
        <v>285</v>
      </c>
      <c r="F95" s="75"/>
    </row>
    <row r="96" spans="2:6" x14ac:dyDescent="0.25">
      <c r="B96" s="90">
        <v>45831</v>
      </c>
      <c r="C96" s="234" t="s">
        <v>100</v>
      </c>
      <c r="D96" s="92" t="s">
        <v>42</v>
      </c>
      <c r="E96" s="95">
        <v>505</v>
      </c>
      <c r="F96" s="75"/>
    </row>
    <row r="97" spans="2:6" x14ac:dyDescent="0.25">
      <c r="B97" s="90">
        <v>45832</v>
      </c>
      <c r="C97" s="234" t="s">
        <v>101</v>
      </c>
      <c r="D97" s="92" t="s">
        <v>38</v>
      </c>
      <c r="E97" s="93">
        <v>56753.599999999999</v>
      </c>
      <c r="F97" s="75"/>
    </row>
    <row r="98" spans="2:6" x14ac:dyDescent="0.25">
      <c r="B98" s="90">
        <v>45832</v>
      </c>
      <c r="C98" s="234" t="s">
        <v>102</v>
      </c>
      <c r="D98" s="92" t="s">
        <v>38</v>
      </c>
      <c r="E98" s="93">
        <v>1031094.75</v>
      </c>
      <c r="F98" s="75"/>
    </row>
    <row r="99" spans="2:6" x14ac:dyDescent="0.25">
      <c r="B99" s="90">
        <v>45832</v>
      </c>
      <c r="C99" s="234" t="s">
        <v>103</v>
      </c>
      <c r="D99" s="92" t="s">
        <v>38</v>
      </c>
      <c r="E99" s="93">
        <v>31513.56</v>
      </c>
      <c r="F99" s="75"/>
    </row>
    <row r="100" spans="2:6" x14ac:dyDescent="0.25">
      <c r="B100" s="90">
        <v>45832</v>
      </c>
      <c r="C100" s="234" t="s">
        <v>104</v>
      </c>
      <c r="D100" s="92" t="s">
        <v>38</v>
      </c>
      <c r="E100" s="93">
        <v>9924.52</v>
      </c>
      <c r="F100" s="75"/>
    </row>
    <row r="101" spans="2:6" x14ac:dyDescent="0.25">
      <c r="B101" s="90">
        <v>45832</v>
      </c>
      <c r="C101" s="234" t="s">
        <v>105</v>
      </c>
      <c r="D101" s="92" t="s">
        <v>36</v>
      </c>
      <c r="E101" s="93">
        <v>1778.4</v>
      </c>
      <c r="F101" s="75"/>
    </row>
    <row r="102" spans="2:6" x14ac:dyDescent="0.25">
      <c r="B102" s="90">
        <v>45832</v>
      </c>
      <c r="C102" s="234" t="s">
        <v>106</v>
      </c>
      <c r="D102" s="92" t="s">
        <v>42</v>
      </c>
      <c r="E102" s="95">
        <v>750</v>
      </c>
      <c r="F102" s="75"/>
    </row>
    <row r="103" spans="2:6" x14ac:dyDescent="0.25">
      <c r="B103" s="90">
        <v>45802</v>
      </c>
      <c r="C103" s="234" t="s">
        <v>107</v>
      </c>
      <c r="D103" s="92" t="s">
        <v>38</v>
      </c>
      <c r="E103" s="93">
        <v>5116</v>
      </c>
      <c r="F103" s="75"/>
    </row>
    <row r="104" spans="2:6" x14ac:dyDescent="0.25">
      <c r="B104" s="90">
        <v>45833</v>
      </c>
      <c r="C104" s="234" t="s">
        <v>108</v>
      </c>
      <c r="D104" s="92" t="s">
        <v>38</v>
      </c>
      <c r="E104" s="93">
        <v>4285</v>
      </c>
      <c r="F104" s="75"/>
    </row>
    <row r="105" spans="2:6" x14ac:dyDescent="0.25">
      <c r="B105" s="90">
        <v>45833</v>
      </c>
      <c r="C105" s="234" t="s">
        <v>109</v>
      </c>
      <c r="D105" s="92" t="s">
        <v>42</v>
      </c>
      <c r="E105" s="95">
        <v>830</v>
      </c>
      <c r="F105" s="75"/>
    </row>
    <row r="106" spans="2:6" x14ac:dyDescent="0.25">
      <c r="B106" s="90">
        <v>45834</v>
      </c>
      <c r="C106" s="234" t="s">
        <v>110</v>
      </c>
      <c r="D106" s="92" t="s">
        <v>42</v>
      </c>
      <c r="E106" s="93">
        <v>1675</v>
      </c>
      <c r="F106" s="75"/>
    </row>
    <row r="107" spans="2:6" x14ac:dyDescent="0.25">
      <c r="B107" s="90">
        <v>45835</v>
      </c>
      <c r="C107" s="234" t="s">
        <v>111</v>
      </c>
      <c r="D107" s="92" t="s">
        <v>42</v>
      </c>
      <c r="E107" s="95">
        <v>650</v>
      </c>
      <c r="F107" s="75"/>
    </row>
    <row r="108" spans="2:6" x14ac:dyDescent="0.25">
      <c r="B108" s="90">
        <v>45838</v>
      </c>
      <c r="C108" s="234" t="s">
        <v>112</v>
      </c>
      <c r="D108" s="92" t="s">
        <v>42</v>
      </c>
      <c r="E108" s="93">
        <v>13000</v>
      </c>
      <c r="F108" s="75"/>
    </row>
    <row r="109" spans="2:6" x14ac:dyDescent="0.25">
      <c r="B109" s="90">
        <v>45838</v>
      </c>
      <c r="C109" s="234" t="s">
        <v>113</v>
      </c>
      <c r="D109" s="92" t="s">
        <v>42</v>
      </c>
      <c r="E109" s="95">
        <v>610</v>
      </c>
      <c r="F109" s="75"/>
    </row>
    <row r="110" spans="2:6" x14ac:dyDescent="0.25">
      <c r="B110" s="90">
        <v>45838</v>
      </c>
      <c r="C110" s="234" t="s">
        <v>114</v>
      </c>
      <c r="D110" s="92" t="s">
        <v>42</v>
      </c>
      <c r="E110" s="95">
        <v>300</v>
      </c>
      <c r="F110" s="75"/>
    </row>
    <row r="111" spans="2:6" ht="15.75" thickBot="1" x14ac:dyDescent="0.3">
      <c r="B111" s="268" t="s">
        <v>4</v>
      </c>
      <c r="C111" s="268"/>
      <c r="D111" s="268"/>
      <c r="E111" s="96">
        <v>10182842.73</v>
      </c>
      <c r="F111" s="60"/>
    </row>
    <row r="112" spans="2:6" ht="15.75" thickTop="1" x14ac:dyDescent="0.25">
      <c r="B112" s="97"/>
      <c r="C112" s="98"/>
      <c r="D112" s="98"/>
      <c r="E112" s="99"/>
      <c r="F112" s="100"/>
    </row>
    <row r="113" spans="2:6" ht="17.25" thickBot="1" x14ac:dyDescent="0.3">
      <c r="B113" s="269" t="s">
        <v>27</v>
      </c>
      <c r="C113" s="269"/>
      <c r="D113" s="269"/>
      <c r="E113" s="269"/>
      <c r="F113" s="101"/>
    </row>
    <row r="114" spans="2:6" ht="16.5" thickBot="1" x14ac:dyDescent="0.3">
      <c r="B114" s="89" t="s">
        <v>2</v>
      </c>
      <c r="C114" s="102" t="s">
        <v>1</v>
      </c>
      <c r="D114" s="102" t="s">
        <v>8</v>
      </c>
      <c r="E114" s="103" t="s">
        <v>13</v>
      </c>
      <c r="F114" s="60"/>
    </row>
    <row r="115" spans="2:6" x14ac:dyDescent="0.25">
      <c r="B115" s="104">
        <v>45826</v>
      </c>
      <c r="C115" s="233">
        <v>4524000032914</v>
      </c>
      <c r="D115" s="270" t="s">
        <v>43</v>
      </c>
      <c r="E115" s="106">
        <v>302609.5</v>
      </c>
      <c r="F115" s="60"/>
    </row>
    <row r="116" spans="2:6" x14ac:dyDescent="0.25">
      <c r="B116" s="104">
        <v>45828</v>
      </c>
      <c r="C116" s="233">
        <v>4524000051465</v>
      </c>
      <c r="D116" s="271"/>
      <c r="E116" s="106">
        <v>38779.5</v>
      </c>
      <c r="F116" s="60"/>
    </row>
    <row r="117" spans="2:6" ht="15.75" thickBot="1" x14ac:dyDescent="0.3">
      <c r="B117" s="107"/>
      <c r="C117" s="108"/>
      <c r="D117" s="109" t="s">
        <v>4</v>
      </c>
      <c r="E117" s="110">
        <v>341389</v>
      </c>
      <c r="F117" s="60"/>
    </row>
    <row r="118" spans="2:6" ht="15.75" thickTop="1" x14ac:dyDescent="0.25">
      <c r="B118" s="97"/>
      <c r="C118" s="111"/>
      <c r="D118" s="111"/>
      <c r="E118" s="97"/>
      <c r="F118" s="60"/>
    </row>
    <row r="119" spans="2:6" ht="18.75" x14ac:dyDescent="0.3">
      <c r="B119" s="61"/>
      <c r="C119" s="112"/>
      <c r="D119" s="112"/>
      <c r="E119" s="112"/>
      <c r="F119" s="16"/>
    </row>
    <row r="120" spans="2:6" ht="16.5" x14ac:dyDescent="0.25">
      <c r="B120" s="272" t="s">
        <v>15</v>
      </c>
      <c r="C120" s="272"/>
      <c r="D120" s="272"/>
      <c r="E120" s="272"/>
      <c r="F120" s="113"/>
    </row>
    <row r="121" spans="2:6" ht="16.5" x14ac:dyDescent="0.25">
      <c r="B121" s="272" t="s">
        <v>21</v>
      </c>
      <c r="C121" s="272"/>
      <c r="D121" s="272"/>
      <c r="E121" s="272"/>
      <c r="F121" s="113"/>
    </row>
    <row r="122" spans="2:6" ht="16.5" x14ac:dyDescent="0.25">
      <c r="B122" s="273">
        <v>45778</v>
      </c>
      <c r="C122" s="273"/>
      <c r="D122" s="273"/>
      <c r="E122" s="273"/>
      <c r="F122" s="113"/>
    </row>
    <row r="123" spans="2:6" ht="16.5" x14ac:dyDescent="0.25">
      <c r="B123" s="272" t="s">
        <v>115</v>
      </c>
      <c r="C123" s="272"/>
      <c r="D123" s="272"/>
      <c r="E123" s="272"/>
      <c r="F123" s="113"/>
    </row>
    <row r="124" spans="2:6" ht="16.5" x14ac:dyDescent="0.25">
      <c r="B124" s="114"/>
      <c r="C124" s="114"/>
      <c r="D124" s="115"/>
      <c r="E124" s="115"/>
      <c r="F124" s="116"/>
    </row>
    <row r="125" spans="2:6" ht="16.5" x14ac:dyDescent="0.25">
      <c r="B125" s="117" t="s">
        <v>2</v>
      </c>
      <c r="C125" s="117" t="s">
        <v>1</v>
      </c>
      <c r="D125" s="118" t="s">
        <v>8</v>
      </c>
      <c r="E125" s="119" t="s">
        <v>13</v>
      </c>
      <c r="F125" s="116"/>
    </row>
    <row r="126" spans="2:6" ht="16.5" x14ac:dyDescent="0.25">
      <c r="B126" s="120">
        <v>45832</v>
      </c>
      <c r="C126" s="121" t="s">
        <v>116</v>
      </c>
      <c r="D126" s="274" t="s">
        <v>60</v>
      </c>
      <c r="E126" s="122">
        <v>4250</v>
      </c>
      <c r="F126" s="116"/>
    </row>
    <row r="127" spans="2:6" ht="16.5" x14ac:dyDescent="0.25">
      <c r="B127" s="120">
        <v>45833</v>
      </c>
      <c r="C127" s="121" t="s">
        <v>89</v>
      </c>
      <c r="D127" s="275"/>
      <c r="E127" s="122">
        <v>9085.84</v>
      </c>
      <c r="F127" s="116"/>
    </row>
    <row r="128" spans="2:6" ht="16.5" x14ac:dyDescent="0.25">
      <c r="B128" s="120">
        <v>45835</v>
      </c>
      <c r="C128" s="121" t="s">
        <v>90</v>
      </c>
      <c r="D128" s="275"/>
      <c r="E128" s="122">
        <v>15340</v>
      </c>
      <c r="F128" s="116"/>
    </row>
    <row r="129" spans="2:6" ht="16.5" x14ac:dyDescent="0.25">
      <c r="B129" s="120">
        <v>45838</v>
      </c>
      <c r="C129" s="121" t="s">
        <v>117</v>
      </c>
      <c r="D129" s="275"/>
      <c r="E129" s="122">
        <v>3734.16</v>
      </c>
      <c r="F129" s="116"/>
    </row>
    <row r="130" spans="2:6" ht="16.5" x14ac:dyDescent="0.25">
      <c r="B130" s="120">
        <v>45838</v>
      </c>
      <c r="C130" s="121" t="s">
        <v>118</v>
      </c>
      <c r="D130" s="276"/>
      <c r="E130" s="123">
        <v>520</v>
      </c>
      <c r="F130" s="116"/>
    </row>
    <row r="131" spans="2:6" ht="17.25" thickBot="1" x14ac:dyDescent="0.3">
      <c r="B131" s="114"/>
      <c r="C131" s="114"/>
      <c r="D131" s="124" t="s">
        <v>4</v>
      </c>
      <c r="E131" s="125">
        <v>32930</v>
      </c>
      <c r="F131" s="116"/>
    </row>
    <row r="132" spans="2:6" ht="17.25" thickTop="1" x14ac:dyDescent="0.25">
      <c r="B132" s="114"/>
      <c r="C132" s="126"/>
      <c r="D132" s="127"/>
      <c r="E132" s="127"/>
      <c r="F132" s="128"/>
    </row>
    <row r="133" spans="2:6" ht="15.75" x14ac:dyDescent="0.25">
      <c r="B133" s="263" t="s">
        <v>15</v>
      </c>
      <c r="C133" s="263"/>
      <c r="D133" s="263"/>
      <c r="E133" s="263"/>
      <c r="F133" s="128"/>
    </row>
    <row r="134" spans="2:6" ht="15.75" x14ac:dyDescent="0.25">
      <c r="B134" s="277" t="s">
        <v>21</v>
      </c>
      <c r="C134" s="277"/>
      <c r="D134" s="277"/>
      <c r="E134" s="277"/>
      <c r="F134" s="129"/>
    </row>
    <row r="135" spans="2:6" ht="16.5" x14ac:dyDescent="0.25">
      <c r="B135" s="273">
        <v>45505</v>
      </c>
      <c r="C135" s="273"/>
      <c r="D135" s="273"/>
      <c r="E135" s="273"/>
      <c r="F135" s="128"/>
    </row>
    <row r="136" spans="2:6" ht="15.75" x14ac:dyDescent="0.25">
      <c r="B136" s="263" t="s">
        <v>31</v>
      </c>
      <c r="C136" s="263"/>
      <c r="D136" s="263"/>
      <c r="E136" s="263"/>
      <c r="F136" s="130"/>
    </row>
    <row r="137" spans="2:6" ht="15.75" x14ac:dyDescent="0.25">
      <c r="B137" s="131"/>
      <c r="C137" s="131"/>
      <c r="D137" s="131"/>
      <c r="E137" s="131"/>
      <c r="F137" s="130"/>
    </row>
    <row r="138" spans="2:6" ht="16.5" x14ac:dyDescent="0.25">
      <c r="B138" s="132" t="s">
        <v>22</v>
      </c>
      <c r="C138" s="132" t="s">
        <v>1</v>
      </c>
      <c r="D138" s="132" t="s">
        <v>8</v>
      </c>
      <c r="E138" s="132" t="s">
        <v>23</v>
      </c>
      <c r="F138" s="133"/>
    </row>
    <row r="139" spans="2:6" ht="16.5" x14ac:dyDescent="0.25">
      <c r="B139" s="134">
        <v>45818</v>
      </c>
      <c r="C139" s="233">
        <v>4524000052347</v>
      </c>
      <c r="D139" s="105" t="s">
        <v>119</v>
      </c>
      <c r="E139" s="135">
        <v>85333.33</v>
      </c>
      <c r="F139" s="133"/>
    </row>
    <row r="140" spans="2:6" ht="16.5" x14ac:dyDescent="0.25">
      <c r="B140" s="136">
        <v>45819</v>
      </c>
      <c r="C140" s="232">
        <v>4524000050187</v>
      </c>
      <c r="D140" s="137" t="s">
        <v>120</v>
      </c>
      <c r="E140" s="138">
        <v>264204.77</v>
      </c>
      <c r="F140" s="133"/>
    </row>
    <row r="141" spans="2:6" ht="16.5" x14ac:dyDescent="0.25">
      <c r="B141" s="136">
        <v>45838</v>
      </c>
      <c r="C141" s="232">
        <v>4524000052435</v>
      </c>
      <c r="D141" s="137" t="s">
        <v>120</v>
      </c>
      <c r="E141" s="138">
        <v>467072.64</v>
      </c>
      <c r="F141" s="133"/>
    </row>
    <row r="142" spans="2:6" ht="16.5" x14ac:dyDescent="0.25">
      <c r="B142" s="278" t="s">
        <v>14</v>
      </c>
      <c r="C142" s="279"/>
      <c r="D142" s="280"/>
      <c r="E142" s="140">
        <v>816610.74</v>
      </c>
      <c r="F142" s="133"/>
    </row>
    <row r="143" spans="2:6" ht="16.5" x14ac:dyDescent="0.25">
      <c r="B143" s="139"/>
      <c r="C143" s="139"/>
      <c r="D143" s="139"/>
      <c r="E143" s="141"/>
      <c r="F143" s="133"/>
    </row>
    <row r="144" spans="2:6" ht="17.25" thickBot="1" x14ac:dyDescent="0.3">
      <c r="B144" s="142"/>
      <c r="C144" s="143"/>
      <c r="D144" s="144"/>
      <c r="E144" s="144"/>
      <c r="F144" s="144"/>
    </row>
    <row r="145" spans="2:6" ht="24" thickBot="1" x14ac:dyDescent="0.3">
      <c r="B145" s="281" t="s">
        <v>5</v>
      </c>
      <c r="C145" s="282"/>
      <c r="D145" s="282"/>
      <c r="E145" s="145">
        <v>11373772.470000001</v>
      </c>
      <c r="F145" s="60"/>
    </row>
    <row r="146" spans="2:6" x14ac:dyDescent="0.25">
      <c r="B146" s="112"/>
      <c r="C146" s="112"/>
      <c r="D146" s="112"/>
      <c r="E146" s="2"/>
      <c r="F146" s="146"/>
    </row>
    <row r="147" spans="2:6" x14ac:dyDescent="0.25">
      <c r="B147" s="75"/>
      <c r="C147" s="75"/>
      <c r="D147" s="147"/>
      <c r="E147" s="148"/>
      <c r="F147" s="146"/>
    </row>
    <row r="161" spans="2:6" ht="18.75" thickBot="1" x14ac:dyDescent="0.3">
      <c r="B161" s="239" t="s">
        <v>11</v>
      </c>
      <c r="C161" s="239"/>
      <c r="D161" s="239"/>
      <c r="E161" s="239"/>
      <c r="F161" s="60"/>
    </row>
    <row r="162" spans="2:6" ht="16.5" thickBot="1" x14ac:dyDescent="0.3">
      <c r="B162" s="89" t="s">
        <v>2</v>
      </c>
      <c r="C162" s="102" t="s">
        <v>1</v>
      </c>
      <c r="D162" s="149" t="s">
        <v>53</v>
      </c>
      <c r="E162" s="150" t="s">
        <v>13</v>
      </c>
      <c r="F162" s="60"/>
    </row>
    <row r="163" spans="2:6" x14ac:dyDescent="0.25">
      <c r="B163" s="151">
        <v>45810</v>
      </c>
      <c r="C163" s="21" t="s">
        <v>121</v>
      </c>
      <c r="D163" s="40" t="s">
        <v>122</v>
      </c>
      <c r="E163" s="152">
        <v>765854.26</v>
      </c>
      <c r="F163" s="60"/>
    </row>
    <row r="164" spans="2:6" x14ac:dyDescent="0.25">
      <c r="B164" s="151">
        <v>45810</v>
      </c>
      <c r="C164" s="21" t="s">
        <v>123</v>
      </c>
      <c r="D164" s="153" t="s">
        <v>122</v>
      </c>
      <c r="E164" s="154">
        <v>182109</v>
      </c>
      <c r="F164" s="60"/>
    </row>
    <row r="165" spans="2:6" x14ac:dyDescent="0.25">
      <c r="B165" s="151">
        <v>45810</v>
      </c>
      <c r="C165" s="21" t="s">
        <v>124</v>
      </c>
      <c r="D165" s="153" t="s">
        <v>122</v>
      </c>
      <c r="E165" s="154">
        <v>9547821.7300000004</v>
      </c>
      <c r="F165" s="60"/>
    </row>
    <row r="166" spans="2:6" x14ac:dyDescent="0.25">
      <c r="B166" s="151">
        <v>45810</v>
      </c>
      <c r="C166" s="21" t="s">
        <v>125</v>
      </c>
      <c r="D166" s="153" t="s">
        <v>126</v>
      </c>
      <c r="E166" s="154">
        <v>1177</v>
      </c>
      <c r="F166" s="60"/>
    </row>
    <row r="167" spans="2:6" x14ac:dyDescent="0.25">
      <c r="B167" s="151">
        <v>45810</v>
      </c>
      <c r="C167" s="21" t="s">
        <v>127</v>
      </c>
      <c r="D167" s="153" t="s">
        <v>122</v>
      </c>
      <c r="E167" s="154">
        <v>12260</v>
      </c>
      <c r="F167" s="60"/>
    </row>
    <row r="168" spans="2:6" x14ac:dyDescent="0.25">
      <c r="B168" s="155">
        <v>45810</v>
      </c>
      <c r="C168" s="21" t="s">
        <v>128</v>
      </c>
      <c r="D168" s="153" t="s">
        <v>122</v>
      </c>
      <c r="E168" s="154">
        <v>12814</v>
      </c>
      <c r="F168" s="60"/>
    </row>
    <row r="169" spans="2:6" x14ac:dyDescent="0.25">
      <c r="B169" s="155">
        <v>45810</v>
      </c>
      <c r="C169" s="21" t="s">
        <v>129</v>
      </c>
      <c r="D169" s="153" t="s">
        <v>122</v>
      </c>
      <c r="E169" s="154">
        <v>8281</v>
      </c>
      <c r="F169" s="60"/>
    </row>
    <row r="170" spans="2:6" x14ac:dyDescent="0.25">
      <c r="B170" s="155">
        <v>45810</v>
      </c>
      <c r="C170" s="21" t="s">
        <v>130</v>
      </c>
      <c r="D170" s="153" t="s">
        <v>36</v>
      </c>
      <c r="E170" s="154">
        <v>2100</v>
      </c>
      <c r="F170" s="60"/>
    </row>
    <row r="171" spans="2:6" x14ac:dyDescent="0.25">
      <c r="B171" s="155">
        <v>45810</v>
      </c>
      <c r="C171" s="21" t="s">
        <v>131</v>
      </c>
      <c r="D171" s="153" t="s">
        <v>26</v>
      </c>
      <c r="E171" s="154">
        <v>43935</v>
      </c>
      <c r="F171" s="60"/>
    </row>
    <row r="172" spans="2:6" x14ac:dyDescent="0.25">
      <c r="B172" s="155">
        <v>45810</v>
      </c>
      <c r="C172" s="21" t="s">
        <v>132</v>
      </c>
      <c r="D172" s="153" t="s">
        <v>59</v>
      </c>
      <c r="E172" s="154">
        <v>1908</v>
      </c>
      <c r="F172" s="60"/>
    </row>
    <row r="173" spans="2:6" x14ac:dyDescent="0.25">
      <c r="B173" s="155">
        <v>45810</v>
      </c>
      <c r="C173" s="21" t="s">
        <v>133</v>
      </c>
      <c r="D173" s="20" t="s">
        <v>26</v>
      </c>
      <c r="E173" s="156">
        <v>2</v>
      </c>
      <c r="F173" s="60"/>
    </row>
    <row r="174" spans="2:6" x14ac:dyDescent="0.25">
      <c r="B174" s="151">
        <v>45811</v>
      </c>
      <c r="C174" s="21" t="s">
        <v>134</v>
      </c>
      <c r="D174" s="20" t="s">
        <v>28</v>
      </c>
      <c r="E174" s="154">
        <v>659256.66</v>
      </c>
      <c r="F174" s="60"/>
    </row>
    <row r="175" spans="2:6" x14ac:dyDescent="0.25">
      <c r="B175" s="155">
        <v>45811</v>
      </c>
      <c r="C175" s="21" t="s">
        <v>135</v>
      </c>
      <c r="D175" s="153" t="s">
        <v>28</v>
      </c>
      <c r="E175" s="154">
        <v>156474.49</v>
      </c>
      <c r="F175" s="60"/>
    </row>
    <row r="176" spans="2:6" x14ac:dyDescent="0.25">
      <c r="B176" s="151">
        <v>45811</v>
      </c>
      <c r="C176" s="21" t="s">
        <v>136</v>
      </c>
      <c r="D176" s="153" t="s">
        <v>28</v>
      </c>
      <c r="E176" s="154">
        <v>78030</v>
      </c>
      <c r="F176" s="60"/>
    </row>
    <row r="177" spans="2:6" x14ac:dyDescent="0.25">
      <c r="B177" s="155">
        <v>45811</v>
      </c>
      <c r="C177" s="21" t="s">
        <v>137</v>
      </c>
      <c r="D177" s="153" t="s">
        <v>36</v>
      </c>
      <c r="E177" s="154">
        <v>71513.8</v>
      </c>
      <c r="F177" s="60"/>
    </row>
    <row r="178" spans="2:6" x14ac:dyDescent="0.25">
      <c r="B178" s="155">
        <v>45811</v>
      </c>
      <c r="C178" s="21" t="s">
        <v>138</v>
      </c>
      <c r="D178" s="153" t="s">
        <v>36</v>
      </c>
      <c r="E178" s="154">
        <v>117720</v>
      </c>
      <c r="F178" s="60"/>
    </row>
    <row r="179" spans="2:6" x14ac:dyDescent="0.25">
      <c r="B179" s="151">
        <v>45811</v>
      </c>
      <c r="C179" s="21" t="s">
        <v>139</v>
      </c>
      <c r="D179" s="153" t="s">
        <v>36</v>
      </c>
      <c r="E179" s="154">
        <v>8265</v>
      </c>
      <c r="F179" s="60"/>
    </row>
    <row r="180" spans="2:6" x14ac:dyDescent="0.25">
      <c r="B180" s="155">
        <v>45811</v>
      </c>
      <c r="C180" s="21" t="s">
        <v>140</v>
      </c>
      <c r="D180" s="153" t="s">
        <v>34</v>
      </c>
      <c r="E180" s="154">
        <v>4475</v>
      </c>
      <c r="F180" s="60"/>
    </row>
    <row r="181" spans="2:6" x14ac:dyDescent="0.25">
      <c r="B181" s="155">
        <v>45811</v>
      </c>
      <c r="C181" s="21" t="s">
        <v>141</v>
      </c>
      <c r="D181" s="153" t="s">
        <v>35</v>
      </c>
      <c r="E181" s="156">
        <v>589</v>
      </c>
      <c r="F181" s="60"/>
    </row>
    <row r="182" spans="2:6" x14ac:dyDescent="0.25">
      <c r="B182" s="151">
        <v>45811</v>
      </c>
      <c r="C182" s="153" t="s">
        <v>142</v>
      </c>
      <c r="D182" s="153" t="s">
        <v>36</v>
      </c>
      <c r="E182" s="154">
        <v>64888</v>
      </c>
      <c r="F182" s="60"/>
    </row>
    <row r="183" spans="2:6" x14ac:dyDescent="0.25">
      <c r="B183" s="155">
        <v>45811</v>
      </c>
      <c r="C183" s="153" t="s">
        <v>143</v>
      </c>
      <c r="D183" s="153" t="s">
        <v>122</v>
      </c>
      <c r="E183" s="154">
        <v>15825</v>
      </c>
      <c r="F183" s="60"/>
    </row>
    <row r="184" spans="2:6" x14ac:dyDescent="0.25">
      <c r="B184" s="155">
        <v>45811</v>
      </c>
      <c r="C184" s="21" t="s">
        <v>144</v>
      </c>
      <c r="D184" s="153" t="s">
        <v>122</v>
      </c>
      <c r="E184" s="154">
        <v>9054</v>
      </c>
      <c r="F184" s="60"/>
    </row>
    <row r="185" spans="2:6" x14ac:dyDescent="0.25">
      <c r="B185" s="155">
        <v>45811</v>
      </c>
      <c r="C185" s="21" t="s">
        <v>145</v>
      </c>
      <c r="D185" s="153" t="s">
        <v>28</v>
      </c>
      <c r="E185" s="154">
        <v>55171.69</v>
      </c>
      <c r="F185" s="60"/>
    </row>
    <row r="186" spans="2:6" x14ac:dyDescent="0.25">
      <c r="B186" s="155">
        <v>45812</v>
      </c>
      <c r="C186" s="21" t="s">
        <v>146</v>
      </c>
      <c r="D186" s="153" t="s">
        <v>28</v>
      </c>
      <c r="E186" s="154">
        <v>38670.94</v>
      </c>
      <c r="F186" s="60"/>
    </row>
    <row r="187" spans="2:6" x14ac:dyDescent="0.25">
      <c r="B187" s="155">
        <v>45812</v>
      </c>
      <c r="C187" s="21" t="s">
        <v>147</v>
      </c>
      <c r="D187" s="153" t="s">
        <v>59</v>
      </c>
      <c r="E187" s="156">
        <v>490</v>
      </c>
      <c r="F187" s="60"/>
    </row>
    <row r="188" spans="2:6" x14ac:dyDescent="0.25">
      <c r="B188" s="155">
        <v>45812</v>
      </c>
      <c r="C188" s="21" t="s">
        <v>148</v>
      </c>
      <c r="D188" s="153" t="s">
        <v>34</v>
      </c>
      <c r="E188" s="156">
        <v>25</v>
      </c>
      <c r="F188" s="60"/>
    </row>
    <row r="189" spans="2:6" x14ac:dyDescent="0.25">
      <c r="B189" s="151">
        <v>45812</v>
      </c>
      <c r="C189" s="21" t="s">
        <v>149</v>
      </c>
      <c r="D189" s="153" t="s">
        <v>34</v>
      </c>
      <c r="E189" s="154">
        <v>2274</v>
      </c>
      <c r="F189" s="60"/>
    </row>
    <row r="190" spans="2:6" x14ac:dyDescent="0.25">
      <c r="B190" s="151">
        <v>45812</v>
      </c>
      <c r="C190" s="21" t="s">
        <v>150</v>
      </c>
      <c r="D190" s="153" t="s">
        <v>44</v>
      </c>
      <c r="E190" s="154">
        <v>1565</v>
      </c>
      <c r="F190" s="60"/>
    </row>
    <row r="191" spans="2:6" x14ac:dyDescent="0.25">
      <c r="B191" s="151">
        <v>45812</v>
      </c>
      <c r="C191" s="21" t="s">
        <v>63</v>
      </c>
      <c r="D191" s="153" t="s">
        <v>122</v>
      </c>
      <c r="E191" s="154">
        <v>16066</v>
      </c>
      <c r="F191" s="60"/>
    </row>
    <row r="192" spans="2:6" x14ac:dyDescent="0.25">
      <c r="B192" s="151">
        <v>45812</v>
      </c>
      <c r="C192" s="21" t="s">
        <v>61</v>
      </c>
      <c r="D192" s="153" t="s">
        <v>122</v>
      </c>
      <c r="E192" s="154">
        <v>8894</v>
      </c>
      <c r="F192" s="60"/>
    </row>
    <row r="193" spans="2:6" x14ac:dyDescent="0.25">
      <c r="B193" s="151">
        <v>45812</v>
      </c>
      <c r="C193" s="21" t="s">
        <v>151</v>
      </c>
      <c r="D193" s="153" t="s">
        <v>59</v>
      </c>
      <c r="E193" s="156">
        <v>700</v>
      </c>
      <c r="F193" s="60"/>
    </row>
    <row r="194" spans="2:6" x14ac:dyDescent="0.25">
      <c r="B194" s="151">
        <v>45813</v>
      </c>
      <c r="C194" s="21" t="s">
        <v>152</v>
      </c>
      <c r="D194" s="153" t="s">
        <v>34</v>
      </c>
      <c r="E194" s="154">
        <v>7550</v>
      </c>
      <c r="F194" s="60"/>
    </row>
    <row r="195" spans="2:6" x14ac:dyDescent="0.25">
      <c r="B195" s="151">
        <v>45813</v>
      </c>
      <c r="C195" s="21" t="s">
        <v>153</v>
      </c>
      <c r="D195" s="153" t="s">
        <v>28</v>
      </c>
      <c r="E195" s="154">
        <v>113817.47</v>
      </c>
      <c r="F195" s="60"/>
    </row>
    <row r="196" spans="2:6" x14ac:dyDescent="0.25">
      <c r="B196" s="151">
        <v>45813</v>
      </c>
      <c r="C196" s="21" t="s">
        <v>154</v>
      </c>
      <c r="D196" s="153" t="s">
        <v>37</v>
      </c>
      <c r="E196" s="156">
        <v>768</v>
      </c>
      <c r="F196" s="60"/>
    </row>
    <row r="197" spans="2:6" x14ac:dyDescent="0.25">
      <c r="B197" s="151">
        <v>45813</v>
      </c>
      <c r="C197" s="21" t="s">
        <v>155</v>
      </c>
      <c r="D197" s="153" t="s">
        <v>37</v>
      </c>
      <c r="E197" s="154">
        <v>22700</v>
      </c>
      <c r="F197" s="60"/>
    </row>
    <row r="198" spans="2:6" x14ac:dyDescent="0.25">
      <c r="B198" s="151">
        <v>45813</v>
      </c>
      <c r="C198" s="21" t="s">
        <v>156</v>
      </c>
      <c r="D198" s="153" t="s">
        <v>37</v>
      </c>
      <c r="E198" s="154">
        <v>1530</v>
      </c>
      <c r="F198" s="60"/>
    </row>
    <row r="199" spans="2:6" x14ac:dyDescent="0.25">
      <c r="B199" s="151">
        <v>45813</v>
      </c>
      <c r="C199" s="21" t="s">
        <v>157</v>
      </c>
      <c r="D199" s="153" t="s">
        <v>36</v>
      </c>
      <c r="E199" s="154">
        <v>3915</v>
      </c>
      <c r="F199" s="60"/>
    </row>
    <row r="200" spans="2:6" x14ac:dyDescent="0.25">
      <c r="B200" s="151">
        <v>45813</v>
      </c>
      <c r="C200" s="157" t="s">
        <v>158</v>
      </c>
      <c r="D200" s="157" t="s">
        <v>39</v>
      </c>
      <c r="E200" s="158">
        <v>3290</v>
      </c>
      <c r="F200" s="60"/>
    </row>
    <row r="201" spans="2:6" x14ac:dyDescent="0.25">
      <c r="B201" s="151">
        <v>45813</v>
      </c>
      <c r="C201" s="21" t="s">
        <v>159</v>
      </c>
      <c r="D201" s="153" t="s">
        <v>38</v>
      </c>
      <c r="E201" s="154">
        <v>44320</v>
      </c>
      <c r="F201" s="60"/>
    </row>
    <row r="202" spans="2:6" x14ac:dyDescent="0.25">
      <c r="B202" s="151">
        <v>45813</v>
      </c>
      <c r="C202" s="21" t="s">
        <v>160</v>
      </c>
      <c r="D202" s="153" t="s">
        <v>122</v>
      </c>
      <c r="E202" s="154">
        <v>16226</v>
      </c>
      <c r="F202" s="60"/>
    </row>
    <row r="203" spans="2:6" x14ac:dyDescent="0.25">
      <c r="B203" s="151">
        <v>45813</v>
      </c>
      <c r="C203" s="21" t="s">
        <v>161</v>
      </c>
      <c r="D203" s="153" t="s">
        <v>122</v>
      </c>
      <c r="E203" s="154">
        <v>9712</v>
      </c>
      <c r="F203" s="60"/>
    </row>
    <row r="204" spans="2:6" x14ac:dyDescent="0.25">
      <c r="B204" s="151">
        <v>45813</v>
      </c>
      <c r="C204" s="21" t="s">
        <v>162</v>
      </c>
      <c r="D204" s="153" t="s">
        <v>59</v>
      </c>
      <c r="E204" s="154">
        <v>2850</v>
      </c>
      <c r="F204" s="60"/>
    </row>
    <row r="205" spans="2:6" x14ac:dyDescent="0.25">
      <c r="B205" s="151">
        <v>45814</v>
      </c>
      <c r="C205" s="21" t="s">
        <v>163</v>
      </c>
      <c r="D205" s="153" t="s">
        <v>34</v>
      </c>
      <c r="E205" s="156">
        <v>425</v>
      </c>
      <c r="F205" s="60"/>
    </row>
    <row r="206" spans="2:6" x14ac:dyDescent="0.25">
      <c r="B206" s="151">
        <v>45814</v>
      </c>
      <c r="C206" s="21" t="s">
        <v>164</v>
      </c>
      <c r="D206" s="153" t="s">
        <v>28</v>
      </c>
      <c r="E206" s="154">
        <v>84727.46</v>
      </c>
      <c r="F206" s="60"/>
    </row>
    <row r="207" spans="2:6" x14ac:dyDescent="0.25">
      <c r="B207" s="151">
        <v>45814</v>
      </c>
      <c r="C207" s="21" t="s">
        <v>165</v>
      </c>
      <c r="D207" s="20" t="s">
        <v>122</v>
      </c>
      <c r="E207" s="154">
        <v>7197320.5199999996</v>
      </c>
      <c r="F207" s="60"/>
    </row>
    <row r="208" spans="2:6" x14ac:dyDescent="0.25">
      <c r="B208" s="151">
        <v>45814</v>
      </c>
      <c r="C208" s="21" t="s">
        <v>166</v>
      </c>
      <c r="D208" s="20" t="s">
        <v>122</v>
      </c>
      <c r="E208" s="154">
        <v>1710913.75</v>
      </c>
      <c r="F208" s="60"/>
    </row>
    <row r="209" spans="2:6" x14ac:dyDescent="0.25">
      <c r="B209" s="151">
        <v>45814</v>
      </c>
      <c r="C209" s="21" t="s">
        <v>167</v>
      </c>
      <c r="D209" s="20" t="s">
        <v>122</v>
      </c>
      <c r="E209" s="154">
        <v>3206041.2</v>
      </c>
      <c r="F209" s="60"/>
    </row>
    <row r="210" spans="2:6" x14ac:dyDescent="0.25">
      <c r="B210" s="151">
        <v>45814</v>
      </c>
      <c r="C210" s="21" t="s">
        <v>168</v>
      </c>
      <c r="D210" s="20" t="s">
        <v>122</v>
      </c>
      <c r="E210" s="154">
        <v>15897</v>
      </c>
      <c r="F210" s="60"/>
    </row>
    <row r="211" spans="2:6" x14ac:dyDescent="0.25">
      <c r="B211" s="151">
        <v>45814</v>
      </c>
      <c r="C211" s="21" t="s">
        <v>169</v>
      </c>
      <c r="D211" s="22" t="s">
        <v>122</v>
      </c>
      <c r="E211" s="154">
        <v>8940</v>
      </c>
      <c r="F211" s="60"/>
    </row>
    <row r="212" spans="2:6" x14ac:dyDescent="0.25">
      <c r="B212" s="151">
        <v>45814</v>
      </c>
      <c r="C212" s="21" t="s">
        <v>170</v>
      </c>
      <c r="D212" s="22" t="s">
        <v>59</v>
      </c>
      <c r="E212" s="154">
        <v>1500</v>
      </c>
      <c r="F212" s="60"/>
    </row>
    <row r="213" spans="2:6" x14ac:dyDescent="0.25">
      <c r="B213" s="151">
        <v>45817</v>
      </c>
      <c r="C213" s="21" t="s">
        <v>171</v>
      </c>
      <c r="D213" s="22" t="s">
        <v>28</v>
      </c>
      <c r="E213" s="154">
        <v>64332.66</v>
      </c>
      <c r="F213" s="60"/>
    </row>
    <row r="214" spans="2:6" x14ac:dyDescent="0.25">
      <c r="B214" s="159">
        <v>45817</v>
      </c>
      <c r="C214" s="21" t="s">
        <v>172</v>
      </c>
      <c r="D214" s="20" t="s">
        <v>37</v>
      </c>
      <c r="E214" s="154">
        <v>12250</v>
      </c>
      <c r="F214" s="60"/>
    </row>
    <row r="215" spans="2:6" x14ac:dyDescent="0.25">
      <c r="B215" s="159">
        <v>45817</v>
      </c>
      <c r="C215" s="21" t="s">
        <v>173</v>
      </c>
      <c r="D215" s="20" t="s">
        <v>37</v>
      </c>
      <c r="E215" s="154">
        <v>3465</v>
      </c>
      <c r="F215" s="60"/>
    </row>
    <row r="216" spans="2:6" x14ac:dyDescent="0.25">
      <c r="B216" s="159">
        <v>45817</v>
      </c>
      <c r="C216" s="21" t="s">
        <v>174</v>
      </c>
      <c r="D216" s="20" t="s">
        <v>37</v>
      </c>
      <c r="E216" s="154">
        <v>1060</v>
      </c>
      <c r="F216" s="60"/>
    </row>
    <row r="217" spans="2:6" x14ac:dyDescent="0.25">
      <c r="B217" s="159">
        <v>45817</v>
      </c>
      <c r="C217" s="21" t="s">
        <v>175</v>
      </c>
      <c r="D217" s="20" t="s">
        <v>122</v>
      </c>
      <c r="E217" s="154">
        <v>283095.15999999997</v>
      </c>
      <c r="F217" s="60"/>
    </row>
    <row r="218" spans="2:6" x14ac:dyDescent="0.25">
      <c r="B218" s="159">
        <v>45817</v>
      </c>
      <c r="C218" s="21" t="s">
        <v>176</v>
      </c>
      <c r="D218" s="20" t="s">
        <v>122</v>
      </c>
      <c r="E218" s="154">
        <v>10026844.810000001</v>
      </c>
      <c r="F218" s="60"/>
    </row>
    <row r="219" spans="2:6" x14ac:dyDescent="0.25">
      <c r="B219" s="159">
        <v>45817</v>
      </c>
      <c r="C219" s="21" t="s">
        <v>177</v>
      </c>
      <c r="D219" s="20" t="s">
        <v>28</v>
      </c>
      <c r="E219" s="154">
        <v>272322.15999999997</v>
      </c>
      <c r="F219" s="60"/>
    </row>
    <row r="220" spans="2:6" x14ac:dyDescent="0.25">
      <c r="B220" s="159">
        <v>45817</v>
      </c>
      <c r="C220" s="21" t="s">
        <v>178</v>
      </c>
      <c r="D220" s="20" t="s">
        <v>34</v>
      </c>
      <c r="E220" s="156">
        <v>674</v>
      </c>
      <c r="F220" s="60"/>
    </row>
    <row r="221" spans="2:6" x14ac:dyDescent="0.25">
      <c r="B221" s="159">
        <v>45817</v>
      </c>
      <c r="C221" s="21" t="s">
        <v>179</v>
      </c>
      <c r="D221" s="20" t="s">
        <v>44</v>
      </c>
      <c r="E221" s="154">
        <v>3091</v>
      </c>
      <c r="F221" s="60"/>
    </row>
    <row r="222" spans="2:6" x14ac:dyDescent="0.25">
      <c r="B222" s="159">
        <v>45817</v>
      </c>
      <c r="C222" s="21" t="s">
        <v>180</v>
      </c>
      <c r="D222" s="20" t="s">
        <v>26</v>
      </c>
      <c r="E222" s="154">
        <v>1944</v>
      </c>
      <c r="F222" s="60"/>
    </row>
    <row r="223" spans="2:6" x14ac:dyDescent="0.25">
      <c r="B223" s="159">
        <v>45817</v>
      </c>
      <c r="C223" s="21" t="s">
        <v>181</v>
      </c>
      <c r="D223" s="20" t="s">
        <v>122</v>
      </c>
      <c r="E223" s="154">
        <v>8827</v>
      </c>
      <c r="F223" s="60"/>
    </row>
    <row r="224" spans="2:6" x14ac:dyDescent="0.25">
      <c r="B224" s="159">
        <v>45817</v>
      </c>
      <c r="C224" s="21" t="s">
        <v>182</v>
      </c>
      <c r="D224" s="20" t="s">
        <v>122</v>
      </c>
      <c r="E224" s="154">
        <v>11465</v>
      </c>
      <c r="F224" s="60"/>
    </row>
    <row r="225" spans="2:6" x14ac:dyDescent="0.25">
      <c r="B225" s="159">
        <v>45817</v>
      </c>
      <c r="C225" s="21" t="s">
        <v>183</v>
      </c>
      <c r="D225" s="20" t="s">
        <v>122</v>
      </c>
      <c r="E225" s="154">
        <v>12121</v>
      </c>
      <c r="F225" s="60"/>
    </row>
    <row r="226" spans="2:6" x14ac:dyDescent="0.25">
      <c r="B226" s="159">
        <v>45817</v>
      </c>
      <c r="C226" s="21" t="s">
        <v>184</v>
      </c>
      <c r="D226" s="20" t="s">
        <v>36</v>
      </c>
      <c r="E226" s="154">
        <v>5884</v>
      </c>
      <c r="F226" s="60"/>
    </row>
    <row r="227" spans="2:6" x14ac:dyDescent="0.25">
      <c r="B227" s="159">
        <v>45817</v>
      </c>
      <c r="C227" s="21" t="s">
        <v>185</v>
      </c>
      <c r="D227" s="20" t="s">
        <v>36</v>
      </c>
      <c r="E227" s="156">
        <v>11</v>
      </c>
      <c r="F227" s="60"/>
    </row>
    <row r="228" spans="2:6" x14ac:dyDescent="0.25">
      <c r="B228" s="159">
        <v>45817</v>
      </c>
      <c r="C228" s="21" t="s">
        <v>186</v>
      </c>
      <c r="D228" s="20" t="s">
        <v>59</v>
      </c>
      <c r="E228" s="154">
        <v>12810</v>
      </c>
      <c r="F228" s="60"/>
    </row>
    <row r="229" spans="2:6" x14ac:dyDescent="0.25">
      <c r="B229" s="159">
        <v>45817</v>
      </c>
      <c r="C229" s="21" t="s">
        <v>187</v>
      </c>
      <c r="D229" s="20" t="s">
        <v>38</v>
      </c>
      <c r="E229" s="154">
        <v>132960</v>
      </c>
      <c r="F229" s="60"/>
    </row>
    <row r="230" spans="2:6" x14ac:dyDescent="0.25">
      <c r="B230" s="159">
        <v>45818</v>
      </c>
      <c r="C230" s="21" t="s">
        <v>188</v>
      </c>
      <c r="D230" s="20" t="s">
        <v>28</v>
      </c>
      <c r="E230" s="154">
        <v>33208.46</v>
      </c>
      <c r="F230" s="60"/>
    </row>
    <row r="231" spans="2:6" x14ac:dyDescent="0.25">
      <c r="B231" s="159">
        <v>45818</v>
      </c>
      <c r="C231" s="21" t="s">
        <v>189</v>
      </c>
      <c r="D231" s="20" t="s">
        <v>34</v>
      </c>
      <c r="E231" s="154">
        <v>1179</v>
      </c>
      <c r="F231" s="60"/>
    </row>
    <row r="232" spans="2:6" x14ac:dyDescent="0.25">
      <c r="B232" s="159">
        <v>45818</v>
      </c>
      <c r="C232" s="21" t="s">
        <v>190</v>
      </c>
      <c r="D232" s="20" t="s">
        <v>65</v>
      </c>
      <c r="E232" s="154">
        <v>2358</v>
      </c>
      <c r="F232" s="60"/>
    </row>
    <row r="233" spans="2:6" x14ac:dyDescent="0.25">
      <c r="B233" s="159">
        <v>45818</v>
      </c>
      <c r="C233" s="21" t="s">
        <v>191</v>
      </c>
      <c r="D233" s="20" t="s">
        <v>122</v>
      </c>
      <c r="E233" s="154">
        <v>7390</v>
      </c>
      <c r="F233" s="60"/>
    </row>
    <row r="234" spans="2:6" x14ac:dyDescent="0.25">
      <c r="B234" s="159">
        <v>45818</v>
      </c>
      <c r="C234" s="21" t="s">
        <v>192</v>
      </c>
      <c r="D234" s="20" t="s">
        <v>122</v>
      </c>
      <c r="E234" s="154">
        <v>12733</v>
      </c>
      <c r="F234" s="60"/>
    </row>
    <row r="235" spans="2:6" x14ac:dyDescent="0.25">
      <c r="B235" s="159">
        <v>45818</v>
      </c>
      <c r="C235" s="21" t="s">
        <v>193</v>
      </c>
      <c r="D235" s="20" t="s">
        <v>26</v>
      </c>
      <c r="E235" s="154">
        <v>7879</v>
      </c>
      <c r="F235" s="60"/>
    </row>
    <row r="236" spans="2:6" x14ac:dyDescent="0.25">
      <c r="B236" s="159">
        <v>45818</v>
      </c>
      <c r="C236" s="23" t="s">
        <v>194</v>
      </c>
      <c r="D236" s="41" t="s">
        <v>59</v>
      </c>
      <c r="E236" s="160">
        <v>751</v>
      </c>
      <c r="F236" s="60"/>
    </row>
    <row r="237" spans="2:6" x14ac:dyDescent="0.25">
      <c r="B237" s="159">
        <v>45819</v>
      </c>
      <c r="C237" s="21" t="s">
        <v>195</v>
      </c>
      <c r="D237" s="20" t="s">
        <v>36</v>
      </c>
      <c r="E237" s="154">
        <v>132960</v>
      </c>
      <c r="F237" s="60"/>
    </row>
    <row r="238" spans="2:6" x14ac:dyDescent="0.25">
      <c r="B238" s="159">
        <v>45819</v>
      </c>
      <c r="C238" s="21" t="s">
        <v>196</v>
      </c>
      <c r="D238" s="20" t="s">
        <v>122</v>
      </c>
      <c r="E238" s="154">
        <v>7960156.5599999996</v>
      </c>
      <c r="F238" s="60"/>
    </row>
    <row r="239" spans="2:6" x14ac:dyDescent="0.25">
      <c r="B239" s="159">
        <v>45819</v>
      </c>
      <c r="C239" s="21" t="s">
        <v>197</v>
      </c>
      <c r="D239" s="20" t="s">
        <v>28</v>
      </c>
      <c r="E239" s="154">
        <v>41212.29</v>
      </c>
      <c r="F239" s="60"/>
    </row>
    <row r="240" spans="2:6" x14ac:dyDescent="0.25">
      <c r="B240" s="159">
        <v>45819</v>
      </c>
      <c r="C240" s="21" t="s">
        <v>198</v>
      </c>
      <c r="D240" s="20" t="s">
        <v>122</v>
      </c>
      <c r="E240" s="154">
        <v>14151</v>
      </c>
      <c r="F240" s="60"/>
    </row>
    <row r="241" spans="2:6" x14ac:dyDescent="0.25">
      <c r="B241" s="159">
        <v>45819</v>
      </c>
      <c r="C241" s="21" t="s">
        <v>199</v>
      </c>
      <c r="D241" s="20" t="s">
        <v>122</v>
      </c>
      <c r="E241" s="154">
        <v>8565</v>
      </c>
      <c r="F241" s="60"/>
    </row>
    <row r="242" spans="2:6" x14ac:dyDescent="0.25">
      <c r="B242" s="159">
        <v>45820</v>
      </c>
      <c r="C242" s="21" t="s">
        <v>200</v>
      </c>
      <c r="D242" s="20" t="s">
        <v>59</v>
      </c>
      <c r="E242" s="156">
        <v>250</v>
      </c>
      <c r="F242" s="60"/>
    </row>
    <row r="243" spans="2:6" x14ac:dyDescent="0.25">
      <c r="B243" s="159">
        <v>45820</v>
      </c>
      <c r="C243" s="21" t="s">
        <v>201</v>
      </c>
      <c r="D243" s="20" t="s">
        <v>28</v>
      </c>
      <c r="E243" s="154">
        <v>27655</v>
      </c>
      <c r="F243" s="60"/>
    </row>
    <row r="244" spans="2:6" x14ac:dyDescent="0.25">
      <c r="B244" s="159">
        <v>45820</v>
      </c>
      <c r="C244" s="21" t="s">
        <v>202</v>
      </c>
      <c r="D244" s="20" t="s">
        <v>35</v>
      </c>
      <c r="E244" s="154">
        <v>6873</v>
      </c>
      <c r="F244" s="60"/>
    </row>
    <row r="245" spans="2:6" x14ac:dyDescent="0.25">
      <c r="B245" s="159">
        <v>45820</v>
      </c>
      <c r="C245" s="21" t="s">
        <v>203</v>
      </c>
      <c r="D245" s="20" t="s">
        <v>34</v>
      </c>
      <c r="E245" s="156">
        <v>100</v>
      </c>
      <c r="F245" s="60"/>
    </row>
    <row r="246" spans="2:6" x14ac:dyDescent="0.25">
      <c r="B246" s="159">
        <v>45820</v>
      </c>
      <c r="C246" s="21" t="s">
        <v>204</v>
      </c>
      <c r="D246" s="20" t="s">
        <v>34</v>
      </c>
      <c r="E246" s="156">
        <v>100</v>
      </c>
      <c r="F246" s="60"/>
    </row>
    <row r="247" spans="2:6" x14ac:dyDescent="0.25">
      <c r="B247" s="159">
        <v>45820</v>
      </c>
      <c r="C247" s="21" t="s">
        <v>205</v>
      </c>
      <c r="D247" s="20" t="s">
        <v>37</v>
      </c>
      <c r="E247" s="156">
        <v>340</v>
      </c>
      <c r="F247" s="60"/>
    </row>
    <row r="248" spans="2:6" x14ac:dyDescent="0.25">
      <c r="B248" s="159">
        <v>45820</v>
      </c>
      <c r="C248" s="21" t="s">
        <v>206</v>
      </c>
      <c r="D248" s="20" t="s">
        <v>122</v>
      </c>
      <c r="E248" s="154">
        <v>8936</v>
      </c>
      <c r="F248" s="60"/>
    </row>
    <row r="249" spans="2:6" x14ac:dyDescent="0.25">
      <c r="B249" s="159">
        <v>45820</v>
      </c>
      <c r="C249" s="21" t="s">
        <v>207</v>
      </c>
      <c r="D249" s="20" t="s">
        <v>122</v>
      </c>
      <c r="E249" s="154">
        <v>1000</v>
      </c>
      <c r="F249" s="60"/>
    </row>
    <row r="250" spans="2:6" x14ac:dyDescent="0.25">
      <c r="B250" s="159">
        <v>45820</v>
      </c>
      <c r="C250" s="21" t="s">
        <v>208</v>
      </c>
      <c r="D250" s="20" t="s">
        <v>122</v>
      </c>
      <c r="E250" s="154">
        <v>15178</v>
      </c>
      <c r="F250" s="60"/>
    </row>
    <row r="251" spans="2:6" x14ac:dyDescent="0.25">
      <c r="B251" s="159">
        <v>45820</v>
      </c>
      <c r="C251" s="21" t="s">
        <v>209</v>
      </c>
      <c r="D251" s="20" t="s">
        <v>122</v>
      </c>
      <c r="E251" s="154">
        <v>1000</v>
      </c>
      <c r="F251" s="60"/>
    </row>
    <row r="252" spans="2:6" x14ac:dyDescent="0.25">
      <c r="B252" s="159">
        <v>45820</v>
      </c>
      <c r="C252" s="21" t="s">
        <v>210</v>
      </c>
      <c r="D252" s="20" t="s">
        <v>122</v>
      </c>
      <c r="E252" s="154">
        <v>1000</v>
      </c>
      <c r="F252" s="60"/>
    </row>
    <row r="253" spans="2:6" x14ac:dyDescent="0.25">
      <c r="B253" s="159">
        <v>45820</v>
      </c>
      <c r="C253" s="21" t="s">
        <v>211</v>
      </c>
      <c r="D253" s="20" t="s">
        <v>59</v>
      </c>
      <c r="E253" s="154">
        <v>4035</v>
      </c>
      <c r="F253" s="60"/>
    </row>
    <row r="254" spans="2:6" x14ac:dyDescent="0.25">
      <c r="B254" s="159">
        <v>45821</v>
      </c>
      <c r="C254" s="21" t="s">
        <v>212</v>
      </c>
      <c r="D254" s="20" t="s">
        <v>28</v>
      </c>
      <c r="E254" s="154">
        <v>75600</v>
      </c>
      <c r="F254" s="60"/>
    </row>
    <row r="255" spans="2:6" x14ac:dyDescent="0.25">
      <c r="B255" s="159">
        <v>45821</v>
      </c>
      <c r="C255" s="21" t="s">
        <v>213</v>
      </c>
      <c r="D255" s="20" t="s">
        <v>28</v>
      </c>
      <c r="E255" s="154">
        <v>5468</v>
      </c>
      <c r="F255" s="60"/>
    </row>
    <row r="256" spans="2:6" x14ac:dyDescent="0.25">
      <c r="B256" s="159">
        <v>45821</v>
      </c>
      <c r="C256" s="21" t="s">
        <v>214</v>
      </c>
      <c r="D256" s="20" t="s">
        <v>34</v>
      </c>
      <c r="E256" s="156">
        <v>225</v>
      </c>
      <c r="F256" s="60"/>
    </row>
    <row r="257" spans="2:6" x14ac:dyDescent="0.25">
      <c r="B257" s="159">
        <v>45821</v>
      </c>
      <c r="C257" s="21" t="s">
        <v>215</v>
      </c>
      <c r="D257" s="20" t="s">
        <v>122</v>
      </c>
      <c r="E257" s="154">
        <v>15709</v>
      </c>
      <c r="F257" s="60"/>
    </row>
    <row r="258" spans="2:6" x14ac:dyDescent="0.25">
      <c r="B258" s="159">
        <v>45821</v>
      </c>
      <c r="C258" s="21" t="s">
        <v>216</v>
      </c>
      <c r="D258" s="20" t="s">
        <v>122</v>
      </c>
      <c r="E258" s="154">
        <v>9043</v>
      </c>
      <c r="F258" s="60"/>
    </row>
    <row r="259" spans="2:6" x14ac:dyDescent="0.25">
      <c r="B259" s="159">
        <v>45821</v>
      </c>
      <c r="C259" s="21" t="s">
        <v>217</v>
      </c>
      <c r="D259" s="20" t="s">
        <v>59</v>
      </c>
      <c r="E259" s="154">
        <v>5900</v>
      </c>
      <c r="F259" s="60"/>
    </row>
    <row r="260" spans="2:6" x14ac:dyDescent="0.25">
      <c r="B260" s="159">
        <v>45824</v>
      </c>
      <c r="C260" s="21" t="s">
        <v>218</v>
      </c>
      <c r="D260" s="20" t="s">
        <v>28</v>
      </c>
      <c r="E260" s="154">
        <v>146537.79</v>
      </c>
      <c r="F260" s="60"/>
    </row>
    <row r="261" spans="2:6" x14ac:dyDescent="0.25">
      <c r="B261" s="159">
        <v>45824</v>
      </c>
      <c r="C261" s="21" t="s">
        <v>219</v>
      </c>
      <c r="D261" s="20" t="s">
        <v>34</v>
      </c>
      <c r="E261" s="156">
        <v>225</v>
      </c>
      <c r="F261" s="60"/>
    </row>
    <row r="262" spans="2:6" x14ac:dyDescent="0.25">
      <c r="B262" s="159">
        <v>45824</v>
      </c>
      <c r="C262" s="21" t="s">
        <v>220</v>
      </c>
      <c r="D262" s="20" t="s">
        <v>28</v>
      </c>
      <c r="E262" s="154">
        <v>22661.8</v>
      </c>
      <c r="F262" s="60"/>
    </row>
    <row r="263" spans="2:6" x14ac:dyDescent="0.25">
      <c r="B263" s="159">
        <v>45824</v>
      </c>
      <c r="C263" s="21" t="s">
        <v>221</v>
      </c>
      <c r="D263" s="20" t="s">
        <v>122</v>
      </c>
      <c r="E263" s="154">
        <v>11954908.609999999</v>
      </c>
      <c r="F263" s="60"/>
    </row>
    <row r="264" spans="2:6" x14ac:dyDescent="0.25">
      <c r="B264" s="159">
        <v>45824</v>
      </c>
      <c r="C264" s="21" t="s">
        <v>222</v>
      </c>
      <c r="D264" s="20" t="s">
        <v>34</v>
      </c>
      <c r="E264" s="156">
        <v>225</v>
      </c>
      <c r="F264" s="60"/>
    </row>
    <row r="265" spans="2:6" x14ac:dyDescent="0.25">
      <c r="B265" s="159">
        <v>45824</v>
      </c>
      <c r="C265" s="21" t="s">
        <v>223</v>
      </c>
      <c r="D265" s="20" t="s">
        <v>59</v>
      </c>
      <c r="E265" s="154">
        <v>2100</v>
      </c>
      <c r="F265" s="60"/>
    </row>
    <row r="266" spans="2:6" x14ac:dyDescent="0.25">
      <c r="B266" s="159">
        <v>45824</v>
      </c>
      <c r="C266" s="21" t="s">
        <v>224</v>
      </c>
      <c r="D266" s="20" t="s">
        <v>38</v>
      </c>
      <c r="E266" s="154">
        <v>17679</v>
      </c>
      <c r="F266" s="60"/>
    </row>
    <row r="267" spans="2:6" x14ac:dyDescent="0.25">
      <c r="B267" s="159">
        <v>45824</v>
      </c>
      <c r="C267" s="157" t="s">
        <v>225</v>
      </c>
      <c r="D267" s="40" t="s">
        <v>122</v>
      </c>
      <c r="E267" s="158">
        <v>8132</v>
      </c>
      <c r="F267" s="60"/>
    </row>
    <row r="268" spans="2:6" x14ac:dyDescent="0.25">
      <c r="B268" s="159">
        <v>45824</v>
      </c>
      <c r="C268" s="21" t="s">
        <v>226</v>
      </c>
      <c r="D268" s="20" t="s">
        <v>122</v>
      </c>
      <c r="E268" s="154">
        <v>11100</v>
      </c>
      <c r="F268" s="60"/>
    </row>
    <row r="269" spans="2:6" ht="17.25" x14ac:dyDescent="0.3">
      <c r="B269" s="159">
        <v>45824</v>
      </c>
      <c r="C269" s="42" t="s">
        <v>227</v>
      </c>
      <c r="D269" s="20" t="s">
        <v>122</v>
      </c>
      <c r="E269" s="154">
        <v>11095</v>
      </c>
      <c r="F269" s="60"/>
    </row>
    <row r="270" spans="2:6" x14ac:dyDescent="0.25">
      <c r="B270" s="159">
        <v>45824</v>
      </c>
      <c r="C270" s="21" t="s">
        <v>228</v>
      </c>
      <c r="D270" s="20" t="s">
        <v>59</v>
      </c>
      <c r="E270" s="154">
        <v>12095</v>
      </c>
      <c r="F270" s="60"/>
    </row>
    <row r="271" spans="2:6" x14ac:dyDescent="0.25">
      <c r="B271" s="159">
        <v>45825</v>
      </c>
      <c r="C271" s="21" t="s">
        <v>229</v>
      </c>
      <c r="D271" s="20" t="s">
        <v>28</v>
      </c>
      <c r="E271" s="154">
        <v>38483</v>
      </c>
      <c r="F271" s="60"/>
    </row>
    <row r="272" spans="2:6" x14ac:dyDescent="0.25">
      <c r="B272" s="159">
        <v>45825</v>
      </c>
      <c r="C272" s="21" t="s">
        <v>230</v>
      </c>
      <c r="D272" s="20" t="s">
        <v>28</v>
      </c>
      <c r="E272" s="154">
        <v>102885</v>
      </c>
      <c r="F272" s="60"/>
    </row>
    <row r="273" spans="2:6" x14ac:dyDescent="0.25">
      <c r="B273" s="159">
        <v>45825</v>
      </c>
      <c r="C273" s="21" t="s">
        <v>231</v>
      </c>
      <c r="D273" s="20" t="s">
        <v>122</v>
      </c>
      <c r="E273" s="154">
        <v>12468</v>
      </c>
      <c r="F273" s="60"/>
    </row>
    <row r="274" spans="2:6" x14ac:dyDescent="0.25">
      <c r="B274" s="159">
        <v>45825</v>
      </c>
      <c r="C274" s="21" t="s">
        <v>64</v>
      </c>
      <c r="D274" s="20" t="s">
        <v>122</v>
      </c>
      <c r="E274" s="154">
        <v>8978</v>
      </c>
      <c r="F274" s="60"/>
    </row>
    <row r="275" spans="2:6" x14ac:dyDescent="0.25">
      <c r="B275" s="159">
        <v>45826</v>
      </c>
      <c r="C275" s="21" t="s">
        <v>232</v>
      </c>
      <c r="D275" s="20" t="s">
        <v>59</v>
      </c>
      <c r="E275" s="156">
        <v>200</v>
      </c>
      <c r="F275" s="60"/>
    </row>
    <row r="276" spans="2:6" x14ac:dyDescent="0.25">
      <c r="B276" s="159">
        <v>45826</v>
      </c>
      <c r="C276" s="21" t="s">
        <v>233</v>
      </c>
      <c r="D276" s="20" t="s">
        <v>28</v>
      </c>
      <c r="E276" s="154">
        <v>121034.58</v>
      </c>
      <c r="F276" s="60"/>
    </row>
    <row r="277" spans="2:6" x14ac:dyDescent="0.25">
      <c r="B277" s="159">
        <v>45826</v>
      </c>
      <c r="C277" s="21" t="s">
        <v>234</v>
      </c>
      <c r="D277" s="20" t="s">
        <v>34</v>
      </c>
      <c r="E277" s="154">
        <v>243760</v>
      </c>
      <c r="F277" s="60"/>
    </row>
    <row r="278" spans="2:6" x14ac:dyDescent="0.25">
      <c r="B278" s="159">
        <v>45826</v>
      </c>
      <c r="C278" s="55" t="s">
        <v>235</v>
      </c>
      <c r="D278" s="20" t="s">
        <v>126</v>
      </c>
      <c r="E278" s="154">
        <v>2941.74</v>
      </c>
      <c r="F278" s="60"/>
    </row>
    <row r="279" spans="2:6" x14ac:dyDescent="0.25">
      <c r="B279" s="159">
        <v>45826</v>
      </c>
      <c r="C279" s="21" t="s">
        <v>236</v>
      </c>
      <c r="D279" s="20" t="s">
        <v>126</v>
      </c>
      <c r="E279" s="154">
        <v>7413.94</v>
      </c>
      <c r="F279" s="60"/>
    </row>
    <row r="280" spans="2:6" x14ac:dyDescent="0.25">
      <c r="B280" s="159">
        <v>45826</v>
      </c>
      <c r="C280" s="21" t="s">
        <v>237</v>
      </c>
      <c r="D280" s="20" t="s">
        <v>122</v>
      </c>
      <c r="E280" s="154">
        <v>13208</v>
      </c>
      <c r="F280" s="60"/>
    </row>
    <row r="281" spans="2:6" x14ac:dyDescent="0.25">
      <c r="B281" s="159">
        <v>45826</v>
      </c>
      <c r="C281" s="21" t="s">
        <v>238</v>
      </c>
      <c r="D281" s="20" t="s">
        <v>122</v>
      </c>
      <c r="E281" s="154">
        <v>9161</v>
      </c>
      <c r="F281" s="60"/>
    </row>
    <row r="282" spans="2:6" x14ac:dyDescent="0.25">
      <c r="B282" s="159">
        <v>45826</v>
      </c>
      <c r="C282" s="21" t="s">
        <v>239</v>
      </c>
      <c r="D282" s="20" t="s">
        <v>34</v>
      </c>
      <c r="E282" s="154">
        <v>101515.99</v>
      </c>
      <c r="F282" s="60"/>
    </row>
    <row r="283" spans="2:6" x14ac:dyDescent="0.25">
      <c r="B283" s="159">
        <v>45826</v>
      </c>
      <c r="C283" s="21" t="s">
        <v>240</v>
      </c>
      <c r="D283" s="20" t="s">
        <v>59</v>
      </c>
      <c r="E283" s="154">
        <v>2100</v>
      </c>
      <c r="F283" s="60"/>
    </row>
    <row r="284" spans="2:6" x14ac:dyDescent="0.25">
      <c r="B284" s="159">
        <v>45826</v>
      </c>
      <c r="C284" s="21" t="s">
        <v>241</v>
      </c>
      <c r="D284" s="20" t="s">
        <v>59</v>
      </c>
      <c r="E284" s="156">
        <v>250</v>
      </c>
      <c r="F284" s="60"/>
    </row>
    <row r="285" spans="2:6" x14ac:dyDescent="0.25">
      <c r="B285" s="159">
        <v>45828</v>
      </c>
      <c r="C285" s="21" t="s">
        <v>242</v>
      </c>
      <c r="D285" s="20" t="s">
        <v>28</v>
      </c>
      <c r="E285" s="154">
        <v>68503</v>
      </c>
      <c r="F285" s="60"/>
    </row>
    <row r="286" spans="2:6" x14ac:dyDescent="0.25">
      <c r="B286" s="159">
        <v>45828</v>
      </c>
      <c r="C286" s="21" t="s">
        <v>243</v>
      </c>
      <c r="D286" s="20" t="s">
        <v>28</v>
      </c>
      <c r="E286" s="154">
        <v>24724</v>
      </c>
      <c r="F286" s="60"/>
    </row>
    <row r="287" spans="2:6" x14ac:dyDescent="0.25">
      <c r="B287" s="159">
        <v>45828</v>
      </c>
      <c r="C287" s="21" t="s">
        <v>244</v>
      </c>
      <c r="D287" s="20" t="s">
        <v>34</v>
      </c>
      <c r="E287" s="154">
        <v>2390.7600000000002</v>
      </c>
      <c r="F287" s="60"/>
    </row>
    <row r="288" spans="2:6" x14ac:dyDescent="0.25">
      <c r="B288" s="159">
        <v>45828</v>
      </c>
      <c r="C288" s="21" t="s">
        <v>245</v>
      </c>
      <c r="D288" s="20" t="s">
        <v>122</v>
      </c>
      <c r="E288" s="154">
        <v>10574</v>
      </c>
      <c r="F288" s="60"/>
    </row>
    <row r="289" spans="2:6" x14ac:dyDescent="0.25">
      <c r="B289" s="159">
        <v>45828</v>
      </c>
      <c r="C289" s="21" t="s">
        <v>246</v>
      </c>
      <c r="D289" s="20" t="s">
        <v>122</v>
      </c>
      <c r="E289" s="154">
        <v>14821</v>
      </c>
      <c r="F289" s="60"/>
    </row>
    <row r="290" spans="2:6" x14ac:dyDescent="0.25">
      <c r="B290" s="159">
        <v>45828</v>
      </c>
      <c r="C290" s="21" t="s">
        <v>247</v>
      </c>
      <c r="D290" s="20" t="s">
        <v>59</v>
      </c>
      <c r="E290" s="154">
        <v>2100</v>
      </c>
      <c r="F290" s="60"/>
    </row>
    <row r="291" spans="2:6" x14ac:dyDescent="0.25">
      <c r="B291" s="159">
        <v>45828</v>
      </c>
      <c r="C291" s="21" t="s">
        <v>248</v>
      </c>
      <c r="D291" s="20" t="s">
        <v>59</v>
      </c>
      <c r="E291" s="156">
        <v>600</v>
      </c>
      <c r="F291" s="60"/>
    </row>
    <row r="292" spans="2:6" x14ac:dyDescent="0.25">
      <c r="B292" s="159">
        <v>45831</v>
      </c>
      <c r="C292" s="21" t="s">
        <v>249</v>
      </c>
      <c r="D292" s="20" t="s">
        <v>28</v>
      </c>
      <c r="E292" s="154">
        <v>65921.55</v>
      </c>
      <c r="F292" s="60"/>
    </row>
    <row r="293" spans="2:6" x14ac:dyDescent="0.25">
      <c r="B293" s="159">
        <v>45831</v>
      </c>
      <c r="C293" s="21" t="s">
        <v>250</v>
      </c>
      <c r="D293" s="20" t="s">
        <v>251</v>
      </c>
      <c r="E293" s="154">
        <v>5911</v>
      </c>
      <c r="F293" s="60"/>
    </row>
    <row r="294" spans="2:6" x14ac:dyDescent="0.25">
      <c r="B294" s="159">
        <v>45831</v>
      </c>
      <c r="C294" s="21" t="s">
        <v>252</v>
      </c>
      <c r="D294" s="20" t="s">
        <v>28</v>
      </c>
      <c r="E294" s="154">
        <v>1050</v>
      </c>
      <c r="F294" s="60"/>
    </row>
    <row r="295" spans="2:6" x14ac:dyDescent="0.25">
      <c r="B295" s="159">
        <v>45831</v>
      </c>
      <c r="C295" s="21" t="s">
        <v>253</v>
      </c>
      <c r="D295" s="20" t="s">
        <v>36</v>
      </c>
      <c r="E295" s="154">
        <v>30700</v>
      </c>
      <c r="F295" s="60"/>
    </row>
    <row r="296" spans="2:6" x14ac:dyDescent="0.25">
      <c r="B296" s="159">
        <v>45831</v>
      </c>
      <c r="C296" s="21" t="s">
        <v>254</v>
      </c>
      <c r="D296" s="20" t="s">
        <v>34</v>
      </c>
      <c r="E296" s="154">
        <v>1025</v>
      </c>
      <c r="F296" s="60"/>
    </row>
    <row r="297" spans="2:6" x14ac:dyDescent="0.25">
      <c r="B297" s="159">
        <v>45831</v>
      </c>
      <c r="C297" s="21" t="s">
        <v>255</v>
      </c>
      <c r="D297" s="20" t="s">
        <v>34</v>
      </c>
      <c r="E297" s="154">
        <v>1500</v>
      </c>
      <c r="F297" s="60"/>
    </row>
    <row r="298" spans="2:6" x14ac:dyDescent="0.25">
      <c r="B298" s="159">
        <v>45831</v>
      </c>
      <c r="C298" s="21" t="s">
        <v>256</v>
      </c>
      <c r="D298" s="20" t="s">
        <v>34</v>
      </c>
      <c r="E298" s="154">
        <v>108360</v>
      </c>
      <c r="F298" s="60"/>
    </row>
    <row r="299" spans="2:6" x14ac:dyDescent="0.25">
      <c r="B299" s="159">
        <v>45831</v>
      </c>
      <c r="C299" s="21" t="s">
        <v>257</v>
      </c>
      <c r="D299" s="20" t="s">
        <v>37</v>
      </c>
      <c r="E299" s="154">
        <v>1344</v>
      </c>
      <c r="F299" s="60"/>
    </row>
    <row r="300" spans="2:6" x14ac:dyDescent="0.25">
      <c r="B300" s="159">
        <v>45831</v>
      </c>
      <c r="C300" s="21" t="s">
        <v>258</v>
      </c>
      <c r="D300" s="20" t="s">
        <v>122</v>
      </c>
      <c r="E300" s="154">
        <v>15895</v>
      </c>
      <c r="F300" s="60"/>
    </row>
    <row r="301" spans="2:6" x14ac:dyDescent="0.25">
      <c r="B301" s="159">
        <v>45831</v>
      </c>
      <c r="C301" s="21" t="s">
        <v>259</v>
      </c>
      <c r="D301" s="20" t="s">
        <v>122</v>
      </c>
      <c r="E301" s="154">
        <v>14660</v>
      </c>
      <c r="F301" s="60"/>
    </row>
    <row r="302" spans="2:6" x14ac:dyDescent="0.25">
      <c r="B302" s="159">
        <v>45831</v>
      </c>
      <c r="C302" s="21" t="s">
        <v>260</v>
      </c>
      <c r="D302" s="20" t="s">
        <v>122</v>
      </c>
      <c r="E302" s="154">
        <v>9168</v>
      </c>
      <c r="F302" s="60"/>
    </row>
    <row r="303" spans="2:6" x14ac:dyDescent="0.25">
      <c r="B303" s="159">
        <v>45831</v>
      </c>
      <c r="C303" s="21" t="s">
        <v>261</v>
      </c>
      <c r="D303" s="20" t="s">
        <v>34</v>
      </c>
      <c r="E303" s="156">
        <v>300</v>
      </c>
      <c r="F303" s="60"/>
    </row>
    <row r="304" spans="2:6" x14ac:dyDescent="0.25">
      <c r="B304" s="159">
        <v>45831</v>
      </c>
      <c r="C304" s="21" t="s">
        <v>262</v>
      </c>
      <c r="D304" s="20" t="s">
        <v>26</v>
      </c>
      <c r="E304" s="154">
        <v>22161</v>
      </c>
      <c r="F304" s="60"/>
    </row>
    <row r="305" spans="2:6" x14ac:dyDescent="0.25">
      <c r="B305" s="159">
        <v>45831</v>
      </c>
      <c r="C305" s="21" t="s">
        <v>263</v>
      </c>
      <c r="D305" s="20" t="s">
        <v>59</v>
      </c>
      <c r="E305" s="154">
        <v>29277.8</v>
      </c>
      <c r="F305" s="60"/>
    </row>
    <row r="306" spans="2:6" x14ac:dyDescent="0.25">
      <c r="B306" s="159">
        <v>45831</v>
      </c>
      <c r="C306" s="21" t="s">
        <v>264</v>
      </c>
      <c r="D306" s="20" t="s">
        <v>38</v>
      </c>
      <c r="E306" s="154">
        <v>77560</v>
      </c>
      <c r="F306" s="60"/>
    </row>
    <row r="307" spans="2:6" x14ac:dyDescent="0.25">
      <c r="B307" s="159">
        <v>45832</v>
      </c>
      <c r="C307" s="21" t="s">
        <v>265</v>
      </c>
      <c r="D307" s="20" t="s">
        <v>28</v>
      </c>
      <c r="E307" s="154">
        <v>108526.33</v>
      </c>
      <c r="F307" s="60"/>
    </row>
    <row r="308" spans="2:6" x14ac:dyDescent="0.25">
      <c r="B308" s="159">
        <v>45832</v>
      </c>
      <c r="C308" s="21" t="s">
        <v>266</v>
      </c>
      <c r="D308" s="20" t="s">
        <v>34</v>
      </c>
      <c r="E308" s="154">
        <v>2997</v>
      </c>
      <c r="F308" s="60"/>
    </row>
    <row r="309" spans="2:6" x14ac:dyDescent="0.25">
      <c r="B309" s="159">
        <v>45832</v>
      </c>
      <c r="C309" s="21" t="s">
        <v>267</v>
      </c>
      <c r="D309" s="20" t="s">
        <v>37</v>
      </c>
      <c r="E309" s="156">
        <v>672</v>
      </c>
      <c r="F309" s="60"/>
    </row>
    <row r="310" spans="2:6" x14ac:dyDescent="0.25">
      <c r="B310" s="159">
        <v>45832</v>
      </c>
      <c r="C310" s="21" t="s">
        <v>268</v>
      </c>
      <c r="D310" s="20" t="s">
        <v>122</v>
      </c>
      <c r="E310" s="154">
        <v>15820</v>
      </c>
      <c r="F310" s="60"/>
    </row>
    <row r="311" spans="2:6" x14ac:dyDescent="0.25">
      <c r="B311" s="159">
        <v>45832</v>
      </c>
      <c r="C311" s="21" t="s">
        <v>66</v>
      </c>
      <c r="D311" s="20" t="s">
        <v>122</v>
      </c>
      <c r="E311" s="154">
        <v>9275</v>
      </c>
      <c r="F311" s="60"/>
    </row>
    <row r="312" spans="2:6" x14ac:dyDescent="0.25">
      <c r="B312" s="159">
        <v>45833</v>
      </c>
      <c r="C312" s="21" t="s">
        <v>269</v>
      </c>
      <c r="D312" s="20" t="s">
        <v>28</v>
      </c>
      <c r="E312" s="154">
        <v>112100.38</v>
      </c>
      <c r="F312" s="60"/>
    </row>
    <row r="313" spans="2:6" x14ac:dyDescent="0.25">
      <c r="B313" s="159">
        <v>45833</v>
      </c>
      <c r="C313" s="21" t="s">
        <v>270</v>
      </c>
      <c r="D313" s="20" t="s">
        <v>34</v>
      </c>
      <c r="E313" s="156">
        <v>600</v>
      </c>
      <c r="F313" s="60"/>
    </row>
    <row r="314" spans="2:6" x14ac:dyDescent="0.25">
      <c r="B314" s="159">
        <v>45833</v>
      </c>
      <c r="C314" s="21" t="s">
        <v>271</v>
      </c>
      <c r="D314" s="20" t="s">
        <v>59</v>
      </c>
      <c r="E314" s="156">
        <v>650</v>
      </c>
      <c r="F314" s="60"/>
    </row>
    <row r="315" spans="2:6" x14ac:dyDescent="0.25">
      <c r="B315" s="159">
        <v>45833</v>
      </c>
      <c r="C315" s="21" t="s">
        <v>272</v>
      </c>
      <c r="D315" s="20" t="s">
        <v>122</v>
      </c>
      <c r="E315" s="154">
        <v>9076</v>
      </c>
      <c r="F315" s="60"/>
    </row>
    <row r="316" spans="2:6" x14ac:dyDescent="0.25">
      <c r="B316" s="159">
        <v>45833</v>
      </c>
      <c r="C316" s="21" t="s">
        <v>273</v>
      </c>
      <c r="D316" s="20" t="s">
        <v>122</v>
      </c>
      <c r="E316" s="154">
        <v>16190</v>
      </c>
      <c r="F316" s="60"/>
    </row>
    <row r="317" spans="2:6" x14ac:dyDescent="0.25">
      <c r="B317" s="159">
        <v>45833</v>
      </c>
      <c r="C317" s="21" t="s">
        <v>274</v>
      </c>
      <c r="D317" s="20" t="s">
        <v>26</v>
      </c>
      <c r="E317" s="154">
        <v>4500</v>
      </c>
      <c r="F317" s="60"/>
    </row>
    <row r="318" spans="2:6" x14ac:dyDescent="0.25">
      <c r="B318" s="159">
        <v>45833</v>
      </c>
      <c r="C318" s="21" t="s">
        <v>275</v>
      </c>
      <c r="D318" s="20" t="s">
        <v>59</v>
      </c>
      <c r="E318" s="156">
        <v>650</v>
      </c>
      <c r="F318" s="60"/>
    </row>
    <row r="319" spans="2:6" x14ac:dyDescent="0.25">
      <c r="B319" s="159">
        <v>45834</v>
      </c>
      <c r="C319" s="21" t="s">
        <v>276</v>
      </c>
      <c r="D319" s="20" t="s">
        <v>28</v>
      </c>
      <c r="E319" s="154">
        <v>153029.01999999999</v>
      </c>
      <c r="F319" s="60"/>
    </row>
    <row r="320" spans="2:6" x14ac:dyDescent="0.25">
      <c r="B320" s="159">
        <v>45834</v>
      </c>
      <c r="C320" s="21" t="s">
        <v>277</v>
      </c>
      <c r="D320" s="20" t="s">
        <v>34</v>
      </c>
      <c r="E320" s="154">
        <v>4350</v>
      </c>
      <c r="F320" s="60"/>
    </row>
    <row r="321" spans="2:6" x14ac:dyDescent="0.25">
      <c r="B321" s="159">
        <v>45834</v>
      </c>
      <c r="C321" s="21" t="s">
        <v>278</v>
      </c>
      <c r="D321" s="20" t="s">
        <v>34</v>
      </c>
      <c r="E321" s="154">
        <v>158040</v>
      </c>
      <c r="F321" s="60"/>
    </row>
    <row r="322" spans="2:6" x14ac:dyDescent="0.25">
      <c r="B322" s="159">
        <v>45834</v>
      </c>
      <c r="C322" s="21" t="s">
        <v>279</v>
      </c>
      <c r="D322" s="20" t="s">
        <v>122</v>
      </c>
      <c r="E322" s="154">
        <v>1000</v>
      </c>
      <c r="F322" s="60"/>
    </row>
    <row r="323" spans="2:6" x14ac:dyDescent="0.25">
      <c r="B323" s="159">
        <v>45834</v>
      </c>
      <c r="C323" s="21" t="s">
        <v>280</v>
      </c>
      <c r="D323" s="20" t="s">
        <v>122</v>
      </c>
      <c r="E323" s="154">
        <v>1000</v>
      </c>
      <c r="F323" s="60"/>
    </row>
    <row r="324" spans="2:6" x14ac:dyDescent="0.25">
      <c r="B324" s="159">
        <v>45834</v>
      </c>
      <c r="C324" s="21" t="s">
        <v>281</v>
      </c>
      <c r="D324" s="20" t="s">
        <v>122</v>
      </c>
      <c r="E324" s="154">
        <v>1000</v>
      </c>
      <c r="F324" s="60"/>
    </row>
    <row r="325" spans="2:6" x14ac:dyDescent="0.25">
      <c r="B325" s="159">
        <v>45834</v>
      </c>
      <c r="C325" s="21" t="s">
        <v>282</v>
      </c>
      <c r="D325" s="20" t="s">
        <v>122</v>
      </c>
      <c r="E325" s="154">
        <v>1000</v>
      </c>
      <c r="F325" s="60"/>
    </row>
    <row r="326" spans="2:6" x14ac:dyDescent="0.25">
      <c r="B326" s="159">
        <v>45834</v>
      </c>
      <c r="C326" s="21" t="s">
        <v>283</v>
      </c>
      <c r="D326" s="20" t="s">
        <v>122</v>
      </c>
      <c r="E326" s="154">
        <v>9226</v>
      </c>
      <c r="F326" s="60"/>
    </row>
    <row r="327" spans="2:6" x14ac:dyDescent="0.25">
      <c r="B327" s="159">
        <v>45834</v>
      </c>
      <c r="C327" s="21" t="s">
        <v>284</v>
      </c>
      <c r="D327" s="20" t="s">
        <v>122</v>
      </c>
      <c r="E327" s="154">
        <v>16258</v>
      </c>
      <c r="F327" s="60"/>
    </row>
    <row r="328" spans="2:6" x14ac:dyDescent="0.25">
      <c r="B328" s="159">
        <v>45834</v>
      </c>
      <c r="C328" s="21" t="s">
        <v>285</v>
      </c>
      <c r="D328" s="20" t="s">
        <v>39</v>
      </c>
      <c r="E328" s="154">
        <v>16576</v>
      </c>
      <c r="F328" s="60"/>
    </row>
    <row r="329" spans="2:6" x14ac:dyDescent="0.25">
      <c r="B329" s="159">
        <v>45834</v>
      </c>
      <c r="C329" s="21" t="s">
        <v>286</v>
      </c>
      <c r="D329" s="20" t="s">
        <v>59</v>
      </c>
      <c r="E329" s="154">
        <v>134085</v>
      </c>
      <c r="F329" s="60"/>
    </row>
    <row r="330" spans="2:6" x14ac:dyDescent="0.25">
      <c r="B330" s="159">
        <v>45835</v>
      </c>
      <c r="C330" s="21" t="s">
        <v>287</v>
      </c>
      <c r="D330" s="20" t="s">
        <v>28</v>
      </c>
      <c r="E330" s="154">
        <v>156474.49</v>
      </c>
      <c r="F330" s="60"/>
    </row>
    <row r="331" spans="2:6" x14ac:dyDescent="0.25">
      <c r="B331" s="159">
        <v>45835</v>
      </c>
      <c r="C331" s="21" t="s">
        <v>288</v>
      </c>
      <c r="D331" s="20" t="s">
        <v>28</v>
      </c>
      <c r="E331" s="154">
        <v>249135</v>
      </c>
      <c r="F331" s="60"/>
    </row>
    <row r="332" spans="2:6" x14ac:dyDescent="0.25">
      <c r="B332" s="159">
        <v>45835</v>
      </c>
      <c r="C332" s="21">
        <v>760040079</v>
      </c>
      <c r="D332" s="20" t="s">
        <v>122</v>
      </c>
      <c r="E332" s="156">
        <v>28</v>
      </c>
      <c r="F332" s="60"/>
    </row>
    <row r="333" spans="2:6" x14ac:dyDescent="0.25">
      <c r="B333" s="159">
        <v>45835</v>
      </c>
      <c r="C333" s="21" t="s">
        <v>289</v>
      </c>
      <c r="D333" s="20" t="s">
        <v>34</v>
      </c>
      <c r="E333" s="156">
        <v>25</v>
      </c>
      <c r="F333" s="60"/>
    </row>
    <row r="334" spans="2:6" x14ac:dyDescent="0.25">
      <c r="B334" s="159">
        <v>45835</v>
      </c>
      <c r="C334" s="21" t="s">
        <v>290</v>
      </c>
      <c r="D334" s="20" t="s">
        <v>122</v>
      </c>
      <c r="E334" s="154">
        <v>14305</v>
      </c>
      <c r="F334" s="60"/>
    </row>
    <row r="335" spans="2:6" x14ac:dyDescent="0.25">
      <c r="B335" s="159">
        <v>45835</v>
      </c>
      <c r="C335" s="21" t="s">
        <v>215</v>
      </c>
      <c r="D335" s="20" t="s">
        <v>122</v>
      </c>
      <c r="E335" s="154">
        <v>9295</v>
      </c>
      <c r="F335" s="60"/>
    </row>
    <row r="336" spans="2:6" x14ac:dyDescent="0.25">
      <c r="B336" s="159">
        <v>45835</v>
      </c>
      <c r="C336" s="21" t="s">
        <v>291</v>
      </c>
      <c r="D336" s="20" t="s">
        <v>126</v>
      </c>
      <c r="E336" s="154">
        <v>35147.480000000003</v>
      </c>
      <c r="F336" s="60"/>
    </row>
    <row r="337" spans="2:6" x14ac:dyDescent="0.25">
      <c r="B337" s="159">
        <v>45835</v>
      </c>
      <c r="C337" s="21" t="s">
        <v>292</v>
      </c>
      <c r="D337" s="20" t="s">
        <v>126</v>
      </c>
      <c r="E337" s="154">
        <v>11845.43</v>
      </c>
      <c r="F337" s="60"/>
    </row>
    <row r="338" spans="2:6" x14ac:dyDescent="0.25">
      <c r="B338" s="159">
        <v>45835</v>
      </c>
      <c r="C338" s="21" t="s">
        <v>293</v>
      </c>
      <c r="D338" s="20" t="s">
        <v>59</v>
      </c>
      <c r="E338" s="154">
        <v>18607</v>
      </c>
      <c r="F338" s="60"/>
    </row>
    <row r="339" spans="2:6" x14ac:dyDescent="0.25">
      <c r="B339" s="159">
        <v>45835</v>
      </c>
      <c r="C339" s="21" t="s">
        <v>294</v>
      </c>
      <c r="D339" s="20" t="s">
        <v>59</v>
      </c>
      <c r="E339" s="154">
        <v>1713</v>
      </c>
      <c r="F339" s="60"/>
    </row>
    <row r="340" spans="2:6" x14ac:dyDescent="0.25">
      <c r="B340" s="159">
        <v>45835</v>
      </c>
      <c r="C340" s="21" t="s">
        <v>295</v>
      </c>
      <c r="D340" s="20" t="s">
        <v>122</v>
      </c>
      <c r="E340" s="154">
        <v>566292.56000000006</v>
      </c>
      <c r="F340" s="60"/>
    </row>
    <row r="341" spans="2:6" x14ac:dyDescent="0.25">
      <c r="B341" s="159">
        <v>45835</v>
      </c>
      <c r="C341" s="21" t="s">
        <v>296</v>
      </c>
      <c r="D341" s="20" t="s">
        <v>37</v>
      </c>
      <c r="E341" s="154">
        <v>6750</v>
      </c>
      <c r="F341" s="60"/>
    </row>
    <row r="342" spans="2:6" x14ac:dyDescent="0.25">
      <c r="B342" s="159">
        <v>45835</v>
      </c>
      <c r="C342" s="21" t="s">
        <v>297</v>
      </c>
      <c r="D342" s="20" t="s">
        <v>37</v>
      </c>
      <c r="E342" s="154">
        <v>6500</v>
      </c>
      <c r="F342" s="60"/>
    </row>
    <row r="343" spans="2:6" x14ac:dyDescent="0.25">
      <c r="B343" s="159">
        <v>45838</v>
      </c>
      <c r="C343" s="21" t="s">
        <v>298</v>
      </c>
      <c r="D343" s="20" t="s">
        <v>28</v>
      </c>
      <c r="E343" s="154">
        <v>58415</v>
      </c>
      <c r="F343" s="60"/>
    </row>
    <row r="344" spans="2:6" x14ac:dyDescent="0.25">
      <c r="B344" s="159">
        <v>45473</v>
      </c>
      <c r="C344" s="21" t="s">
        <v>299</v>
      </c>
      <c r="D344" s="20" t="s">
        <v>34</v>
      </c>
      <c r="E344" s="154">
        <v>2561</v>
      </c>
      <c r="F344" s="60"/>
    </row>
    <row r="345" spans="2:6" x14ac:dyDescent="0.25">
      <c r="B345" s="159">
        <v>45838</v>
      </c>
      <c r="C345" s="21" t="s">
        <v>300</v>
      </c>
      <c r="D345" s="20" t="s">
        <v>37</v>
      </c>
      <c r="E345" s="154">
        <v>12468</v>
      </c>
      <c r="F345" s="60"/>
    </row>
    <row r="346" spans="2:6" x14ac:dyDescent="0.25">
      <c r="B346" s="159">
        <v>45838</v>
      </c>
      <c r="C346" s="21" t="s">
        <v>301</v>
      </c>
      <c r="D346" s="20" t="s">
        <v>37</v>
      </c>
      <c r="E346" s="154">
        <v>4542</v>
      </c>
      <c r="F346" s="60"/>
    </row>
    <row r="347" spans="2:6" x14ac:dyDescent="0.25">
      <c r="B347" s="159">
        <v>45838</v>
      </c>
      <c r="C347" s="21" t="s">
        <v>302</v>
      </c>
      <c r="D347" s="20" t="s">
        <v>34</v>
      </c>
      <c r="E347" s="154">
        <v>2316</v>
      </c>
      <c r="F347" s="60"/>
    </row>
    <row r="348" spans="2:6" x14ac:dyDescent="0.25">
      <c r="B348" s="159">
        <v>45838</v>
      </c>
      <c r="C348" s="21" t="s">
        <v>303</v>
      </c>
      <c r="D348" s="20" t="s">
        <v>28</v>
      </c>
      <c r="E348" s="154">
        <v>34103.64</v>
      </c>
      <c r="F348" s="60"/>
    </row>
    <row r="349" spans="2:6" x14ac:dyDescent="0.25">
      <c r="B349" s="159">
        <v>45838</v>
      </c>
      <c r="C349" s="21" t="s">
        <v>304</v>
      </c>
      <c r="D349" s="20" t="s">
        <v>122</v>
      </c>
      <c r="E349" s="154">
        <v>16414074.369999999</v>
      </c>
      <c r="F349" s="60"/>
    </row>
    <row r="350" spans="2:6" x14ac:dyDescent="0.25">
      <c r="B350" s="159">
        <v>45838</v>
      </c>
      <c r="C350" s="21" t="s">
        <v>305</v>
      </c>
      <c r="D350" s="20" t="s">
        <v>34</v>
      </c>
      <c r="E350" s="154">
        <v>5000</v>
      </c>
      <c r="F350" s="60"/>
    </row>
    <row r="351" spans="2:6" x14ac:dyDescent="0.25">
      <c r="B351" s="159">
        <v>45838</v>
      </c>
      <c r="C351" s="21" t="s">
        <v>306</v>
      </c>
      <c r="D351" s="20" t="s">
        <v>36</v>
      </c>
      <c r="E351" s="154">
        <v>15863</v>
      </c>
      <c r="F351" s="60"/>
    </row>
    <row r="352" spans="2:6" x14ac:dyDescent="0.25">
      <c r="B352" s="159">
        <v>45838</v>
      </c>
      <c r="C352" s="21" t="s">
        <v>307</v>
      </c>
      <c r="D352" s="20" t="s">
        <v>34</v>
      </c>
      <c r="E352" s="156">
        <v>225</v>
      </c>
      <c r="F352" s="60"/>
    </row>
    <row r="353" spans="2:6" x14ac:dyDescent="0.25">
      <c r="B353" s="159">
        <v>45838</v>
      </c>
      <c r="C353" s="21" t="s">
        <v>308</v>
      </c>
      <c r="D353" s="20" t="s">
        <v>122</v>
      </c>
      <c r="E353" s="154">
        <v>10590</v>
      </c>
      <c r="F353" s="60"/>
    </row>
    <row r="354" spans="2:6" x14ac:dyDescent="0.25">
      <c r="B354" s="159">
        <v>45838</v>
      </c>
      <c r="C354" s="21" t="s">
        <v>309</v>
      </c>
      <c r="D354" s="20" t="s">
        <v>122</v>
      </c>
      <c r="E354" s="154">
        <v>11846</v>
      </c>
      <c r="F354" s="60"/>
    </row>
    <row r="355" spans="2:6" x14ac:dyDescent="0.25">
      <c r="B355" s="159">
        <v>45838</v>
      </c>
      <c r="C355" s="21" t="s">
        <v>310</v>
      </c>
      <c r="D355" s="20" t="s">
        <v>122</v>
      </c>
      <c r="E355" s="154">
        <v>8155</v>
      </c>
      <c r="F355" s="60"/>
    </row>
    <row r="356" spans="2:6" x14ac:dyDescent="0.25">
      <c r="B356" s="159">
        <v>45838</v>
      </c>
      <c r="C356" s="21" t="s">
        <v>311</v>
      </c>
      <c r="D356" s="20" t="s">
        <v>59</v>
      </c>
      <c r="E356" s="154">
        <v>9604</v>
      </c>
      <c r="F356" s="60"/>
    </row>
    <row r="357" spans="2:6" x14ac:dyDescent="0.25">
      <c r="B357" s="159">
        <v>45838</v>
      </c>
      <c r="C357" s="21" t="s">
        <v>312</v>
      </c>
      <c r="D357" s="20" t="s">
        <v>26</v>
      </c>
      <c r="E357" s="154">
        <v>20121</v>
      </c>
      <c r="F357" s="60"/>
    </row>
    <row r="358" spans="2:6" x14ac:dyDescent="0.25">
      <c r="B358" s="159">
        <v>45838</v>
      </c>
      <c r="C358" s="21" t="s">
        <v>313</v>
      </c>
      <c r="D358" s="20" t="s">
        <v>37</v>
      </c>
      <c r="E358" s="154">
        <v>4500</v>
      </c>
      <c r="F358" s="60"/>
    </row>
    <row r="359" spans="2:6" x14ac:dyDescent="0.25">
      <c r="B359" s="159">
        <v>45838</v>
      </c>
      <c r="C359" s="21" t="s">
        <v>314</v>
      </c>
      <c r="D359" s="20" t="s">
        <v>37</v>
      </c>
      <c r="E359" s="154">
        <v>16860</v>
      </c>
      <c r="F359" s="60"/>
    </row>
    <row r="360" spans="2:6" ht="16.5" thickBot="1" x14ac:dyDescent="0.3">
      <c r="B360" s="161"/>
      <c r="C360" s="161"/>
      <c r="D360" s="162" t="s">
        <v>4</v>
      </c>
      <c r="E360" s="163">
        <v>75438452.329999998</v>
      </c>
      <c r="F360" s="60"/>
    </row>
    <row r="361" spans="2:6" ht="16.5" thickTop="1" x14ac:dyDescent="0.25">
      <c r="B361" s="161"/>
      <c r="C361" s="161"/>
      <c r="D361" s="161"/>
      <c r="E361" s="161"/>
      <c r="F361" s="60"/>
    </row>
    <row r="362" spans="2:6" ht="16.5" thickBot="1" x14ac:dyDescent="0.3">
      <c r="B362" s="240" t="s">
        <v>40</v>
      </c>
      <c r="C362" s="240"/>
      <c r="D362" s="240"/>
      <c r="E362" s="240"/>
      <c r="F362" s="60"/>
    </row>
    <row r="363" spans="2:6" ht="16.5" thickBot="1" x14ac:dyDescent="0.3">
      <c r="B363" s="164" t="s">
        <v>2</v>
      </c>
      <c r="C363" s="102" t="s">
        <v>1</v>
      </c>
      <c r="D363" s="149" t="s">
        <v>8</v>
      </c>
      <c r="E363" s="165" t="s">
        <v>9</v>
      </c>
      <c r="F363" s="60"/>
    </row>
    <row r="364" spans="2:6" x14ac:dyDescent="0.25">
      <c r="B364" s="90">
        <v>45810</v>
      </c>
      <c r="C364" s="228">
        <v>202250073937928</v>
      </c>
      <c r="D364" s="241" t="s">
        <v>62</v>
      </c>
      <c r="E364" s="166">
        <v>2364</v>
      </c>
      <c r="F364" s="60"/>
    </row>
    <row r="365" spans="2:6" x14ac:dyDescent="0.25">
      <c r="B365" s="90">
        <v>45812</v>
      </c>
      <c r="C365" s="228">
        <v>202250074145845</v>
      </c>
      <c r="D365" s="242"/>
      <c r="E365" s="152">
        <v>5000</v>
      </c>
      <c r="F365" s="60"/>
    </row>
    <row r="366" spans="2:6" x14ac:dyDescent="0.25">
      <c r="B366" s="94">
        <v>45813</v>
      </c>
      <c r="C366" s="228">
        <v>202250074262117</v>
      </c>
      <c r="D366" s="242"/>
      <c r="E366" s="167">
        <v>22181000.32</v>
      </c>
      <c r="F366" s="60"/>
    </row>
    <row r="367" spans="2:6" x14ac:dyDescent="0.25">
      <c r="B367" s="43">
        <v>45818</v>
      </c>
      <c r="C367" s="231">
        <v>202250074602613</v>
      </c>
      <c r="D367" s="242"/>
      <c r="E367" s="167">
        <v>19145</v>
      </c>
      <c r="F367" s="60"/>
    </row>
    <row r="368" spans="2:6" x14ac:dyDescent="0.25">
      <c r="B368" s="43">
        <v>45821</v>
      </c>
      <c r="C368" s="231">
        <v>202250074835789</v>
      </c>
      <c r="D368" s="242"/>
      <c r="E368" s="167">
        <v>124649.01</v>
      </c>
      <c r="F368" s="60"/>
    </row>
    <row r="369" spans="2:6" x14ac:dyDescent="0.25">
      <c r="B369" s="43">
        <v>45824</v>
      </c>
      <c r="C369" s="231">
        <v>202250074945399</v>
      </c>
      <c r="D369" s="242"/>
      <c r="E369" s="167">
        <v>1188.2</v>
      </c>
      <c r="F369" s="60"/>
    </row>
    <row r="370" spans="2:6" x14ac:dyDescent="0.25">
      <c r="B370" s="43">
        <v>45824</v>
      </c>
      <c r="C370" s="231">
        <v>202250075064181</v>
      </c>
      <c r="D370" s="242"/>
      <c r="E370" s="167">
        <v>3575</v>
      </c>
      <c r="F370" s="60"/>
    </row>
    <row r="371" spans="2:6" x14ac:dyDescent="0.25">
      <c r="B371" s="43">
        <v>45824</v>
      </c>
      <c r="C371" s="231">
        <v>202250075078050</v>
      </c>
      <c r="D371" s="242"/>
      <c r="E371" s="167">
        <v>1787.5</v>
      </c>
      <c r="F371" s="60"/>
    </row>
    <row r="372" spans="2:6" x14ac:dyDescent="0.25">
      <c r="B372" s="43">
        <v>45826</v>
      </c>
      <c r="C372" s="231">
        <v>202250075256381</v>
      </c>
      <c r="D372" s="242"/>
      <c r="E372" s="167">
        <v>2066</v>
      </c>
      <c r="F372" s="60"/>
    </row>
    <row r="373" spans="2:6" x14ac:dyDescent="0.25">
      <c r="B373" s="43">
        <v>45826</v>
      </c>
      <c r="C373" s="231">
        <v>202250075276517</v>
      </c>
      <c r="D373" s="242"/>
      <c r="E373" s="167">
        <v>6284</v>
      </c>
      <c r="F373" s="60"/>
    </row>
    <row r="374" spans="2:6" x14ac:dyDescent="0.25">
      <c r="B374" s="43">
        <v>45826</v>
      </c>
      <c r="C374" s="231">
        <v>202250075300709</v>
      </c>
      <c r="D374" s="242"/>
      <c r="E374" s="167">
        <v>1140</v>
      </c>
      <c r="F374" s="60"/>
    </row>
    <row r="375" spans="2:6" x14ac:dyDescent="0.25">
      <c r="B375" s="43">
        <v>45828</v>
      </c>
      <c r="C375" s="231">
        <v>202250075403479</v>
      </c>
      <c r="D375" s="242"/>
      <c r="E375" s="167">
        <v>2813</v>
      </c>
      <c r="F375" s="60"/>
    </row>
    <row r="376" spans="2:6" x14ac:dyDescent="0.25">
      <c r="B376" s="43">
        <v>45828</v>
      </c>
      <c r="C376" s="231">
        <v>202250075437388</v>
      </c>
      <c r="D376" s="242"/>
      <c r="E376" s="168">
        <v>800</v>
      </c>
      <c r="F376" s="60"/>
    </row>
    <row r="377" spans="2:6" x14ac:dyDescent="0.25">
      <c r="B377" s="43">
        <v>45831</v>
      </c>
      <c r="C377" s="231">
        <v>202250075573101</v>
      </c>
      <c r="D377" s="242"/>
      <c r="E377" s="167">
        <v>14325</v>
      </c>
      <c r="F377" s="60"/>
    </row>
    <row r="378" spans="2:6" x14ac:dyDescent="0.25">
      <c r="B378" s="43">
        <v>45831</v>
      </c>
      <c r="C378" s="231">
        <v>202250075579080</v>
      </c>
      <c r="D378" s="242"/>
      <c r="E378" s="167">
        <v>2865</v>
      </c>
      <c r="F378" s="60"/>
    </row>
    <row r="379" spans="2:6" x14ac:dyDescent="0.25">
      <c r="B379" s="43">
        <v>45831</v>
      </c>
      <c r="C379" s="231">
        <v>202250075602504</v>
      </c>
      <c r="D379" s="242"/>
      <c r="E379" s="167">
        <v>2813</v>
      </c>
      <c r="F379" s="60"/>
    </row>
    <row r="380" spans="2:6" x14ac:dyDescent="0.25">
      <c r="B380" s="43">
        <v>45832</v>
      </c>
      <c r="C380" s="231">
        <v>202250075647473</v>
      </c>
      <c r="D380" s="242"/>
      <c r="E380" s="168">
        <v>900</v>
      </c>
      <c r="F380" s="60"/>
    </row>
    <row r="381" spans="2:6" x14ac:dyDescent="0.25">
      <c r="B381" s="43">
        <v>45832</v>
      </c>
      <c r="C381" s="231">
        <v>202250075659675</v>
      </c>
      <c r="D381" s="242"/>
      <c r="E381" s="167">
        <v>21148</v>
      </c>
      <c r="F381" s="60"/>
    </row>
    <row r="382" spans="2:6" x14ac:dyDescent="0.25">
      <c r="B382" s="43">
        <v>45832</v>
      </c>
      <c r="C382" s="231">
        <v>202250075677032</v>
      </c>
      <c r="D382" s="242"/>
      <c r="E382" s="168">
        <v>900</v>
      </c>
      <c r="F382" s="60"/>
    </row>
    <row r="383" spans="2:6" x14ac:dyDescent="0.25">
      <c r="B383" s="43">
        <v>45834</v>
      </c>
      <c r="C383" s="231">
        <v>202250075800409</v>
      </c>
      <c r="D383" s="242"/>
      <c r="E383" s="167">
        <v>3375</v>
      </c>
      <c r="F383" s="60"/>
    </row>
    <row r="384" spans="2:6" x14ac:dyDescent="0.25">
      <c r="B384" s="43">
        <v>45834</v>
      </c>
      <c r="C384" s="231">
        <v>202250075834538</v>
      </c>
      <c r="D384" s="242"/>
      <c r="E384" s="167">
        <v>9757.65</v>
      </c>
      <c r="F384" s="60"/>
    </row>
    <row r="385" spans="2:6" x14ac:dyDescent="0.25">
      <c r="B385" s="43">
        <v>45834</v>
      </c>
      <c r="C385" s="231">
        <v>202250075838928</v>
      </c>
      <c r="D385" s="242"/>
      <c r="E385" s="167">
        <v>1752981</v>
      </c>
      <c r="F385" s="60"/>
    </row>
    <row r="386" spans="2:6" x14ac:dyDescent="0.25">
      <c r="B386" s="43">
        <v>45470</v>
      </c>
      <c r="C386" s="231">
        <v>202250075883433</v>
      </c>
      <c r="D386" s="242"/>
      <c r="E386" s="167">
        <v>166200</v>
      </c>
      <c r="F386" s="60"/>
    </row>
    <row r="387" spans="2:6" x14ac:dyDescent="0.25">
      <c r="B387" s="43">
        <v>45838</v>
      </c>
      <c r="C387" s="231">
        <v>202250075981266</v>
      </c>
      <c r="D387" s="242"/>
      <c r="E387" s="167">
        <v>2250</v>
      </c>
      <c r="F387" s="60"/>
    </row>
    <row r="388" spans="2:6" x14ac:dyDescent="0.25">
      <c r="B388" s="43">
        <v>45838</v>
      </c>
      <c r="C388" s="231">
        <v>202250075989063</v>
      </c>
      <c r="D388" s="242"/>
      <c r="E388" s="167">
        <v>2850</v>
      </c>
      <c r="F388" s="60"/>
    </row>
    <row r="389" spans="2:6" x14ac:dyDescent="0.25">
      <c r="B389" s="43">
        <v>45838</v>
      </c>
      <c r="C389" s="231">
        <v>202250076099228</v>
      </c>
      <c r="D389" s="242"/>
      <c r="E389" s="167">
        <v>3562.2</v>
      </c>
      <c r="F389" s="60"/>
    </row>
    <row r="390" spans="2:6" ht="16.5" thickBot="1" x14ac:dyDescent="0.3">
      <c r="B390" s="161"/>
      <c r="C390" s="230"/>
      <c r="D390" s="162" t="s">
        <v>4</v>
      </c>
      <c r="E390" s="169">
        <v>24335738.879999999</v>
      </c>
      <c r="F390" s="60"/>
    </row>
    <row r="391" spans="2:6" ht="16.5" thickTop="1" x14ac:dyDescent="0.25">
      <c r="B391" s="161"/>
      <c r="C391" s="161"/>
      <c r="D391" s="161"/>
      <c r="E391" s="161"/>
      <c r="F391" s="60"/>
    </row>
    <row r="392" spans="2:6" ht="15.75" x14ac:dyDescent="0.25">
      <c r="B392" s="161"/>
      <c r="C392" s="161"/>
      <c r="D392" s="161"/>
      <c r="E392" s="161"/>
      <c r="F392" s="60"/>
    </row>
    <row r="393" spans="2:6" ht="16.5" thickBot="1" x14ac:dyDescent="0.3">
      <c r="B393" s="243" t="s">
        <v>41</v>
      </c>
      <c r="C393" s="243"/>
      <c r="D393" s="243"/>
      <c r="E393" s="243"/>
      <c r="F393" s="60"/>
    </row>
    <row r="394" spans="2:6" ht="16.5" thickBot="1" x14ac:dyDescent="0.3">
      <c r="B394" s="89" t="s">
        <v>2</v>
      </c>
      <c r="C394" s="102" t="s">
        <v>1</v>
      </c>
      <c r="D394" s="102" t="s">
        <v>8</v>
      </c>
      <c r="E394" s="150" t="s">
        <v>9</v>
      </c>
      <c r="F394" s="60"/>
    </row>
    <row r="395" spans="2:6" x14ac:dyDescent="0.25">
      <c r="B395" s="155">
        <v>45810</v>
      </c>
      <c r="C395" s="229">
        <v>4524000035638</v>
      </c>
      <c r="D395" s="244" t="s">
        <v>55</v>
      </c>
      <c r="E395" s="154">
        <v>103534.25</v>
      </c>
      <c r="F395" s="60"/>
    </row>
    <row r="396" spans="2:6" x14ac:dyDescent="0.25">
      <c r="B396" s="155">
        <v>45810</v>
      </c>
      <c r="C396" s="229">
        <v>4524000035648</v>
      </c>
      <c r="D396" s="245"/>
      <c r="E396" s="154">
        <v>54520.22</v>
      </c>
      <c r="F396" s="60"/>
    </row>
    <row r="397" spans="2:6" x14ac:dyDescent="0.25">
      <c r="B397" s="155">
        <v>45810</v>
      </c>
      <c r="C397" s="229">
        <v>4524000030372</v>
      </c>
      <c r="D397" s="245"/>
      <c r="E397" s="154">
        <v>58755</v>
      </c>
      <c r="F397" s="60"/>
    </row>
    <row r="398" spans="2:6" x14ac:dyDescent="0.25">
      <c r="B398" s="155">
        <v>45810</v>
      </c>
      <c r="C398" s="229">
        <v>4524000030633</v>
      </c>
      <c r="D398" s="245"/>
      <c r="E398" s="154">
        <v>28586.25</v>
      </c>
      <c r="F398" s="60"/>
    </row>
    <row r="399" spans="2:6" x14ac:dyDescent="0.25">
      <c r="B399" s="155">
        <v>45810</v>
      </c>
      <c r="C399" s="229">
        <v>4524000060875</v>
      </c>
      <c r="D399" s="245"/>
      <c r="E399" s="154">
        <v>2943</v>
      </c>
      <c r="F399" s="60"/>
    </row>
    <row r="400" spans="2:6" x14ac:dyDescent="0.25">
      <c r="B400" s="155">
        <v>45810</v>
      </c>
      <c r="C400" s="229">
        <v>4524000062937</v>
      </c>
      <c r="D400" s="245"/>
      <c r="E400" s="170">
        <v>9570</v>
      </c>
      <c r="F400" s="60"/>
    </row>
    <row r="401" spans="2:6" x14ac:dyDescent="0.25">
      <c r="B401" s="155">
        <v>45810</v>
      </c>
      <c r="C401" s="229">
        <v>4524000062948</v>
      </c>
      <c r="D401" s="245"/>
      <c r="E401" s="153">
        <v>165</v>
      </c>
      <c r="F401" s="60"/>
    </row>
    <row r="402" spans="2:6" x14ac:dyDescent="0.25">
      <c r="B402" s="155">
        <v>45810</v>
      </c>
      <c r="C402" s="229">
        <v>4524000062955</v>
      </c>
      <c r="D402" s="245"/>
      <c r="E402" s="153">
        <v>275</v>
      </c>
      <c r="F402" s="60"/>
    </row>
    <row r="403" spans="2:6" x14ac:dyDescent="0.25">
      <c r="B403" s="155">
        <v>45810</v>
      </c>
      <c r="C403" s="229">
        <v>4524000062965</v>
      </c>
      <c r="D403" s="245"/>
      <c r="E403" s="153">
        <v>450</v>
      </c>
      <c r="F403" s="60"/>
    </row>
    <row r="404" spans="2:6" x14ac:dyDescent="0.25">
      <c r="B404" s="155">
        <v>45811</v>
      </c>
      <c r="C404" s="228">
        <v>4524000038777</v>
      </c>
      <c r="D404" s="245"/>
      <c r="E404" s="152">
        <v>13151</v>
      </c>
      <c r="F404" s="60"/>
    </row>
    <row r="405" spans="2:6" x14ac:dyDescent="0.25">
      <c r="B405" s="155">
        <v>45811</v>
      </c>
      <c r="C405" s="228">
        <v>4524000051147</v>
      </c>
      <c r="D405" s="245"/>
      <c r="E405" s="152">
        <v>124666</v>
      </c>
      <c r="F405" s="60"/>
    </row>
    <row r="406" spans="2:6" x14ac:dyDescent="0.25">
      <c r="B406" s="155">
        <v>45811</v>
      </c>
      <c r="C406" s="228">
        <v>4524000055056</v>
      </c>
      <c r="D406" s="245"/>
      <c r="E406" s="152">
        <v>404929.42</v>
      </c>
      <c r="F406" s="60"/>
    </row>
    <row r="407" spans="2:6" x14ac:dyDescent="0.25">
      <c r="B407" s="155">
        <v>45813</v>
      </c>
      <c r="C407" s="228">
        <v>4524000056586</v>
      </c>
      <c r="D407" s="245"/>
      <c r="E407" s="152">
        <v>2942</v>
      </c>
      <c r="F407" s="60"/>
    </row>
    <row r="408" spans="2:6" x14ac:dyDescent="0.25">
      <c r="B408" s="155">
        <v>45814</v>
      </c>
      <c r="C408" s="228">
        <v>4524000057129</v>
      </c>
      <c r="D408" s="245"/>
      <c r="E408" s="152">
        <v>63957.5</v>
      </c>
      <c r="F408" s="60"/>
    </row>
    <row r="409" spans="2:6" x14ac:dyDescent="0.25">
      <c r="B409" s="90">
        <v>45814</v>
      </c>
      <c r="C409" s="228">
        <v>4524000052832</v>
      </c>
      <c r="D409" s="245"/>
      <c r="E409" s="152">
        <v>1249590.1000000001</v>
      </c>
      <c r="F409" s="60"/>
    </row>
    <row r="410" spans="2:6" x14ac:dyDescent="0.25">
      <c r="B410" s="90">
        <v>45814</v>
      </c>
      <c r="C410" s="228">
        <v>4524000052833</v>
      </c>
      <c r="D410" s="245"/>
      <c r="E410" s="152">
        <v>8322</v>
      </c>
      <c r="F410" s="60"/>
    </row>
    <row r="411" spans="2:6" x14ac:dyDescent="0.25">
      <c r="B411" s="90">
        <v>45814</v>
      </c>
      <c r="C411" s="228">
        <v>4524000052910</v>
      </c>
      <c r="D411" s="245"/>
      <c r="E411" s="152">
        <v>84348</v>
      </c>
      <c r="F411" s="60"/>
    </row>
    <row r="412" spans="2:6" x14ac:dyDescent="0.25">
      <c r="B412" s="90">
        <v>45814</v>
      </c>
      <c r="C412" s="228">
        <v>4524000053504</v>
      </c>
      <c r="D412" s="245"/>
      <c r="E412" s="152">
        <v>4000</v>
      </c>
      <c r="F412" s="60"/>
    </row>
    <row r="413" spans="2:6" x14ac:dyDescent="0.25">
      <c r="B413" s="90">
        <v>45817</v>
      </c>
      <c r="C413" s="228">
        <v>4524000032869</v>
      </c>
      <c r="D413" s="245"/>
      <c r="E413" s="152">
        <v>102952.31</v>
      </c>
      <c r="F413" s="60"/>
    </row>
    <row r="414" spans="2:6" x14ac:dyDescent="0.25">
      <c r="B414" s="90">
        <v>45817</v>
      </c>
      <c r="C414" s="228">
        <v>4524000032994</v>
      </c>
      <c r="D414" s="245"/>
      <c r="E414" s="152">
        <v>877133.33</v>
      </c>
      <c r="F414" s="60"/>
    </row>
    <row r="415" spans="2:6" x14ac:dyDescent="0.25">
      <c r="B415" s="90">
        <v>45817</v>
      </c>
      <c r="C415" s="228">
        <v>4524000035750</v>
      </c>
      <c r="D415" s="245"/>
      <c r="E415" s="152">
        <v>71053.25</v>
      </c>
      <c r="F415" s="60"/>
    </row>
    <row r="416" spans="2:6" x14ac:dyDescent="0.25">
      <c r="B416" s="90">
        <v>45786</v>
      </c>
      <c r="C416" s="228">
        <v>4524000035755</v>
      </c>
      <c r="D416" s="245"/>
      <c r="E416" s="152">
        <v>2706</v>
      </c>
      <c r="F416" s="60"/>
    </row>
    <row r="417" spans="2:6" x14ac:dyDescent="0.25">
      <c r="B417" s="90">
        <v>45817</v>
      </c>
      <c r="C417" s="228">
        <v>4524000036059</v>
      </c>
      <c r="D417" s="245"/>
      <c r="E417" s="152">
        <v>32627.8</v>
      </c>
      <c r="F417" s="60"/>
    </row>
    <row r="418" spans="2:6" x14ac:dyDescent="0.25">
      <c r="B418" s="90">
        <v>45817</v>
      </c>
      <c r="C418" s="228">
        <v>4524000036060</v>
      </c>
      <c r="D418" s="245"/>
      <c r="E418" s="152">
        <v>9813.25</v>
      </c>
      <c r="F418" s="60"/>
    </row>
    <row r="419" spans="2:6" x14ac:dyDescent="0.25">
      <c r="B419" s="90">
        <v>45817</v>
      </c>
      <c r="C419" s="228">
        <v>4524000050204</v>
      </c>
      <c r="D419" s="245"/>
      <c r="E419" s="152">
        <v>470360</v>
      </c>
      <c r="F419" s="60"/>
    </row>
    <row r="420" spans="2:6" x14ac:dyDescent="0.25">
      <c r="B420" s="90">
        <v>45818</v>
      </c>
      <c r="C420" s="228">
        <v>4524000035345</v>
      </c>
      <c r="D420" s="245"/>
      <c r="E420" s="20">
        <v>374</v>
      </c>
      <c r="F420" s="60"/>
    </row>
    <row r="421" spans="2:6" x14ac:dyDescent="0.25">
      <c r="B421" s="90">
        <v>45818</v>
      </c>
      <c r="C421" s="228">
        <v>4524000050062</v>
      </c>
      <c r="D421" s="245"/>
      <c r="E421" s="152">
        <v>39087</v>
      </c>
      <c r="F421" s="60"/>
    </row>
    <row r="422" spans="2:6" x14ac:dyDescent="0.25">
      <c r="B422" s="171">
        <v>45818</v>
      </c>
      <c r="C422" s="227">
        <v>4524000050659</v>
      </c>
      <c r="D422" s="245"/>
      <c r="E422" s="152">
        <v>2942</v>
      </c>
      <c r="F422" s="60"/>
    </row>
    <row r="423" spans="2:6" x14ac:dyDescent="0.25">
      <c r="B423" s="90">
        <v>45818</v>
      </c>
      <c r="C423" s="228">
        <v>4524000057860</v>
      </c>
      <c r="D423" s="245"/>
      <c r="E423" s="152">
        <v>42296</v>
      </c>
      <c r="F423" s="60"/>
    </row>
    <row r="424" spans="2:6" x14ac:dyDescent="0.25">
      <c r="B424" s="90">
        <v>45819</v>
      </c>
      <c r="C424" s="228">
        <v>4524000033430</v>
      </c>
      <c r="D424" s="245"/>
      <c r="E424" s="152">
        <v>10045</v>
      </c>
      <c r="F424" s="60"/>
    </row>
    <row r="425" spans="2:6" x14ac:dyDescent="0.25">
      <c r="B425" s="171">
        <v>45819</v>
      </c>
      <c r="C425" s="228">
        <v>4524000052025</v>
      </c>
      <c r="D425" s="245"/>
      <c r="E425" s="152">
        <v>5981.08</v>
      </c>
      <c r="F425" s="60"/>
    </row>
    <row r="426" spans="2:6" x14ac:dyDescent="0.25">
      <c r="B426" s="90">
        <v>45819</v>
      </c>
      <c r="C426" s="228">
        <v>4524000052042</v>
      </c>
      <c r="D426" s="245"/>
      <c r="E426" s="152">
        <v>8189.65</v>
      </c>
      <c r="F426" s="60"/>
    </row>
    <row r="427" spans="2:6" x14ac:dyDescent="0.25">
      <c r="B427" s="90">
        <v>45820</v>
      </c>
      <c r="C427" s="228">
        <v>4524000030894</v>
      </c>
      <c r="D427" s="245"/>
      <c r="E427" s="152">
        <v>4000</v>
      </c>
      <c r="F427" s="60"/>
    </row>
    <row r="428" spans="2:6" x14ac:dyDescent="0.25">
      <c r="B428" s="90">
        <v>45821</v>
      </c>
      <c r="C428" s="228">
        <v>4524000032445</v>
      </c>
      <c r="D428" s="245"/>
      <c r="E428" s="152">
        <v>6500</v>
      </c>
      <c r="F428" s="60"/>
    </row>
    <row r="429" spans="2:6" x14ac:dyDescent="0.25">
      <c r="B429" s="90">
        <v>45821</v>
      </c>
      <c r="C429" s="228">
        <v>4524000035133</v>
      </c>
      <c r="D429" s="245"/>
      <c r="E429" s="152">
        <v>21148</v>
      </c>
      <c r="F429" s="60"/>
    </row>
    <row r="430" spans="2:6" x14ac:dyDescent="0.25">
      <c r="B430" s="90">
        <v>45821</v>
      </c>
      <c r="C430" s="228">
        <v>4524000035216</v>
      </c>
      <c r="D430" s="245"/>
      <c r="E430" s="152">
        <v>55400</v>
      </c>
      <c r="F430" s="60"/>
    </row>
    <row r="431" spans="2:6" x14ac:dyDescent="0.25">
      <c r="B431" s="90">
        <v>45821</v>
      </c>
      <c r="C431" s="228">
        <v>4524000051175</v>
      </c>
      <c r="D431" s="245"/>
      <c r="E431" s="152">
        <v>82397</v>
      </c>
      <c r="F431" s="60"/>
    </row>
    <row r="432" spans="2:6" x14ac:dyDescent="0.25">
      <c r="B432" s="90">
        <v>45821</v>
      </c>
      <c r="C432" s="228">
        <v>4524000051345</v>
      </c>
      <c r="D432" s="245"/>
      <c r="E432" s="152">
        <v>750560</v>
      </c>
      <c r="F432" s="60"/>
    </row>
    <row r="433" spans="2:6" x14ac:dyDescent="0.25">
      <c r="B433" s="90">
        <v>45821</v>
      </c>
      <c r="C433" s="228">
        <v>4524000051664</v>
      </c>
      <c r="D433" s="245"/>
      <c r="E433" s="152">
        <v>757628.3</v>
      </c>
      <c r="F433" s="60"/>
    </row>
    <row r="434" spans="2:6" x14ac:dyDescent="0.25">
      <c r="B434" s="90">
        <v>45821</v>
      </c>
      <c r="C434" s="228">
        <v>4524000051665</v>
      </c>
      <c r="D434" s="245"/>
      <c r="E434" s="152">
        <v>1870267.2</v>
      </c>
      <c r="F434" s="60"/>
    </row>
    <row r="435" spans="2:6" x14ac:dyDescent="0.25">
      <c r="B435" s="90">
        <v>45824</v>
      </c>
      <c r="C435" s="228">
        <v>4524000030735</v>
      </c>
      <c r="D435" s="245"/>
      <c r="E435" s="152">
        <v>144597</v>
      </c>
      <c r="F435" s="60"/>
    </row>
    <row r="436" spans="2:6" x14ac:dyDescent="0.25">
      <c r="B436" s="90">
        <v>45824</v>
      </c>
      <c r="C436" s="228">
        <v>4524000036719</v>
      </c>
      <c r="D436" s="245"/>
      <c r="E436" s="152">
        <v>1636512</v>
      </c>
      <c r="F436" s="60"/>
    </row>
    <row r="437" spans="2:6" x14ac:dyDescent="0.25">
      <c r="B437" s="171">
        <v>45824</v>
      </c>
      <c r="C437" s="227">
        <v>4524000036783</v>
      </c>
      <c r="D437" s="245"/>
      <c r="E437" s="152">
        <v>7002</v>
      </c>
      <c r="F437" s="60"/>
    </row>
    <row r="438" spans="2:6" x14ac:dyDescent="0.25">
      <c r="B438" s="90">
        <v>45824</v>
      </c>
      <c r="C438" s="228">
        <v>4524000062155</v>
      </c>
      <c r="D438" s="245"/>
      <c r="E438" s="152">
        <v>21148</v>
      </c>
      <c r="F438" s="60"/>
    </row>
    <row r="439" spans="2:6" x14ac:dyDescent="0.25">
      <c r="B439" s="90">
        <v>45826</v>
      </c>
      <c r="C439" s="228">
        <v>4524000059800</v>
      </c>
      <c r="D439" s="245"/>
      <c r="E439" s="152">
        <v>21148</v>
      </c>
      <c r="F439" s="60"/>
    </row>
    <row r="440" spans="2:6" x14ac:dyDescent="0.25">
      <c r="B440" s="90">
        <v>45826</v>
      </c>
      <c r="C440" s="228">
        <v>4524000056526</v>
      </c>
      <c r="D440" s="245"/>
      <c r="E440" s="152">
        <v>21148</v>
      </c>
      <c r="F440" s="60"/>
    </row>
    <row r="441" spans="2:6" x14ac:dyDescent="0.25">
      <c r="B441" s="90">
        <v>45828</v>
      </c>
      <c r="C441" s="228">
        <v>4524000030550</v>
      </c>
      <c r="D441" s="245"/>
      <c r="E441" s="152">
        <v>30731.89</v>
      </c>
      <c r="F441" s="60"/>
    </row>
    <row r="442" spans="2:6" x14ac:dyDescent="0.25">
      <c r="B442" s="171">
        <v>45828</v>
      </c>
      <c r="C442" s="227">
        <v>452400030599</v>
      </c>
      <c r="D442" s="245"/>
      <c r="E442" s="152">
        <v>3737.5</v>
      </c>
      <c r="F442" s="60"/>
    </row>
    <row r="443" spans="2:6" x14ac:dyDescent="0.25">
      <c r="B443" s="171">
        <v>45828</v>
      </c>
      <c r="C443" s="227">
        <v>4524000050684</v>
      </c>
      <c r="D443" s="245"/>
      <c r="E443" s="152">
        <v>56265</v>
      </c>
      <c r="F443" s="60"/>
    </row>
    <row r="444" spans="2:6" x14ac:dyDescent="0.25">
      <c r="B444" s="171">
        <v>45828</v>
      </c>
      <c r="C444" s="227">
        <v>4524000056873</v>
      </c>
      <c r="D444" s="245"/>
      <c r="E444" s="152">
        <v>3487</v>
      </c>
      <c r="F444" s="60"/>
    </row>
    <row r="445" spans="2:6" x14ac:dyDescent="0.25">
      <c r="B445" s="90">
        <v>45828</v>
      </c>
      <c r="C445" s="228">
        <v>4524000054398</v>
      </c>
      <c r="D445" s="245"/>
      <c r="E445" s="20">
        <v>580</v>
      </c>
      <c r="F445" s="60"/>
    </row>
    <row r="446" spans="2:6" x14ac:dyDescent="0.25">
      <c r="B446" s="90">
        <v>45831</v>
      </c>
      <c r="C446" s="228">
        <v>4524000034413</v>
      </c>
      <c r="D446" s="245"/>
      <c r="E446" s="152">
        <v>250625.21</v>
      </c>
      <c r="F446" s="60"/>
    </row>
    <row r="447" spans="2:6" x14ac:dyDescent="0.25">
      <c r="B447" s="90">
        <v>45831</v>
      </c>
      <c r="C447" s="228">
        <v>4524000037401</v>
      </c>
      <c r="D447" s="245"/>
      <c r="E447" s="152">
        <v>1942460.14</v>
      </c>
      <c r="F447" s="60"/>
    </row>
    <row r="448" spans="2:6" x14ac:dyDescent="0.25">
      <c r="B448" s="171">
        <v>45832</v>
      </c>
      <c r="C448" s="227">
        <v>4524000032277</v>
      </c>
      <c r="D448" s="245"/>
      <c r="E448" s="152">
        <v>41202</v>
      </c>
      <c r="F448" s="60"/>
    </row>
    <row r="449" spans="2:6" x14ac:dyDescent="0.25">
      <c r="B449" s="171">
        <v>45833</v>
      </c>
      <c r="C449" s="227">
        <v>4524000033253</v>
      </c>
      <c r="D449" s="245"/>
      <c r="E449" s="20">
        <v>580</v>
      </c>
      <c r="F449" s="60"/>
    </row>
    <row r="450" spans="2:6" x14ac:dyDescent="0.25">
      <c r="B450" s="171">
        <v>45833</v>
      </c>
      <c r="C450" s="227">
        <v>4524000030867</v>
      </c>
      <c r="D450" s="245"/>
      <c r="E450" s="152">
        <v>21148</v>
      </c>
      <c r="F450" s="60"/>
    </row>
    <row r="451" spans="2:6" x14ac:dyDescent="0.25">
      <c r="B451" s="171">
        <v>45833</v>
      </c>
      <c r="C451" s="227">
        <v>4524000053156</v>
      </c>
      <c r="D451" s="245"/>
      <c r="E451" s="152">
        <v>21148</v>
      </c>
      <c r="F451" s="60"/>
    </row>
    <row r="452" spans="2:6" x14ac:dyDescent="0.25">
      <c r="B452" s="171">
        <v>45834</v>
      </c>
      <c r="C452" s="227">
        <v>4524000050020</v>
      </c>
      <c r="D452" s="245"/>
      <c r="E452" s="152">
        <v>3003157.2</v>
      </c>
      <c r="F452" s="60"/>
    </row>
    <row r="453" spans="2:6" x14ac:dyDescent="0.25">
      <c r="B453" s="171">
        <v>45835</v>
      </c>
      <c r="C453" s="227">
        <v>4524000030011</v>
      </c>
      <c r="D453" s="245"/>
      <c r="E453" s="152">
        <v>60662</v>
      </c>
      <c r="F453" s="60"/>
    </row>
    <row r="454" spans="2:6" x14ac:dyDescent="0.25">
      <c r="B454" s="171">
        <v>45835</v>
      </c>
      <c r="C454" s="227">
        <v>4524000051794</v>
      </c>
      <c r="D454" s="245"/>
      <c r="E454" s="152">
        <v>26705.37</v>
      </c>
      <c r="F454" s="60"/>
    </row>
    <row r="455" spans="2:6" x14ac:dyDescent="0.25">
      <c r="B455" s="171">
        <v>45835</v>
      </c>
      <c r="C455" s="227">
        <v>4524000051795</v>
      </c>
      <c r="D455" s="245"/>
      <c r="E455" s="152">
        <v>1655407.38</v>
      </c>
      <c r="F455" s="60"/>
    </row>
    <row r="456" spans="2:6" x14ac:dyDescent="0.25">
      <c r="B456" s="171">
        <v>45835</v>
      </c>
      <c r="C456" s="227">
        <v>4524000053041</v>
      </c>
      <c r="D456" s="245"/>
      <c r="E456" s="152">
        <v>13125</v>
      </c>
      <c r="F456" s="60"/>
    </row>
    <row r="457" spans="2:6" x14ac:dyDescent="0.25">
      <c r="B457" s="171">
        <v>45838</v>
      </c>
      <c r="C457" s="227">
        <v>4524000036571</v>
      </c>
      <c r="D457" s="245"/>
      <c r="E457" s="152">
        <v>548141</v>
      </c>
      <c r="F457" s="60"/>
    </row>
    <row r="458" spans="2:6" x14ac:dyDescent="0.25">
      <c r="B458" s="171">
        <v>45838</v>
      </c>
      <c r="C458" s="227">
        <v>4524000030230</v>
      </c>
      <c r="D458" s="245"/>
      <c r="E458" s="152">
        <v>10000</v>
      </c>
      <c r="F458" s="60"/>
    </row>
    <row r="459" spans="2:6" x14ac:dyDescent="0.25">
      <c r="B459" s="171">
        <v>45838</v>
      </c>
      <c r="C459" s="227">
        <v>4524000053478</v>
      </c>
      <c r="D459" s="245"/>
      <c r="E459" s="152">
        <v>337200</v>
      </c>
      <c r="F459" s="60"/>
    </row>
    <row r="460" spans="2:6" x14ac:dyDescent="0.25">
      <c r="B460" s="171">
        <v>45838</v>
      </c>
      <c r="C460" s="227">
        <v>4524000052868</v>
      </c>
      <c r="D460" s="245"/>
      <c r="E460" s="152">
        <v>510119.66</v>
      </c>
      <c r="F460" s="60"/>
    </row>
    <row r="461" spans="2:6" x14ac:dyDescent="0.25">
      <c r="B461" s="171">
        <v>45838</v>
      </c>
      <c r="C461" s="227">
        <v>4524000050030</v>
      </c>
      <c r="D461" s="246"/>
      <c r="E461" s="152">
        <v>21148</v>
      </c>
      <c r="F461" s="60"/>
    </row>
    <row r="462" spans="2:6" ht="16.5" thickBot="1" x14ac:dyDescent="0.3">
      <c r="B462" s="283" t="s">
        <v>14</v>
      </c>
      <c r="C462" s="283"/>
      <c r="D462" s="283"/>
      <c r="E462" s="163">
        <v>17847351.260000002</v>
      </c>
      <c r="F462" s="60"/>
    </row>
    <row r="463" spans="2:6" ht="16.5" thickTop="1" x14ac:dyDescent="0.25">
      <c r="B463" s="161"/>
      <c r="C463" s="161"/>
      <c r="D463" s="161"/>
      <c r="E463" s="161"/>
      <c r="F463" s="60"/>
    </row>
    <row r="464" spans="2:6" ht="15.75" x14ac:dyDescent="0.25">
      <c r="B464" s="172"/>
      <c r="C464" s="173"/>
      <c r="D464" s="173"/>
      <c r="E464" s="172"/>
      <c r="F464" s="60"/>
    </row>
    <row r="465" spans="2:6" ht="16.5" thickBot="1" x14ac:dyDescent="0.3">
      <c r="B465" s="240" t="s">
        <v>7</v>
      </c>
      <c r="C465" s="240"/>
      <c r="D465" s="240"/>
      <c r="E465" s="240"/>
      <c r="F465" s="60"/>
    </row>
    <row r="466" spans="2:6" ht="16.5" thickBot="1" x14ac:dyDescent="0.3">
      <c r="B466" s="89" t="s">
        <v>2</v>
      </c>
      <c r="C466" s="102" t="s">
        <v>1</v>
      </c>
      <c r="D466" s="149" t="s">
        <v>0</v>
      </c>
      <c r="E466" s="150" t="s">
        <v>13</v>
      </c>
      <c r="F466" s="60"/>
    </row>
    <row r="467" spans="2:6" ht="15.75" x14ac:dyDescent="0.25">
      <c r="B467" s="56">
        <v>45838</v>
      </c>
      <c r="C467" s="226">
        <v>2.5070100070007002E+17</v>
      </c>
      <c r="D467" s="174" t="s">
        <v>28</v>
      </c>
      <c r="E467" s="175">
        <v>35825.06</v>
      </c>
      <c r="F467" s="60"/>
    </row>
    <row r="468" spans="2:6" ht="16.5" thickBot="1" x14ac:dyDescent="0.3">
      <c r="B468" s="247" t="s">
        <v>25</v>
      </c>
      <c r="C468" s="247"/>
      <c r="D468" s="247"/>
      <c r="E468" s="24">
        <v>35825.06</v>
      </c>
      <c r="F468" s="60"/>
    </row>
    <row r="469" spans="2:6" ht="16.5" thickTop="1" x14ac:dyDescent="0.25">
      <c r="B469" s="176"/>
      <c r="C469" s="176"/>
      <c r="D469" s="176"/>
      <c r="E469" s="128"/>
      <c r="F469" s="60"/>
    </row>
    <row r="470" spans="2:6" ht="15.75" x14ac:dyDescent="0.25">
      <c r="B470" s="176"/>
      <c r="C470" s="176"/>
      <c r="D470" s="176"/>
      <c r="E470" s="128"/>
      <c r="F470" s="60"/>
    </row>
    <row r="471" spans="2:6" ht="16.5" thickBot="1" x14ac:dyDescent="0.3">
      <c r="B471" s="240" t="s">
        <v>50</v>
      </c>
      <c r="C471" s="240"/>
      <c r="D471" s="240"/>
      <c r="E471" s="240"/>
      <c r="F471" s="60"/>
    </row>
    <row r="472" spans="2:6" ht="16.5" thickBot="1" x14ac:dyDescent="0.3">
      <c r="B472" s="177" t="s">
        <v>52</v>
      </c>
      <c r="C472" s="178" t="s">
        <v>2</v>
      </c>
      <c r="D472" s="178" t="s">
        <v>51</v>
      </c>
      <c r="E472" s="25" t="s">
        <v>8</v>
      </c>
      <c r="F472" s="25" t="s">
        <v>9</v>
      </c>
    </row>
    <row r="473" spans="2:6" x14ac:dyDescent="0.25">
      <c r="B473" s="91">
        <v>266999</v>
      </c>
      <c r="C473" s="43">
        <v>45806</v>
      </c>
      <c r="D473" s="57" t="s">
        <v>315</v>
      </c>
      <c r="E473" s="95" t="s">
        <v>316</v>
      </c>
      <c r="F473" s="179">
        <v>10973.71</v>
      </c>
    </row>
    <row r="474" spans="2:6" ht="16.5" thickBot="1" x14ac:dyDescent="0.3">
      <c r="B474" s="247" t="s">
        <v>25</v>
      </c>
      <c r="C474" s="247"/>
      <c r="D474" s="247"/>
      <c r="E474" s="247"/>
      <c r="F474" s="24">
        <v>10973.71</v>
      </c>
    </row>
    <row r="475" spans="2:6" ht="16.5" thickTop="1" x14ac:dyDescent="0.25">
      <c r="B475" s="176"/>
      <c r="C475" s="176"/>
      <c r="D475" s="176"/>
      <c r="E475" s="128"/>
      <c r="F475" s="60"/>
    </row>
    <row r="476" spans="2:6" ht="15.75" x14ac:dyDescent="0.25">
      <c r="B476" s="176"/>
      <c r="C476" s="176"/>
      <c r="D476" s="176"/>
      <c r="E476" s="128"/>
      <c r="F476" s="60"/>
    </row>
    <row r="477" spans="2:6" ht="15.75" x14ac:dyDescent="0.25">
      <c r="B477" s="176"/>
      <c r="C477" s="176"/>
      <c r="D477" s="176"/>
      <c r="E477" s="128"/>
      <c r="F477" s="60"/>
    </row>
    <row r="478" spans="2:6" ht="16.5" thickBot="1" x14ac:dyDescent="0.3">
      <c r="B478" s="176"/>
      <c r="C478" s="176"/>
      <c r="D478" s="176"/>
      <c r="E478" s="128"/>
      <c r="F478" s="60"/>
    </row>
    <row r="479" spans="2:6" ht="16.5" thickBot="1" x14ac:dyDescent="0.3">
      <c r="B479" s="248" t="s">
        <v>29</v>
      </c>
      <c r="C479" s="249"/>
      <c r="D479" s="249"/>
      <c r="E479" s="250">
        <v>117668341.23999999</v>
      </c>
      <c r="F479" s="250"/>
    </row>
    <row r="493" spans="1:6" ht="21" x14ac:dyDescent="0.35">
      <c r="A493" s="180" t="s">
        <v>69</v>
      </c>
      <c r="B493" s="180" t="s">
        <v>70</v>
      </c>
      <c r="C493" s="180" t="s">
        <v>71</v>
      </c>
      <c r="D493" s="180" t="s">
        <v>72</v>
      </c>
      <c r="E493" s="180" t="s">
        <v>73</v>
      </c>
      <c r="F493" s="180" t="s">
        <v>74</v>
      </c>
    </row>
    <row r="494" spans="1:6" x14ac:dyDescent="0.25">
      <c r="A494" s="59">
        <v>267000</v>
      </c>
      <c r="B494" s="181">
        <v>45722</v>
      </c>
      <c r="C494" s="59" t="s">
        <v>322</v>
      </c>
      <c r="D494" s="59" t="s">
        <v>358</v>
      </c>
      <c r="E494" s="59" t="s">
        <v>75</v>
      </c>
      <c r="F494" s="59" t="s">
        <v>363</v>
      </c>
    </row>
    <row r="495" spans="1:6" x14ac:dyDescent="0.25">
      <c r="A495" s="59">
        <v>267001</v>
      </c>
      <c r="B495" s="181">
        <v>45722</v>
      </c>
      <c r="C495" s="59" t="s">
        <v>323</v>
      </c>
      <c r="D495" s="59" t="s">
        <v>316</v>
      </c>
      <c r="E495" s="59" t="s">
        <v>75</v>
      </c>
      <c r="F495" s="59" t="s">
        <v>364</v>
      </c>
    </row>
    <row r="496" spans="1:6" x14ac:dyDescent="0.25">
      <c r="A496" s="59">
        <v>267002</v>
      </c>
      <c r="B496" s="181">
        <v>45722</v>
      </c>
      <c r="C496" s="59" t="s">
        <v>324</v>
      </c>
      <c r="D496" s="59" t="s">
        <v>316</v>
      </c>
      <c r="E496" s="59" t="s">
        <v>75</v>
      </c>
      <c r="F496" s="59" t="s">
        <v>365</v>
      </c>
    </row>
    <row r="497" spans="1:6" x14ac:dyDescent="0.25">
      <c r="A497" s="59">
        <v>267003</v>
      </c>
      <c r="B497" s="181">
        <v>45722</v>
      </c>
      <c r="C497" s="59" t="s">
        <v>325</v>
      </c>
      <c r="D497" s="59" t="s">
        <v>316</v>
      </c>
      <c r="E497" s="59" t="s">
        <v>75</v>
      </c>
      <c r="F497" s="59" t="s">
        <v>366</v>
      </c>
    </row>
    <row r="498" spans="1:6" x14ac:dyDescent="0.25">
      <c r="A498" s="59">
        <v>267004</v>
      </c>
      <c r="B498" s="181">
        <v>45722</v>
      </c>
      <c r="C498" s="59" t="s">
        <v>326</v>
      </c>
      <c r="D498" s="59" t="s">
        <v>316</v>
      </c>
      <c r="E498" s="59" t="s">
        <v>75</v>
      </c>
      <c r="F498" s="59" t="s">
        <v>367</v>
      </c>
    </row>
    <row r="499" spans="1:6" x14ac:dyDescent="0.25">
      <c r="A499" s="59">
        <v>267005</v>
      </c>
      <c r="B499" s="181">
        <v>45722</v>
      </c>
      <c r="C499" s="59" t="s">
        <v>327</v>
      </c>
      <c r="D499" s="59" t="s">
        <v>316</v>
      </c>
      <c r="E499" s="59" t="s">
        <v>75</v>
      </c>
      <c r="F499" s="59" t="s">
        <v>368</v>
      </c>
    </row>
    <row r="500" spans="1:6" x14ac:dyDescent="0.25">
      <c r="A500" s="59">
        <v>267006</v>
      </c>
      <c r="B500" s="181">
        <v>45753</v>
      </c>
      <c r="C500" s="59" t="s">
        <v>328</v>
      </c>
      <c r="D500" s="59" t="s">
        <v>67</v>
      </c>
      <c r="E500" s="59" t="s">
        <v>75</v>
      </c>
      <c r="F500" s="59" t="s">
        <v>369</v>
      </c>
    </row>
    <row r="501" spans="1:6" x14ac:dyDescent="0.25">
      <c r="A501" s="59">
        <v>267007</v>
      </c>
      <c r="B501" s="181">
        <v>45753</v>
      </c>
      <c r="C501" s="59" t="s">
        <v>329</v>
      </c>
      <c r="D501" s="59" t="s">
        <v>67</v>
      </c>
      <c r="E501" s="59" t="s">
        <v>75</v>
      </c>
      <c r="F501" s="59" t="s">
        <v>369</v>
      </c>
    </row>
    <row r="502" spans="1:6" x14ac:dyDescent="0.25">
      <c r="A502" s="59">
        <v>267008</v>
      </c>
      <c r="B502" s="181">
        <v>45753</v>
      </c>
      <c r="C502" s="59" t="s">
        <v>330</v>
      </c>
      <c r="D502" s="59" t="s">
        <v>316</v>
      </c>
      <c r="E502" s="59" t="s">
        <v>75</v>
      </c>
      <c r="F502" s="59" t="s">
        <v>370</v>
      </c>
    </row>
    <row r="503" spans="1:6" x14ac:dyDescent="0.25">
      <c r="A503" s="59">
        <v>267009</v>
      </c>
      <c r="B503" s="181">
        <v>45753</v>
      </c>
      <c r="C503" s="59" t="s">
        <v>331</v>
      </c>
      <c r="D503" s="59" t="s">
        <v>316</v>
      </c>
      <c r="E503" s="59" t="s">
        <v>75</v>
      </c>
      <c r="F503" s="59" t="s">
        <v>371</v>
      </c>
    </row>
    <row r="504" spans="1:6" x14ac:dyDescent="0.25">
      <c r="A504" s="59">
        <v>267010</v>
      </c>
      <c r="B504" s="181">
        <v>45753</v>
      </c>
      <c r="C504" s="59" t="s">
        <v>332</v>
      </c>
      <c r="D504" s="59" t="s">
        <v>316</v>
      </c>
      <c r="E504" s="59" t="s">
        <v>75</v>
      </c>
      <c r="F504" s="59" t="s">
        <v>372</v>
      </c>
    </row>
    <row r="505" spans="1:6" x14ac:dyDescent="0.25">
      <c r="A505" s="59">
        <v>267011</v>
      </c>
      <c r="B505" s="181">
        <v>45753</v>
      </c>
      <c r="C505" s="59" t="s">
        <v>333</v>
      </c>
      <c r="D505" s="59" t="s">
        <v>359</v>
      </c>
      <c r="E505" s="59" t="s">
        <v>75</v>
      </c>
      <c r="F505" s="59" t="s">
        <v>373</v>
      </c>
    </row>
    <row r="506" spans="1:6" x14ac:dyDescent="0.25">
      <c r="A506" s="59">
        <v>267012</v>
      </c>
      <c r="B506" s="181">
        <v>45753</v>
      </c>
      <c r="C506" s="59" t="s">
        <v>334</v>
      </c>
      <c r="D506" s="59" t="s">
        <v>359</v>
      </c>
      <c r="E506" s="59" t="s">
        <v>75</v>
      </c>
      <c r="F506" s="59" t="s">
        <v>374</v>
      </c>
    </row>
    <row r="507" spans="1:6" x14ac:dyDescent="0.25">
      <c r="A507" s="59">
        <v>267013</v>
      </c>
      <c r="B507" s="181">
        <v>45814</v>
      </c>
      <c r="C507" s="59" t="s">
        <v>68</v>
      </c>
      <c r="D507" s="59" t="s">
        <v>316</v>
      </c>
      <c r="E507" s="59" t="s">
        <v>75</v>
      </c>
      <c r="F507" s="59" t="s">
        <v>375</v>
      </c>
    </row>
    <row r="508" spans="1:6" x14ac:dyDescent="0.25">
      <c r="A508" s="59">
        <v>267014</v>
      </c>
      <c r="B508" s="181">
        <v>45814</v>
      </c>
      <c r="C508" s="59" t="s">
        <v>335</v>
      </c>
      <c r="D508" s="59" t="s">
        <v>358</v>
      </c>
      <c r="E508" s="59" t="s">
        <v>75</v>
      </c>
      <c r="F508" s="59" t="s">
        <v>376</v>
      </c>
    </row>
    <row r="509" spans="1:6" x14ac:dyDescent="0.25">
      <c r="A509" s="59">
        <v>267015</v>
      </c>
      <c r="B509" s="181">
        <v>45814</v>
      </c>
      <c r="C509" s="59" t="s">
        <v>336</v>
      </c>
      <c r="D509" s="59" t="s">
        <v>358</v>
      </c>
      <c r="E509" s="59" t="s">
        <v>75</v>
      </c>
      <c r="F509" s="59" t="s">
        <v>377</v>
      </c>
    </row>
    <row r="510" spans="1:6" x14ac:dyDescent="0.25">
      <c r="A510" s="59">
        <v>267016</v>
      </c>
      <c r="B510" s="181">
        <v>45936</v>
      </c>
      <c r="C510" s="59" t="s">
        <v>337</v>
      </c>
      <c r="D510" s="59" t="s">
        <v>360</v>
      </c>
      <c r="E510" s="59" t="s">
        <v>75</v>
      </c>
      <c r="F510" s="59" t="s">
        <v>378</v>
      </c>
    </row>
    <row r="511" spans="1:6" x14ac:dyDescent="0.25">
      <c r="A511" s="59">
        <v>267017</v>
      </c>
      <c r="B511" s="181">
        <v>45936</v>
      </c>
      <c r="C511" s="59" t="s">
        <v>338</v>
      </c>
      <c r="D511" s="59" t="s">
        <v>360</v>
      </c>
      <c r="E511" s="59" t="s">
        <v>75</v>
      </c>
      <c r="F511" s="59" t="s">
        <v>378</v>
      </c>
    </row>
    <row r="512" spans="1:6" x14ac:dyDescent="0.25">
      <c r="A512" s="59">
        <v>267018</v>
      </c>
      <c r="B512" s="181">
        <v>45936</v>
      </c>
      <c r="C512" s="59" t="s">
        <v>339</v>
      </c>
      <c r="D512" s="59" t="s">
        <v>360</v>
      </c>
      <c r="E512" s="59" t="s">
        <v>75</v>
      </c>
      <c r="F512" s="59" t="s">
        <v>379</v>
      </c>
    </row>
    <row r="513" spans="1:6" x14ac:dyDescent="0.25">
      <c r="A513" s="59">
        <v>267019</v>
      </c>
      <c r="B513" s="181">
        <v>45936</v>
      </c>
      <c r="C513" s="59" t="s">
        <v>340</v>
      </c>
      <c r="D513" s="59" t="s">
        <v>358</v>
      </c>
      <c r="E513" s="59" t="s">
        <v>75</v>
      </c>
      <c r="F513" s="59" t="s">
        <v>380</v>
      </c>
    </row>
    <row r="514" spans="1:6" x14ac:dyDescent="0.25">
      <c r="A514" s="59">
        <v>267020</v>
      </c>
      <c r="B514" s="181">
        <v>45936</v>
      </c>
      <c r="C514" s="59" t="s">
        <v>341</v>
      </c>
      <c r="D514" s="59" t="s">
        <v>316</v>
      </c>
      <c r="E514" s="59" t="s">
        <v>75</v>
      </c>
      <c r="F514" s="59" t="s">
        <v>381</v>
      </c>
    </row>
    <row r="515" spans="1:6" x14ac:dyDescent="0.25">
      <c r="A515" s="59">
        <v>267021</v>
      </c>
      <c r="B515" s="59" t="s">
        <v>317</v>
      </c>
      <c r="C515" s="59" t="s">
        <v>342</v>
      </c>
      <c r="D515" s="59" t="s">
        <v>358</v>
      </c>
      <c r="E515" s="59" t="s">
        <v>75</v>
      </c>
      <c r="F515" s="59" t="s">
        <v>382</v>
      </c>
    </row>
    <row r="516" spans="1:6" x14ac:dyDescent="0.25">
      <c r="A516" s="59">
        <v>267022</v>
      </c>
      <c r="B516" s="59" t="s">
        <v>317</v>
      </c>
      <c r="C516" s="59" t="s">
        <v>343</v>
      </c>
      <c r="D516" s="59" t="s">
        <v>358</v>
      </c>
      <c r="E516" s="59" t="s">
        <v>75</v>
      </c>
      <c r="F516" s="59" t="s">
        <v>383</v>
      </c>
    </row>
    <row r="517" spans="1:6" x14ac:dyDescent="0.25">
      <c r="A517" s="59">
        <v>267023</v>
      </c>
      <c r="B517" s="59" t="s">
        <v>317</v>
      </c>
      <c r="C517" s="59" t="s">
        <v>344</v>
      </c>
      <c r="D517" s="59" t="s">
        <v>316</v>
      </c>
      <c r="E517" s="59" t="s">
        <v>75</v>
      </c>
      <c r="F517" s="59" t="s">
        <v>384</v>
      </c>
    </row>
    <row r="518" spans="1:6" x14ac:dyDescent="0.25">
      <c r="A518" s="59">
        <v>267024</v>
      </c>
      <c r="B518" s="59" t="s">
        <v>317</v>
      </c>
      <c r="C518" s="59" t="s">
        <v>345</v>
      </c>
      <c r="D518" s="59" t="s">
        <v>316</v>
      </c>
      <c r="E518" s="59" t="s">
        <v>75</v>
      </c>
      <c r="F518" s="59" t="s">
        <v>385</v>
      </c>
    </row>
    <row r="519" spans="1:6" x14ac:dyDescent="0.25">
      <c r="A519" s="59">
        <v>267025</v>
      </c>
      <c r="B519" s="59" t="s">
        <v>317</v>
      </c>
      <c r="C519" s="59" t="s">
        <v>339</v>
      </c>
      <c r="D519" s="59" t="s">
        <v>360</v>
      </c>
      <c r="E519" s="59" t="s">
        <v>75</v>
      </c>
      <c r="F519" s="59" t="s">
        <v>386</v>
      </c>
    </row>
    <row r="520" spans="1:6" x14ac:dyDescent="0.25">
      <c r="A520" s="59">
        <v>267026</v>
      </c>
      <c r="B520" s="59" t="s">
        <v>317</v>
      </c>
      <c r="C520" s="59" t="s">
        <v>346</v>
      </c>
      <c r="D520" s="59" t="s">
        <v>360</v>
      </c>
      <c r="E520" s="59" t="s">
        <v>75</v>
      </c>
      <c r="F520" s="59" t="s">
        <v>387</v>
      </c>
    </row>
    <row r="521" spans="1:6" x14ac:dyDescent="0.25">
      <c r="A521" s="59">
        <v>267027</v>
      </c>
      <c r="B521" s="59" t="s">
        <v>318</v>
      </c>
      <c r="C521" s="59" t="s">
        <v>347</v>
      </c>
      <c r="D521" s="59" t="s">
        <v>316</v>
      </c>
      <c r="E521" s="59" t="s">
        <v>75</v>
      </c>
      <c r="F521" s="59" t="s">
        <v>388</v>
      </c>
    </row>
    <row r="522" spans="1:6" x14ac:dyDescent="0.25">
      <c r="A522" s="59">
        <v>267028</v>
      </c>
      <c r="B522" s="59" t="s">
        <v>318</v>
      </c>
      <c r="C522" s="59" t="s">
        <v>348</v>
      </c>
      <c r="D522" s="59" t="s">
        <v>316</v>
      </c>
      <c r="E522" s="59" t="s">
        <v>75</v>
      </c>
      <c r="F522" s="59" t="s">
        <v>389</v>
      </c>
    </row>
    <row r="523" spans="1:6" x14ac:dyDescent="0.25">
      <c r="A523" s="59">
        <v>267029</v>
      </c>
      <c r="B523" s="59" t="s">
        <v>318</v>
      </c>
      <c r="C523" s="59" t="s">
        <v>349</v>
      </c>
      <c r="D523" s="59" t="s">
        <v>316</v>
      </c>
      <c r="E523" s="59" t="s">
        <v>75</v>
      </c>
      <c r="F523" s="59" t="s">
        <v>390</v>
      </c>
    </row>
    <row r="524" spans="1:6" x14ac:dyDescent="0.25">
      <c r="A524" s="59">
        <v>267030</v>
      </c>
      <c r="B524" s="59" t="s">
        <v>318</v>
      </c>
      <c r="C524" s="59" t="s">
        <v>350</v>
      </c>
      <c r="D524" s="59" t="s">
        <v>316</v>
      </c>
      <c r="E524" s="59" t="s">
        <v>75</v>
      </c>
      <c r="F524" s="59" t="s">
        <v>391</v>
      </c>
    </row>
    <row r="525" spans="1:6" x14ac:dyDescent="0.25">
      <c r="A525" s="59">
        <v>267031</v>
      </c>
      <c r="B525" s="59" t="s">
        <v>318</v>
      </c>
      <c r="C525" s="59" t="s">
        <v>351</v>
      </c>
      <c r="D525" s="59" t="s">
        <v>316</v>
      </c>
      <c r="E525" s="59" t="s">
        <v>75</v>
      </c>
      <c r="F525" s="59" t="s">
        <v>392</v>
      </c>
    </row>
    <row r="526" spans="1:6" x14ac:dyDescent="0.25">
      <c r="A526" s="59">
        <v>267032</v>
      </c>
      <c r="B526" s="59" t="s">
        <v>319</v>
      </c>
      <c r="C526" s="59" t="s">
        <v>352</v>
      </c>
      <c r="D526" s="59" t="s">
        <v>316</v>
      </c>
      <c r="E526" s="59" t="s">
        <v>75</v>
      </c>
      <c r="F526" s="59" t="s">
        <v>393</v>
      </c>
    </row>
    <row r="527" spans="1:6" x14ac:dyDescent="0.25">
      <c r="A527" s="59">
        <v>267033</v>
      </c>
      <c r="B527" s="59" t="s">
        <v>320</v>
      </c>
      <c r="C527" s="59" t="s">
        <v>353</v>
      </c>
      <c r="D527" s="59" t="s">
        <v>67</v>
      </c>
      <c r="E527" s="59" t="s">
        <v>75</v>
      </c>
      <c r="F527" s="59" t="s">
        <v>394</v>
      </c>
    </row>
    <row r="528" spans="1:6" x14ac:dyDescent="0.25">
      <c r="A528" s="59">
        <v>267034</v>
      </c>
      <c r="B528" s="59" t="s">
        <v>320</v>
      </c>
      <c r="C528" s="59" t="s">
        <v>354</v>
      </c>
      <c r="D528" s="59" t="s">
        <v>358</v>
      </c>
      <c r="E528" s="59" t="s">
        <v>75</v>
      </c>
      <c r="F528" s="59" t="s">
        <v>395</v>
      </c>
    </row>
    <row r="529" spans="1:9" x14ac:dyDescent="0.25">
      <c r="A529" s="59">
        <v>267035</v>
      </c>
      <c r="B529" s="59" t="s">
        <v>320</v>
      </c>
      <c r="C529" s="59" t="s">
        <v>355</v>
      </c>
      <c r="D529" s="59" t="s">
        <v>67</v>
      </c>
      <c r="E529" s="59" t="s">
        <v>75</v>
      </c>
      <c r="F529" s="59" t="s">
        <v>396</v>
      </c>
    </row>
    <row r="530" spans="1:9" x14ac:dyDescent="0.25">
      <c r="A530" s="59">
        <v>267036</v>
      </c>
      <c r="B530" s="59" t="s">
        <v>320</v>
      </c>
      <c r="C530" s="59" t="s">
        <v>356</v>
      </c>
      <c r="D530" s="59" t="s">
        <v>361</v>
      </c>
      <c r="E530" s="59" t="s">
        <v>75</v>
      </c>
      <c r="F530" s="59" t="s">
        <v>397</v>
      </c>
    </row>
    <row r="531" spans="1:9" x14ac:dyDescent="0.25">
      <c r="A531" s="59">
        <v>267037</v>
      </c>
      <c r="B531" s="59" t="s">
        <v>321</v>
      </c>
      <c r="C531" s="59" t="s">
        <v>357</v>
      </c>
      <c r="D531" s="59" t="s">
        <v>362</v>
      </c>
      <c r="E531" s="59" t="s">
        <v>75</v>
      </c>
      <c r="F531" s="59" t="s">
        <v>398</v>
      </c>
    </row>
    <row r="532" spans="1:9" x14ac:dyDescent="0.25">
      <c r="A532" s="237" t="s">
        <v>399</v>
      </c>
      <c r="B532" s="237"/>
      <c r="C532" s="237"/>
      <c r="D532" s="237"/>
      <c r="E532" s="238" t="s">
        <v>400</v>
      </c>
      <c r="F532" s="238"/>
    </row>
    <row r="540" spans="1:9" x14ac:dyDescent="0.25">
      <c r="I540" s="58"/>
    </row>
    <row r="572" spans="10:10" x14ac:dyDescent="0.25">
      <c r="J572" s="58"/>
    </row>
  </sheetData>
  <mergeCells count="48">
    <mergeCell ref="B134:E134"/>
    <mergeCell ref="B135:E135"/>
    <mergeCell ref="B136:E136"/>
    <mergeCell ref="B142:D142"/>
    <mergeCell ref="B145:D145"/>
    <mergeCell ref="B45:F45"/>
    <mergeCell ref="B133:E133"/>
    <mergeCell ref="B49:C49"/>
    <mergeCell ref="C52:D52"/>
    <mergeCell ref="B111:D111"/>
    <mergeCell ref="B113:E113"/>
    <mergeCell ref="D115:D116"/>
    <mergeCell ref="B120:E120"/>
    <mergeCell ref="B121:E121"/>
    <mergeCell ref="B122:E122"/>
    <mergeCell ref="B123:E123"/>
    <mergeCell ref="B69:E69"/>
    <mergeCell ref="D126:D130"/>
    <mergeCell ref="D47:D48"/>
    <mergeCell ref="E47:E48"/>
    <mergeCell ref="B4:H4"/>
    <mergeCell ref="B5:H5"/>
    <mergeCell ref="B10:F10"/>
    <mergeCell ref="B35:C35"/>
    <mergeCell ref="B41:C41"/>
    <mergeCell ref="B22:F22"/>
    <mergeCell ref="B38:F38"/>
    <mergeCell ref="B6:H6"/>
    <mergeCell ref="B7:H7"/>
    <mergeCell ref="B12:F12"/>
    <mergeCell ref="B29:C29"/>
    <mergeCell ref="B32:F32"/>
    <mergeCell ref="B19:C19"/>
    <mergeCell ref="A44:F44"/>
    <mergeCell ref="A532:D532"/>
    <mergeCell ref="E532:F532"/>
    <mergeCell ref="B161:E161"/>
    <mergeCell ref="B362:E362"/>
    <mergeCell ref="D364:D389"/>
    <mergeCell ref="B393:E393"/>
    <mergeCell ref="D395:D461"/>
    <mergeCell ref="B474:E474"/>
    <mergeCell ref="B479:D479"/>
    <mergeCell ref="E479:F479"/>
    <mergeCell ref="B465:E465"/>
    <mergeCell ref="B468:D468"/>
    <mergeCell ref="B471:E471"/>
    <mergeCell ref="B462:D462"/>
  </mergeCells>
  <pageMargins left="0.7" right="0.7" top="0.75" bottom="0.75" header="0.3" footer="0.3"/>
  <pageSetup scale="24" orientation="portrait" verticalDpi="0" r:id="rId1"/>
  <rowBreaks count="3" manualBreakCount="3">
    <brk id="147" max="7" man="1"/>
    <brk id="296" max="7" man="1"/>
    <brk id="480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D7280-86A1-437F-BFFA-D3889CA0881B}">
  <dimension ref="C1:T85"/>
  <sheetViews>
    <sheetView showGridLines="0" tabSelected="1" view="pageBreakPreview" topLeftCell="C66" zoomScale="70" zoomScaleNormal="85" zoomScaleSheetLayoutView="70" workbookViewId="0">
      <pane xSplit="1" topLeftCell="D1" activePane="topRight" state="frozen"/>
      <selection activeCell="C1" sqref="C1"/>
      <selection pane="topRight" activeCell="E79" sqref="E79"/>
    </sheetView>
  </sheetViews>
  <sheetFormatPr baseColWidth="10" defaultColWidth="11.42578125" defaultRowHeight="21" x14ac:dyDescent="0.35"/>
  <cols>
    <col min="1" max="2" width="0" hidden="1" customWidth="1"/>
    <col min="3" max="3" width="64.140625" style="185" customWidth="1"/>
    <col min="4" max="4" width="26.42578125" style="184" customWidth="1"/>
    <col min="5" max="5" width="22.5703125" style="27" customWidth="1"/>
    <col min="6" max="6" width="21.42578125" style="27" customWidth="1"/>
    <col min="7" max="7" width="16.42578125" style="27" bestFit="1" customWidth="1"/>
    <col min="8" max="8" width="14.7109375" style="27" customWidth="1"/>
    <col min="9" max="9" width="15.140625" style="27" customWidth="1"/>
    <col min="10" max="10" width="15.7109375" style="183" customWidth="1"/>
    <col min="11" max="11" width="15" style="27" customWidth="1"/>
    <col min="12" max="12" width="15.5703125" style="27" customWidth="1"/>
    <col min="13" max="13" width="14.42578125" style="27" customWidth="1"/>
    <col min="14" max="14" width="14.5703125" style="27" customWidth="1"/>
    <col min="15" max="15" width="13.28515625" style="27" customWidth="1"/>
    <col min="16" max="17" width="14.42578125" style="182" bestFit="1" customWidth="1"/>
    <col min="18" max="18" width="18.85546875" style="182" bestFit="1" customWidth="1"/>
    <col min="19" max="19" width="1.7109375" style="182" customWidth="1"/>
    <col min="20" max="20" width="12.5703125" bestFit="1" customWidth="1"/>
  </cols>
  <sheetData>
    <row r="1" spans="3:20" ht="28.5" customHeight="1" x14ac:dyDescent="0.25">
      <c r="C1" s="285" t="s">
        <v>497</v>
      </c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25"/>
    </row>
    <row r="2" spans="3:20" ht="21.75" customHeight="1" x14ac:dyDescent="0.25">
      <c r="C2" s="287" t="s">
        <v>496</v>
      </c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23"/>
    </row>
    <row r="3" spans="3:20" ht="15" customHeight="1" x14ac:dyDescent="0.25">
      <c r="C3" s="289">
        <v>2025</v>
      </c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24"/>
    </row>
    <row r="4" spans="3:20" ht="27" customHeight="1" x14ac:dyDescent="0.25">
      <c r="C4" s="287" t="s">
        <v>495</v>
      </c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23"/>
    </row>
    <row r="5" spans="3:20" ht="21.75" customHeight="1" x14ac:dyDescent="0.25">
      <c r="C5" s="288" t="s">
        <v>494</v>
      </c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23"/>
    </row>
    <row r="6" spans="3:20" ht="9.75" customHeight="1" x14ac:dyDescent="0.35"/>
    <row r="7" spans="3:20" s="186" customFormat="1" ht="25.5" customHeight="1" x14ac:dyDescent="0.25">
      <c r="C7" s="291" t="s">
        <v>493</v>
      </c>
      <c r="D7" s="292" t="s">
        <v>492</v>
      </c>
      <c r="E7" s="294" t="s">
        <v>491</v>
      </c>
      <c r="F7" s="296" t="s">
        <v>490</v>
      </c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8"/>
      <c r="S7" s="222"/>
    </row>
    <row r="8" spans="3:20" s="186" customFormat="1" x14ac:dyDescent="0.35">
      <c r="C8" s="291"/>
      <c r="D8" s="293"/>
      <c r="E8" s="295"/>
      <c r="F8" s="220" t="s">
        <v>489</v>
      </c>
      <c r="G8" s="220" t="s">
        <v>488</v>
      </c>
      <c r="H8" s="220" t="s">
        <v>487</v>
      </c>
      <c r="I8" s="220" t="s">
        <v>486</v>
      </c>
      <c r="J8" s="221" t="s">
        <v>485</v>
      </c>
      <c r="K8" s="220" t="s">
        <v>484</v>
      </c>
      <c r="L8" s="219" t="s">
        <v>483</v>
      </c>
      <c r="M8" s="220" t="s">
        <v>482</v>
      </c>
      <c r="N8" s="220" t="s">
        <v>481</v>
      </c>
      <c r="O8" s="220" t="s">
        <v>480</v>
      </c>
      <c r="P8" s="220" t="s">
        <v>479</v>
      </c>
      <c r="Q8" s="219" t="s">
        <v>478</v>
      </c>
      <c r="R8" s="218" t="s">
        <v>477</v>
      </c>
      <c r="S8" s="217"/>
    </row>
    <row r="9" spans="3:20" s="27" customFormat="1" x14ac:dyDescent="0.35">
      <c r="C9" s="207" t="s">
        <v>476</v>
      </c>
      <c r="D9" s="216"/>
      <c r="E9" s="215"/>
      <c r="F9" s="215"/>
      <c r="G9" s="215"/>
      <c r="H9" s="215"/>
      <c r="I9" s="215"/>
      <c r="J9" s="209"/>
      <c r="K9" s="215"/>
      <c r="L9" s="215"/>
      <c r="M9" s="215"/>
      <c r="N9" s="215"/>
      <c r="O9" s="215"/>
      <c r="P9" s="215"/>
      <c r="Q9" s="215"/>
      <c r="R9" s="214"/>
      <c r="S9" s="214"/>
    </row>
    <row r="10" spans="3:20" ht="15.75" x14ac:dyDescent="0.25">
      <c r="C10" s="201" t="s">
        <v>475</v>
      </c>
      <c r="D10" s="210">
        <f>D11+D12+D13+D14+D15</f>
        <v>1085623963</v>
      </c>
      <c r="E10" s="210">
        <f>E11+E12+E13+E14+E15</f>
        <v>1089458963</v>
      </c>
      <c r="F10" s="204">
        <f t="shared" ref="F10:Q10" si="0">SUM(F11:F15)</f>
        <v>87973391.060000002</v>
      </c>
      <c r="G10" s="213">
        <f t="shared" si="0"/>
        <v>82889668.75999999</v>
      </c>
      <c r="H10" s="204">
        <f t="shared" si="0"/>
        <v>83409224.299999982</v>
      </c>
      <c r="I10" s="204">
        <f t="shared" si="0"/>
        <v>135464762.95000002</v>
      </c>
      <c r="J10" s="204">
        <f t="shared" si="0"/>
        <v>88346556.769999996</v>
      </c>
      <c r="K10" s="204">
        <f t="shared" si="0"/>
        <v>93998118.939999998</v>
      </c>
      <c r="L10" s="204">
        <f t="shared" si="0"/>
        <v>0</v>
      </c>
      <c r="M10" s="204">
        <f t="shared" si="0"/>
        <v>0</v>
      </c>
      <c r="N10" s="204">
        <f t="shared" si="0"/>
        <v>0</v>
      </c>
      <c r="O10" s="209">
        <f t="shared" si="0"/>
        <v>0</v>
      </c>
      <c r="P10" s="209">
        <f t="shared" si="0"/>
        <v>0</v>
      </c>
      <c r="Q10" s="209">
        <f t="shared" si="0"/>
        <v>0</v>
      </c>
      <c r="R10" s="204">
        <f t="shared" ref="R10:R39" si="1">SUM(F10:Q10)</f>
        <v>572081722.77999997</v>
      </c>
      <c r="S10" s="204"/>
      <c r="T10" s="193"/>
    </row>
    <row r="11" spans="3:20" ht="22.5" customHeight="1" x14ac:dyDescent="0.25">
      <c r="C11" s="199" t="s">
        <v>474</v>
      </c>
      <c r="D11" s="206">
        <v>786905910</v>
      </c>
      <c r="E11" s="206">
        <v>797605910</v>
      </c>
      <c r="F11" s="206">
        <v>71214348.599999994</v>
      </c>
      <c r="G11" s="202">
        <v>65670879.719999999</v>
      </c>
      <c r="H11" s="202">
        <v>65542482.259999998</v>
      </c>
      <c r="I11" s="208">
        <v>67965762.290000007</v>
      </c>
      <c r="J11" s="202">
        <v>73595815.420000002</v>
      </c>
      <c r="K11" s="202">
        <v>73101508.620000005</v>
      </c>
      <c r="L11" s="202"/>
      <c r="M11" s="202"/>
      <c r="N11" s="202"/>
      <c r="O11" s="202"/>
      <c r="P11" s="202"/>
      <c r="Q11" s="202"/>
      <c r="R11" s="202">
        <f t="shared" si="1"/>
        <v>417090796.91000003</v>
      </c>
      <c r="S11" s="202"/>
      <c r="T11" s="193"/>
    </row>
    <row r="12" spans="3:20" ht="22.5" customHeight="1" x14ac:dyDescent="0.25">
      <c r="C12" s="199" t="s">
        <v>473</v>
      </c>
      <c r="D12" s="206">
        <v>91045705</v>
      </c>
      <c r="E12" s="206">
        <v>87045705</v>
      </c>
      <c r="F12" s="206">
        <v>3000000</v>
      </c>
      <c r="G12" s="202">
        <v>3120000</v>
      </c>
      <c r="H12" s="202">
        <v>3060000</v>
      </c>
      <c r="I12" s="208">
        <v>53010171.439999998</v>
      </c>
      <c r="J12" s="202">
        <v>60000</v>
      </c>
      <c r="K12" s="202">
        <v>6060000</v>
      </c>
      <c r="L12" s="202"/>
      <c r="M12" s="202"/>
      <c r="N12" s="202"/>
      <c r="O12" s="202"/>
      <c r="P12" s="202"/>
      <c r="Q12" s="202"/>
      <c r="R12" s="202">
        <f t="shared" si="1"/>
        <v>68310171.439999998</v>
      </c>
      <c r="S12" s="202"/>
      <c r="T12" s="193"/>
    </row>
    <row r="13" spans="3:20" ht="22.5" customHeight="1" x14ac:dyDescent="0.25">
      <c r="C13" s="199" t="s">
        <v>472</v>
      </c>
      <c r="D13" s="206">
        <v>33600</v>
      </c>
      <c r="E13" s="206">
        <v>1033600</v>
      </c>
      <c r="F13" s="206">
        <v>125000</v>
      </c>
      <c r="G13" s="202">
        <v>125000</v>
      </c>
      <c r="H13" s="202">
        <v>140000</v>
      </c>
      <c r="I13" s="208">
        <v>110000</v>
      </c>
      <c r="J13" s="202">
        <v>125000</v>
      </c>
      <c r="K13" s="202">
        <v>0</v>
      </c>
      <c r="L13" s="202"/>
      <c r="M13" s="202"/>
      <c r="N13" s="202"/>
      <c r="O13" s="202"/>
      <c r="P13" s="202"/>
      <c r="Q13" s="202"/>
      <c r="R13" s="202">
        <f t="shared" si="1"/>
        <v>625000</v>
      </c>
      <c r="S13" s="202"/>
      <c r="T13" s="193"/>
    </row>
    <row r="14" spans="3:20" ht="22.5" customHeight="1" x14ac:dyDescent="0.25">
      <c r="C14" s="199" t="s">
        <v>471</v>
      </c>
      <c r="D14" s="206">
        <v>68671706</v>
      </c>
      <c r="E14" s="206">
        <v>68671706</v>
      </c>
      <c r="F14" s="206">
        <v>0</v>
      </c>
      <c r="G14" s="202">
        <v>10000</v>
      </c>
      <c r="H14" s="202">
        <v>0</v>
      </c>
      <c r="I14" s="208">
        <v>0</v>
      </c>
      <c r="J14" s="202">
        <v>0</v>
      </c>
      <c r="K14" s="202">
        <v>60000</v>
      </c>
      <c r="L14" s="202"/>
      <c r="M14" s="202"/>
      <c r="N14" s="202"/>
      <c r="O14" s="202"/>
      <c r="P14" s="202"/>
      <c r="Q14" s="202"/>
      <c r="R14" s="202">
        <f t="shared" si="1"/>
        <v>70000</v>
      </c>
      <c r="S14" s="202"/>
      <c r="T14" s="193"/>
    </row>
    <row r="15" spans="3:20" ht="22.5" customHeight="1" x14ac:dyDescent="0.25">
      <c r="C15" s="199" t="s">
        <v>470</v>
      </c>
      <c r="D15" s="206">
        <v>138967042</v>
      </c>
      <c r="E15" s="206">
        <v>135102042</v>
      </c>
      <c r="F15" s="206">
        <v>13634042.460000001</v>
      </c>
      <c r="G15" s="202">
        <v>13963789.039999999</v>
      </c>
      <c r="H15" s="202">
        <v>14666742.039999999</v>
      </c>
      <c r="I15" s="208">
        <v>14378829.220000001</v>
      </c>
      <c r="J15" s="202">
        <v>14565741.35</v>
      </c>
      <c r="K15" s="202">
        <v>14776610.32</v>
      </c>
      <c r="L15" s="202"/>
      <c r="M15" s="202"/>
      <c r="N15" s="202"/>
      <c r="O15" s="202"/>
      <c r="P15" s="202"/>
      <c r="Q15" s="202"/>
      <c r="R15" s="202">
        <f t="shared" si="1"/>
        <v>85985754.430000007</v>
      </c>
      <c r="S15" s="202"/>
      <c r="T15" s="193"/>
    </row>
    <row r="16" spans="3:20" ht="19.5" customHeight="1" x14ac:dyDescent="0.25">
      <c r="C16" s="201" t="s">
        <v>469</v>
      </c>
      <c r="D16" s="210">
        <f>D17+D18+D19+D20+D21+D22+D23+D24+D25</f>
        <v>338882615</v>
      </c>
      <c r="E16" s="210">
        <f>E17+E18+E19+E20+E21+E22+E23+E24+E25</f>
        <v>363970035</v>
      </c>
      <c r="F16" s="210">
        <f>F17+F18+F19+F20+F21+F22+F23+F24+F25</f>
        <v>27223906.259999998</v>
      </c>
      <c r="G16" s="210">
        <f>G17+G18+G19+G20+G21+G22+G23+G24+G25</f>
        <v>18852683.43</v>
      </c>
      <c r="H16" s="204">
        <f t="shared" ref="H16:Q16" si="2">SUM(H17:H25)</f>
        <v>23331768.579999998</v>
      </c>
      <c r="I16" s="204">
        <f t="shared" si="2"/>
        <v>15514904.66</v>
      </c>
      <c r="J16" s="204">
        <f t="shared" si="2"/>
        <v>29311978.029999997</v>
      </c>
      <c r="K16" s="204">
        <f t="shared" si="2"/>
        <v>14439510.439999999</v>
      </c>
      <c r="L16" s="204">
        <f t="shared" si="2"/>
        <v>0</v>
      </c>
      <c r="M16" s="204">
        <f t="shared" si="2"/>
        <v>0</v>
      </c>
      <c r="N16" s="204">
        <f t="shared" si="2"/>
        <v>0</v>
      </c>
      <c r="O16" s="204">
        <f t="shared" si="2"/>
        <v>0</v>
      </c>
      <c r="P16" s="204">
        <f t="shared" si="2"/>
        <v>0</v>
      </c>
      <c r="Q16" s="209">
        <f t="shared" si="2"/>
        <v>0</v>
      </c>
      <c r="R16" s="204">
        <f t="shared" si="1"/>
        <v>128674751.39999999</v>
      </c>
      <c r="S16" s="204"/>
      <c r="T16" s="193"/>
    </row>
    <row r="17" spans="3:20" ht="19.5" customHeight="1" x14ac:dyDescent="0.25">
      <c r="C17" s="199" t="s">
        <v>468</v>
      </c>
      <c r="D17" s="206">
        <v>31685784</v>
      </c>
      <c r="E17" s="206">
        <v>32735784</v>
      </c>
      <c r="F17" s="206">
        <v>1183860.3500000001</v>
      </c>
      <c r="G17" s="202">
        <v>4351394.3899999997</v>
      </c>
      <c r="H17" s="202">
        <v>1658625.78</v>
      </c>
      <c r="I17" s="208">
        <v>3998742.68</v>
      </c>
      <c r="J17" s="202">
        <v>2854140.19</v>
      </c>
      <c r="K17" s="202">
        <v>2847589.1</v>
      </c>
      <c r="L17" s="202"/>
      <c r="M17" s="202"/>
      <c r="N17" s="202"/>
      <c r="O17" s="202"/>
      <c r="P17" s="202"/>
      <c r="Q17" s="202"/>
      <c r="R17" s="202">
        <f t="shared" si="1"/>
        <v>16894352.490000002</v>
      </c>
      <c r="S17" s="202"/>
      <c r="T17" s="193"/>
    </row>
    <row r="18" spans="3:20" ht="17.25" customHeight="1" x14ac:dyDescent="0.25">
      <c r="C18" s="199" t="s">
        <v>467</v>
      </c>
      <c r="D18" s="206">
        <v>38955773</v>
      </c>
      <c r="E18" s="206">
        <v>38955773</v>
      </c>
      <c r="F18" s="206">
        <v>3793310.01</v>
      </c>
      <c r="G18" s="202">
        <v>4424467.04</v>
      </c>
      <c r="H18" s="202">
        <v>11374506.42</v>
      </c>
      <c r="I18" s="208">
        <v>307236.44</v>
      </c>
      <c r="J18" s="202">
        <v>657710.19999999995</v>
      </c>
      <c r="K18" s="202">
        <v>9244.2099999999991</v>
      </c>
      <c r="L18" s="202"/>
      <c r="M18" s="202"/>
      <c r="N18" s="202"/>
      <c r="O18" s="202"/>
      <c r="P18" s="202"/>
      <c r="Q18" s="202"/>
      <c r="R18" s="202">
        <f t="shared" si="1"/>
        <v>20566474.32</v>
      </c>
      <c r="S18" s="202"/>
      <c r="T18" s="193"/>
    </row>
    <row r="19" spans="3:20" ht="24" customHeight="1" x14ac:dyDescent="0.25">
      <c r="C19" s="199" t="s">
        <v>466</v>
      </c>
      <c r="D19" s="206">
        <v>19374636</v>
      </c>
      <c r="E19" s="206">
        <v>19374636</v>
      </c>
      <c r="F19" s="206">
        <v>989933.8</v>
      </c>
      <c r="G19" s="202">
        <v>878037.65</v>
      </c>
      <c r="H19" s="202">
        <v>610968.6</v>
      </c>
      <c r="I19" s="208">
        <v>1690276.75</v>
      </c>
      <c r="J19" s="202">
        <v>487002.6</v>
      </c>
      <c r="K19" s="202">
        <v>945220.95</v>
      </c>
      <c r="L19" s="202"/>
      <c r="M19" s="202"/>
      <c r="N19" s="202"/>
      <c r="O19" s="202"/>
      <c r="P19" s="202"/>
      <c r="Q19" s="202"/>
      <c r="R19" s="202">
        <f t="shared" si="1"/>
        <v>5601440.3500000006</v>
      </c>
      <c r="S19" s="202"/>
      <c r="T19" s="193"/>
    </row>
    <row r="20" spans="3:20" ht="25.5" customHeight="1" x14ac:dyDescent="0.25">
      <c r="C20" s="199" t="s">
        <v>465</v>
      </c>
      <c r="D20" s="206">
        <v>3856648</v>
      </c>
      <c r="E20" s="206">
        <v>3849648</v>
      </c>
      <c r="F20" s="206">
        <v>85385</v>
      </c>
      <c r="G20" s="202">
        <v>63175</v>
      </c>
      <c r="H20" s="202">
        <v>85550</v>
      </c>
      <c r="I20" s="208">
        <v>100130</v>
      </c>
      <c r="J20" s="202">
        <v>178915</v>
      </c>
      <c r="K20" s="202">
        <v>61655</v>
      </c>
      <c r="L20" s="202"/>
      <c r="M20" s="202"/>
      <c r="N20" s="202"/>
      <c r="O20" s="202"/>
      <c r="P20" s="202"/>
      <c r="Q20" s="202"/>
      <c r="R20" s="202">
        <f t="shared" si="1"/>
        <v>574810</v>
      </c>
      <c r="S20" s="202"/>
      <c r="T20" s="193"/>
    </row>
    <row r="21" spans="3:20" ht="24" customHeight="1" x14ac:dyDescent="0.25">
      <c r="C21" s="199" t="s">
        <v>464</v>
      </c>
      <c r="D21" s="206">
        <v>37625811</v>
      </c>
      <c r="E21" s="206">
        <v>37625811</v>
      </c>
      <c r="F21" s="206">
        <v>3600</v>
      </c>
      <c r="G21" s="202">
        <v>464538.91</v>
      </c>
      <c r="H21" s="202">
        <v>527240</v>
      </c>
      <c r="I21" s="208">
        <v>318217.36</v>
      </c>
      <c r="J21" s="202">
        <v>0</v>
      </c>
      <c r="K21" s="202">
        <v>0</v>
      </c>
      <c r="L21" s="202"/>
      <c r="M21" s="202"/>
      <c r="N21" s="202"/>
      <c r="O21" s="202"/>
      <c r="P21" s="202"/>
      <c r="Q21" s="202"/>
      <c r="R21" s="202">
        <f t="shared" si="1"/>
        <v>1313596.27</v>
      </c>
      <c r="S21" s="202"/>
      <c r="T21" s="193"/>
    </row>
    <row r="22" spans="3:20" ht="19.5" customHeight="1" x14ac:dyDescent="0.25">
      <c r="C22" s="199" t="s">
        <v>463</v>
      </c>
      <c r="D22" s="206">
        <v>37564868</v>
      </c>
      <c r="E22" s="206">
        <v>37564868</v>
      </c>
      <c r="F22" s="206">
        <v>2338717.4</v>
      </c>
      <c r="G22" s="202">
        <v>2947036.2</v>
      </c>
      <c r="H22" s="202">
        <v>1861469.63</v>
      </c>
      <c r="I22" s="208">
        <v>1852164.58</v>
      </c>
      <c r="J22" s="202">
        <v>5953338.3099999996</v>
      </c>
      <c r="K22" s="202">
        <v>3957294.21</v>
      </c>
      <c r="L22" s="202"/>
      <c r="M22" s="202"/>
      <c r="N22" s="202"/>
      <c r="O22" s="202"/>
      <c r="P22" s="202"/>
      <c r="Q22" s="202"/>
      <c r="R22" s="202">
        <f t="shared" si="1"/>
        <v>18910020.329999998</v>
      </c>
      <c r="S22" s="202"/>
      <c r="T22" s="193"/>
    </row>
    <row r="23" spans="3:20" ht="35.25" customHeight="1" x14ac:dyDescent="0.25">
      <c r="C23" s="199" t="s">
        <v>462</v>
      </c>
      <c r="D23" s="206">
        <v>23954244</v>
      </c>
      <c r="E23" s="206">
        <v>37783664</v>
      </c>
      <c r="F23" s="206">
        <v>423350</v>
      </c>
      <c r="G23" s="202">
        <v>269247.21000000002</v>
      </c>
      <c r="H23" s="202">
        <v>588553.25</v>
      </c>
      <c r="I23" s="208">
        <v>478884.22</v>
      </c>
      <c r="J23" s="202">
        <v>374908.79</v>
      </c>
      <c r="K23" s="202">
        <v>500297.29</v>
      </c>
      <c r="L23" s="202"/>
      <c r="M23" s="202"/>
      <c r="N23" s="202"/>
      <c r="O23" s="202"/>
      <c r="P23" s="202"/>
      <c r="Q23" s="202"/>
      <c r="R23" s="202">
        <f t="shared" si="1"/>
        <v>2635240.7599999998</v>
      </c>
      <c r="S23" s="202"/>
      <c r="T23" s="193"/>
    </row>
    <row r="24" spans="3:20" ht="30.75" customHeight="1" x14ac:dyDescent="0.25">
      <c r="C24" s="199" t="s">
        <v>461</v>
      </c>
      <c r="D24" s="206">
        <v>135553195</v>
      </c>
      <c r="E24" s="206">
        <v>145768195</v>
      </c>
      <c r="F24" s="183">
        <f>18376558.59-90200-36100</f>
        <v>18250258.59</v>
      </c>
      <c r="G24" s="202">
        <v>5443218.1299999999</v>
      </c>
      <c r="H24" s="202">
        <v>6502161.1100000003</v>
      </c>
      <c r="I24" s="208">
        <v>6752977.6299999999</v>
      </c>
      <c r="J24" s="202">
        <v>18784173.670000002</v>
      </c>
      <c r="K24" s="202">
        <v>6055846.1500000004</v>
      </c>
      <c r="L24" s="202"/>
      <c r="M24" s="202"/>
      <c r="N24" s="202"/>
      <c r="O24" s="202"/>
      <c r="P24" s="202"/>
      <c r="Q24" s="202"/>
      <c r="R24" s="202">
        <f t="shared" si="1"/>
        <v>61788635.280000001</v>
      </c>
      <c r="S24" s="202"/>
      <c r="T24" s="193"/>
    </row>
    <row r="25" spans="3:20" ht="15.75" x14ac:dyDescent="0.25">
      <c r="C25" s="199" t="s">
        <v>460</v>
      </c>
      <c r="D25" s="206">
        <v>10311656</v>
      </c>
      <c r="E25" s="206">
        <v>10311656</v>
      </c>
      <c r="F25" s="206">
        <v>155491.10999999999</v>
      </c>
      <c r="G25" s="202">
        <v>11568.9</v>
      </c>
      <c r="H25" s="202">
        <v>122693.79</v>
      </c>
      <c r="I25" s="208">
        <v>16275</v>
      </c>
      <c r="J25" s="202">
        <v>21789.27</v>
      </c>
      <c r="K25" s="202">
        <v>62363.53</v>
      </c>
      <c r="L25" s="202"/>
      <c r="M25" s="202"/>
      <c r="N25" s="202"/>
      <c r="O25" s="202"/>
      <c r="P25" s="202"/>
      <c r="Q25" s="202"/>
      <c r="R25" s="202">
        <f t="shared" si="1"/>
        <v>390181.6</v>
      </c>
      <c r="S25" s="202"/>
      <c r="T25" s="193"/>
    </row>
    <row r="26" spans="3:20" ht="15.75" x14ac:dyDescent="0.25">
      <c r="C26" s="201" t="s">
        <v>459</v>
      </c>
      <c r="D26" s="210">
        <f>D27+D28+D29+D30+D31+D32+D33+D34+D35</f>
        <v>49897015</v>
      </c>
      <c r="E26" s="210">
        <f>E27+E28+E29+E30+E31+E32+E33+E34+E35</f>
        <v>116024595</v>
      </c>
      <c r="F26" s="210">
        <f>F27+F28+F29+F30+F31+F32+F33+F34+F35</f>
        <v>2214884.96</v>
      </c>
      <c r="G26" s="210">
        <f>G27+G28+G29+G30+G31+G32+G33+G34+G35</f>
        <v>3335716.67</v>
      </c>
      <c r="H26" s="204">
        <f t="shared" ref="H26:Q26" si="3">SUM(H27:H35)</f>
        <v>1562887.9899999998</v>
      </c>
      <c r="I26" s="204">
        <f t="shared" si="3"/>
        <v>1251453.78</v>
      </c>
      <c r="J26" s="204">
        <f t="shared" si="3"/>
        <v>877507.79999999993</v>
      </c>
      <c r="K26" s="204">
        <f t="shared" si="3"/>
        <v>10986995.85</v>
      </c>
      <c r="L26" s="204">
        <f t="shared" si="3"/>
        <v>0</v>
      </c>
      <c r="M26" s="204">
        <f t="shared" si="3"/>
        <v>0</v>
      </c>
      <c r="N26" s="204">
        <f t="shared" si="3"/>
        <v>0</v>
      </c>
      <c r="O26" s="204">
        <f t="shared" si="3"/>
        <v>0</v>
      </c>
      <c r="P26" s="204">
        <f t="shared" si="3"/>
        <v>0</v>
      </c>
      <c r="Q26" s="209">
        <f t="shared" si="3"/>
        <v>0</v>
      </c>
      <c r="R26" s="204">
        <f t="shared" si="1"/>
        <v>20229447.049999997</v>
      </c>
      <c r="S26" s="204"/>
      <c r="T26" s="193"/>
    </row>
    <row r="27" spans="3:20" ht="15.75" x14ac:dyDescent="0.25">
      <c r="C27" s="199" t="s">
        <v>458</v>
      </c>
      <c r="D27" s="206">
        <v>1948399</v>
      </c>
      <c r="E27" s="206">
        <v>1948399</v>
      </c>
      <c r="F27" s="202">
        <v>173756.08</v>
      </c>
      <c r="G27" s="202">
        <v>137645.34</v>
      </c>
      <c r="H27" s="202">
        <v>499527.99</v>
      </c>
      <c r="I27" s="208">
        <v>101295.62</v>
      </c>
      <c r="J27" s="202">
        <v>105570.24000000001</v>
      </c>
      <c r="K27" s="202">
        <v>113751.08</v>
      </c>
      <c r="L27" s="202"/>
      <c r="M27" s="202"/>
      <c r="N27" s="202"/>
      <c r="O27" s="202"/>
      <c r="P27" s="202"/>
      <c r="Q27" s="202"/>
      <c r="R27" s="202">
        <f t="shared" si="1"/>
        <v>1131546.3499999999</v>
      </c>
      <c r="S27" s="202"/>
      <c r="T27" s="193"/>
    </row>
    <row r="28" spans="3:20" ht="15.75" x14ac:dyDescent="0.25">
      <c r="C28" s="199" t="s">
        <v>457</v>
      </c>
      <c r="D28" s="206">
        <v>4571948</v>
      </c>
      <c r="E28" s="206">
        <v>4451948</v>
      </c>
      <c r="F28" s="202">
        <v>1574655</v>
      </c>
      <c r="G28" s="202">
        <v>0</v>
      </c>
      <c r="H28" s="202">
        <v>461.38</v>
      </c>
      <c r="I28" s="208">
        <v>2832</v>
      </c>
      <c r="J28" s="202">
        <v>98</v>
      </c>
      <c r="K28" s="202">
        <v>0</v>
      </c>
      <c r="L28" s="202"/>
      <c r="M28" s="202"/>
      <c r="N28" s="202"/>
      <c r="O28" s="202"/>
      <c r="P28" s="202"/>
      <c r="Q28" s="202"/>
      <c r="R28" s="202">
        <f t="shared" si="1"/>
        <v>1578046.38</v>
      </c>
      <c r="S28" s="202"/>
      <c r="T28" s="193"/>
    </row>
    <row r="29" spans="3:20" ht="15.75" x14ac:dyDescent="0.25">
      <c r="C29" s="199" t="s">
        <v>456</v>
      </c>
      <c r="D29" s="206">
        <v>4438268</v>
      </c>
      <c r="E29" s="206">
        <v>4438268</v>
      </c>
      <c r="F29" s="202">
        <v>1875</v>
      </c>
      <c r="G29" s="202">
        <v>123551.13</v>
      </c>
      <c r="H29" s="202">
        <v>242548.32</v>
      </c>
      <c r="I29" s="208">
        <v>0</v>
      </c>
      <c r="J29" s="202">
        <v>2693.75</v>
      </c>
      <c r="K29" s="202">
        <v>4660.96</v>
      </c>
      <c r="L29" s="202"/>
      <c r="M29" s="202"/>
      <c r="N29" s="202"/>
      <c r="O29" s="202"/>
      <c r="P29"/>
      <c r="Q29" s="202"/>
      <c r="R29" s="202">
        <f t="shared" si="1"/>
        <v>375329.16000000003</v>
      </c>
      <c r="S29" s="202"/>
      <c r="T29" s="193"/>
    </row>
    <row r="30" spans="3:20" ht="15.75" x14ac:dyDescent="0.25">
      <c r="C30" s="199" t="s">
        <v>455</v>
      </c>
      <c r="D30" s="206">
        <v>1098878</v>
      </c>
      <c r="E30" s="206">
        <v>1098878</v>
      </c>
      <c r="F30" s="202">
        <v>6741.17</v>
      </c>
      <c r="G30" s="202">
        <v>0</v>
      </c>
      <c r="H30" s="202">
        <v>0</v>
      </c>
      <c r="I30" s="208">
        <v>0</v>
      </c>
      <c r="J30" s="202">
        <v>0</v>
      </c>
      <c r="K30" s="202">
        <v>960</v>
      </c>
      <c r="L30" s="202"/>
      <c r="M30" s="202"/>
      <c r="N30" s="202"/>
      <c r="O30" s="202"/>
      <c r="P30" s="202"/>
      <c r="Q30" s="202"/>
      <c r="R30" s="202">
        <f t="shared" si="1"/>
        <v>7701.17</v>
      </c>
      <c r="S30" s="202"/>
      <c r="T30" s="193"/>
    </row>
    <row r="31" spans="3:20" ht="15.75" x14ac:dyDescent="0.25">
      <c r="C31" s="199" t="s">
        <v>454</v>
      </c>
      <c r="D31" s="206">
        <v>418615</v>
      </c>
      <c r="E31" s="206">
        <v>418615</v>
      </c>
      <c r="F31" s="202">
        <v>2110.6999999999998</v>
      </c>
      <c r="G31" s="202">
        <v>44740.87</v>
      </c>
      <c r="H31" s="202">
        <v>10155.18</v>
      </c>
      <c r="I31" s="208">
        <v>2405.02</v>
      </c>
      <c r="J31" s="202">
        <v>4872.3999999999996</v>
      </c>
      <c r="K31" s="202">
        <v>4229.04</v>
      </c>
      <c r="L31" s="202"/>
      <c r="M31" s="202"/>
      <c r="N31" s="202"/>
      <c r="O31" s="202"/>
      <c r="P31" s="202"/>
      <c r="Q31" s="202"/>
      <c r="R31" s="202">
        <f t="shared" si="1"/>
        <v>68513.209999999992</v>
      </c>
      <c r="S31" s="202"/>
      <c r="T31" s="193"/>
    </row>
    <row r="32" spans="3:20" ht="15.75" x14ac:dyDescent="0.25">
      <c r="C32" s="199" t="s">
        <v>453</v>
      </c>
      <c r="D32" s="206">
        <v>2442037</v>
      </c>
      <c r="E32" s="206">
        <v>2442037</v>
      </c>
      <c r="F32" s="202">
        <v>53505</v>
      </c>
      <c r="G32" s="202">
        <v>510483.57</v>
      </c>
      <c r="H32" s="202">
        <v>13666.99</v>
      </c>
      <c r="I32" s="208">
        <v>30073.73</v>
      </c>
      <c r="J32" s="202">
        <v>63278.95</v>
      </c>
      <c r="K32" s="202">
        <v>44857.07</v>
      </c>
      <c r="L32" s="202"/>
      <c r="M32" s="202"/>
      <c r="N32" s="202"/>
      <c r="O32" s="202"/>
      <c r="P32"/>
      <c r="Q32" s="202"/>
      <c r="R32" s="202">
        <f t="shared" si="1"/>
        <v>715865.30999999994</v>
      </c>
      <c r="S32" s="202"/>
      <c r="T32" s="193"/>
    </row>
    <row r="33" spans="3:20" ht="31.5" x14ac:dyDescent="0.25">
      <c r="C33" s="199" t="s">
        <v>452</v>
      </c>
      <c r="D33" s="206">
        <v>17221978</v>
      </c>
      <c r="E33" s="206">
        <v>17221978</v>
      </c>
      <c r="F33" s="202">
        <v>377409</v>
      </c>
      <c r="G33" s="202">
        <v>1194269.01</v>
      </c>
      <c r="H33" s="202">
        <v>502568.27</v>
      </c>
      <c r="I33" s="208">
        <v>919144</v>
      </c>
      <c r="J33" s="202">
        <v>659281.75</v>
      </c>
      <c r="K33" s="202">
        <v>524945.63</v>
      </c>
      <c r="L33" s="202"/>
      <c r="M33" s="202"/>
      <c r="N33" s="202"/>
      <c r="O33" s="202"/>
      <c r="P33" s="202"/>
      <c r="Q33" s="202"/>
      <c r="R33" s="202">
        <f t="shared" si="1"/>
        <v>4177617.66</v>
      </c>
      <c r="S33" s="202"/>
      <c r="T33" s="193"/>
    </row>
    <row r="34" spans="3:20" ht="31.5" x14ac:dyDescent="0.25">
      <c r="C34" s="199" t="s">
        <v>451</v>
      </c>
      <c r="D34" s="206">
        <v>0</v>
      </c>
      <c r="E34" s="206">
        <v>0</v>
      </c>
      <c r="F34" s="202">
        <v>0</v>
      </c>
      <c r="G34" s="202">
        <v>0</v>
      </c>
      <c r="H34" s="202">
        <v>0</v>
      </c>
      <c r="I34" s="208">
        <v>0</v>
      </c>
      <c r="J34" s="202">
        <v>0</v>
      </c>
      <c r="K34" s="202">
        <v>0</v>
      </c>
      <c r="L34" s="202"/>
      <c r="M34" s="202"/>
      <c r="N34" s="202"/>
      <c r="O34" s="202"/>
      <c r="P34" s="202"/>
      <c r="Q34" s="202"/>
      <c r="R34" s="202">
        <f t="shared" si="1"/>
        <v>0</v>
      </c>
      <c r="S34" s="202"/>
      <c r="T34" s="193"/>
    </row>
    <row r="35" spans="3:20" ht="15.75" x14ac:dyDescent="0.25">
      <c r="C35" s="199" t="s">
        <v>450</v>
      </c>
      <c r="D35" s="206">
        <v>17756892</v>
      </c>
      <c r="E35" s="206">
        <v>84004472</v>
      </c>
      <c r="F35" s="202">
        <v>24833.01</v>
      </c>
      <c r="G35" s="202">
        <v>1325026.75</v>
      </c>
      <c r="H35" s="202">
        <v>293959.86</v>
      </c>
      <c r="I35" s="208">
        <v>195703.41</v>
      </c>
      <c r="J35" s="202">
        <v>41712.71</v>
      </c>
      <c r="K35" s="202">
        <v>10293592.07</v>
      </c>
      <c r="L35" s="202"/>
      <c r="M35" s="202"/>
      <c r="N35" s="202"/>
      <c r="O35" s="202"/>
      <c r="P35" s="202"/>
      <c r="Q35" s="202"/>
      <c r="R35" s="202">
        <f t="shared" si="1"/>
        <v>12174827.810000001</v>
      </c>
      <c r="S35" s="202"/>
      <c r="T35" s="193"/>
    </row>
    <row r="36" spans="3:20" ht="15.75" x14ac:dyDescent="0.25">
      <c r="C36" s="201" t="s">
        <v>449</v>
      </c>
      <c r="D36" s="210">
        <f>D37+D43+D38+D44+D39</f>
        <v>13591457</v>
      </c>
      <c r="E36" s="210">
        <f>E37+E43+E38+E44+E39</f>
        <v>13591457</v>
      </c>
      <c r="F36" s="210">
        <f>F37+F43+F38+F44</f>
        <v>0</v>
      </c>
      <c r="G36" s="210">
        <f>G37+G43+G38+G44</f>
        <v>324994.11</v>
      </c>
      <c r="H36" s="204">
        <f t="shared" ref="H36:Q36" si="4">SUM(H37:H51)</f>
        <v>0</v>
      </c>
      <c r="I36" s="204">
        <f t="shared" si="4"/>
        <v>167503.07999999999</v>
      </c>
      <c r="J36" s="204">
        <f t="shared" si="4"/>
        <v>450000</v>
      </c>
      <c r="K36" s="204">
        <f t="shared" si="4"/>
        <v>785824.58000000007</v>
      </c>
      <c r="L36" s="204">
        <f t="shared" si="4"/>
        <v>0</v>
      </c>
      <c r="M36" s="204">
        <f t="shared" si="4"/>
        <v>0</v>
      </c>
      <c r="N36" s="204">
        <f t="shared" si="4"/>
        <v>0</v>
      </c>
      <c r="O36" s="204">
        <f t="shared" si="4"/>
        <v>0</v>
      </c>
      <c r="P36" s="204">
        <f t="shared" si="4"/>
        <v>0</v>
      </c>
      <c r="Q36" s="209">
        <f t="shared" si="4"/>
        <v>0</v>
      </c>
      <c r="R36" s="204">
        <f t="shared" si="1"/>
        <v>1728321.77</v>
      </c>
      <c r="S36" s="204"/>
      <c r="T36" s="193"/>
    </row>
    <row r="37" spans="3:20" ht="15.75" x14ac:dyDescent="0.25">
      <c r="C37" s="199" t="s">
        <v>448</v>
      </c>
      <c r="D37" s="206">
        <v>11767476</v>
      </c>
      <c r="E37" s="206">
        <v>11767476</v>
      </c>
      <c r="F37" s="202">
        <v>0</v>
      </c>
      <c r="G37" s="202">
        <v>324994.11</v>
      </c>
      <c r="H37" s="202">
        <v>0</v>
      </c>
      <c r="I37" s="208">
        <v>167503.07999999999</v>
      </c>
      <c r="J37" s="202">
        <v>450000</v>
      </c>
      <c r="K37" s="202">
        <v>400000</v>
      </c>
      <c r="L37" s="202"/>
      <c r="M37" s="202"/>
      <c r="N37" s="212"/>
      <c r="O37" s="202"/>
      <c r="P37" s="202"/>
      <c r="Q37" s="202"/>
      <c r="R37" s="202">
        <f t="shared" si="1"/>
        <v>1342497.19</v>
      </c>
      <c r="S37" s="202"/>
      <c r="T37" s="193"/>
    </row>
    <row r="38" spans="3:20" ht="31.5" x14ac:dyDescent="0.25">
      <c r="C38" s="199" t="s">
        <v>447</v>
      </c>
      <c r="D38" s="206">
        <v>45769</v>
      </c>
      <c r="E38" s="206">
        <v>45769</v>
      </c>
      <c r="F38" s="202">
        <v>0</v>
      </c>
      <c r="G38" s="202">
        <v>0</v>
      </c>
      <c r="H38" s="202">
        <v>0</v>
      </c>
      <c r="I38" s="208">
        <v>0</v>
      </c>
      <c r="J38" s="202">
        <v>0</v>
      </c>
      <c r="K38" s="202">
        <v>0</v>
      </c>
      <c r="L38" s="211"/>
      <c r="M38" s="202"/>
      <c r="N38" s="202"/>
      <c r="O38" s="202"/>
      <c r="P38" s="202"/>
      <c r="Q38" s="202"/>
      <c r="R38" s="202">
        <f t="shared" si="1"/>
        <v>0</v>
      </c>
      <c r="S38" s="202"/>
      <c r="T38" s="193"/>
    </row>
    <row r="39" spans="3:20" ht="31.5" x14ac:dyDescent="0.25">
      <c r="C39" s="199" t="s">
        <v>446</v>
      </c>
      <c r="D39" s="206">
        <v>527250</v>
      </c>
      <c r="E39" s="206">
        <v>527250</v>
      </c>
      <c r="F39" s="202">
        <v>0</v>
      </c>
      <c r="G39" s="202">
        <v>0</v>
      </c>
      <c r="H39" s="202">
        <v>0</v>
      </c>
      <c r="I39" s="208">
        <v>0</v>
      </c>
      <c r="J39" s="202">
        <v>0</v>
      </c>
      <c r="K39" s="202">
        <v>0</v>
      </c>
      <c r="L39" s="211"/>
      <c r="M39" s="202"/>
      <c r="N39" s="202"/>
      <c r="O39" s="202"/>
      <c r="P39" s="202"/>
      <c r="Q39" s="202"/>
      <c r="R39" s="202">
        <f t="shared" si="1"/>
        <v>0</v>
      </c>
      <c r="S39" s="202"/>
      <c r="T39" s="193"/>
    </row>
    <row r="40" spans="3:20" ht="31.5" hidden="1" x14ac:dyDescent="0.25">
      <c r="C40" s="199" t="s">
        <v>445</v>
      </c>
      <c r="D40" s="206"/>
      <c r="E40" s="206"/>
      <c r="F40" s="202"/>
      <c r="G40" s="202">
        <v>0</v>
      </c>
      <c r="H40" s="202"/>
      <c r="I40" s="208">
        <v>0</v>
      </c>
      <c r="J40" s="202"/>
      <c r="K40" s="202">
        <v>0</v>
      </c>
      <c r="L40" s="211"/>
      <c r="M40" s="202"/>
      <c r="N40" s="202"/>
      <c r="O40" s="202"/>
      <c r="P40" s="202"/>
      <c r="Q40" s="202"/>
      <c r="R40" s="202">
        <v>0</v>
      </c>
      <c r="S40" s="202"/>
      <c r="T40" s="193"/>
    </row>
    <row r="41" spans="3:20" ht="31.5" hidden="1" x14ac:dyDescent="0.25">
      <c r="C41" s="199" t="s">
        <v>444</v>
      </c>
      <c r="D41" s="206"/>
      <c r="E41" s="206"/>
      <c r="F41" s="202"/>
      <c r="G41" s="202">
        <v>0</v>
      </c>
      <c r="H41" s="202"/>
      <c r="I41" s="208">
        <v>0</v>
      </c>
      <c r="J41" s="202"/>
      <c r="K41" s="202">
        <v>0</v>
      </c>
      <c r="L41" s="211"/>
      <c r="M41" s="202"/>
      <c r="N41" s="202"/>
      <c r="O41" s="202"/>
      <c r="P41" s="202"/>
      <c r="Q41" s="202"/>
      <c r="R41" s="202">
        <v>0</v>
      </c>
      <c r="S41" s="202"/>
      <c r="T41" s="193"/>
    </row>
    <row r="42" spans="3:20" ht="15.75" hidden="1" x14ac:dyDescent="0.25">
      <c r="C42" s="199" t="s">
        <v>443</v>
      </c>
      <c r="D42" s="206"/>
      <c r="E42" s="206"/>
      <c r="F42" s="202"/>
      <c r="G42" s="202"/>
      <c r="H42" s="202"/>
      <c r="I42" s="208">
        <v>0</v>
      </c>
      <c r="J42" s="202"/>
      <c r="K42" s="202"/>
      <c r="L42" s="211"/>
      <c r="M42" s="202"/>
      <c r="N42" s="202"/>
      <c r="O42" s="202"/>
      <c r="P42" s="202"/>
      <c r="Q42" s="202"/>
      <c r="R42" s="202">
        <v>0</v>
      </c>
      <c r="S42" s="202"/>
      <c r="T42" s="193"/>
    </row>
    <row r="43" spans="3:20" ht="15.75" x14ac:dyDescent="0.25">
      <c r="C43" s="199" t="s">
        <v>442</v>
      </c>
      <c r="D43" s="206">
        <v>1250962</v>
      </c>
      <c r="E43" s="206">
        <v>1250962</v>
      </c>
      <c r="F43" s="183">
        <v>0</v>
      </c>
      <c r="G43" s="202">
        <v>0</v>
      </c>
      <c r="H43" s="202">
        <v>0</v>
      </c>
      <c r="I43" s="208">
        <v>0</v>
      </c>
      <c r="J43" s="202">
        <v>0</v>
      </c>
      <c r="K43" s="202">
        <v>82824.58</v>
      </c>
      <c r="L43" s="202"/>
      <c r="M43" s="202"/>
      <c r="N43" s="202"/>
      <c r="O43" s="202"/>
      <c r="P43" s="202"/>
      <c r="Q43" s="202"/>
      <c r="R43" s="202">
        <f t="shared" ref="R43:R48" si="5">SUM(F43:Q43)</f>
        <v>82824.58</v>
      </c>
      <c r="S43" s="202"/>
      <c r="T43" s="193"/>
    </row>
    <row r="44" spans="3:20" ht="31.5" x14ac:dyDescent="0.25">
      <c r="C44" s="199" t="s">
        <v>441</v>
      </c>
      <c r="D44" s="206">
        <v>0</v>
      </c>
      <c r="E44" s="206">
        <v>0</v>
      </c>
      <c r="F44" s="202">
        <v>0</v>
      </c>
      <c r="G44" s="202">
        <v>0</v>
      </c>
      <c r="H44" s="202">
        <v>0</v>
      </c>
      <c r="I44" s="208">
        <v>0</v>
      </c>
      <c r="J44" s="202">
        <v>0</v>
      </c>
      <c r="K44" s="202">
        <v>303000</v>
      </c>
      <c r="L44" s="202"/>
      <c r="M44" s="202"/>
      <c r="N44" s="202"/>
      <c r="O44" s="202"/>
      <c r="P44" s="202"/>
      <c r="Q44" s="202"/>
      <c r="R44" s="202">
        <f t="shared" si="5"/>
        <v>303000</v>
      </c>
      <c r="S44" s="202"/>
      <c r="T44" s="193"/>
    </row>
    <row r="45" spans="3:20" ht="15.75" x14ac:dyDescent="0.25">
      <c r="C45" s="201" t="s">
        <v>440</v>
      </c>
      <c r="D45" s="210">
        <f t="shared" ref="D45:Q45" si="6">+D46+D47+D48+D51</f>
        <v>0</v>
      </c>
      <c r="E45" s="210">
        <f t="shared" si="6"/>
        <v>0</v>
      </c>
      <c r="F45" s="210">
        <f t="shared" si="6"/>
        <v>0</v>
      </c>
      <c r="G45" s="210">
        <f t="shared" si="6"/>
        <v>0</v>
      </c>
      <c r="H45" s="210">
        <f t="shared" si="6"/>
        <v>0</v>
      </c>
      <c r="I45" s="210">
        <f t="shared" si="6"/>
        <v>0</v>
      </c>
      <c r="J45" s="210">
        <f t="shared" si="6"/>
        <v>0</v>
      </c>
      <c r="K45" s="210">
        <f t="shared" si="6"/>
        <v>0</v>
      </c>
      <c r="L45" s="210">
        <f t="shared" si="6"/>
        <v>0</v>
      </c>
      <c r="M45" s="210">
        <f t="shared" si="6"/>
        <v>0</v>
      </c>
      <c r="N45" s="210">
        <f t="shared" si="6"/>
        <v>0</v>
      </c>
      <c r="O45" s="210">
        <f t="shared" si="6"/>
        <v>0</v>
      </c>
      <c r="P45" s="210">
        <f t="shared" si="6"/>
        <v>0</v>
      </c>
      <c r="Q45" s="210">
        <f t="shared" si="6"/>
        <v>0</v>
      </c>
      <c r="R45" s="202">
        <f t="shared" si="5"/>
        <v>0</v>
      </c>
      <c r="S45" s="202"/>
      <c r="T45" s="193"/>
    </row>
    <row r="46" spans="3:20" ht="15.75" x14ac:dyDescent="0.25">
      <c r="C46" s="199" t="s">
        <v>439</v>
      </c>
      <c r="D46" s="206">
        <v>0</v>
      </c>
      <c r="E46" s="206">
        <v>0</v>
      </c>
      <c r="F46" s="202">
        <v>0</v>
      </c>
      <c r="G46" s="202">
        <v>0</v>
      </c>
      <c r="H46" s="202">
        <v>0</v>
      </c>
      <c r="I46" s="202">
        <v>0</v>
      </c>
      <c r="J46" s="202">
        <v>0</v>
      </c>
      <c r="K46" s="202">
        <v>0</v>
      </c>
      <c r="L46" s="202">
        <v>0</v>
      </c>
      <c r="M46" s="202">
        <v>0</v>
      </c>
      <c r="N46" s="202">
        <v>0</v>
      </c>
      <c r="O46" s="202">
        <v>0</v>
      </c>
      <c r="P46" s="202">
        <v>0</v>
      </c>
      <c r="Q46" s="202"/>
      <c r="R46" s="202">
        <f t="shared" si="5"/>
        <v>0</v>
      </c>
      <c r="S46" s="202"/>
      <c r="T46" s="193"/>
    </row>
    <row r="47" spans="3:20" ht="31.5" x14ac:dyDescent="0.25">
      <c r="C47" s="199" t="s">
        <v>438</v>
      </c>
      <c r="D47" s="206">
        <v>0</v>
      </c>
      <c r="E47" s="206">
        <v>0</v>
      </c>
      <c r="F47" s="202">
        <v>0</v>
      </c>
      <c r="G47" s="202">
        <v>0</v>
      </c>
      <c r="H47" s="202">
        <v>0</v>
      </c>
      <c r="I47" s="202">
        <v>0</v>
      </c>
      <c r="J47" s="202">
        <v>0</v>
      </c>
      <c r="K47" s="202">
        <v>0</v>
      </c>
      <c r="L47" s="202">
        <v>0</v>
      </c>
      <c r="M47" s="202">
        <v>0</v>
      </c>
      <c r="N47" s="202">
        <v>0</v>
      </c>
      <c r="O47" s="202">
        <v>0</v>
      </c>
      <c r="P47" s="202">
        <v>0</v>
      </c>
      <c r="Q47" s="202"/>
      <c r="R47" s="202">
        <f t="shared" si="5"/>
        <v>0</v>
      </c>
      <c r="S47" s="202"/>
      <c r="T47" s="193"/>
    </row>
    <row r="48" spans="3:20" ht="31.5" x14ac:dyDescent="0.25">
      <c r="C48" s="199" t="s">
        <v>437</v>
      </c>
      <c r="D48" s="206">
        <v>0</v>
      </c>
      <c r="E48" s="206">
        <v>0</v>
      </c>
      <c r="F48" s="183">
        <v>0</v>
      </c>
      <c r="G48" s="202">
        <v>0</v>
      </c>
      <c r="H48" s="202">
        <v>0</v>
      </c>
      <c r="I48" s="202">
        <v>0</v>
      </c>
      <c r="J48" s="202">
        <v>0</v>
      </c>
      <c r="K48" s="202">
        <v>0</v>
      </c>
      <c r="L48" s="202">
        <v>0</v>
      </c>
      <c r="M48" s="202">
        <v>0</v>
      </c>
      <c r="N48" s="202">
        <v>0</v>
      </c>
      <c r="O48" s="202">
        <v>0</v>
      </c>
      <c r="P48" s="202">
        <v>0</v>
      </c>
      <c r="Q48" s="202"/>
      <c r="R48" s="202">
        <f t="shared" si="5"/>
        <v>0</v>
      </c>
      <c r="S48" s="202"/>
      <c r="T48" s="193"/>
    </row>
    <row r="49" spans="3:20" ht="31.5" hidden="1" x14ac:dyDescent="0.25">
      <c r="C49" s="199" t="s">
        <v>436</v>
      </c>
      <c r="D49" s="206">
        <v>0</v>
      </c>
      <c r="E49" s="206">
        <v>0</v>
      </c>
      <c r="F49" s="202"/>
      <c r="G49" s="202">
        <v>0</v>
      </c>
      <c r="H49" s="202">
        <v>0</v>
      </c>
      <c r="I49" s="202">
        <v>0</v>
      </c>
      <c r="J49" s="202">
        <v>0</v>
      </c>
      <c r="K49" s="202">
        <v>0</v>
      </c>
      <c r="L49" s="202">
        <v>0</v>
      </c>
      <c r="M49" s="202">
        <v>0</v>
      </c>
      <c r="N49" s="202">
        <v>0</v>
      </c>
      <c r="O49" s="202">
        <v>0</v>
      </c>
      <c r="P49" s="202">
        <v>0</v>
      </c>
      <c r="Q49" s="202"/>
      <c r="R49" s="202">
        <v>0</v>
      </c>
      <c r="S49" s="202"/>
      <c r="T49" s="193"/>
    </row>
    <row r="50" spans="3:20" ht="15.75" hidden="1" x14ac:dyDescent="0.25">
      <c r="C50" s="199" t="s">
        <v>435</v>
      </c>
      <c r="D50" s="206">
        <v>0</v>
      </c>
      <c r="E50" s="206">
        <v>0</v>
      </c>
      <c r="F50" s="202"/>
      <c r="G50" s="202">
        <v>0</v>
      </c>
      <c r="H50" s="202">
        <v>0</v>
      </c>
      <c r="I50" s="202">
        <v>0</v>
      </c>
      <c r="J50" s="202">
        <v>0</v>
      </c>
      <c r="K50" s="202">
        <v>0</v>
      </c>
      <c r="L50" s="202">
        <v>0</v>
      </c>
      <c r="M50" s="202">
        <v>0</v>
      </c>
      <c r="N50" s="202">
        <v>0</v>
      </c>
      <c r="O50" s="202">
        <v>0</v>
      </c>
      <c r="P50" s="202">
        <v>0</v>
      </c>
      <c r="Q50" s="202"/>
      <c r="R50" s="202">
        <v>0</v>
      </c>
      <c r="S50" s="202"/>
      <c r="T50" s="193"/>
    </row>
    <row r="51" spans="3:20" ht="40.5" customHeight="1" x14ac:dyDescent="0.25">
      <c r="C51" s="199" t="s">
        <v>434</v>
      </c>
      <c r="D51" s="206">
        <v>0</v>
      </c>
      <c r="E51" s="206">
        <v>0</v>
      </c>
      <c r="F51" s="183">
        <v>0</v>
      </c>
      <c r="G51" s="202">
        <v>0</v>
      </c>
      <c r="H51" s="202">
        <v>0</v>
      </c>
      <c r="I51" s="202">
        <v>0</v>
      </c>
      <c r="J51" s="202">
        <v>0</v>
      </c>
      <c r="K51" s="202">
        <v>0</v>
      </c>
      <c r="L51" s="202">
        <v>0</v>
      </c>
      <c r="M51" s="202">
        <v>0</v>
      </c>
      <c r="N51" s="202">
        <v>0</v>
      </c>
      <c r="O51" s="202">
        <v>0</v>
      </c>
      <c r="P51" s="202">
        <v>0</v>
      </c>
      <c r="Q51" s="202"/>
      <c r="R51" s="202">
        <f t="shared" ref="R51:R76" si="7">SUM(F51:Q51)</f>
        <v>0</v>
      </c>
      <c r="S51" s="202"/>
      <c r="T51" s="193"/>
    </row>
    <row r="52" spans="3:20" ht="15.75" x14ac:dyDescent="0.25">
      <c r="C52" s="201" t="s">
        <v>433</v>
      </c>
      <c r="D52" s="210">
        <f t="shared" ref="D52:M52" si="8">D53+D54+D55+D56+D57+D58+D59+D60+D61</f>
        <v>99861043</v>
      </c>
      <c r="E52" s="210">
        <f t="shared" si="8"/>
        <v>93381043</v>
      </c>
      <c r="F52" s="210">
        <f t="shared" si="8"/>
        <v>2094855.41</v>
      </c>
      <c r="G52" s="210">
        <f t="shared" si="8"/>
        <v>4845201.62</v>
      </c>
      <c r="H52" s="210">
        <f t="shared" si="8"/>
        <v>707614.71</v>
      </c>
      <c r="I52" s="210">
        <f t="shared" si="8"/>
        <v>0</v>
      </c>
      <c r="J52" s="210">
        <f t="shared" si="8"/>
        <v>0</v>
      </c>
      <c r="K52" s="210">
        <f t="shared" si="8"/>
        <v>0</v>
      </c>
      <c r="L52" s="210">
        <f t="shared" si="8"/>
        <v>0</v>
      </c>
      <c r="M52" s="210">
        <f t="shared" si="8"/>
        <v>0</v>
      </c>
      <c r="N52" s="204">
        <f>SUM(N53:N61)</f>
        <v>0</v>
      </c>
      <c r="O52" s="209">
        <f>SUM(O53:O61)</f>
        <v>0</v>
      </c>
      <c r="P52" s="209">
        <f>SUM(P53:P61)</f>
        <v>0</v>
      </c>
      <c r="Q52" s="209">
        <f>SUM(Q53:Q61)</f>
        <v>0</v>
      </c>
      <c r="R52" s="204">
        <f t="shared" si="7"/>
        <v>7647671.7400000002</v>
      </c>
      <c r="S52" s="204"/>
      <c r="T52" s="193"/>
    </row>
    <row r="53" spans="3:20" ht="15.75" x14ac:dyDescent="0.25">
      <c r="C53" s="199" t="s">
        <v>432</v>
      </c>
      <c r="D53" s="206">
        <v>34110850</v>
      </c>
      <c r="E53" s="206">
        <v>34110850</v>
      </c>
      <c r="F53" s="202">
        <v>4400</v>
      </c>
      <c r="G53" s="202">
        <v>3734520.94</v>
      </c>
      <c r="H53" s="202">
        <v>57398.35</v>
      </c>
      <c r="I53" s="202">
        <v>0</v>
      </c>
      <c r="J53" s="202">
        <v>0</v>
      </c>
      <c r="K53" s="202">
        <v>0</v>
      </c>
      <c r="L53" s="202"/>
      <c r="M53" s="202"/>
      <c r="N53" s="202"/>
      <c r="O53" s="202"/>
      <c r="P53" s="202"/>
      <c r="Q53" s="202"/>
      <c r="R53" s="202">
        <f t="shared" si="7"/>
        <v>3796319.29</v>
      </c>
      <c r="S53" s="202"/>
      <c r="T53" s="193"/>
    </row>
    <row r="54" spans="3:20" ht="31.5" x14ac:dyDescent="0.25">
      <c r="C54" s="199" t="s">
        <v>431</v>
      </c>
      <c r="D54" s="206">
        <v>2512868</v>
      </c>
      <c r="E54" s="206">
        <v>2512868</v>
      </c>
      <c r="F54" s="202">
        <v>0</v>
      </c>
      <c r="G54" s="202">
        <v>0</v>
      </c>
      <c r="H54" s="202">
        <v>0</v>
      </c>
      <c r="I54" s="202">
        <v>0</v>
      </c>
      <c r="J54" s="202">
        <v>0</v>
      </c>
      <c r="K54" s="202">
        <v>0</v>
      </c>
      <c r="L54" s="202"/>
      <c r="M54" s="202"/>
      <c r="N54" s="202"/>
      <c r="O54" s="202"/>
      <c r="P54" s="202"/>
      <c r="Q54" s="202"/>
      <c r="R54" s="202">
        <f t="shared" si="7"/>
        <v>0</v>
      </c>
      <c r="S54" s="202"/>
      <c r="T54" s="193"/>
    </row>
    <row r="55" spans="3:20" ht="15.75" x14ac:dyDescent="0.25">
      <c r="C55" s="199" t="s">
        <v>430</v>
      </c>
      <c r="D55" s="206">
        <v>1611671</v>
      </c>
      <c r="E55" s="206">
        <v>1611671</v>
      </c>
      <c r="F55" s="202">
        <v>0</v>
      </c>
      <c r="G55" s="202">
        <v>0</v>
      </c>
      <c r="H55" s="202">
        <v>0</v>
      </c>
      <c r="I55" s="202">
        <v>0</v>
      </c>
      <c r="J55" s="202">
        <v>0</v>
      </c>
      <c r="K55" s="202">
        <v>0</v>
      </c>
      <c r="L55" s="202"/>
      <c r="M55" s="202"/>
      <c r="N55" s="202"/>
      <c r="O55" s="202"/>
      <c r="P55" s="202"/>
      <c r="Q55" s="202"/>
      <c r="R55" s="202">
        <f t="shared" si="7"/>
        <v>0</v>
      </c>
      <c r="S55" s="202"/>
      <c r="T55" s="193"/>
    </row>
    <row r="56" spans="3:20" ht="31.5" x14ac:dyDescent="0.25">
      <c r="C56" s="199" t="s">
        <v>429</v>
      </c>
      <c r="D56" s="206">
        <v>30903018</v>
      </c>
      <c r="E56" s="206">
        <v>24353018</v>
      </c>
      <c r="F56" s="202">
        <v>0</v>
      </c>
      <c r="G56" s="202">
        <v>0</v>
      </c>
      <c r="H56" s="202">
        <v>0</v>
      </c>
      <c r="I56" s="202">
        <v>0</v>
      </c>
      <c r="J56" s="202">
        <v>0</v>
      </c>
      <c r="K56" s="202">
        <v>0</v>
      </c>
      <c r="L56" s="202"/>
      <c r="M56" s="202"/>
      <c r="N56" s="202"/>
      <c r="O56" s="202"/>
      <c r="P56" s="202"/>
      <c r="Q56" s="202"/>
      <c r="R56" s="202">
        <f t="shared" si="7"/>
        <v>0</v>
      </c>
      <c r="S56" s="202"/>
      <c r="T56" s="193"/>
    </row>
    <row r="57" spans="3:20" ht="17.25" customHeight="1" x14ac:dyDescent="0.25">
      <c r="C57" s="199" t="s">
        <v>428</v>
      </c>
      <c r="D57" s="206">
        <v>9729252</v>
      </c>
      <c r="E57" s="206">
        <v>9729252</v>
      </c>
      <c r="F57" s="202">
        <v>2090455.41</v>
      </c>
      <c r="G57" s="202">
        <v>1110680.68</v>
      </c>
      <c r="H57" s="202">
        <v>588631.36</v>
      </c>
      <c r="I57" s="202">
        <v>0</v>
      </c>
      <c r="J57" s="202">
        <v>0</v>
      </c>
      <c r="K57" s="202">
        <v>0</v>
      </c>
      <c r="L57" s="202"/>
      <c r="M57" s="202"/>
      <c r="N57" s="202"/>
      <c r="O57" s="202"/>
      <c r="P57" s="202"/>
      <c r="Q57" s="202"/>
      <c r="R57" s="202">
        <f t="shared" si="7"/>
        <v>3789767.4499999997</v>
      </c>
      <c r="S57" s="202"/>
      <c r="T57" s="193"/>
    </row>
    <row r="58" spans="3:20" ht="15.75" x14ac:dyDescent="0.25">
      <c r="C58" s="199" t="s">
        <v>427</v>
      </c>
      <c r="D58" s="206">
        <v>1834904</v>
      </c>
      <c r="E58" s="206">
        <v>1834904</v>
      </c>
      <c r="F58" s="202">
        <v>0</v>
      </c>
      <c r="G58" s="202">
        <v>0</v>
      </c>
      <c r="H58" s="202">
        <v>0</v>
      </c>
      <c r="I58" s="202">
        <v>0</v>
      </c>
      <c r="J58" s="202">
        <v>0</v>
      </c>
      <c r="K58" s="202">
        <v>0</v>
      </c>
      <c r="L58" s="202"/>
      <c r="M58" s="202"/>
      <c r="N58" s="202"/>
      <c r="O58" s="202"/>
      <c r="P58" s="202"/>
      <c r="Q58" s="202"/>
      <c r="R58" s="202">
        <f t="shared" si="7"/>
        <v>0</v>
      </c>
      <c r="S58" s="202"/>
      <c r="T58" s="193"/>
    </row>
    <row r="59" spans="3:20" ht="19.5" customHeight="1" x14ac:dyDescent="0.25">
      <c r="C59" s="199" t="s">
        <v>426</v>
      </c>
      <c r="D59" s="206">
        <v>0</v>
      </c>
      <c r="E59" s="206">
        <v>70000</v>
      </c>
      <c r="F59" s="202">
        <v>0</v>
      </c>
      <c r="G59" s="202">
        <v>0</v>
      </c>
      <c r="H59" s="202">
        <v>61585</v>
      </c>
      <c r="I59" s="202">
        <v>0</v>
      </c>
      <c r="J59" s="202">
        <v>0</v>
      </c>
      <c r="K59" s="202">
        <v>0</v>
      </c>
      <c r="L59" s="202"/>
      <c r="M59" s="202"/>
      <c r="N59" s="202"/>
      <c r="O59" s="202"/>
      <c r="P59" s="202"/>
      <c r="Q59" s="202"/>
      <c r="R59" s="202">
        <f t="shared" si="7"/>
        <v>61585</v>
      </c>
      <c r="S59" s="202"/>
      <c r="T59" s="193"/>
    </row>
    <row r="60" spans="3:20" ht="17.25" customHeight="1" x14ac:dyDescent="0.25">
      <c r="C60" s="199" t="s">
        <v>425</v>
      </c>
      <c r="D60" s="206">
        <v>18911398</v>
      </c>
      <c r="E60" s="206">
        <v>18911398</v>
      </c>
      <c r="F60" s="202">
        <v>0</v>
      </c>
      <c r="G60" s="202">
        <v>0</v>
      </c>
      <c r="H60" s="202">
        <v>0</v>
      </c>
      <c r="I60" s="202">
        <v>0</v>
      </c>
      <c r="J60" s="202">
        <v>0</v>
      </c>
      <c r="K60" s="202">
        <v>0</v>
      </c>
      <c r="L60" s="202"/>
      <c r="M60" s="202"/>
      <c r="N60" s="202"/>
      <c r="O60" s="202"/>
      <c r="P60" s="202"/>
      <c r="Q60" s="202"/>
      <c r="R60" s="202">
        <f t="shared" si="7"/>
        <v>0</v>
      </c>
      <c r="S60" s="202"/>
      <c r="T60" s="193"/>
    </row>
    <row r="61" spans="3:20" ht="44.25" customHeight="1" x14ac:dyDescent="0.25">
      <c r="C61" s="199" t="s">
        <v>424</v>
      </c>
      <c r="D61" s="206">
        <v>247082</v>
      </c>
      <c r="E61" s="206">
        <v>247082</v>
      </c>
      <c r="F61" s="202">
        <v>0</v>
      </c>
      <c r="G61" s="202">
        <v>0</v>
      </c>
      <c r="H61" s="202">
        <v>0</v>
      </c>
      <c r="I61" s="202">
        <v>0</v>
      </c>
      <c r="J61" s="202">
        <v>0</v>
      </c>
      <c r="K61" s="202">
        <v>0</v>
      </c>
      <c r="L61" s="202"/>
      <c r="M61" s="202"/>
      <c r="N61" s="202"/>
      <c r="O61" s="202"/>
      <c r="P61" s="202"/>
      <c r="Q61" s="202"/>
      <c r="R61" s="202">
        <f t="shared" si="7"/>
        <v>0</v>
      </c>
      <c r="S61" s="202"/>
      <c r="T61" s="193"/>
    </row>
    <row r="62" spans="3:20" ht="15.75" x14ac:dyDescent="0.25">
      <c r="C62" s="201" t="s">
        <v>423</v>
      </c>
      <c r="D62" s="210">
        <f t="shared" ref="D62:K62" si="9">D63+D64+D65</f>
        <v>161237405</v>
      </c>
      <c r="E62" s="210">
        <f t="shared" si="9"/>
        <v>221737405</v>
      </c>
      <c r="F62" s="210">
        <f t="shared" si="9"/>
        <v>1225</v>
      </c>
      <c r="G62" s="210">
        <f t="shared" si="9"/>
        <v>0</v>
      </c>
      <c r="H62" s="210">
        <f t="shared" si="9"/>
        <v>35087769.800000004</v>
      </c>
      <c r="I62" s="210">
        <f t="shared" si="9"/>
        <v>6262833.1899999995</v>
      </c>
      <c r="J62" s="210">
        <f t="shared" si="9"/>
        <v>13684151.09</v>
      </c>
      <c r="K62" s="210">
        <f t="shared" si="9"/>
        <v>7716841.7999999998</v>
      </c>
      <c r="L62" s="204">
        <v>0</v>
      </c>
      <c r="M62" s="204">
        <v>0</v>
      </c>
      <c r="N62" s="209">
        <f>SUM(N63)</f>
        <v>0</v>
      </c>
      <c r="O62" s="209">
        <f>SUM(O63)</f>
        <v>0</v>
      </c>
      <c r="P62" s="209">
        <f>SUM(P64)</f>
        <v>0</v>
      </c>
      <c r="Q62" s="209">
        <f>SUM(Q64)</f>
        <v>0</v>
      </c>
      <c r="R62" s="204">
        <f t="shared" si="7"/>
        <v>62752820.879999995</v>
      </c>
      <c r="S62" s="204"/>
      <c r="T62" s="193"/>
    </row>
    <row r="63" spans="3:20" ht="15.75" x14ac:dyDescent="0.25">
      <c r="C63" s="199" t="s">
        <v>422</v>
      </c>
      <c r="D63" s="206">
        <v>36194463</v>
      </c>
      <c r="E63" s="206">
        <v>36194463</v>
      </c>
      <c r="F63" s="202">
        <v>0</v>
      </c>
      <c r="G63" s="202">
        <v>0</v>
      </c>
      <c r="H63" s="202">
        <v>1768723.7</v>
      </c>
      <c r="I63" s="208">
        <v>943963.76</v>
      </c>
      <c r="J63" s="202">
        <v>11812032.23</v>
      </c>
      <c r="K63" s="202">
        <v>355601.18</v>
      </c>
      <c r="L63" s="202"/>
      <c r="M63" s="202"/>
      <c r="N63" s="202"/>
      <c r="O63" s="202"/>
      <c r="P63"/>
      <c r="Q63" s="202"/>
      <c r="R63" s="202">
        <f t="shared" si="7"/>
        <v>14880320.870000001</v>
      </c>
      <c r="S63" s="202"/>
      <c r="T63" s="193"/>
    </row>
    <row r="64" spans="3:20" ht="15.75" x14ac:dyDescent="0.25">
      <c r="C64" s="199" t="s">
        <v>421</v>
      </c>
      <c r="D64" s="206">
        <v>125042942</v>
      </c>
      <c r="E64" s="206">
        <v>185542942</v>
      </c>
      <c r="F64" s="202">
        <v>1225</v>
      </c>
      <c r="G64" s="202"/>
      <c r="H64" s="202">
        <v>33319046.100000001</v>
      </c>
      <c r="I64" s="208">
        <v>5318869.43</v>
      </c>
      <c r="J64" s="202">
        <v>1872118.86</v>
      </c>
      <c r="K64" s="202">
        <v>7361240.6200000001</v>
      </c>
      <c r="L64" s="202"/>
      <c r="M64" s="202"/>
      <c r="N64" s="202"/>
      <c r="O64" s="202"/>
      <c r="P64" s="202"/>
      <c r="Q64" s="202"/>
      <c r="R64" s="202">
        <f t="shared" si="7"/>
        <v>47872500.009999998</v>
      </c>
      <c r="S64" s="202"/>
      <c r="T64" s="193"/>
    </row>
    <row r="65" spans="3:20" ht="15.75" x14ac:dyDescent="0.25">
      <c r="C65" s="199" t="s">
        <v>420</v>
      </c>
      <c r="D65" s="206">
        <v>0</v>
      </c>
      <c r="E65" s="206">
        <v>0</v>
      </c>
      <c r="F65" s="202">
        <v>0</v>
      </c>
      <c r="G65" s="202">
        <v>0</v>
      </c>
      <c r="H65" s="202"/>
      <c r="I65" s="208">
        <v>0</v>
      </c>
      <c r="J65" s="202">
        <v>0</v>
      </c>
      <c r="K65" s="202">
        <v>0</v>
      </c>
      <c r="L65" s="202"/>
      <c r="M65" s="202"/>
      <c r="N65" s="202"/>
      <c r="O65" s="202"/>
      <c r="P65" s="202"/>
      <c r="Q65" s="202"/>
      <c r="R65" s="202">
        <f t="shared" si="7"/>
        <v>0</v>
      </c>
      <c r="S65" s="202"/>
      <c r="T65" s="193"/>
    </row>
    <row r="66" spans="3:20" ht="31.5" x14ac:dyDescent="0.25">
      <c r="C66" s="201" t="s">
        <v>419</v>
      </c>
      <c r="D66" s="206">
        <v>0</v>
      </c>
      <c r="E66" s="206">
        <v>0</v>
      </c>
      <c r="F66" s="202">
        <v>0</v>
      </c>
      <c r="G66" s="202">
        <v>0</v>
      </c>
      <c r="H66" s="204">
        <v>0</v>
      </c>
      <c r="I66" s="208">
        <v>0</v>
      </c>
      <c r="J66" s="204">
        <v>0</v>
      </c>
      <c r="K66" s="202">
        <v>0</v>
      </c>
      <c r="L66" s="204">
        <v>0</v>
      </c>
      <c r="M66" s="204">
        <v>0</v>
      </c>
      <c r="N66" s="204">
        <v>0</v>
      </c>
      <c r="O66" s="204">
        <v>0</v>
      </c>
      <c r="P66" s="204">
        <v>0</v>
      </c>
      <c r="Q66" s="204">
        <v>0</v>
      </c>
      <c r="R66" s="202">
        <f t="shared" si="7"/>
        <v>0</v>
      </c>
      <c r="S66" s="202"/>
      <c r="T66" s="193"/>
    </row>
    <row r="67" spans="3:20" ht="15.75" x14ac:dyDescent="0.25">
      <c r="C67" s="199" t="s">
        <v>418</v>
      </c>
      <c r="D67" s="206">
        <v>0</v>
      </c>
      <c r="E67" s="206">
        <v>0</v>
      </c>
      <c r="F67" s="202">
        <v>0</v>
      </c>
      <c r="G67" s="202">
        <v>0</v>
      </c>
      <c r="H67" s="202">
        <v>0</v>
      </c>
      <c r="I67" s="202">
        <v>0</v>
      </c>
      <c r="J67" s="202">
        <v>0</v>
      </c>
      <c r="K67" s="202">
        <v>0</v>
      </c>
      <c r="L67" s="202">
        <v>0</v>
      </c>
      <c r="M67" s="202">
        <v>0</v>
      </c>
      <c r="N67" s="202">
        <v>0</v>
      </c>
      <c r="O67" s="202">
        <v>0</v>
      </c>
      <c r="P67" s="202">
        <v>0</v>
      </c>
      <c r="Q67" s="202"/>
      <c r="R67" s="202">
        <f t="shared" si="7"/>
        <v>0</v>
      </c>
      <c r="S67" s="202"/>
      <c r="T67" s="193"/>
    </row>
    <row r="68" spans="3:20" ht="31.5" x14ac:dyDescent="0.25">
      <c r="C68" s="199" t="s">
        <v>417</v>
      </c>
      <c r="D68" s="206">
        <v>0</v>
      </c>
      <c r="E68" s="206">
        <v>0</v>
      </c>
      <c r="F68" s="202">
        <v>0</v>
      </c>
      <c r="G68" s="202">
        <v>0</v>
      </c>
      <c r="H68" s="202">
        <v>0</v>
      </c>
      <c r="I68" s="202">
        <v>0</v>
      </c>
      <c r="J68" s="202">
        <v>0</v>
      </c>
      <c r="K68" s="202">
        <v>0</v>
      </c>
      <c r="L68" s="202">
        <v>0</v>
      </c>
      <c r="M68" s="202">
        <v>0</v>
      </c>
      <c r="N68" s="202">
        <v>0</v>
      </c>
      <c r="O68" s="202">
        <v>0</v>
      </c>
      <c r="P68" s="202">
        <v>0</v>
      </c>
      <c r="Q68" s="202"/>
      <c r="R68" s="202">
        <f t="shared" si="7"/>
        <v>0</v>
      </c>
      <c r="S68" s="202"/>
      <c r="T68" s="193"/>
    </row>
    <row r="69" spans="3:20" ht="15.75" x14ac:dyDescent="0.25">
      <c r="C69" s="201" t="s">
        <v>416</v>
      </c>
      <c r="D69" s="206">
        <v>0</v>
      </c>
      <c r="E69" s="206">
        <v>0</v>
      </c>
      <c r="F69" s="202">
        <v>0</v>
      </c>
      <c r="G69" s="202">
        <v>0</v>
      </c>
      <c r="H69" s="204">
        <v>0</v>
      </c>
      <c r="I69" s="204">
        <v>0</v>
      </c>
      <c r="J69" s="204">
        <v>0</v>
      </c>
      <c r="K69" s="202">
        <v>0</v>
      </c>
      <c r="L69" s="204">
        <v>0</v>
      </c>
      <c r="M69" s="204">
        <v>0</v>
      </c>
      <c r="N69" s="204">
        <v>0</v>
      </c>
      <c r="O69" s="204">
        <v>0</v>
      </c>
      <c r="P69" s="204">
        <v>0</v>
      </c>
      <c r="Q69" s="204">
        <v>0</v>
      </c>
      <c r="R69" s="202">
        <f t="shared" si="7"/>
        <v>0</v>
      </c>
      <c r="S69" s="202"/>
      <c r="T69" s="193"/>
    </row>
    <row r="70" spans="3:20" ht="15.75" x14ac:dyDescent="0.25">
      <c r="C70" s="199" t="s">
        <v>415</v>
      </c>
      <c r="D70" s="206">
        <v>0</v>
      </c>
      <c r="E70" s="206">
        <v>0</v>
      </c>
      <c r="F70" s="202">
        <v>0</v>
      </c>
      <c r="G70" s="202">
        <v>0</v>
      </c>
      <c r="H70" s="202">
        <v>0</v>
      </c>
      <c r="I70" s="202">
        <v>0</v>
      </c>
      <c r="J70" s="202">
        <v>0</v>
      </c>
      <c r="K70" s="202">
        <v>0</v>
      </c>
      <c r="L70" s="202">
        <v>0</v>
      </c>
      <c r="M70" s="202">
        <v>0</v>
      </c>
      <c r="N70" s="202">
        <v>0</v>
      </c>
      <c r="O70" s="202">
        <v>0</v>
      </c>
      <c r="P70" s="202">
        <v>0</v>
      </c>
      <c r="Q70" s="202"/>
      <c r="R70" s="202">
        <f t="shared" si="7"/>
        <v>0</v>
      </c>
      <c r="S70" s="202"/>
      <c r="T70" s="193"/>
    </row>
    <row r="71" spans="3:20" ht="15.75" x14ac:dyDescent="0.25">
      <c r="C71" s="207" t="s">
        <v>414</v>
      </c>
      <c r="D71" s="206">
        <v>0</v>
      </c>
      <c r="E71" s="206">
        <v>0</v>
      </c>
      <c r="F71" s="202">
        <v>0</v>
      </c>
      <c r="G71" s="202">
        <v>0</v>
      </c>
      <c r="H71" s="204"/>
      <c r="I71" s="204">
        <v>0</v>
      </c>
      <c r="J71" s="204"/>
      <c r="K71" s="202">
        <v>0</v>
      </c>
      <c r="L71" s="204">
        <v>0</v>
      </c>
      <c r="M71" s="204"/>
      <c r="N71" s="204"/>
      <c r="O71" s="204"/>
      <c r="P71" s="204"/>
      <c r="Q71" s="204"/>
      <c r="R71" s="202">
        <f t="shared" si="7"/>
        <v>0</v>
      </c>
      <c r="S71" s="202"/>
      <c r="T71" s="193"/>
    </row>
    <row r="72" spans="3:20" ht="15.75" x14ac:dyDescent="0.25">
      <c r="C72" s="201" t="s">
        <v>413</v>
      </c>
      <c r="D72" s="206">
        <v>0</v>
      </c>
      <c r="E72" s="206">
        <v>0</v>
      </c>
      <c r="F72" s="202">
        <v>0</v>
      </c>
      <c r="G72" s="202">
        <v>0</v>
      </c>
      <c r="H72" s="204">
        <v>0</v>
      </c>
      <c r="I72" s="204">
        <v>0</v>
      </c>
      <c r="J72" s="202">
        <v>0</v>
      </c>
      <c r="K72" s="202">
        <v>0</v>
      </c>
      <c r="L72" s="204">
        <v>0</v>
      </c>
      <c r="M72" s="202">
        <v>0</v>
      </c>
      <c r="N72" s="204">
        <v>0</v>
      </c>
      <c r="O72" s="204">
        <v>0</v>
      </c>
      <c r="P72" s="202">
        <v>0</v>
      </c>
      <c r="Q72" s="204">
        <v>0</v>
      </c>
      <c r="R72" s="202">
        <f t="shared" si="7"/>
        <v>0</v>
      </c>
      <c r="S72" s="202"/>
      <c r="T72" s="193"/>
    </row>
    <row r="73" spans="3:20" ht="15.75" x14ac:dyDescent="0.25">
      <c r="C73" s="199" t="s">
        <v>412</v>
      </c>
      <c r="D73" s="203">
        <v>0</v>
      </c>
      <c r="E73" s="206">
        <v>0</v>
      </c>
      <c r="F73" s="202">
        <v>0</v>
      </c>
      <c r="G73" s="202">
        <v>0</v>
      </c>
      <c r="H73" s="202">
        <v>0</v>
      </c>
      <c r="I73" s="202">
        <v>0</v>
      </c>
      <c r="J73" s="202">
        <v>0</v>
      </c>
      <c r="K73" s="202">
        <v>0</v>
      </c>
      <c r="L73" s="202"/>
      <c r="M73" s="202"/>
      <c r="N73" s="202"/>
      <c r="O73" s="202"/>
      <c r="P73" s="202"/>
      <c r="Q73" s="202"/>
      <c r="R73" s="202">
        <f t="shared" si="7"/>
        <v>0</v>
      </c>
      <c r="S73" s="202"/>
      <c r="T73" s="193"/>
    </row>
    <row r="74" spans="3:20" ht="23.25" customHeight="1" x14ac:dyDescent="0.25">
      <c r="C74" s="199" t="s">
        <v>411</v>
      </c>
      <c r="D74" s="203">
        <v>0</v>
      </c>
      <c r="E74" s="203">
        <v>0</v>
      </c>
      <c r="F74" s="202">
        <v>0</v>
      </c>
      <c r="G74" s="202">
        <v>0</v>
      </c>
      <c r="H74" s="202">
        <v>0</v>
      </c>
      <c r="I74" s="202">
        <v>0</v>
      </c>
      <c r="J74" s="202">
        <v>0</v>
      </c>
      <c r="K74" s="202">
        <v>0</v>
      </c>
      <c r="L74" s="202"/>
      <c r="M74" s="202"/>
      <c r="N74" s="202"/>
      <c r="O74" s="202"/>
      <c r="P74" s="202"/>
      <c r="Q74" s="202"/>
      <c r="R74" s="202">
        <f t="shared" si="7"/>
        <v>0</v>
      </c>
      <c r="S74" s="202"/>
      <c r="T74" s="193"/>
    </row>
    <row r="75" spans="3:20" ht="15.75" x14ac:dyDescent="0.25">
      <c r="C75" s="201" t="s">
        <v>410</v>
      </c>
      <c r="D75" s="205">
        <f>D76+D77</f>
        <v>10545000</v>
      </c>
      <c r="E75" s="205">
        <f>E76+E77</f>
        <v>10475000</v>
      </c>
      <c r="F75" s="205">
        <f>+F76+F77</f>
        <v>4136915.97</v>
      </c>
      <c r="G75" s="205">
        <f>G76+G77</f>
        <v>0</v>
      </c>
      <c r="H75" s="205">
        <f>H76+H77</f>
        <v>0</v>
      </c>
      <c r="I75" s="205">
        <f>I76+I77</f>
        <v>0</v>
      </c>
      <c r="J75" s="205">
        <f>J76+J77</f>
        <v>0</v>
      </c>
      <c r="K75" s="204">
        <v>0</v>
      </c>
      <c r="L75" s="204">
        <v>0</v>
      </c>
      <c r="M75" s="204">
        <v>0</v>
      </c>
      <c r="N75" s="204">
        <v>0</v>
      </c>
      <c r="O75" s="204">
        <v>0</v>
      </c>
      <c r="P75" s="204">
        <v>0</v>
      </c>
      <c r="Q75" s="204">
        <v>0</v>
      </c>
      <c r="R75" s="204">
        <f t="shared" si="7"/>
        <v>4136915.97</v>
      </c>
      <c r="S75" s="204"/>
      <c r="T75" s="193"/>
    </row>
    <row r="76" spans="3:20" ht="15.75" x14ac:dyDescent="0.25">
      <c r="C76" s="199" t="s">
        <v>409</v>
      </c>
      <c r="D76" s="203">
        <v>10545000</v>
      </c>
      <c r="E76" s="203">
        <v>10475000</v>
      </c>
      <c r="F76" s="183">
        <f>4010615.97+90200+36100</f>
        <v>4136915.97</v>
      </c>
      <c r="G76" s="183">
        <v>0</v>
      </c>
      <c r="H76" s="183">
        <v>0</v>
      </c>
      <c r="I76" s="183">
        <v>0</v>
      </c>
      <c r="J76" s="183">
        <v>0</v>
      </c>
      <c r="K76" s="183">
        <v>0</v>
      </c>
      <c r="L76" s="183"/>
      <c r="M76" s="183"/>
      <c r="N76" s="183"/>
      <c r="O76" s="183"/>
      <c r="P76" s="183"/>
      <c r="Q76" s="183"/>
      <c r="R76" s="202">
        <f t="shared" si="7"/>
        <v>4136915.97</v>
      </c>
      <c r="S76" s="202"/>
      <c r="T76" s="193"/>
    </row>
    <row r="77" spans="3:20" ht="15.75" x14ac:dyDescent="0.25">
      <c r="C77" s="199" t="s">
        <v>408</v>
      </c>
      <c r="D77" s="198">
        <v>0</v>
      </c>
      <c r="E77" s="198">
        <v>0</v>
      </c>
      <c r="F77" s="183">
        <v>0</v>
      </c>
      <c r="G77" s="183">
        <v>0</v>
      </c>
      <c r="H77" s="183">
        <v>0</v>
      </c>
      <c r="I77" s="183">
        <v>0</v>
      </c>
      <c r="J77" s="183">
        <v>0</v>
      </c>
      <c r="K77" s="183">
        <v>0</v>
      </c>
      <c r="L77" s="183"/>
      <c r="M77" s="183"/>
      <c r="N77" s="183"/>
      <c r="O77" s="183"/>
      <c r="P77" s="183"/>
      <c r="Q77" s="183"/>
      <c r="R77" s="183"/>
      <c r="S77" s="202"/>
      <c r="T77" s="193"/>
    </row>
    <row r="78" spans="3:20" ht="15.75" x14ac:dyDescent="0.25">
      <c r="C78" s="201" t="s">
        <v>407</v>
      </c>
      <c r="D78" s="200">
        <f>D79</f>
        <v>0</v>
      </c>
      <c r="E78" s="200">
        <f>E79</f>
        <v>0</v>
      </c>
      <c r="F78" s="183">
        <v>0</v>
      </c>
      <c r="G78" s="183">
        <v>0</v>
      </c>
      <c r="H78" s="183">
        <v>0</v>
      </c>
      <c r="I78" s="183">
        <v>0</v>
      </c>
      <c r="J78" s="183">
        <v>0</v>
      </c>
      <c r="K78" s="183">
        <v>0</v>
      </c>
      <c r="L78" s="183"/>
      <c r="M78" s="183"/>
      <c r="N78" s="183"/>
      <c r="O78" s="183"/>
      <c r="P78" s="183"/>
      <c r="Q78" s="183"/>
      <c r="R78" s="183"/>
      <c r="S78" s="183"/>
      <c r="T78" s="193"/>
    </row>
    <row r="79" spans="3:20" ht="15.75" x14ac:dyDescent="0.25">
      <c r="C79" s="199" t="s">
        <v>406</v>
      </c>
      <c r="D79" s="198">
        <v>0</v>
      </c>
      <c r="E79" s="198">
        <v>0</v>
      </c>
      <c r="F79" s="197">
        <v>0</v>
      </c>
      <c r="G79" s="197">
        <v>0</v>
      </c>
      <c r="H79" s="197">
        <v>0</v>
      </c>
      <c r="I79" s="197">
        <v>0</v>
      </c>
      <c r="J79" s="197">
        <v>0</v>
      </c>
      <c r="K79" s="197">
        <v>0</v>
      </c>
      <c r="L79" s="197"/>
      <c r="M79" s="197"/>
      <c r="N79" s="197"/>
      <c r="O79" s="197"/>
      <c r="P79" s="197"/>
      <c r="Q79" s="197"/>
      <c r="R79" s="197">
        <v>0</v>
      </c>
      <c r="S79" s="197"/>
      <c r="T79" s="193"/>
    </row>
    <row r="80" spans="3:20" ht="16.5" thickBot="1" x14ac:dyDescent="0.3">
      <c r="C80" s="196" t="s">
        <v>405</v>
      </c>
      <c r="D80" s="195">
        <f>D10+D16+D26+D36+D52+D62+D75</f>
        <v>1759638498</v>
      </c>
      <c r="E80" s="195">
        <f>+E75+E62+E52+E36+E26+E16+E10</f>
        <v>1908638498</v>
      </c>
      <c r="F80" s="195">
        <f t="shared" ref="F80:M80" si="10">F10+F16+F26+F36+F52+F62+F75</f>
        <v>123645178.65999998</v>
      </c>
      <c r="G80" s="195">
        <f t="shared" si="10"/>
        <v>110248264.59</v>
      </c>
      <c r="H80" s="195">
        <f t="shared" si="10"/>
        <v>144099265.37999997</v>
      </c>
      <c r="I80" s="195">
        <f t="shared" si="10"/>
        <v>158661457.66000003</v>
      </c>
      <c r="J80" s="195">
        <f t="shared" si="10"/>
        <v>132670193.69</v>
      </c>
      <c r="K80" s="195">
        <f t="shared" si="10"/>
        <v>127927291.60999998</v>
      </c>
      <c r="L80" s="195">
        <f t="shared" si="10"/>
        <v>0</v>
      </c>
      <c r="M80" s="195">
        <f t="shared" si="10"/>
        <v>0</v>
      </c>
      <c r="N80" s="195">
        <f>+N75+N62+N52+N36+N26+N16+N10</f>
        <v>0</v>
      </c>
      <c r="O80" s="195">
        <f>+O75+O62+O52+O36+O26+O16+O10</f>
        <v>0</v>
      </c>
      <c r="P80" s="195">
        <f>+P75+P62+P52+P36+P26+P16+P10</f>
        <v>0</v>
      </c>
      <c r="Q80" s="195">
        <f>+Q75+Q62+Q52+Q36+Q26+Q16+Q10</f>
        <v>0</v>
      </c>
      <c r="R80" s="195">
        <f>+R75+R62+R52+R36+R26+R16+R10</f>
        <v>797251651.58999991</v>
      </c>
      <c r="S80" s="194"/>
      <c r="T80" s="193"/>
    </row>
    <row r="81" spans="3:19" ht="48.75" customHeight="1" thickBot="1" x14ac:dyDescent="0.4">
      <c r="C81" s="188" t="s">
        <v>404</v>
      </c>
      <c r="E81" s="189"/>
      <c r="F81" s="192"/>
      <c r="G81" s="192"/>
      <c r="H81" s="192"/>
      <c r="I81" s="192"/>
      <c r="J81" s="192"/>
      <c r="K81" s="192"/>
      <c r="L81" s="189"/>
      <c r="M81" s="189"/>
      <c r="P81"/>
      <c r="Q81"/>
      <c r="R81" s="191"/>
      <c r="S81" s="191"/>
    </row>
    <row r="82" spans="3:19" ht="66.75" customHeight="1" thickBot="1" x14ac:dyDescent="0.4">
      <c r="C82" s="190" t="s">
        <v>403</v>
      </c>
      <c r="D82" s="236"/>
      <c r="E82" s="183"/>
      <c r="F82" s="189"/>
      <c r="G82" s="189"/>
      <c r="H82" s="189"/>
      <c r="I82" s="189"/>
      <c r="J82" s="189"/>
      <c r="K82" s="189"/>
      <c r="L82" s="189"/>
      <c r="M82" s="189"/>
      <c r="P82"/>
      <c r="Q82"/>
    </row>
    <row r="83" spans="3:19" ht="126.75" customHeight="1" thickBot="1" x14ac:dyDescent="0.4">
      <c r="C83" s="188" t="s">
        <v>402</v>
      </c>
      <c r="I83" s="183"/>
      <c r="K83" s="187"/>
      <c r="P83"/>
      <c r="Q83"/>
    </row>
    <row r="84" spans="3:19" ht="39" customHeight="1" x14ac:dyDescent="0.35">
      <c r="C84" s="235" t="s">
        <v>401</v>
      </c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/>
    </row>
    <row r="85" spans="3:19" x14ac:dyDescent="0.35">
      <c r="C85" s="284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/>
    </row>
  </sheetData>
  <mergeCells count="10">
    <mergeCell ref="C85:P85"/>
    <mergeCell ref="C1:R1"/>
    <mergeCell ref="C2:R2"/>
    <mergeCell ref="C3:R3"/>
    <mergeCell ref="C4:R4"/>
    <mergeCell ref="C5:R5"/>
    <mergeCell ref="C7:C8"/>
    <mergeCell ref="D7:D8"/>
    <mergeCell ref="E7:E8"/>
    <mergeCell ref="F7:R7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rowBreaks count="1" manualBreakCount="1">
    <brk id="47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INGRESOS Y EGRESOS JUNIO 20 </vt:lpstr>
      <vt:lpstr>Ejecución</vt:lpstr>
      <vt:lpstr>Ejecución!Área_de_impresión</vt:lpstr>
      <vt:lpstr>'INGRESOS Y EGRESOS JUNIO 20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VALLEJO GUZMAN</dc:creator>
  <cp:lastModifiedBy>MANUEL ANTONIO GUZMAN CUEVAS</cp:lastModifiedBy>
  <cp:lastPrinted>2025-04-09T15:25:52Z</cp:lastPrinted>
  <dcterms:created xsi:type="dcterms:W3CDTF">2023-05-08T22:14:21Z</dcterms:created>
  <dcterms:modified xsi:type="dcterms:W3CDTF">2025-07-16T14:45:10Z</dcterms:modified>
</cp:coreProperties>
</file>