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us\OneDrive\Escritorio\Estadisticas institucionales\"/>
    </mc:Choice>
  </mc:AlternateContent>
  <xr:revisionPtr revIDLastSave="0" documentId="13_ncr:1_{EE413620-990E-4B20-868D-3DEC5637C232}" xr6:coauthVersionLast="47" xr6:coauthVersionMax="47" xr10:uidLastSave="{00000000-0000-0000-0000-000000000000}"/>
  <bookViews>
    <workbookView xWindow="-108" yWindow="-108" windowWidth="23256" windowHeight="12456" tabRatio="957" activeTab="1" xr2:uid="{00000000-000D-0000-FFFF-FFFF00000000}"/>
  </bookViews>
  <sheets>
    <sheet name="EMBARCACIONES " sheetId="1" r:id="rId1"/>
    <sheet name="Representacion porcentual buque" sheetId="8" r:id="rId2"/>
    <sheet name="COMPARATIVO EMB." sheetId="5" r:id="rId3"/>
    <sheet name="CONTENEDORES TEUS" sheetId="3" r:id="rId4"/>
    <sheet name="Contenedores. por unidad Ref." sheetId="15" r:id="rId5"/>
    <sheet name="CARGAS G." sheetId="4" r:id="rId6"/>
    <sheet name="PASAJEROS" sheetId="14" r:id="rId7"/>
    <sheet name="RESUMEN" sheetId="12" r:id="rId8"/>
  </sheets>
  <definedNames>
    <definedName name="_xlnm._FilterDatabase" localSheetId="4" hidden="1">'Contenedores. por unidad Ref.'!$A$61:$X$69</definedName>
    <definedName name="_xlnm._FilterDatabase" localSheetId="0" hidden="1">'EMBARCACIONES '!$B$8:$N$33</definedName>
    <definedName name="_xlnm.Print_Area" localSheetId="5">'CARGAS G.'!$A$1:$R$104</definedName>
    <definedName name="_xlnm.Print_Area" localSheetId="2">'COMPARATIVO EMB.'!$A$1:$N$55</definedName>
    <definedName name="_xlnm.Print_Area" localSheetId="3">'CONTENEDORES TEUS'!$A$1:$I$117</definedName>
    <definedName name="_xlnm.Print_Area" localSheetId="4">'Contenedores. por unidad Ref.'!$A$1:$V$113</definedName>
    <definedName name="_xlnm.Print_Area" localSheetId="0">'EMBARCACIONES '!$A$2:$N$68</definedName>
    <definedName name="_xlnm.Print_Area" localSheetId="6">PASAJEROS!$A$1:$L$120</definedName>
    <definedName name="_xlnm.Print_Area" localSheetId="1">'Representacion porcentual buque'!$A$1:$N$62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5" l="1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D85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E65" i="3"/>
  <c r="F65" i="3" s="1"/>
  <c r="E64" i="3"/>
  <c r="F64" i="3" s="1"/>
  <c r="E62" i="3"/>
  <c r="E61" i="3"/>
  <c r="E57" i="3"/>
  <c r="F57" i="3" s="1"/>
  <c r="E56" i="3"/>
  <c r="F56" i="3" s="1"/>
  <c r="E52" i="3"/>
  <c r="F52" i="3" s="1"/>
  <c r="E51" i="3"/>
  <c r="F51" i="3" s="1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B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B19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B12" i="4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7" i="8"/>
  <c r="E53" i="14" l="1"/>
  <c r="F53" i="14"/>
  <c r="E16" i="12" s="1"/>
  <c r="E25" i="15" l="1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D25" i="15"/>
  <c r="D66" i="3"/>
  <c r="C66" i="3"/>
  <c r="D63" i="3"/>
  <c r="C63" i="3"/>
  <c r="D58" i="3"/>
  <c r="D53" i="3"/>
  <c r="E53" i="3" s="1"/>
  <c r="F53" i="3" s="1"/>
  <c r="D8" i="12"/>
  <c r="E6" i="12"/>
  <c r="D6" i="12"/>
  <c r="D69" i="4"/>
  <c r="B74" i="4"/>
  <c r="B49" i="4"/>
  <c r="D10" i="12" s="1"/>
  <c r="B44" i="4"/>
  <c r="B37" i="4"/>
  <c r="E58" i="3" l="1"/>
  <c r="C67" i="3"/>
  <c r="D67" i="3"/>
  <c r="D90" i="3"/>
  <c r="F62" i="3"/>
  <c r="E63" i="3"/>
  <c r="F63" i="3" s="1"/>
  <c r="E66" i="3"/>
  <c r="F66" i="3" s="1"/>
  <c r="F61" i="3"/>
  <c r="U85" i="15"/>
  <c r="T85" i="15"/>
  <c r="H20" i="3"/>
  <c r="H21" i="3"/>
  <c r="H23" i="3"/>
  <c r="H24" i="3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D68" i="15"/>
  <c r="H15" i="3"/>
  <c r="H14" i="3"/>
  <c r="C90" i="3"/>
  <c r="D69" i="3" l="1"/>
  <c r="E14" i="12" s="1"/>
  <c r="C69" i="3"/>
  <c r="D14" i="12" s="1"/>
  <c r="F58" i="3"/>
  <c r="E67" i="3"/>
  <c r="C65" i="14"/>
  <c r="D65" i="14"/>
  <c r="E65" i="14"/>
  <c r="F65" i="14"/>
  <c r="G65" i="14"/>
  <c r="H65" i="14"/>
  <c r="I65" i="14"/>
  <c r="J65" i="14"/>
  <c r="B65" i="14"/>
  <c r="F67" i="3" l="1"/>
  <c r="E69" i="3"/>
  <c r="F69" i="3" s="1"/>
  <c r="D59" i="4"/>
  <c r="D73" i="4"/>
  <c r="D68" i="4"/>
  <c r="F14" i="12" l="1"/>
  <c r="D82" i="4"/>
  <c r="E82" i="4" s="1"/>
  <c r="D83" i="4"/>
  <c r="E83" i="4" s="1"/>
  <c r="D81" i="4"/>
  <c r="E81" i="4" s="1"/>
  <c r="E68" i="4" l="1"/>
  <c r="R23" i="4"/>
  <c r="R22" i="4"/>
  <c r="R24" i="4" s="1"/>
  <c r="D22" i="3"/>
  <c r="E22" i="3"/>
  <c r="F22" i="3"/>
  <c r="G22" i="3"/>
  <c r="C22" i="3"/>
  <c r="H22" i="3" l="1"/>
  <c r="D83" i="14"/>
  <c r="E18" i="12" s="1"/>
  <c r="C83" i="14"/>
  <c r="D18" i="12" s="1"/>
  <c r="E82" i="14"/>
  <c r="E81" i="14"/>
  <c r="E80" i="14"/>
  <c r="F80" i="14" s="1"/>
  <c r="E79" i="14"/>
  <c r="F79" i="14" s="1"/>
  <c r="E78" i="14"/>
  <c r="F78" i="14" s="1"/>
  <c r="E77" i="14"/>
  <c r="F77" i="14" s="1"/>
  <c r="E76" i="14"/>
  <c r="F76" i="14" s="1"/>
  <c r="E75" i="14"/>
  <c r="F75" i="14" s="1"/>
  <c r="K64" i="14"/>
  <c r="K63" i="14"/>
  <c r="K62" i="14"/>
  <c r="D16" i="12"/>
  <c r="G52" i="14"/>
  <c r="G51" i="14"/>
  <c r="H51" i="14" s="1"/>
  <c r="G50" i="14"/>
  <c r="H50" i="14" s="1"/>
  <c r="G49" i="14"/>
  <c r="G48" i="14"/>
  <c r="H48" i="14" s="1"/>
  <c r="G47" i="14"/>
  <c r="H47" i="14" s="1"/>
  <c r="G46" i="14"/>
  <c r="H46" i="14" s="1"/>
  <c r="G45" i="14"/>
  <c r="H45" i="14" s="1"/>
  <c r="G17" i="14"/>
  <c r="F17" i="14"/>
  <c r="D17" i="14"/>
  <c r="C17" i="14"/>
  <c r="E16" i="14"/>
  <c r="E15" i="14"/>
  <c r="E14" i="14"/>
  <c r="E13" i="14"/>
  <c r="E12" i="14"/>
  <c r="E11" i="14"/>
  <c r="E10" i="14"/>
  <c r="E9" i="14"/>
  <c r="F16" i="12" l="1"/>
  <c r="F18" i="12"/>
  <c r="K65" i="14"/>
  <c r="G53" i="14"/>
  <c r="H53" i="14" s="1"/>
  <c r="E83" i="14"/>
  <c r="F83" i="14" s="1"/>
  <c r="E17" i="14"/>
  <c r="N9" i="1" l="1"/>
  <c r="D48" i="4" l="1"/>
  <c r="E48" i="4" s="1"/>
  <c r="D47" i="4"/>
  <c r="E47" i="4" s="1"/>
  <c r="D41" i="4"/>
  <c r="E41" i="4" s="1"/>
  <c r="D42" i="4"/>
  <c r="E42" i="4" s="1"/>
  <c r="D43" i="4"/>
  <c r="E43" i="4" s="1"/>
  <c r="D40" i="4"/>
  <c r="E40" i="4" s="1"/>
  <c r="D34" i="4"/>
  <c r="E34" i="4" s="1"/>
  <c r="D35" i="4"/>
  <c r="E35" i="4" s="1"/>
  <c r="D36" i="4"/>
  <c r="E36" i="4" s="1"/>
  <c r="D33" i="4"/>
  <c r="E33" i="4" s="1"/>
  <c r="E88" i="3"/>
  <c r="F88" i="3" s="1"/>
  <c r="E89" i="3"/>
  <c r="F89" i="3" s="1"/>
  <c r="E87" i="3"/>
  <c r="F87" i="3" s="1"/>
  <c r="B26" i="4" l="1"/>
  <c r="O26" i="4"/>
  <c r="J26" i="4"/>
  <c r="I26" i="4"/>
  <c r="H26" i="4"/>
  <c r="Q26" i="4"/>
  <c r="G26" i="4"/>
  <c r="P26" i="4"/>
  <c r="F26" i="4"/>
  <c r="E26" i="4"/>
  <c r="N26" i="4"/>
  <c r="M26" i="4"/>
  <c r="D26" i="4"/>
  <c r="L26" i="4"/>
  <c r="C26" i="4"/>
  <c r="K26" i="4"/>
  <c r="E48" i="5"/>
  <c r="F48" i="5" s="1"/>
  <c r="B51" i="4" l="1"/>
  <c r="D12" i="12" s="1"/>
  <c r="N27" i="1"/>
  <c r="C67" i="1"/>
  <c r="G14" i="12" l="1"/>
  <c r="G16" i="12"/>
  <c r="G18" i="12"/>
  <c r="E31" i="5" l="1"/>
  <c r="F31" i="5" s="1"/>
  <c r="E32" i="5"/>
  <c r="F32" i="5" s="1"/>
  <c r="E33" i="5"/>
  <c r="F33" i="5" s="1"/>
  <c r="E34" i="5"/>
  <c r="F34" i="5" s="1"/>
  <c r="E35" i="5"/>
  <c r="F35" i="5" s="1"/>
  <c r="E36" i="5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9" i="5"/>
  <c r="F49" i="5" s="1"/>
  <c r="E50" i="5"/>
  <c r="F50" i="5" s="1"/>
  <c r="E51" i="5"/>
  <c r="F51" i="5" s="1"/>
  <c r="E52" i="5"/>
  <c r="F52" i="5" s="1"/>
  <c r="E30" i="5"/>
  <c r="F30" i="5" s="1"/>
  <c r="C53" i="5"/>
  <c r="D53" i="5"/>
  <c r="N12" i="5"/>
  <c r="E53" i="5" l="1"/>
  <c r="F53" i="5" s="1"/>
  <c r="N13" i="5" l="1"/>
  <c r="F5" i="12" s="1"/>
  <c r="G5" i="12" s="1"/>
  <c r="B84" i="4" l="1"/>
  <c r="R9" i="4" l="1"/>
  <c r="R10" i="4"/>
  <c r="R11" i="4"/>
  <c r="R8" i="4"/>
  <c r="R12" i="4" s="1"/>
  <c r="C30" i="8" l="1"/>
  <c r="D32" i="1"/>
  <c r="N21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8" i="1"/>
  <c r="N29" i="1"/>
  <c r="N30" i="1"/>
  <c r="N31" i="1"/>
  <c r="C84" i="4" l="1"/>
  <c r="E59" i="4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70" i="4"/>
  <c r="E70" i="4" s="1"/>
  <c r="D71" i="4"/>
  <c r="E71" i="4" s="1"/>
  <c r="D72" i="4"/>
  <c r="E73" i="4"/>
  <c r="D58" i="4"/>
  <c r="C74" i="4"/>
  <c r="D74" i="4" s="1"/>
  <c r="C37" i="4"/>
  <c r="F6" i="12" s="1"/>
  <c r="G6" i="12" s="1"/>
  <c r="R15" i="4"/>
  <c r="C49" i="4"/>
  <c r="R16" i="4"/>
  <c r="R17" i="4"/>
  <c r="R18" i="4"/>
  <c r="H43" i="3"/>
  <c r="H44" i="3"/>
  <c r="H42" i="3"/>
  <c r="D45" i="3"/>
  <c r="E45" i="3"/>
  <c r="F45" i="3"/>
  <c r="G45" i="3"/>
  <c r="C45" i="3"/>
  <c r="G25" i="3"/>
  <c r="F25" i="3"/>
  <c r="E25" i="3"/>
  <c r="D25" i="3"/>
  <c r="C25" i="3"/>
  <c r="G16" i="3"/>
  <c r="F16" i="3"/>
  <c r="E16" i="3"/>
  <c r="D16" i="3"/>
  <c r="C16" i="3"/>
  <c r="G10" i="3"/>
  <c r="F10" i="3"/>
  <c r="E10" i="3"/>
  <c r="D10" i="3"/>
  <c r="C10" i="3"/>
  <c r="H9" i="3"/>
  <c r="H8" i="3"/>
  <c r="C44" i="4"/>
  <c r="R19" i="4" l="1"/>
  <c r="H25" i="3"/>
  <c r="E10" i="12"/>
  <c r="F10" i="12" s="1"/>
  <c r="G10" i="12" s="1"/>
  <c r="E8" i="12"/>
  <c r="F8" i="12" s="1"/>
  <c r="G8" i="12" s="1"/>
  <c r="E90" i="3"/>
  <c r="F90" i="3" s="1"/>
  <c r="C51" i="4"/>
  <c r="H45" i="3"/>
  <c r="E26" i="3"/>
  <c r="E28" i="3" s="1"/>
  <c r="F26" i="3"/>
  <c r="F28" i="3" s="1"/>
  <c r="E74" i="4"/>
  <c r="D84" i="4"/>
  <c r="E84" i="4" s="1"/>
  <c r="D37" i="4"/>
  <c r="H10" i="3"/>
  <c r="G26" i="3"/>
  <c r="G28" i="3" s="1"/>
  <c r="H16" i="3"/>
  <c r="C26" i="3"/>
  <c r="D26" i="3"/>
  <c r="D28" i="3" s="1"/>
  <c r="J8" i="5"/>
  <c r="K8" i="5" s="1"/>
  <c r="E12" i="12" l="1"/>
  <c r="F12" i="12" s="1"/>
  <c r="G12" i="12" s="1"/>
  <c r="H26" i="3"/>
  <c r="H28" i="3" s="1"/>
  <c r="C28" i="3"/>
  <c r="R26" i="4"/>
  <c r="E37" i="4"/>
  <c r="D49" i="4" l="1"/>
  <c r="E49" i="4" s="1"/>
  <c r="D44" i="4" l="1"/>
  <c r="E44" i="4" l="1"/>
  <c r="D51" i="4"/>
  <c r="E51" i="4" s="1"/>
  <c r="E32" i="1"/>
  <c r="F32" i="1"/>
  <c r="G32" i="1"/>
  <c r="H32" i="1"/>
  <c r="I32" i="1"/>
  <c r="J32" i="1"/>
  <c r="K32" i="1"/>
  <c r="L32" i="1"/>
  <c r="M32" i="1"/>
  <c r="C32" i="1"/>
  <c r="D30" i="8"/>
  <c r="E30" i="8"/>
  <c r="F30" i="8"/>
  <c r="G30" i="8"/>
  <c r="H30" i="8"/>
  <c r="I30" i="8"/>
  <c r="J30" i="8"/>
  <c r="K30" i="8"/>
  <c r="L30" i="8"/>
  <c r="B30" i="8"/>
  <c r="N32" i="1" l="1"/>
  <c r="M30" i="8" l="1"/>
  <c r="N7" i="8" l="1"/>
  <c r="N25" i="8"/>
  <c r="N13" i="8"/>
  <c r="N26" i="8"/>
  <c r="N14" i="8"/>
  <c r="N28" i="8"/>
  <c r="N16" i="8"/>
  <c r="N29" i="8"/>
  <c r="N17" i="8"/>
  <c r="N30" i="8"/>
  <c r="N19" i="8"/>
  <c r="N8" i="8"/>
  <c r="N9" i="8"/>
  <c r="N21" i="8"/>
  <c r="N22" i="8"/>
  <c r="N23" i="8"/>
  <c r="N24" i="8"/>
  <c r="N15" i="8"/>
  <c r="N18" i="8"/>
  <c r="N20" i="8"/>
  <c r="N10" i="8"/>
  <c r="N11" i="8"/>
  <c r="N12" i="8"/>
  <c r="N27" i="8"/>
  <c r="C34" i="14"/>
</calcChain>
</file>

<file path=xl/sharedStrings.xml><?xml version="1.0" encoding="utf-8"?>
<sst xmlns="http://schemas.openxmlformats.org/spreadsheetml/2006/main" count="716" uniqueCount="270">
  <si>
    <t>PUERTOS Y TERMINALES</t>
  </si>
  <si>
    <t>ARROYO BARRIL</t>
  </si>
  <si>
    <t>AZUA</t>
  </si>
  <si>
    <t>BARAHONA</t>
  </si>
  <si>
    <t>BOCA CHICA</t>
  </si>
  <si>
    <t>CAP CANA</t>
  </si>
  <si>
    <t>CAUCEDO</t>
  </si>
  <si>
    <t>LA CANA</t>
  </si>
  <si>
    <t>LA ROMANA</t>
  </si>
  <si>
    <t>MANZANILLO</t>
  </si>
  <si>
    <t>PEDERNALES</t>
  </si>
  <si>
    <t>PLAZA MARINA</t>
  </si>
  <si>
    <t>PUERTO PLATA</t>
  </si>
  <si>
    <t>PUNTA CATALINA</t>
  </si>
  <si>
    <t>SANTA BÁRBARA</t>
  </si>
  <si>
    <t>SANTO DOMINGO</t>
  </si>
  <si>
    <t xml:space="preserve">TOTAL </t>
  </si>
  <si>
    <t>TOTAL</t>
  </si>
  <si>
    <t>GRANELEROS</t>
  </si>
  <si>
    <t>TANQUEROS</t>
  </si>
  <si>
    <t>CRUCEROS</t>
  </si>
  <si>
    <t>PESQUEROS</t>
  </si>
  <si>
    <t>REMOLCADORES</t>
  </si>
  <si>
    <t>BARCAZAS</t>
  </si>
  <si>
    <t>YATES</t>
  </si>
  <si>
    <t>DRAGAS / OTROS</t>
  </si>
  <si>
    <t>FERRIE</t>
  </si>
  <si>
    <t>AUTORIDAD PORTUARIA DOMINICANA</t>
  </si>
  <si>
    <t xml:space="preserve">Resumen </t>
  </si>
  <si>
    <t>Variación</t>
  </si>
  <si>
    <t>Embarcaciones</t>
  </si>
  <si>
    <t>ISLAS CATALINA</t>
  </si>
  <si>
    <t>SAN PEDRO DE MACORÍS</t>
  </si>
  <si>
    <t>Variación Absoluta</t>
  </si>
  <si>
    <t>Variación Porcentual</t>
  </si>
  <si>
    <t xml:space="preserve">PUERTOS </t>
  </si>
  <si>
    <t>AMBER COVE</t>
  </si>
  <si>
    <t>TEUs DE IMPORTACIÓN</t>
  </si>
  <si>
    <t>CARGADOS</t>
  </si>
  <si>
    <t>VACIOS</t>
  </si>
  <si>
    <t>TEUs DE EXPORTACIÓN</t>
  </si>
  <si>
    <t>TEUs EN TRÁNSITO</t>
  </si>
  <si>
    <t>ENTRADA</t>
  </si>
  <si>
    <t>SALIDA</t>
  </si>
  <si>
    <t>EXPORTACIÓN</t>
  </si>
  <si>
    <t>TRÁNSITO</t>
  </si>
  <si>
    <t>IMPORTACIÓN</t>
  </si>
  <si>
    <t xml:space="preserve"> CARGA GRAL. SUELTA</t>
  </si>
  <si>
    <t xml:space="preserve"> CARGA GRAL. CONTENERIZADA</t>
  </si>
  <si>
    <t xml:space="preserve"> CARGA GRANEL SÓLIDA</t>
  </si>
  <si>
    <t>CARGA GRANEL LÍQUIDA</t>
  </si>
  <si>
    <t>TOTAL IMPORTACIÓN</t>
  </si>
  <si>
    <t xml:space="preserve"> SALIDA</t>
  </si>
  <si>
    <t>CONCEPTO</t>
  </si>
  <si>
    <t xml:space="preserve">IMPORTACIÓN </t>
  </si>
  <si>
    <t xml:space="preserve">EXPORTACIÓN </t>
  </si>
  <si>
    <t xml:space="preserve"> </t>
  </si>
  <si>
    <t>AUTORIDAD PORTURIA DOMINICANA</t>
  </si>
  <si>
    <t xml:space="preserve">PORCENTUAL </t>
  </si>
  <si>
    <t xml:space="preserve">TOTAL TÁNSITO </t>
  </si>
  <si>
    <t>TOTAL EXPORTACÓN</t>
  </si>
  <si>
    <t>VARIACIÓN ABSOLUTA</t>
  </si>
  <si>
    <t>V. ABSOLUTA</t>
  </si>
  <si>
    <t>V. PORCENTUAL</t>
  </si>
  <si>
    <t xml:space="preserve">MOVIMIENTO  DE EMBARCACIONES CLASIFICADAS POR PUERTOS Y TIPOS. </t>
  </si>
  <si>
    <t>*Cifras sujetas a rectificación.</t>
  </si>
  <si>
    <t>MOVIMIENTO DE CONTENEDORES POR PUERTOS  CARGADOS, VACÍOS  Y  EN CALIDAD DE TRÁNSITO</t>
  </si>
  <si>
    <t>Valor porcentual</t>
  </si>
  <si>
    <t>Valor absoluto</t>
  </si>
  <si>
    <t>VARIACIÓN PORCENTUAL</t>
  </si>
  <si>
    <t xml:space="preserve"> CARGA CONTENERIZADA</t>
  </si>
  <si>
    <t xml:space="preserve"> CARGA GENERAL  SUELTA</t>
  </si>
  <si>
    <t xml:space="preserve"> CARGA GENERAL SUELTA</t>
  </si>
  <si>
    <t>Cantidad de Embarcaciones</t>
  </si>
  <si>
    <t>Concepto</t>
  </si>
  <si>
    <t xml:space="preserve">MOVIMIENTO  DE EMBARCACIONES CLASIFICADAS POR PUERTOS </t>
  </si>
  <si>
    <t>*Valores expresado en (TEU)</t>
  </si>
  <si>
    <t>RÍO HAINA</t>
  </si>
  <si>
    <t>*Valores Expresados en Toneladas Métricas (T.M.)</t>
  </si>
  <si>
    <t>PUERTOS</t>
  </si>
  <si>
    <t>PORCENTAJE</t>
  </si>
  <si>
    <t>DIFERENCIAS</t>
  </si>
  <si>
    <t>CARGAS</t>
  </si>
  <si>
    <t>Puertos</t>
  </si>
  <si>
    <t>BAHÍA DE CALDERAS</t>
  </si>
  <si>
    <t>TAÍNO BAY</t>
  </si>
  <si>
    <t xml:space="preserve">LUPERÓN </t>
  </si>
  <si>
    <t>PESQUERO</t>
  </si>
  <si>
    <t xml:space="preserve">SANTA BÁRBARA </t>
  </si>
  <si>
    <t>ESTADÍSTICA. DIRECCIÓN DE PLANIFICACIÓN Y DESARROLLO</t>
  </si>
  <si>
    <t xml:space="preserve"> ESTADÍSTICA. DIRECCIÓN DE PLANIFICACIÓN Y DESARROLLO</t>
  </si>
  <si>
    <t>REM.</t>
  </si>
  <si>
    <t>Absoluta</t>
  </si>
  <si>
    <t>Porcentual</t>
  </si>
  <si>
    <t>CONTENEDORES (TEUS)</t>
  </si>
  <si>
    <t xml:space="preserve"> ESTADÍSTICA. DIRECCIÓN DE PLANIFICACIÓN Y DESAROLLO</t>
  </si>
  <si>
    <t>CARGA LÍQUIDA</t>
  </si>
  <si>
    <t xml:space="preserve"> CARGA SÓLIDA</t>
  </si>
  <si>
    <t>COMPARATIVO DEL  MOVIMIENTO DE CARGAS POR PUERTOS</t>
  </si>
  <si>
    <t>ESTADÍSTICA.DIRECCIÓN DE PLANIFICACIÓN Y DESARROLLO</t>
  </si>
  <si>
    <t>TEUs EN TRÁNSITO SALIDA</t>
  </si>
  <si>
    <t>TEUs EN TRÁNSITO ENTRADA</t>
  </si>
  <si>
    <t xml:space="preserve">MOVIMIENTO DE CRUCEROS VÍA MARÍTIMA </t>
  </si>
  <si>
    <t>PASAJEROS ENTRADA</t>
  </si>
  <si>
    <t>PASAJEROS TRÁNSITO</t>
  </si>
  <si>
    <t>TOTAL DE PASAJEROS</t>
  </si>
  <si>
    <t>TRIPULACIÓN</t>
  </si>
  <si>
    <t>PASAJEROS DE SALIDA</t>
  </si>
  <si>
    <t>SANTO DOMINGO FERRY</t>
  </si>
  <si>
    <t>PEDERNALES CABO ROJO</t>
  </si>
  <si>
    <t xml:space="preserve">AMBER COVE </t>
  </si>
  <si>
    <t>SANTO DOMINGO  CRUCERO</t>
  </si>
  <si>
    <t>SANTO DOMINGO (FERRY)</t>
  </si>
  <si>
    <t>CABO ROJO PEDERNALES</t>
  </si>
  <si>
    <t>ISLAS  CATALINA</t>
  </si>
  <si>
    <t xml:space="preserve">SANTO DOMINGO </t>
  </si>
  <si>
    <t>MOVIMIENTO DE CRUCERISTAS  CLASIFICADOS POR MES  Y PUERTOS</t>
  </si>
  <si>
    <t>MES</t>
  </si>
  <si>
    <t xml:space="preserve">SANTO DOMINGO CRUCERO </t>
  </si>
  <si>
    <t>ISLA CATALINA</t>
  </si>
  <si>
    <t>SANTA BÁRBARA SAMANÁ</t>
  </si>
  <si>
    <t xml:space="preserve">CABO ROJO PEDERNALES </t>
  </si>
  <si>
    <t>Puerto</t>
  </si>
  <si>
    <t>Importación 20 cargado</t>
  </si>
  <si>
    <t>Importación 20 vacío</t>
  </si>
  <si>
    <t>Importación 40 cargado</t>
  </si>
  <si>
    <t>Importación 40 vacío</t>
  </si>
  <si>
    <t>Importación 45 cargado</t>
  </si>
  <si>
    <t>Importación 45 vacío</t>
  </si>
  <si>
    <t>Importación 48 cargado</t>
  </si>
  <si>
    <t>Importación 48 vacío</t>
  </si>
  <si>
    <t>Importación 65 cargado</t>
  </si>
  <si>
    <t>Importación 65 vacío</t>
  </si>
  <si>
    <t>Teus Importación total cargado</t>
  </si>
  <si>
    <t>Teus Importación total vacío</t>
  </si>
  <si>
    <t>HAINA ORIENTAL</t>
  </si>
  <si>
    <t>Exportación 20 cargado</t>
  </si>
  <si>
    <t>Exportación 20 vacío</t>
  </si>
  <si>
    <t>Exportación 40 cargado</t>
  </si>
  <si>
    <t>Exportación 40 vacío</t>
  </si>
  <si>
    <t>Exportación 45 cargado</t>
  </si>
  <si>
    <t>Exportación 45 vacío</t>
  </si>
  <si>
    <t>Exportación 48 cargado</t>
  </si>
  <si>
    <t>Exportación 48 vacío</t>
  </si>
  <si>
    <t>Exportación 65 cargado</t>
  </si>
  <si>
    <t>Exportación 65 vacío</t>
  </si>
  <si>
    <t>Teus Exportación total cargado</t>
  </si>
  <si>
    <t>Teus Exportación total vacío</t>
  </si>
  <si>
    <t>Tránsito de Entrada 20 cargado</t>
  </si>
  <si>
    <t>Tránsito de Entrada 20 vacío</t>
  </si>
  <si>
    <t>Tránsito de Entrada 40 cargado</t>
  </si>
  <si>
    <t>Tránsito de Entrada 40 vacío</t>
  </si>
  <si>
    <t>Tránsito de Entrada 45 cargado</t>
  </si>
  <si>
    <t>Tránsito de Entrada 45 vacío</t>
  </si>
  <si>
    <t>Tránsito de Entrada 48 cargado</t>
  </si>
  <si>
    <t>Tránsito de Entrada 48 vacío</t>
  </si>
  <si>
    <t>Tránsito de Entrada 65 cargado</t>
  </si>
  <si>
    <t>Tránsito de Entrada 65 vacío</t>
  </si>
  <si>
    <t>Teus Tránsito de Entrada total cargado</t>
  </si>
  <si>
    <t>Teus Tránsito de Entrada total vacío</t>
  </si>
  <si>
    <t>Tránsito de Salida 20 cargado</t>
  </si>
  <si>
    <t>Tránsito de Salida 20 vacío</t>
  </si>
  <si>
    <t>Tránsito de Salida 40 cargado</t>
  </si>
  <si>
    <t>Tránsito de Salida 40 vacío</t>
  </si>
  <si>
    <t>Tránsito de Salida 45 cargado</t>
  </si>
  <si>
    <t>Tránsito de Salida 45 vacío</t>
  </si>
  <si>
    <t>Tránsito de Salida 48 cargado</t>
  </si>
  <si>
    <t>Tránsito de Salida 48 vacío</t>
  </si>
  <si>
    <t>Tránsito de Salida 65 cargado</t>
  </si>
  <si>
    <t>Tránsito de Salida 65 vacío</t>
  </si>
  <si>
    <t>Teus Tránsito de Salida total cargado</t>
  </si>
  <si>
    <t>Teus Tránsito de Salida total vacío</t>
  </si>
  <si>
    <t>MOVIMIENTO DE CONTENEDORES EXPRESADO EN UNIDAD / TEUS</t>
  </si>
  <si>
    <t>DIFERENCIA</t>
  </si>
  <si>
    <t>TOTAL DE CONTENEDORES IMPORTACIÓN</t>
  </si>
  <si>
    <t>TOTAL DE CONTENEDORES TRÁNSITO IMPORTACIÓN</t>
  </si>
  <si>
    <t>TOTAL DE CONTENEDORES TRÁNSITO EXPORTACIÓN</t>
  </si>
  <si>
    <t>CANTIDAD DE CONTENEDORES</t>
  </si>
  <si>
    <t xml:space="preserve"> CONTENEDORES IMPORTACIÓN</t>
  </si>
  <si>
    <t>CONTENEDORES EXPORTACIÓN</t>
  </si>
  <si>
    <t xml:space="preserve"> CONTENEDORES TRÁNSITO IMPORTACIÓN</t>
  </si>
  <si>
    <t>CONTENEDORES TRÁNSITO EXPORTACIÓN</t>
  </si>
  <si>
    <t>TEUS DE IMPORTACIÓN</t>
  </si>
  <si>
    <t>TEUS DE EXPORTACIÓN</t>
  </si>
  <si>
    <t>TEUS EN TRÁNSITO</t>
  </si>
  <si>
    <t>TOTAL (EN TEUS)</t>
  </si>
  <si>
    <t>TOTAL EN TEUS</t>
  </si>
  <si>
    <t>MOVIMIENTO DE CARGAS CLASIFICADAS POR TIPOS Y PUERTOS  (EN T.M.)</t>
  </si>
  <si>
    <t>TOTAL GENERAL (EN T.M.)</t>
  </si>
  <si>
    <t>VACÍOS</t>
  </si>
  <si>
    <t xml:space="preserve">CARGAS  GENERAL </t>
  </si>
  <si>
    <t>PORTACONTENEDORES</t>
  </si>
  <si>
    <t>CARGAS GENERAL</t>
  </si>
  <si>
    <t>OTROS</t>
  </si>
  <si>
    <t>PEDERNALES (CR)</t>
  </si>
  <si>
    <t>AÑO</t>
  </si>
  <si>
    <t xml:space="preserve">PUERTO </t>
  </si>
  <si>
    <t>Cargas</t>
  </si>
  <si>
    <t>Importación</t>
  </si>
  <si>
    <t xml:space="preserve"> (en T.M.)</t>
  </si>
  <si>
    <t>Exportación</t>
  </si>
  <si>
    <t>En Tránsito</t>
  </si>
  <si>
    <t xml:space="preserve">Total, Cargas </t>
  </si>
  <si>
    <t>Contenedores (TEUS)</t>
  </si>
  <si>
    <t>Cantidad Total de Pasajeros*</t>
  </si>
  <si>
    <t>Cantidad Total de Cruceros</t>
  </si>
  <si>
    <t>*Cantidad total de pasajeros = pasajeros de entrada + pasajeros en tránsito</t>
  </si>
  <si>
    <t>HAINA OCCIDENTAL</t>
  </si>
  <si>
    <t>COMPARATIVO DEL MOVIMIENTO DE CONTENEDORES CARGADOS Y VACÍOS  2024 Vs. 2023</t>
  </si>
  <si>
    <t>TAINO  BAY</t>
  </si>
  <si>
    <t xml:space="preserve">DIFERENCIAS </t>
  </si>
  <si>
    <t>PORCENTAJES</t>
  </si>
  <si>
    <t>TOTAL, DE TEUS DE IMPORTACIÓN</t>
  </si>
  <si>
    <t>TOTAL, DE TEUS EXPORTACIÓN</t>
  </si>
  <si>
    <t>TOTAL, ENTRADA</t>
  </si>
  <si>
    <t>TOTAL, SALIDA</t>
  </si>
  <si>
    <t>TOTAL, DE TEUS EN TRÁNSITO</t>
  </si>
  <si>
    <t>TOTAL, EN TEUS</t>
  </si>
  <si>
    <t>TOTAL, DE IMPORTACIÓN</t>
  </si>
  <si>
    <t>TOTAL, DE EXPORTACIÓN</t>
  </si>
  <si>
    <t>TOTAL, IMPORTACIÓN</t>
  </si>
  <si>
    <t>TOTAL, EXPORTACIÓN</t>
  </si>
  <si>
    <t>TOTAL, GENERAL</t>
  </si>
  <si>
    <t xml:space="preserve">TOTAL, TRÁNSITO </t>
  </si>
  <si>
    <t>SANTO DOMINGO CRUCERO</t>
  </si>
  <si>
    <t>COMPARATIVO DE LA CANTIDAD DE CRUCERISTAS VÍA MARÍTIMA  2024 Vs 2023</t>
  </si>
  <si>
    <t xml:space="preserve">PUERTOS Y/O TERMINALES </t>
  </si>
  <si>
    <t>PORTACONTENEDOR</t>
  </si>
  <si>
    <t>Enero - Marzo 2025</t>
  </si>
  <si>
    <t>Mes</t>
  </si>
  <si>
    <t>Año</t>
  </si>
  <si>
    <t>Refrigerado 20 cargado</t>
  </si>
  <si>
    <t>Refrigerado 20 vacío</t>
  </si>
  <si>
    <t>Refrigerado 40 cargado</t>
  </si>
  <si>
    <t>Refrigerado 40 vacío</t>
  </si>
  <si>
    <t>Refrigerado 45 cargado</t>
  </si>
  <si>
    <t>Refrigerado 45 vacío</t>
  </si>
  <si>
    <t xml:space="preserve">COMPARATIVO DEL MOVIMIENTO DE CARGAS POR TIPOS (EN T.M.) </t>
  </si>
  <si>
    <t>TRIMESTRE ABRIL-JUNIO 2025</t>
  </si>
  <si>
    <t>ABRIL-JUNIO 2025</t>
  </si>
  <si>
    <t>ABRIL- JUNIO 2025</t>
  </si>
  <si>
    <t>MOVIMIENTO DE EMBARCACIONES. ESTADÍSTICA ABRIL-JUNIO  2025</t>
  </si>
  <si>
    <t>MOVIMIENTO  DE EMBARCACIONES LLEGADAS TRIMESTRE  ABRIL-JUNIO 2025 Vs. 2024</t>
  </si>
  <si>
    <t>T2 2024</t>
  </si>
  <si>
    <t>T2 2025</t>
  </si>
  <si>
    <t>COMPARATIVO DE EMBARCACIONES LLEGADAS TRIMESTRE ABRIL-JUNIO 2025 Vs. 2024</t>
  </si>
  <si>
    <t>MOVIMIENTO DE CONTENEDORES ABRIL-JUNIO  2025</t>
  </si>
  <si>
    <t>Abril - Junio 2024</t>
  </si>
  <si>
    <t>Abril-junio 2024</t>
  </si>
  <si>
    <t>MOVIMIENTO DE CONTENEDORES   ABRIL-JUNIO  2025 Vs. 2024</t>
  </si>
  <si>
    <t>CANTIDAD DE CRUCEROS                                                                  (ABRIL-JUNIO 2025)</t>
  </si>
  <si>
    <t xml:space="preserve"> ABRIL-JUNIO 2025</t>
  </si>
  <si>
    <t>ABRIL</t>
  </si>
  <si>
    <t>MAYO</t>
  </si>
  <si>
    <t>JUNIO</t>
  </si>
  <si>
    <t>TRIMESTRE ABRIL-JUNIO 2025 Vs. 2024</t>
  </si>
  <si>
    <r>
      <t xml:space="preserve">En el Trimestre  Abril-Junio  2025, presentamos en los puertos un total general de </t>
    </r>
    <r>
      <rPr>
        <b/>
        <sz val="11"/>
        <color theme="1"/>
        <rFont val="Cambria"/>
        <family val="1"/>
      </rPr>
      <t xml:space="preserve">1,532 </t>
    </r>
    <r>
      <rPr>
        <sz val="11"/>
        <color theme="1"/>
        <rFont val="Cambria"/>
        <family val="1"/>
      </rPr>
      <t xml:space="preserve">embarcaciones. </t>
    </r>
  </si>
  <si>
    <r>
      <t xml:space="preserve">En el trimestre  Abril-Junio 2025 obtuvimos un total de </t>
    </r>
    <r>
      <rPr>
        <b/>
        <i/>
        <sz val="10"/>
        <color theme="1"/>
        <rFont val="Cambria"/>
        <family val="1"/>
      </rPr>
      <t xml:space="preserve">1,532 </t>
    </r>
    <r>
      <rPr>
        <i/>
        <sz val="10"/>
        <color theme="1"/>
        <rFont val="Cambria"/>
        <family val="1"/>
      </rPr>
      <t>embarcaciones por los diferentes puertos.</t>
    </r>
  </si>
  <si>
    <t>RESUMEN ESTADÍSTICO COMPARATIVO T2 2025 Vs. T2 2024</t>
  </si>
  <si>
    <t>ABRIL-JUNIO 2025 Vs. 2024</t>
  </si>
  <si>
    <t>COMPARATIVO DEL MOVIMIENTO  DE CARGAS (EN T.M.)                                                                                                                   ABRIL- JUNIO  2025 Vs 2024</t>
  </si>
  <si>
    <t>TRIMESTRE ABRIL-JUNIO  2025</t>
  </si>
  <si>
    <t>TRÁNSITO DE SALIDA  ABRIL-JUNIO 2025</t>
  </si>
  <si>
    <t>TRÁNSITO DE ENTRADA  ABRIL-JUNIO 2025</t>
  </si>
  <si>
    <t>Abril</t>
  </si>
  <si>
    <t>Mayo</t>
  </si>
  <si>
    <t>Junio</t>
  </si>
  <si>
    <t>Abril - Junio 2025</t>
  </si>
  <si>
    <t>*T2 = Trimestre 1 (Abril-junio) 2025</t>
  </si>
  <si>
    <t>Publicado en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</si>
</sst>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i/>
      <sz val="10"/>
      <color theme="1"/>
      <name val="Cambria"/>
      <family val="1"/>
    </font>
    <font>
      <b/>
      <i/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">
    <xf numFmtId="0" fontId="0" fillId="0" borderId="0" xfId="0"/>
  </cellXfs>
  <cellStyles count="5">
    <cellStyle name="Comma 2" xfId="2" xr:uid="{00000000-0005-0000-0000-000000000000}"/>
    <cellStyle name="Millares 10" xfId="1" xr:uid="{00000000-0005-0000-0000-000002000000}"/>
    <cellStyle name="Millares 2" xfId="4" xr:uid="{00000000-0005-0000-0000-000003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 del movimiento</a:t>
            </a:r>
            <a:r>
              <a:rPr lang="es-DO" baseline="0"/>
              <a:t> de Contenedores  Importación, Exportación y Tránsito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63D-43F8-9F01-2ABE7DC4E1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63D-43F8-9F01-2ABE7DC4E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513264"/>
        <c:axId val="258514048"/>
        <c:axId val="0"/>
      </c:bar3DChart>
      <c:catAx>
        <c:axId val="2585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514048"/>
        <c:crosses val="autoZero"/>
        <c:auto val="1"/>
        <c:lblAlgn val="ctr"/>
        <c:lblOffset val="100"/>
        <c:noMultiLvlLbl val="0"/>
      </c:catAx>
      <c:valAx>
        <c:axId val="258514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851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113</xdr:row>
      <xdr:rowOff>0</xdr:rowOff>
    </xdr:from>
    <xdr:to>
      <xdr:col>4</xdr:col>
      <xdr:colOff>742950</xdr:colOff>
      <xdr:row>113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3:N80"/>
  <sheetViews>
    <sheetView zoomScale="84" zoomScaleNormal="84" zoomScaleSheetLayoutView="77" workbookViewId="0">
      <selection activeCell="E1" sqref="E1"/>
    </sheetView>
  </sheetViews>
  <sheetFormatPr baseColWidth="10" defaultColWidth="10.88671875" defaultRowHeight="14.4" x14ac:dyDescent="0.3"/>
  <cols>
    <col min="2" max="2" width="25" customWidth="1"/>
    <col min="3" max="3" width="18.5546875" customWidth="1"/>
    <col min="4" max="4" width="20.6640625" customWidth="1"/>
    <col min="5" max="5" width="12.44140625" customWidth="1"/>
    <col min="6" max="6" width="13.33203125" customWidth="1"/>
    <col min="7" max="7" width="12.33203125" customWidth="1"/>
    <col min="8" max="8" width="11.88671875" customWidth="1"/>
    <col min="9" max="10" width="15.109375" customWidth="1"/>
    <col min="11" max="11" width="9.88671875" customWidth="1"/>
    <col min="12" max="12" width="15.109375" customWidth="1"/>
    <col min="13" max="13" width="7.6640625" customWidth="1"/>
    <col min="14" max="14" width="12.5546875" customWidth="1"/>
  </cols>
  <sheetData>
    <row r="3" spans="2:14" x14ac:dyDescent="0.3">
      <c r="B3" t="s">
        <v>27</v>
      </c>
    </row>
    <row r="4" spans="2:14" x14ac:dyDescent="0.3">
      <c r="B4" t="s">
        <v>89</v>
      </c>
    </row>
    <row r="5" spans="2:14" x14ac:dyDescent="0.3">
      <c r="B5" t="s">
        <v>64</v>
      </c>
    </row>
    <row r="6" spans="2:14" x14ac:dyDescent="0.3">
      <c r="B6" t="s">
        <v>239</v>
      </c>
    </row>
    <row r="8" spans="2:14" x14ac:dyDescent="0.3">
      <c r="B8" t="s">
        <v>0</v>
      </c>
      <c r="C8" t="s">
        <v>190</v>
      </c>
      <c r="D8" t="s">
        <v>191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17</v>
      </c>
    </row>
    <row r="9" spans="2:14" x14ac:dyDescent="0.3">
      <c r="B9" t="s">
        <v>36</v>
      </c>
      <c r="C9">
        <v>0</v>
      </c>
      <c r="D9">
        <v>0</v>
      </c>
      <c r="E9">
        <v>0</v>
      </c>
      <c r="F9">
        <v>0</v>
      </c>
      <c r="G9">
        <v>65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f>SUM(C9:M9)</f>
        <v>65</v>
      </c>
    </row>
    <row r="10" spans="2:14" x14ac:dyDescent="0.3">
      <c r="B10" t="s">
        <v>1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f t="shared" ref="N10:N31" si="0">SUM(C10:M10)</f>
        <v>1</v>
      </c>
    </row>
    <row r="11" spans="2:14" x14ac:dyDescent="0.3">
      <c r="B11" t="s">
        <v>2</v>
      </c>
      <c r="C11">
        <v>0</v>
      </c>
      <c r="D11">
        <v>0</v>
      </c>
      <c r="E11">
        <v>1</v>
      </c>
      <c r="F11">
        <v>6</v>
      </c>
      <c r="G11">
        <v>0</v>
      </c>
      <c r="H11">
        <v>0</v>
      </c>
      <c r="I11">
        <v>3</v>
      </c>
      <c r="J11">
        <v>1</v>
      </c>
      <c r="K11">
        <v>0</v>
      </c>
      <c r="L11">
        <v>0</v>
      </c>
      <c r="M11">
        <v>0</v>
      </c>
      <c r="N11">
        <f t="shared" si="0"/>
        <v>11</v>
      </c>
    </row>
    <row r="12" spans="2:14" x14ac:dyDescent="0.3">
      <c r="B12" t="s">
        <v>3</v>
      </c>
      <c r="C12">
        <v>0</v>
      </c>
      <c r="D12">
        <v>0</v>
      </c>
      <c r="E12">
        <v>6</v>
      </c>
      <c r="F12">
        <v>2</v>
      </c>
      <c r="G12">
        <v>0</v>
      </c>
      <c r="H12">
        <v>0</v>
      </c>
      <c r="I12">
        <v>8</v>
      </c>
      <c r="J12">
        <v>8</v>
      </c>
      <c r="K12">
        <v>0</v>
      </c>
      <c r="L12">
        <v>0</v>
      </c>
      <c r="M12">
        <v>0</v>
      </c>
      <c r="N12">
        <f t="shared" si="0"/>
        <v>24</v>
      </c>
    </row>
    <row r="13" spans="2:14" x14ac:dyDescent="0.3">
      <c r="B13" t="s">
        <v>4</v>
      </c>
      <c r="C13">
        <v>18</v>
      </c>
      <c r="D13">
        <v>0</v>
      </c>
      <c r="E13">
        <v>0</v>
      </c>
      <c r="F13">
        <v>10</v>
      </c>
      <c r="G13">
        <v>0</v>
      </c>
      <c r="H13">
        <v>0</v>
      </c>
      <c r="I13">
        <v>2</v>
      </c>
      <c r="J13">
        <v>0</v>
      </c>
      <c r="K13">
        <v>1</v>
      </c>
      <c r="L13">
        <v>0</v>
      </c>
      <c r="M13">
        <v>0</v>
      </c>
      <c r="N13">
        <f t="shared" si="0"/>
        <v>31</v>
      </c>
    </row>
    <row r="14" spans="2:14" ht="21.6" customHeight="1" x14ac:dyDescent="0.3">
      <c r="B14" t="s">
        <v>84</v>
      </c>
      <c r="C14">
        <v>7</v>
      </c>
      <c r="D14">
        <v>0</v>
      </c>
      <c r="E14">
        <v>0</v>
      </c>
      <c r="F14">
        <v>0</v>
      </c>
      <c r="G14">
        <v>0</v>
      </c>
      <c r="H14">
        <v>0</v>
      </c>
      <c r="I14">
        <v>2</v>
      </c>
      <c r="J14">
        <v>1</v>
      </c>
      <c r="K14">
        <v>0</v>
      </c>
      <c r="L14">
        <v>0</v>
      </c>
      <c r="M14">
        <v>0</v>
      </c>
      <c r="N14">
        <f t="shared" si="0"/>
        <v>10</v>
      </c>
    </row>
    <row r="15" spans="2:14" x14ac:dyDescent="0.3">
      <c r="B15" t="s">
        <v>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f t="shared" si="0"/>
        <v>0</v>
      </c>
    </row>
    <row r="16" spans="2:14" x14ac:dyDescent="0.3">
      <c r="B16" t="s">
        <v>6</v>
      </c>
      <c r="C16">
        <v>8</v>
      </c>
      <c r="D16">
        <v>255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f t="shared" si="0"/>
        <v>263</v>
      </c>
    </row>
    <row r="17" spans="2:14" x14ac:dyDescent="0.3">
      <c r="B17" t="s">
        <v>7</v>
      </c>
      <c r="C17">
        <v>0</v>
      </c>
      <c r="D17">
        <v>0</v>
      </c>
      <c r="E17">
        <v>0</v>
      </c>
      <c r="F17">
        <v>66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f t="shared" si="0"/>
        <v>66</v>
      </c>
    </row>
    <row r="18" spans="2:14" x14ac:dyDescent="0.3">
      <c r="B18" t="s">
        <v>8</v>
      </c>
      <c r="C18">
        <v>0</v>
      </c>
      <c r="D18">
        <v>0</v>
      </c>
      <c r="E18">
        <v>0</v>
      </c>
      <c r="F18">
        <v>8</v>
      </c>
      <c r="G18">
        <v>9</v>
      </c>
      <c r="H18">
        <v>0</v>
      </c>
      <c r="I18">
        <v>5</v>
      </c>
      <c r="J18">
        <v>5</v>
      </c>
      <c r="K18">
        <v>0</v>
      </c>
      <c r="L18">
        <v>0</v>
      </c>
      <c r="M18">
        <v>0</v>
      </c>
      <c r="N18">
        <f t="shared" si="0"/>
        <v>27</v>
      </c>
    </row>
    <row r="19" spans="2:14" x14ac:dyDescent="0.3">
      <c r="B19" t="s">
        <v>86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104</v>
      </c>
      <c r="L19">
        <v>0</v>
      </c>
      <c r="M19">
        <v>0</v>
      </c>
      <c r="N19">
        <f t="shared" si="0"/>
        <v>104</v>
      </c>
    </row>
    <row r="20" spans="2:14" x14ac:dyDescent="0.3">
      <c r="B20" t="s">
        <v>85</v>
      </c>
      <c r="C20">
        <v>0</v>
      </c>
      <c r="D20">
        <v>0</v>
      </c>
      <c r="E20">
        <v>0</v>
      </c>
      <c r="F20">
        <v>0</v>
      </c>
      <c r="G20">
        <v>58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f t="shared" si="0"/>
        <v>58</v>
      </c>
    </row>
    <row r="21" spans="2:14" x14ac:dyDescent="0.3">
      <c r="B21" t="s">
        <v>9</v>
      </c>
      <c r="C21">
        <v>22</v>
      </c>
      <c r="D21">
        <v>0</v>
      </c>
      <c r="E21">
        <v>6</v>
      </c>
      <c r="F21">
        <v>0</v>
      </c>
      <c r="G21">
        <v>0</v>
      </c>
      <c r="H21">
        <v>0</v>
      </c>
      <c r="I21">
        <v>2</v>
      </c>
      <c r="J21">
        <v>2</v>
      </c>
      <c r="K21">
        <v>0</v>
      </c>
      <c r="L21">
        <v>0</v>
      </c>
      <c r="M21">
        <v>0</v>
      </c>
      <c r="N21">
        <f t="shared" si="0"/>
        <v>32</v>
      </c>
    </row>
    <row r="22" spans="2:14" x14ac:dyDescent="0.3">
      <c r="B22" t="s">
        <v>10</v>
      </c>
      <c r="C22">
        <v>0</v>
      </c>
      <c r="D22">
        <v>0</v>
      </c>
      <c r="E22">
        <v>0</v>
      </c>
      <c r="F22">
        <v>0</v>
      </c>
      <c r="G22">
        <v>4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f t="shared" si="0"/>
        <v>4</v>
      </c>
    </row>
    <row r="23" spans="2:14" x14ac:dyDescent="0.3">
      <c r="B23" t="s">
        <v>11</v>
      </c>
      <c r="C23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</v>
      </c>
      <c r="J23">
        <v>2</v>
      </c>
      <c r="K23">
        <v>0</v>
      </c>
      <c r="L23">
        <v>0</v>
      </c>
      <c r="M23">
        <v>0</v>
      </c>
      <c r="N23">
        <f t="shared" si="0"/>
        <v>8</v>
      </c>
    </row>
    <row r="24" spans="2:14" x14ac:dyDescent="0.3">
      <c r="B24" t="s">
        <v>12</v>
      </c>
      <c r="C24">
        <v>69</v>
      </c>
      <c r="D24">
        <v>51</v>
      </c>
      <c r="E24">
        <v>13</v>
      </c>
      <c r="F24">
        <v>0</v>
      </c>
      <c r="G24">
        <v>0</v>
      </c>
      <c r="H24">
        <v>0</v>
      </c>
      <c r="I24">
        <v>14</v>
      </c>
      <c r="J24">
        <v>11</v>
      </c>
      <c r="K24">
        <v>1</v>
      </c>
      <c r="L24">
        <v>0</v>
      </c>
      <c r="M24">
        <v>0</v>
      </c>
      <c r="N24">
        <f t="shared" si="0"/>
        <v>159</v>
      </c>
    </row>
    <row r="25" spans="2:14" x14ac:dyDescent="0.3">
      <c r="B25" t="s">
        <v>13</v>
      </c>
      <c r="C25">
        <v>0</v>
      </c>
      <c r="D25">
        <v>0</v>
      </c>
      <c r="E25">
        <v>8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f t="shared" si="0"/>
        <v>8</v>
      </c>
    </row>
    <row r="26" spans="2:14" x14ac:dyDescent="0.3">
      <c r="B26" t="s">
        <v>135</v>
      </c>
      <c r="C26">
        <v>74</v>
      </c>
      <c r="D26">
        <v>188</v>
      </c>
      <c r="E26">
        <v>33</v>
      </c>
      <c r="F26">
        <v>27</v>
      </c>
      <c r="G26">
        <v>0</v>
      </c>
      <c r="H26">
        <v>0</v>
      </c>
      <c r="I26">
        <v>8</v>
      </c>
      <c r="J26">
        <v>6</v>
      </c>
      <c r="K26">
        <v>0</v>
      </c>
      <c r="L26">
        <v>2</v>
      </c>
      <c r="M26">
        <v>0</v>
      </c>
      <c r="N26">
        <f t="shared" si="0"/>
        <v>338</v>
      </c>
    </row>
    <row r="27" spans="2:14" x14ac:dyDescent="0.3">
      <c r="B27" t="s">
        <v>207</v>
      </c>
      <c r="C27">
        <v>21</v>
      </c>
      <c r="D27">
        <v>0</v>
      </c>
      <c r="E27">
        <v>33</v>
      </c>
      <c r="F27">
        <v>69</v>
      </c>
      <c r="G27">
        <v>0</v>
      </c>
      <c r="H27">
        <v>0</v>
      </c>
      <c r="I27">
        <v>3</v>
      </c>
      <c r="J27">
        <v>2</v>
      </c>
      <c r="K27">
        <v>0</v>
      </c>
      <c r="L27">
        <v>0</v>
      </c>
      <c r="M27">
        <v>0</v>
      </c>
      <c r="N27">
        <f t="shared" si="0"/>
        <v>128</v>
      </c>
    </row>
    <row r="28" spans="2:14" x14ac:dyDescent="0.3">
      <c r="B28" t="s">
        <v>31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f t="shared" si="0"/>
        <v>0</v>
      </c>
    </row>
    <row r="29" spans="2:14" ht="19.5" customHeight="1" x14ac:dyDescent="0.3">
      <c r="B29" t="s">
        <v>32</v>
      </c>
      <c r="C29">
        <v>7</v>
      </c>
      <c r="D29">
        <v>0</v>
      </c>
      <c r="E29">
        <v>2</v>
      </c>
      <c r="F29">
        <v>12</v>
      </c>
      <c r="G29">
        <v>0</v>
      </c>
      <c r="H29">
        <v>0</v>
      </c>
      <c r="I29">
        <v>7</v>
      </c>
      <c r="J29">
        <v>6</v>
      </c>
      <c r="K29">
        <v>2</v>
      </c>
      <c r="L29">
        <v>0</v>
      </c>
      <c r="M29">
        <v>0</v>
      </c>
      <c r="N29">
        <f t="shared" si="0"/>
        <v>36</v>
      </c>
    </row>
    <row r="30" spans="2:14" ht="21.75" customHeight="1" x14ac:dyDescent="0.3">
      <c r="B30" t="s">
        <v>14</v>
      </c>
      <c r="C30">
        <v>1</v>
      </c>
      <c r="D30">
        <v>0</v>
      </c>
      <c r="E30">
        <v>0</v>
      </c>
      <c r="F30">
        <v>0</v>
      </c>
      <c r="G30">
        <v>3</v>
      </c>
      <c r="H30">
        <v>0</v>
      </c>
      <c r="I30">
        <v>0</v>
      </c>
      <c r="J30">
        <v>0</v>
      </c>
      <c r="K30">
        <v>30</v>
      </c>
      <c r="L30">
        <v>0</v>
      </c>
      <c r="M30">
        <v>0</v>
      </c>
      <c r="N30">
        <f t="shared" si="0"/>
        <v>34</v>
      </c>
    </row>
    <row r="31" spans="2:14" ht="22.5" customHeight="1" x14ac:dyDescent="0.3">
      <c r="B31" t="s">
        <v>15</v>
      </c>
      <c r="C31">
        <v>59</v>
      </c>
      <c r="D31">
        <v>15</v>
      </c>
      <c r="E31">
        <v>0</v>
      </c>
      <c r="F31">
        <v>5</v>
      </c>
      <c r="G31">
        <v>0</v>
      </c>
      <c r="H31">
        <v>0</v>
      </c>
      <c r="I31">
        <v>2</v>
      </c>
      <c r="J31">
        <v>3</v>
      </c>
      <c r="K31">
        <v>0</v>
      </c>
      <c r="L31">
        <v>2</v>
      </c>
      <c r="M31">
        <v>39</v>
      </c>
      <c r="N31">
        <f t="shared" si="0"/>
        <v>125</v>
      </c>
    </row>
    <row r="32" spans="2:14" x14ac:dyDescent="0.3">
      <c r="B32" t="s">
        <v>17</v>
      </c>
      <c r="C32">
        <f>SUM(C9:C31)</f>
        <v>291</v>
      </c>
      <c r="D32">
        <f>SUM(D9:D31)</f>
        <v>509</v>
      </c>
      <c r="E32">
        <f t="shared" ref="E32:N32" si="1">SUM(E9:E31)</f>
        <v>102</v>
      </c>
      <c r="F32">
        <f t="shared" si="1"/>
        <v>205</v>
      </c>
      <c r="G32">
        <f t="shared" si="1"/>
        <v>139</v>
      </c>
      <c r="H32">
        <f t="shared" si="1"/>
        <v>0</v>
      </c>
      <c r="I32">
        <f t="shared" si="1"/>
        <v>58</v>
      </c>
      <c r="J32">
        <f t="shared" si="1"/>
        <v>47</v>
      </c>
      <c r="K32">
        <f t="shared" si="1"/>
        <v>138</v>
      </c>
      <c r="L32">
        <f t="shared" si="1"/>
        <v>4</v>
      </c>
      <c r="M32">
        <f t="shared" si="1"/>
        <v>39</v>
      </c>
      <c r="N32">
        <f t="shared" si="1"/>
        <v>1532</v>
      </c>
    </row>
    <row r="33" spans="1:3" x14ac:dyDescent="0.3">
      <c r="B33" t="s">
        <v>65</v>
      </c>
    </row>
    <row r="34" spans="1:3" x14ac:dyDescent="0.3">
      <c r="B34" t="s">
        <v>257</v>
      </c>
    </row>
    <row r="35" spans="1:3" x14ac:dyDescent="0.3">
      <c r="A35" t="s">
        <v>269</v>
      </c>
    </row>
    <row r="38" spans="1:3" x14ac:dyDescent="0.3">
      <c r="B38" t="s">
        <v>27</v>
      </c>
    </row>
    <row r="39" spans="1:3" x14ac:dyDescent="0.3">
      <c r="B39" t="s">
        <v>89</v>
      </c>
    </row>
    <row r="40" spans="1:3" x14ac:dyDescent="0.3">
      <c r="B40" t="s">
        <v>75</v>
      </c>
    </row>
    <row r="41" spans="1:3" x14ac:dyDescent="0.3">
      <c r="B41" t="s">
        <v>240</v>
      </c>
    </row>
    <row r="43" spans="1:3" x14ac:dyDescent="0.3">
      <c r="B43" t="s">
        <v>83</v>
      </c>
      <c r="C43" t="s">
        <v>73</v>
      </c>
    </row>
    <row r="44" spans="1:3" x14ac:dyDescent="0.3">
      <c r="B44" t="s">
        <v>36</v>
      </c>
      <c r="C44">
        <v>65</v>
      </c>
    </row>
    <row r="45" spans="1:3" x14ac:dyDescent="0.3">
      <c r="B45" t="s">
        <v>1</v>
      </c>
      <c r="C45">
        <v>1</v>
      </c>
    </row>
    <row r="46" spans="1:3" x14ac:dyDescent="0.3">
      <c r="B46" t="s">
        <v>2</v>
      </c>
      <c r="C46">
        <v>11</v>
      </c>
    </row>
    <row r="47" spans="1:3" x14ac:dyDescent="0.3">
      <c r="B47" t="s">
        <v>3</v>
      </c>
      <c r="C47">
        <v>24</v>
      </c>
    </row>
    <row r="48" spans="1:3" x14ac:dyDescent="0.3">
      <c r="B48" t="s">
        <v>4</v>
      </c>
      <c r="C48">
        <v>31</v>
      </c>
    </row>
    <row r="49" spans="2:3" ht="18.75" customHeight="1" x14ac:dyDescent="0.3">
      <c r="B49" t="s">
        <v>84</v>
      </c>
      <c r="C49">
        <v>10</v>
      </c>
    </row>
    <row r="50" spans="2:3" x14ac:dyDescent="0.3">
      <c r="B50" t="s">
        <v>5</v>
      </c>
      <c r="C50">
        <v>0</v>
      </c>
    </row>
    <row r="51" spans="2:3" x14ac:dyDescent="0.3">
      <c r="B51" t="s">
        <v>6</v>
      </c>
      <c r="C51">
        <v>263</v>
      </c>
    </row>
    <row r="52" spans="2:3" x14ac:dyDescent="0.3">
      <c r="B52" t="s">
        <v>7</v>
      </c>
      <c r="C52">
        <v>66</v>
      </c>
    </row>
    <row r="53" spans="2:3" x14ac:dyDescent="0.3">
      <c r="B53" t="s">
        <v>8</v>
      </c>
      <c r="C53">
        <v>27</v>
      </c>
    </row>
    <row r="54" spans="2:3" x14ac:dyDescent="0.3">
      <c r="B54" t="s">
        <v>86</v>
      </c>
      <c r="C54">
        <v>104</v>
      </c>
    </row>
    <row r="55" spans="2:3" x14ac:dyDescent="0.3">
      <c r="B55" t="s">
        <v>85</v>
      </c>
      <c r="C55">
        <v>58</v>
      </c>
    </row>
    <row r="56" spans="2:3" x14ac:dyDescent="0.3">
      <c r="B56" t="s">
        <v>9</v>
      </c>
      <c r="C56">
        <v>32</v>
      </c>
    </row>
    <row r="57" spans="2:3" x14ac:dyDescent="0.3">
      <c r="B57" t="s">
        <v>10</v>
      </c>
      <c r="C57">
        <v>4</v>
      </c>
    </row>
    <row r="58" spans="2:3" x14ac:dyDescent="0.3">
      <c r="B58" t="s">
        <v>11</v>
      </c>
      <c r="C58">
        <v>7</v>
      </c>
    </row>
    <row r="59" spans="2:3" x14ac:dyDescent="0.3">
      <c r="B59" t="s">
        <v>12</v>
      </c>
      <c r="C59">
        <v>159</v>
      </c>
    </row>
    <row r="60" spans="2:3" x14ac:dyDescent="0.3">
      <c r="B60" t="s">
        <v>13</v>
      </c>
      <c r="C60">
        <v>8</v>
      </c>
    </row>
    <row r="61" spans="2:3" x14ac:dyDescent="0.3">
      <c r="B61" t="s">
        <v>207</v>
      </c>
      <c r="C61">
        <v>128</v>
      </c>
    </row>
    <row r="62" spans="2:3" x14ac:dyDescent="0.3">
      <c r="B62" t="s">
        <v>135</v>
      </c>
      <c r="C62">
        <v>338</v>
      </c>
    </row>
    <row r="63" spans="2:3" x14ac:dyDescent="0.3">
      <c r="B63" t="s">
        <v>31</v>
      </c>
      <c r="C63">
        <v>0</v>
      </c>
    </row>
    <row r="64" spans="2:3" ht="22.5" customHeight="1" x14ac:dyDescent="0.3">
      <c r="B64" t="s">
        <v>32</v>
      </c>
      <c r="C64">
        <v>36</v>
      </c>
    </row>
    <row r="65" spans="2:5" ht="21" customHeight="1" x14ac:dyDescent="0.3">
      <c r="B65" t="s">
        <v>14</v>
      </c>
      <c r="C65">
        <v>34</v>
      </c>
    </row>
    <row r="66" spans="2:5" ht="20.25" customHeight="1" x14ac:dyDescent="0.3">
      <c r="B66" t="s">
        <v>15</v>
      </c>
      <c r="C66">
        <v>126</v>
      </c>
    </row>
    <row r="67" spans="2:5" x14ac:dyDescent="0.3">
      <c r="B67" t="s">
        <v>17</v>
      </c>
      <c r="C67">
        <f>SUM(C44:C66)</f>
        <v>1532</v>
      </c>
    </row>
    <row r="68" spans="2:5" x14ac:dyDescent="0.3">
      <c r="B68" t="s">
        <v>65</v>
      </c>
      <c r="E68" t="s">
        <v>256</v>
      </c>
    </row>
    <row r="80" spans="2:5" x14ac:dyDescent="0.3">
      <c r="E80" t="s">
        <v>56</v>
      </c>
    </row>
  </sheetData>
  <pageMargins left="0.66" right="0.7" top="0.75" bottom="0.75" header="0.3" footer="0.3"/>
  <pageSetup scale="60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14DC-FF94-482E-80DF-71D3500B15D5}">
  <sheetPr>
    <tabColor theme="4" tint="0.39997558519241921"/>
    <pageSetUpPr fitToPage="1"/>
  </sheetPr>
  <dimension ref="A2:N31"/>
  <sheetViews>
    <sheetView tabSelected="1" zoomScaleNormal="100" zoomScaleSheetLayoutView="100" workbookViewId="0">
      <selection activeCell="A39" sqref="A39"/>
    </sheetView>
  </sheetViews>
  <sheetFormatPr baseColWidth="10" defaultRowHeight="14.4" x14ac:dyDescent="0.3"/>
  <cols>
    <col min="1" max="1" width="17.5546875" customWidth="1"/>
    <col min="2" max="2" width="12.109375" customWidth="1"/>
    <col min="3" max="3" width="21.6640625" customWidth="1"/>
    <col min="4" max="4" width="13.33203125" customWidth="1"/>
    <col min="5" max="5" width="13.5546875" customWidth="1"/>
    <col min="6" max="6" width="12.33203125" customWidth="1"/>
    <col min="7" max="7" width="10.6640625" customWidth="1"/>
    <col min="8" max="8" width="6.6640625" customWidth="1"/>
    <col min="9" max="9" width="10.6640625" customWidth="1"/>
    <col min="10" max="10" width="7.6640625" customWidth="1"/>
    <col min="11" max="11" width="8.6640625" customWidth="1"/>
    <col min="12" max="12" width="7.109375" customWidth="1"/>
    <col min="13" max="13" width="11.44140625" customWidth="1"/>
    <col min="14" max="14" width="16.5546875" customWidth="1"/>
  </cols>
  <sheetData>
    <row r="2" spans="1:14" x14ac:dyDescent="0.3">
      <c r="A2" t="s">
        <v>27</v>
      </c>
    </row>
    <row r="3" spans="1:14" x14ac:dyDescent="0.3">
      <c r="A3" t="s">
        <v>89</v>
      </c>
    </row>
    <row r="4" spans="1:14" x14ac:dyDescent="0.3">
      <c r="A4" t="s">
        <v>241</v>
      </c>
    </row>
    <row r="6" spans="1:14" x14ac:dyDescent="0.3">
      <c r="A6" t="s">
        <v>79</v>
      </c>
      <c r="B6" t="s">
        <v>192</v>
      </c>
      <c r="C6" t="s">
        <v>191</v>
      </c>
      <c r="D6" t="s">
        <v>18</v>
      </c>
      <c r="E6" t="s">
        <v>19</v>
      </c>
      <c r="F6" t="s">
        <v>20</v>
      </c>
      <c r="G6" t="s">
        <v>87</v>
      </c>
      <c r="H6" t="s">
        <v>91</v>
      </c>
      <c r="I6" t="s">
        <v>23</v>
      </c>
      <c r="J6" t="s">
        <v>24</v>
      </c>
      <c r="K6" t="s">
        <v>193</v>
      </c>
      <c r="L6" t="s">
        <v>26</v>
      </c>
      <c r="M6" t="s">
        <v>17</v>
      </c>
      <c r="N6" t="s">
        <v>58</v>
      </c>
    </row>
    <row r="7" spans="1:14" ht="24.75" customHeight="1" x14ac:dyDescent="0.3">
      <c r="A7" t="s">
        <v>36</v>
      </c>
      <c r="B7">
        <v>0</v>
      </c>
      <c r="C7">
        <v>0</v>
      </c>
      <c r="D7">
        <v>0</v>
      </c>
      <c r="E7">
        <v>0</v>
      </c>
      <c r="F7">
        <v>65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f>SUM(B7:L7)</f>
        <v>65</v>
      </c>
      <c r="N7">
        <f t="shared" ref="N7:N30" si="0">M7/$M$30</f>
        <v>4.2428198433420362E-2</v>
      </c>
    </row>
    <row r="8" spans="1:14" ht="21" customHeight="1" x14ac:dyDescent="0.3">
      <c r="A8" t="s">
        <v>1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f t="shared" ref="M8:M29" si="1">SUM(B8:L8)</f>
        <v>1</v>
      </c>
      <c r="N8">
        <f t="shared" si="0"/>
        <v>6.5274151436031332E-4</v>
      </c>
    </row>
    <row r="9" spans="1:14" x14ac:dyDescent="0.3">
      <c r="A9" t="s">
        <v>2</v>
      </c>
      <c r="B9">
        <v>0</v>
      </c>
      <c r="C9">
        <v>0</v>
      </c>
      <c r="D9">
        <v>1</v>
      </c>
      <c r="E9">
        <v>6</v>
      </c>
      <c r="F9">
        <v>0</v>
      </c>
      <c r="G9">
        <v>0</v>
      </c>
      <c r="H9">
        <v>3</v>
      </c>
      <c r="I9">
        <v>1</v>
      </c>
      <c r="J9">
        <v>0</v>
      </c>
      <c r="K9">
        <v>0</v>
      </c>
      <c r="L9">
        <v>0</v>
      </c>
      <c r="M9">
        <f t="shared" si="1"/>
        <v>11</v>
      </c>
      <c r="N9">
        <f t="shared" si="0"/>
        <v>7.1801566579634468E-3</v>
      </c>
    </row>
    <row r="10" spans="1:14" x14ac:dyDescent="0.3">
      <c r="A10" t="s">
        <v>3</v>
      </c>
      <c r="B10">
        <v>0</v>
      </c>
      <c r="C10">
        <v>0</v>
      </c>
      <c r="D10">
        <v>6</v>
      </c>
      <c r="E10">
        <v>2</v>
      </c>
      <c r="F10">
        <v>0</v>
      </c>
      <c r="G10">
        <v>0</v>
      </c>
      <c r="H10">
        <v>8</v>
      </c>
      <c r="I10">
        <v>8</v>
      </c>
      <c r="J10">
        <v>0</v>
      </c>
      <c r="K10">
        <v>0</v>
      </c>
      <c r="L10">
        <v>0</v>
      </c>
      <c r="M10">
        <f t="shared" si="1"/>
        <v>24</v>
      </c>
      <c r="N10">
        <f t="shared" si="0"/>
        <v>1.5665796344647518E-2</v>
      </c>
    </row>
    <row r="11" spans="1:14" ht="21" customHeight="1" x14ac:dyDescent="0.3">
      <c r="A11" t="s">
        <v>4</v>
      </c>
      <c r="B11">
        <v>18</v>
      </c>
      <c r="C11">
        <v>0</v>
      </c>
      <c r="D11">
        <v>0</v>
      </c>
      <c r="E11">
        <v>10</v>
      </c>
      <c r="F11">
        <v>0</v>
      </c>
      <c r="G11">
        <v>0</v>
      </c>
      <c r="H11">
        <v>2</v>
      </c>
      <c r="I11">
        <v>0</v>
      </c>
      <c r="J11">
        <v>1</v>
      </c>
      <c r="K11">
        <v>0</v>
      </c>
      <c r="L11">
        <v>0</v>
      </c>
      <c r="M11">
        <f t="shared" si="1"/>
        <v>31</v>
      </c>
      <c r="N11">
        <f t="shared" si="0"/>
        <v>2.0234986945169713E-2</v>
      </c>
    </row>
    <row r="12" spans="1:14" ht="21" customHeight="1" x14ac:dyDescent="0.3">
      <c r="A12" t="s">
        <v>84</v>
      </c>
      <c r="B12">
        <v>7</v>
      </c>
      <c r="C12">
        <v>0</v>
      </c>
      <c r="D12">
        <v>0</v>
      </c>
      <c r="E12">
        <v>0</v>
      </c>
      <c r="F12">
        <v>0</v>
      </c>
      <c r="G12">
        <v>0</v>
      </c>
      <c r="H12">
        <v>2</v>
      </c>
      <c r="I12">
        <v>1</v>
      </c>
      <c r="J12">
        <v>0</v>
      </c>
      <c r="K12">
        <v>0</v>
      </c>
      <c r="L12">
        <v>0</v>
      </c>
      <c r="M12">
        <f t="shared" si="1"/>
        <v>10</v>
      </c>
      <c r="N12">
        <f t="shared" si="0"/>
        <v>6.5274151436031328E-3</v>
      </c>
    </row>
    <row r="13" spans="1:14" x14ac:dyDescent="0.3">
      <c r="A13" t="s">
        <v>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f t="shared" si="1"/>
        <v>0</v>
      </c>
      <c r="N13">
        <f t="shared" si="0"/>
        <v>0</v>
      </c>
    </row>
    <row r="14" spans="1:14" ht="45.6" customHeight="1" x14ac:dyDescent="0.3">
      <c r="A14" t="s">
        <v>6</v>
      </c>
      <c r="B14">
        <v>8</v>
      </c>
      <c r="C14">
        <v>255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f t="shared" si="1"/>
        <v>263</v>
      </c>
      <c r="N14">
        <f t="shared" si="0"/>
        <v>0.1716710182767624</v>
      </c>
    </row>
    <row r="15" spans="1:14" x14ac:dyDescent="0.3">
      <c r="A15" t="s">
        <v>7</v>
      </c>
      <c r="B15">
        <v>0</v>
      </c>
      <c r="C15">
        <v>0</v>
      </c>
      <c r="D15">
        <v>0</v>
      </c>
      <c r="E15">
        <v>66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f t="shared" si="1"/>
        <v>66</v>
      </c>
      <c r="N15">
        <f t="shared" si="0"/>
        <v>4.3080939947780679E-2</v>
      </c>
    </row>
    <row r="16" spans="1:14" ht="43.2" customHeight="1" x14ac:dyDescent="0.3">
      <c r="A16" t="s">
        <v>8</v>
      </c>
      <c r="B16">
        <v>0</v>
      </c>
      <c r="C16">
        <v>0</v>
      </c>
      <c r="D16">
        <v>0</v>
      </c>
      <c r="E16">
        <v>8</v>
      </c>
      <c r="F16">
        <v>9</v>
      </c>
      <c r="G16">
        <v>0</v>
      </c>
      <c r="H16">
        <v>5</v>
      </c>
      <c r="I16">
        <v>5</v>
      </c>
      <c r="J16">
        <v>0</v>
      </c>
      <c r="K16">
        <v>0</v>
      </c>
      <c r="L16">
        <v>0</v>
      </c>
      <c r="M16">
        <f t="shared" si="1"/>
        <v>27</v>
      </c>
      <c r="N16">
        <f t="shared" si="0"/>
        <v>1.7624020887728461E-2</v>
      </c>
    </row>
    <row r="17" spans="1:14" x14ac:dyDescent="0.3">
      <c r="A17" t="s">
        <v>86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</v>
      </c>
      <c r="K17">
        <v>0</v>
      </c>
      <c r="L17">
        <v>0</v>
      </c>
      <c r="M17">
        <f t="shared" si="1"/>
        <v>104</v>
      </c>
      <c r="N17">
        <f t="shared" si="0"/>
        <v>6.7885117493472591E-2</v>
      </c>
    </row>
    <row r="18" spans="1:14" x14ac:dyDescent="0.3">
      <c r="A18" t="s">
        <v>269</v>
      </c>
      <c r="B18">
        <v>0</v>
      </c>
      <c r="C18">
        <v>0</v>
      </c>
      <c r="D18">
        <v>0</v>
      </c>
      <c r="E18">
        <v>0</v>
      </c>
      <c r="F18">
        <v>58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f t="shared" si="1"/>
        <v>58</v>
      </c>
      <c r="N18">
        <f t="shared" si="0"/>
        <v>3.7859007832898174E-2</v>
      </c>
    </row>
    <row r="19" spans="1:14" x14ac:dyDescent="0.3">
      <c r="A19" t="s">
        <v>9</v>
      </c>
      <c r="B19">
        <v>22</v>
      </c>
      <c r="C19">
        <v>0</v>
      </c>
      <c r="D19">
        <v>6</v>
      </c>
      <c r="E19">
        <v>0</v>
      </c>
      <c r="F19">
        <v>0</v>
      </c>
      <c r="G19">
        <v>0</v>
      </c>
      <c r="H19">
        <v>2</v>
      </c>
      <c r="I19">
        <v>2</v>
      </c>
      <c r="J19">
        <v>0</v>
      </c>
      <c r="K19">
        <v>0</v>
      </c>
      <c r="L19">
        <v>0</v>
      </c>
      <c r="M19">
        <f t="shared" si="1"/>
        <v>32</v>
      </c>
      <c r="N19">
        <f t="shared" si="0"/>
        <v>2.0887728459530026E-2</v>
      </c>
    </row>
    <row r="20" spans="1:14" x14ac:dyDescent="0.3">
      <c r="A20" t="s">
        <v>10</v>
      </c>
      <c r="B20">
        <v>0</v>
      </c>
      <c r="C20">
        <v>0</v>
      </c>
      <c r="D20">
        <v>0</v>
      </c>
      <c r="E20">
        <v>0</v>
      </c>
      <c r="F20">
        <v>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f t="shared" si="1"/>
        <v>4</v>
      </c>
      <c r="N20">
        <f t="shared" si="0"/>
        <v>2.6109660574412533E-3</v>
      </c>
    </row>
    <row r="21" spans="1:14" x14ac:dyDescent="0.3">
      <c r="A21" t="s">
        <v>11</v>
      </c>
      <c r="B21">
        <v>5</v>
      </c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1</v>
      </c>
      <c r="J21">
        <v>0</v>
      </c>
      <c r="K21">
        <v>0</v>
      </c>
      <c r="L21">
        <v>0</v>
      </c>
      <c r="M21">
        <f t="shared" si="1"/>
        <v>7</v>
      </c>
      <c r="N21">
        <f t="shared" si="0"/>
        <v>4.5691906005221935E-3</v>
      </c>
    </row>
    <row r="22" spans="1:14" x14ac:dyDescent="0.3">
      <c r="A22" t="s">
        <v>12</v>
      </c>
      <c r="B22">
        <v>69</v>
      </c>
      <c r="C22">
        <v>51</v>
      </c>
      <c r="D22">
        <v>13</v>
      </c>
      <c r="E22">
        <v>0</v>
      </c>
      <c r="F22">
        <v>0</v>
      </c>
      <c r="G22">
        <v>0</v>
      </c>
      <c r="H22">
        <v>14</v>
      </c>
      <c r="I22">
        <v>11</v>
      </c>
      <c r="J22">
        <v>1</v>
      </c>
      <c r="K22">
        <v>0</v>
      </c>
      <c r="L22">
        <v>0</v>
      </c>
      <c r="M22">
        <f t="shared" si="1"/>
        <v>159</v>
      </c>
      <c r="N22">
        <f t="shared" si="0"/>
        <v>0.10378590078328982</v>
      </c>
    </row>
    <row r="23" spans="1:14" x14ac:dyDescent="0.3">
      <c r="A23" t="s">
        <v>13</v>
      </c>
      <c r="B23">
        <v>0</v>
      </c>
      <c r="C23">
        <v>0</v>
      </c>
      <c r="D23">
        <v>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f t="shared" si="1"/>
        <v>8</v>
      </c>
      <c r="N23">
        <f t="shared" si="0"/>
        <v>5.2219321148825066E-3</v>
      </c>
    </row>
    <row r="24" spans="1:14" x14ac:dyDescent="0.3">
      <c r="A24" t="s">
        <v>135</v>
      </c>
      <c r="B24">
        <v>74</v>
      </c>
      <c r="C24">
        <v>188</v>
      </c>
      <c r="D24">
        <v>33</v>
      </c>
      <c r="E24">
        <v>27</v>
      </c>
      <c r="F24">
        <v>0</v>
      </c>
      <c r="G24">
        <v>0</v>
      </c>
      <c r="H24">
        <v>8</v>
      </c>
      <c r="I24">
        <v>6</v>
      </c>
      <c r="J24">
        <v>0</v>
      </c>
      <c r="K24">
        <v>2</v>
      </c>
      <c r="L24">
        <v>0</v>
      </c>
      <c r="M24">
        <f t="shared" si="1"/>
        <v>338</v>
      </c>
      <c r="N24">
        <f t="shared" si="0"/>
        <v>0.22062663185378589</v>
      </c>
    </row>
    <row r="25" spans="1:14" ht="24" customHeight="1" x14ac:dyDescent="0.3">
      <c r="A25" t="s">
        <v>207</v>
      </c>
      <c r="B25">
        <v>21</v>
      </c>
      <c r="C25">
        <v>0</v>
      </c>
      <c r="D25">
        <v>33</v>
      </c>
      <c r="E25">
        <v>69</v>
      </c>
      <c r="F25">
        <v>0</v>
      </c>
      <c r="G25">
        <v>0</v>
      </c>
      <c r="H25">
        <v>3</v>
      </c>
      <c r="I25">
        <v>2</v>
      </c>
      <c r="J25">
        <v>0</v>
      </c>
      <c r="K25">
        <v>0</v>
      </c>
      <c r="L25">
        <v>0</v>
      </c>
      <c r="M25">
        <f t="shared" si="1"/>
        <v>128</v>
      </c>
      <c r="N25">
        <f t="shared" si="0"/>
        <v>8.3550913838120106E-2</v>
      </c>
    </row>
    <row r="26" spans="1:14" ht="16.5" customHeight="1" x14ac:dyDescent="0.3">
      <c r="A26" t="s">
        <v>31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f t="shared" si="1"/>
        <v>0</v>
      </c>
      <c r="N26">
        <f t="shared" si="0"/>
        <v>0</v>
      </c>
    </row>
    <row r="27" spans="1:14" ht="37.200000000000003" customHeight="1" x14ac:dyDescent="0.3">
      <c r="A27" t="s">
        <v>32</v>
      </c>
      <c r="B27">
        <v>7</v>
      </c>
      <c r="C27">
        <v>0</v>
      </c>
      <c r="D27">
        <v>2</v>
      </c>
      <c r="E27">
        <v>12</v>
      </c>
      <c r="F27">
        <v>0</v>
      </c>
      <c r="G27">
        <v>0</v>
      </c>
      <c r="H27">
        <v>7</v>
      </c>
      <c r="I27">
        <v>6</v>
      </c>
      <c r="J27">
        <v>2</v>
      </c>
      <c r="K27">
        <v>0</v>
      </c>
      <c r="L27">
        <v>0</v>
      </c>
      <c r="M27">
        <f t="shared" si="1"/>
        <v>36</v>
      </c>
      <c r="N27">
        <f t="shared" si="0"/>
        <v>2.3498694516971279E-2</v>
      </c>
    </row>
    <row r="28" spans="1:14" ht="18.75" customHeight="1" x14ac:dyDescent="0.3">
      <c r="A28" t="s">
        <v>14</v>
      </c>
      <c r="B28">
        <v>1</v>
      </c>
      <c r="C28">
        <v>0</v>
      </c>
      <c r="D28">
        <v>0</v>
      </c>
      <c r="E28">
        <v>0</v>
      </c>
      <c r="F28">
        <v>3</v>
      </c>
      <c r="G28">
        <v>0</v>
      </c>
      <c r="H28">
        <v>0</v>
      </c>
      <c r="I28">
        <v>0</v>
      </c>
      <c r="J28">
        <v>30</v>
      </c>
      <c r="K28">
        <v>0</v>
      </c>
      <c r="L28">
        <v>0</v>
      </c>
      <c r="M28">
        <f t="shared" si="1"/>
        <v>34</v>
      </c>
      <c r="N28">
        <f t="shared" si="0"/>
        <v>2.2193211488250653E-2</v>
      </c>
    </row>
    <row r="29" spans="1:14" ht="18.75" customHeight="1" x14ac:dyDescent="0.3">
      <c r="A29" t="s">
        <v>15</v>
      </c>
      <c r="B29">
        <v>60</v>
      </c>
      <c r="C29">
        <v>15</v>
      </c>
      <c r="D29">
        <v>0</v>
      </c>
      <c r="E29">
        <v>5</v>
      </c>
      <c r="F29">
        <v>0</v>
      </c>
      <c r="G29">
        <v>0</v>
      </c>
      <c r="H29">
        <v>2</v>
      </c>
      <c r="I29">
        <v>3</v>
      </c>
      <c r="J29">
        <v>0</v>
      </c>
      <c r="K29">
        <v>2</v>
      </c>
      <c r="L29">
        <v>39</v>
      </c>
      <c r="M29">
        <f t="shared" si="1"/>
        <v>126</v>
      </c>
      <c r="N29">
        <f t="shared" si="0"/>
        <v>8.2245430809399472E-2</v>
      </c>
    </row>
    <row r="30" spans="1:14" x14ac:dyDescent="0.3">
      <c r="A30" t="s">
        <v>17</v>
      </c>
      <c r="B30">
        <f>SUM(B7:B29)</f>
        <v>293</v>
      </c>
      <c r="C30">
        <f>SUM(C7:C29)</f>
        <v>509</v>
      </c>
      <c r="D30">
        <f t="shared" ref="D30:L30" si="2">SUM(D7:D29)</f>
        <v>102</v>
      </c>
      <c r="E30">
        <f t="shared" si="2"/>
        <v>205</v>
      </c>
      <c r="F30">
        <f t="shared" si="2"/>
        <v>139</v>
      </c>
      <c r="G30">
        <f t="shared" si="2"/>
        <v>0</v>
      </c>
      <c r="H30">
        <f t="shared" si="2"/>
        <v>57</v>
      </c>
      <c r="I30">
        <f t="shared" si="2"/>
        <v>46</v>
      </c>
      <c r="J30">
        <f t="shared" si="2"/>
        <v>138</v>
      </c>
      <c r="K30">
        <f t="shared" si="2"/>
        <v>4</v>
      </c>
      <c r="L30">
        <f t="shared" si="2"/>
        <v>39</v>
      </c>
      <c r="M30">
        <f>SUM(M7:M29)</f>
        <v>1532</v>
      </c>
      <c r="N30">
        <f t="shared" si="0"/>
        <v>1</v>
      </c>
    </row>
    <row r="31" spans="1:14" x14ac:dyDescent="0.3">
      <c r="A31" t="s">
        <v>65</v>
      </c>
    </row>
  </sheetData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N54"/>
  <sheetViews>
    <sheetView topLeftCell="A46" zoomScale="85" zoomScaleNormal="85" zoomScaleSheetLayoutView="80" workbookViewId="0">
      <selection activeCell="A15" sqref="A15:XFD51"/>
    </sheetView>
  </sheetViews>
  <sheetFormatPr baseColWidth="10" defaultColWidth="10.88671875" defaultRowHeight="14.4" x14ac:dyDescent="0.3"/>
  <cols>
    <col min="2" max="2" width="19" customWidth="1"/>
    <col min="3" max="3" width="18.6640625" customWidth="1"/>
    <col min="4" max="4" width="23.5546875" customWidth="1"/>
    <col min="5" max="5" width="19.109375" customWidth="1"/>
    <col min="6" max="6" width="16.44140625" customWidth="1"/>
    <col min="7" max="7" width="14.33203125" customWidth="1"/>
    <col min="8" max="8" width="14.88671875" customWidth="1"/>
    <col min="9" max="9" width="20.6640625" customWidth="1"/>
    <col min="10" max="10" width="13" customWidth="1"/>
    <col min="11" max="11" width="13.109375" customWidth="1"/>
    <col min="12" max="12" width="15.6640625" bestFit="1" customWidth="1"/>
    <col min="13" max="14" width="10.44140625" customWidth="1"/>
  </cols>
  <sheetData>
    <row r="2" spans="1:14" x14ac:dyDescent="0.3">
      <c r="E2" t="s">
        <v>27</v>
      </c>
    </row>
    <row r="3" spans="1:14" x14ac:dyDescent="0.3">
      <c r="E3" t="s">
        <v>90</v>
      </c>
    </row>
    <row r="4" spans="1:14" x14ac:dyDescent="0.3">
      <c r="E4" t="s">
        <v>242</v>
      </c>
    </row>
    <row r="6" spans="1:14" x14ac:dyDescent="0.3">
      <c r="E6" t="s">
        <v>74</v>
      </c>
      <c r="H6" t="s">
        <v>28</v>
      </c>
      <c r="J6" t="s">
        <v>29</v>
      </c>
    </row>
    <row r="7" spans="1:14" ht="18" customHeight="1" x14ac:dyDescent="0.3">
      <c r="E7" t="s">
        <v>30</v>
      </c>
      <c r="H7" t="s">
        <v>243</v>
      </c>
      <c r="I7" t="s">
        <v>244</v>
      </c>
      <c r="J7" t="s">
        <v>92</v>
      </c>
      <c r="K7" t="s">
        <v>93</v>
      </c>
    </row>
    <row r="8" spans="1:14" ht="15.75" customHeight="1" x14ac:dyDescent="0.3">
      <c r="H8">
        <v>1499</v>
      </c>
      <c r="I8">
        <v>1532</v>
      </c>
      <c r="J8">
        <f>I8-H8</f>
        <v>33</v>
      </c>
      <c r="K8">
        <f>J8/H8</f>
        <v>2.2014676450967312E-2</v>
      </c>
    </row>
    <row r="11" spans="1:14" ht="31.95" customHeight="1" x14ac:dyDescent="0.3">
      <c r="B11" t="s">
        <v>195</v>
      </c>
      <c r="C11" t="s">
        <v>190</v>
      </c>
      <c r="D11" t="s">
        <v>227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17</v>
      </c>
    </row>
    <row r="12" spans="1:14" x14ac:dyDescent="0.3">
      <c r="B12">
        <v>2024</v>
      </c>
      <c r="C12">
        <v>498</v>
      </c>
      <c r="D12">
        <v>311</v>
      </c>
      <c r="E12">
        <v>92</v>
      </c>
      <c r="F12">
        <v>186</v>
      </c>
      <c r="G12">
        <v>147</v>
      </c>
      <c r="H12">
        <v>0</v>
      </c>
      <c r="I12">
        <v>64</v>
      </c>
      <c r="J12">
        <v>50</v>
      </c>
      <c r="K12">
        <v>139</v>
      </c>
      <c r="L12">
        <v>8</v>
      </c>
      <c r="M12">
        <v>4</v>
      </c>
      <c r="N12">
        <f>SUM(C12:M12)</f>
        <v>1499</v>
      </c>
    </row>
    <row r="13" spans="1:14" x14ac:dyDescent="0.3">
      <c r="B13">
        <v>2025</v>
      </c>
      <c r="C13">
        <v>293</v>
      </c>
      <c r="D13">
        <v>509</v>
      </c>
      <c r="E13">
        <v>102</v>
      </c>
      <c r="F13">
        <v>205</v>
      </c>
      <c r="G13">
        <v>139</v>
      </c>
      <c r="H13">
        <v>0</v>
      </c>
      <c r="I13">
        <v>57</v>
      </c>
      <c r="J13">
        <v>46</v>
      </c>
      <c r="K13">
        <v>138</v>
      </c>
      <c r="L13">
        <v>4</v>
      </c>
      <c r="M13">
        <v>39</v>
      </c>
      <c r="N13">
        <f>SUM(C13:M13)</f>
        <v>1532</v>
      </c>
    </row>
    <row r="14" spans="1:14" ht="45.6" customHeight="1" x14ac:dyDescent="0.3">
      <c r="B14" t="s">
        <v>65</v>
      </c>
    </row>
    <row r="15" spans="1:14" x14ac:dyDescent="0.3">
      <c r="A15" t="s">
        <v>269</v>
      </c>
    </row>
    <row r="23" spans="2:6" x14ac:dyDescent="0.3">
      <c r="D23" t="s">
        <v>27</v>
      </c>
    </row>
    <row r="24" spans="2:6" x14ac:dyDescent="0.3">
      <c r="D24" t="s">
        <v>90</v>
      </c>
    </row>
    <row r="25" spans="2:6" x14ac:dyDescent="0.3">
      <c r="D25" t="s">
        <v>245</v>
      </c>
    </row>
    <row r="29" spans="2:6" ht="30" customHeight="1" x14ac:dyDescent="0.3">
      <c r="B29" t="s">
        <v>196</v>
      </c>
      <c r="C29" t="s">
        <v>243</v>
      </c>
      <c r="D29" t="s">
        <v>244</v>
      </c>
      <c r="E29" t="s">
        <v>62</v>
      </c>
      <c r="F29" t="s">
        <v>63</v>
      </c>
    </row>
    <row r="30" spans="2:6" x14ac:dyDescent="0.3">
      <c r="B30" t="s">
        <v>36</v>
      </c>
      <c r="C30">
        <v>63</v>
      </c>
      <c r="D30">
        <v>65</v>
      </c>
      <c r="E30">
        <f>D30-C30</f>
        <v>2</v>
      </c>
      <c r="F30">
        <f>E30/C30</f>
        <v>3.1746031746031744E-2</v>
      </c>
    </row>
    <row r="31" spans="2:6" x14ac:dyDescent="0.3">
      <c r="B31" t="s">
        <v>1</v>
      </c>
      <c r="C31">
        <v>3</v>
      </c>
      <c r="D31">
        <v>1</v>
      </c>
      <c r="E31">
        <f t="shared" ref="E31:E53" si="0">D31-C31</f>
        <v>-2</v>
      </c>
      <c r="F31">
        <f t="shared" ref="F31:F52" si="1">E31/C31</f>
        <v>-0.66666666666666663</v>
      </c>
    </row>
    <row r="32" spans="2:6" x14ac:dyDescent="0.3">
      <c r="B32" t="s">
        <v>2</v>
      </c>
      <c r="C32">
        <v>18</v>
      </c>
      <c r="D32">
        <v>11</v>
      </c>
      <c r="E32">
        <f t="shared" si="0"/>
        <v>-7</v>
      </c>
      <c r="F32">
        <f t="shared" si="1"/>
        <v>-0.3888888888888889</v>
      </c>
    </row>
    <row r="33" spans="2:6" x14ac:dyDescent="0.3">
      <c r="B33" t="s">
        <v>3</v>
      </c>
      <c r="C33">
        <v>18</v>
      </c>
      <c r="D33">
        <v>24</v>
      </c>
      <c r="E33">
        <f t="shared" si="0"/>
        <v>6</v>
      </c>
      <c r="F33">
        <f t="shared" si="1"/>
        <v>0.33333333333333331</v>
      </c>
    </row>
    <row r="34" spans="2:6" ht="20.25" customHeight="1" x14ac:dyDescent="0.3">
      <c r="B34" t="s">
        <v>4</v>
      </c>
      <c r="C34">
        <v>30</v>
      </c>
      <c r="D34">
        <v>31</v>
      </c>
      <c r="E34">
        <f t="shared" si="0"/>
        <v>1</v>
      </c>
      <c r="F34">
        <f t="shared" si="1"/>
        <v>3.3333333333333333E-2</v>
      </c>
    </row>
    <row r="35" spans="2:6" ht="18.75" customHeight="1" x14ac:dyDescent="0.3">
      <c r="B35" t="s">
        <v>84</v>
      </c>
      <c r="C35">
        <v>7</v>
      </c>
      <c r="D35">
        <v>10</v>
      </c>
      <c r="E35">
        <f t="shared" si="0"/>
        <v>3</v>
      </c>
      <c r="F35">
        <f t="shared" si="1"/>
        <v>0.42857142857142855</v>
      </c>
    </row>
    <row r="36" spans="2:6" ht="18.75" customHeight="1" x14ac:dyDescent="0.3">
      <c r="B36" t="s">
        <v>5</v>
      </c>
      <c r="C36">
        <v>0</v>
      </c>
      <c r="D36">
        <v>0</v>
      </c>
      <c r="E36">
        <f t="shared" si="0"/>
        <v>0</v>
      </c>
      <c r="F36">
        <v>0</v>
      </c>
    </row>
    <row r="37" spans="2:6" x14ac:dyDescent="0.3">
      <c r="B37" t="s">
        <v>6</v>
      </c>
      <c r="C37">
        <v>280</v>
      </c>
      <c r="D37">
        <v>263</v>
      </c>
      <c r="E37">
        <f t="shared" si="0"/>
        <v>-17</v>
      </c>
      <c r="F37">
        <f t="shared" si="1"/>
        <v>-6.0714285714285714E-2</v>
      </c>
    </row>
    <row r="38" spans="2:6" x14ac:dyDescent="0.3">
      <c r="B38" t="s">
        <v>7</v>
      </c>
      <c r="C38">
        <v>69</v>
      </c>
      <c r="D38">
        <v>66</v>
      </c>
      <c r="E38">
        <f t="shared" si="0"/>
        <v>-3</v>
      </c>
      <c r="F38">
        <f t="shared" si="1"/>
        <v>-4.3478260869565216E-2</v>
      </c>
    </row>
    <row r="39" spans="2:6" x14ac:dyDescent="0.3">
      <c r="B39" t="s">
        <v>8</v>
      </c>
      <c r="C39">
        <v>27</v>
      </c>
      <c r="D39">
        <v>27</v>
      </c>
      <c r="E39">
        <f t="shared" si="0"/>
        <v>0</v>
      </c>
      <c r="F39">
        <f t="shared" si="1"/>
        <v>0</v>
      </c>
    </row>
    <row r="40" spans="2:6" x14ac:dyDescent="0.3">
      <c r="B40" t="s">
        <v>86</v>
      </c>
      <c r="C40">
        <v>109</v>
      </c>
      <c r="D40">
        <v>104</v>
      </c>
      <c r="E40">
        <f t="shared" si="0"/>
        <v>-5</v>
      </c>
      <c r="F40">
        <f t="shared" si="1"/>
        <v>-4.5871559633027525E-2</v>
      </c>
    </row>
    <row r="41" spans="2:6" x14ac:dyDescent="0.3">
      <c r="B41" t="s">
        <v>85</v>
      </c>
      <c r="C41">
        <v>65</v>
      </c>
      <c r="D41">
        <v>58</v>
      </c>
      <c r="E41">
        <f t="shared" si="0"/>
        <v>-7</v>
      </c>
      <c r="F41">
        <f t="shared" si="1"/>
        <v>-0.1076923076923077</v>
      </c>
    </row>
    <row r="42" spans="2:6" x14ac:dyDescent="0.3">
      <c r="B42" t="s">
        <v>9</v>
      </c>
      <c r="C42">
        <v>32</v>
      </c>
      <c r="D42">
        <v>32</v>
      </c>
      <c r="E42">
        <f t="shared" si="0"/>
        <v>0</v>
      </c>
      <c r="F42">
        <f t="shared" si="1"/>
        <v>0</v>
      </c>
    </row>
    <row r="43" spans="2:6" x14ac:dyDescent="0.3">
      <c r="B43" t="s">
        <v>10</v>
      </c>
      <c r="C43">
        <v>1</v>
      </c>
      <c r="D43">
        <v>4</v>
      </c>
      <c r="E43">
        <f t="shared" si="0"/>
        <v>3</v>
      </c>
      <c r="F43">
        <f t="shared" si="1"/>
        <v>3</v>
      </c>
    </row>
    <row r="44" spans="2:6" x14ac:dyDescent="0.3">
      <c r="B44" t="s">
        <v>11</v>
      </c>
      <c r="C44">
        <v>9</v>
      </c>
      <c r="D44">
        <v>7</v>
      </c>
      <c r="E44">
        <f t="shared" si="0"/>
        <v>-2</v>
      </c>
      <c r="F44">
        <f t="shared" si="1"/>
        <v>-0.22222222222222221</v>
      </c>
    </row>
    <row r="45" spans="2:6" x14ac:dyDescent="0.3">
      <c r="B45" t="s">
        <v>12</v>
      </c>
      <c r="C45">
        <v>129</v>
      </c>
      <c r="D45">
        <v>159</v>
      </c>
      <c r="E45">
        <f t="shared" si="0"/>
        <v>30</v>
      </c>
      <c r="F45">
        <f t="shared" si="1"/>
        <v>0.23255813953488372</v>
      </c>
    </row>
    <row r="46" spans="2:6" x14ac:dyDescent="0.3">
      <c r="B46" t="s">
        <v>13</v>
      </c>
      <c r="C46">
        <v>9</v>
      </c>
      <c r="D46">
        <v>8</v>
      </c>
      <c r="E46">
        <f t="shared" si="0"/>
        <v>-1</v>
      </c>
      <c r="F46">
        <f t="shared" si="1"/>
        <v>-0.1111111111111111</v>
      </c>
    </row>
    <row r="47" spans="2:6" x14ac:dyDescent="0.3">
      <c r="B47" t="s">
        <v>207</v>
      </c>
      <c r="C47">
        <v>103</v>
      </c>
      <c r="D47">
        <v>128</v>
      </c>
      <c r="E47">
        <f t="shared" si="0"/>
        <v>25</v>
      </c>
      <c r="F47">
        <f t="shared" si="1"/>
        <v>0.24271844660194175</v>
      </c>
    </row>
    <row r="48" spans="2:6" x14ac:dyDescent="0.3">
      <c r="B48" t="s">
        <v>135</v>
      </c>
      <c r="C48">
        <v>343</v>
      </c>
      <c r="D48">
        <v>338</v>
      </c>
      <c r="E48">
        <f t="shared" si="0"/>
        <v>-5</v>
      </c>
      <c r="F48">
        <f t="shared" si="1"/>
        <v>-1.4577259475218658E-2</v>
      </c>
    </row>
    <row r="49" spans="2:6" x14ac:dyDescent="0.3">
      <c r="B49" t="s">
        <v>31</v>
      </c>
      <c r="C49">
        <v>1</v>
      </c>
      <c r="D49">
        <v>0</v>
      </c>
      <c r="E49">
        <f t="shared" si="0"/>
        <v>-1</v>
      </c>
      <c r="F49">
        <f t="shared" si="1"/>
        <v>-1</v>
      </c>
    </row>
    <row r="50" spans="2:6" ht="14.25" customHeight="1" x14ac:dyDescent="0.3">
      <c r="B50" t="s">
        <v>32</v>
      </c>
      <c r="C50">
        <v>56</v>
      </c>
      <c r="D50">
        <v>36</v>
      </c>
      <c r="E50">
        <f t="shared" si="0"/>
        <v>-20</v>
      </c>
      <c r="F50">
        <f t="shared" si="1"/>
        <v>-0.35714285714285715</v>
      </c>
    </row>
    <row r="51" spans="2:6" ht="19.5" customHeight="1" x14ac:dyDescent="0.3">
      <c r="B51" t="s">
        <v>14</v>
      </c>
      <c r="C51">
        <v>27</v>
      </c>
      <c r="D51">
        <v>34</v>
      </c>
      <c r="E51">
        <f t="shared" si="0"/>
        <v>7</v>
      </c>
      <c r="F51">
        <f t="shared" si="1"/>
        <v>0.25925925925925924</v>
      </c>
    </row>
    <row r="52" spans="2:6" ht="21.75" customHeight="1" x14ac:dyDescent="0.3">
      <c r="B52" t="s">
        <v>15</v>
      </c>
      <c r="C52">
        <v>100</v>
      </c>
      <c r="D52">
        <v>126</v>
      </c>
      <c r="E52">
        <f t="shared" si="0"/>
        <v>26</v>
      </c>
      <c r="F52">
        <f t="shared" si="1"/>
        <v>0.26</v>
      </c>
    </row>
    <row r="53" spans="2:6" ht="21" customHeight="1" x14ac:dyDescent="0.3">
      <c r="B53" t="s">
        <v>17</v>
      </c>
      <c r="C53">
        <f>SUM(C30:C52)</f>
        <v>1499</v>
      </c>
      <c r="D53">
        <f>SUM(D30:D52)</f>
        <v>1532</v>
      </c>
      <c r="E53">
        <f t="shared" si="0"/>
        <v>33</v>
      </c>
      <c r="F53">
        <f>E53/C53</f>
        <v>2.2014676450967312E-2</v>
      </c>
    </row>
    <row r="54" spans="2:6" x14ac:dyDescent="0.3">
      <c r="B54" t="s">
        <v>65</v>
      </c>
    </row>
  </sheetData>
  <pageMargins left="0.7" right="0.7" top="0.75" bottom="0.75" header="0.3" footer="0.3"/>
  <pageSetup scale="55" fitToHeight="0" orientation="landscape" r:id="rId1"/>
  <rowBreaks count="1" manualBreakCount="1">
    <brk id="1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2:H91"/>
  <sheetViews>
    <sheetView zoomScaleNormal="100" workbookViewId="0"/>
  </sheetViews>
  <sheetFormatPr baseColWidth="10" defaultColWidth="10.88671875" defaultRowHeight="14.4" x14ac:dyDescent="0.3"/>
  <cols>
    <col min="2" max="2" width="37" customWidth="1"/>
    <col min="3" max="3" width="17.5546875" customWidth="1"/>
    <col min="4" max="4" width="17" customWidth="1"/>
    <col min="5" max="5" width="17.88671875" customWidth="1"/>
    <col min="6" max="6" width="16" customWidth="1"/>
    <col min="7" max="7" width="17" customWidth="1"/>
    <col min="8" max="8" width="24.33203125" customWidth="1"/>
  </cols>
  <sheetData>
    <row r="2" spans="2:8" x14ac:dyDescent="0.3">
      <c r="E2" t="s">
        <v>27</v>
      </c>
    </row>
    <row r="3" spans="2:8" x14ac:dyDescent="0.3">
      <c r="E3" t="s">
        <v>95</v>
      </c>
    </row>
    <row r="4" spans="2:8" x14ac:dyDescent="0.3">
      <c r="E4" t="s">
        <v>66</v>
      </c>
    </row>
    <row r="5" spans="2:8" x14ac:dyDescent="0.3">
      <c r="E5" t="s">
        <v>239</v>
      </c>
    </row>
    <row r="6" spans="2:8" x14ac:dyDescent="0.3">
      <c r="B6" t="s">
        <v>37</v>
      </c>
      <c r="C6" t="s">
        <v>6</v>
      </c>
      <c r="D6" t="s">
        <v>9</v>
      </c>
      <c r="E6" t="s">
        <v>12</v>
      </c>
      <c r="F6" t="s">
        <v>77</v>
      </c>
      <c r="G6" t="s">
        <v>15</v>
      </c>
      <c r="H6" t="s">
        <v>17</v>
      </c>
    </row>
    <row r="8" spans="2:8" x14ac:dyDescent="0.3">
      <c r="B8" t="s">
        <v>38</v>
      </c>
      <c r="C8">
        <v>122792.75</v>
      </c>
      <c r="D8">
        <v>318</v>
      </c>
      <c r="E8">
        <v>2197.5</v>
      </c>
      <c r="F8">
        <v>58166</v>
      </c>
      <c r="G8">
        <v>3428</v>
      </c>
      <c r="H8">
        <f>SUM(C8:G8)</f>
        <v>186902.25</v>
      </c>
    </row>
    <row r="9" spans="2:8" x14ac:dyDescent="0.3">
      <c r="B9" t="s">
        <v>189</v>
      </c>
      <c r="C9">
        <v>261.75</v>
      </c>
      <c r="D9">
        <v>1551</v>
      </c>
      <c r="E9">
        <v>1857</v>
      </c>
      <c r="F9">
        <v>8603.25</v>
      </c>
      <c r="G9">
        <v>10231.75</v>
      </c>
      <c r="H9">
        <f>SUM(C9:G9)</f>
        <v>22504.75</v>
      </c>
    </row>
    <row r="10" spans="2:8" x14ac:dyDescent="0.3">
      <c r="B10" t="s">
        <v>212</v>
      </c>
      <c r="C10">
        <f>SUM(C8:C9)</f>
        <v>123054.5</v>
      </c>
      <c r="D10">
        <f>SUM(D8:D9)</f>
        <v>1869</v>
      </c>
      <c r="E10">
        <f>SUM(E8:E9)</f>
        <v>4054.5</v>
      </c>
      <c r="F10">
        <f>SUM(F8:F9)</f>
        <v>66769.25</v>
      </c>
      <c r="G10">
        <f>SUM(G8:G9)</f>
        <v>13659.75</v>
      </c>
      <c r="H10">
        <f>SUM(C10:G10)</f>
        <v>209407</v>
      </c>
    </row>
    <row r="12" spans="2:8" x14ac:dyDescent="0.3">
      <c r="B12" t="s">
        <v>40</v>
      </c>
      <c r="C12" t="s">
        <v>6</v>
      </c>
      <c r="D12" t="s">
        <v>9</v>
      </c>
      <c r="E12" t="s">
        <v>12</v>
      </c>
      <c r="F12" t="s">
        <v>77</v>
      </c>
      <c r="G12" t="s">
        <v>15</v>
      </c>
      <c r="H12" t="s">
        <v>17</v>
      </c>
    </row>
    <row r="14" spans="2:8" ht="45.6" customHeight="1" x14ac:dyDescent="0.3">
      <c r="B14" t="s">
        <v>38</v>
      </c>
      <c r="C14">
        <v>23974.75</v>
      </c>
      <c r="D14">
        <v>1648</v>
      </c>
      <c r="E14">
        <v>3164</v>
      </c>
      <c r="F14">
        <v>23649</v>
      </c>
      <c r="G14">
        <v>12283</v>
      </c>
      <c r="H14">
        <f>SUM(C14:G14)</f>
        <v>64718.75</v>
      </c>
    </row>
    <row r="15" spans="2:8" x14ac:dyDescent="0.3">
      <c r="B15" t="s">
        <v>189</v>
      </c>
      <c r="C15">
        <v>90264.25</v>
      </c>
      <c r="D15">
        <v>199</v>
      </c>
      <c r="E15">
        <v>890</v>
      </c>
      <c r="F15">
        <v>36719.75</v>
      </c>
      <c r="G15">
        <v>0</v>
      </c>
      <c r="H15">
        <f>SUM(C15:G15)</f>
        <v>128073</v>
      </c>
    </row>
    <row r="16" spans="2:8" ht="43.2" customHeight="1" x14ac:dyDescent="0.3">
      <c r="B16" t="s">
        <v>213</v>
      </c>
      <c r="C16">
        <f>SUM(C14:C15)</f>
        <v>114239</v>
      </c>
      <c r="D16">
        <f>SUM(D14:D15)</f>
        <v>1847</v>
      </c>
      <c r="E16">
        <f>SUM(E14:E15)</f>
        <v>4054</v>
      </c>
      <c r="F16">
        <f>SUM(F14:F15)</f>
        <v>60368.75</v>
      </c>
      <c r="G16">
        <f>SUM(G14:G15)</f>
        <v>12283</v>
      </c>
      <c r="H16">
        <f>SUM(C16:G16)</f>
        <v>192791.75</v>
      </c>
    </row>
    <row r="18" spans="1:8" x14ac:dyDescent="0.3">
      <c r="B18" t="s">
        <v>41</v>
      </c>
      <c r="C18" t="s">
        <v>6</v>
      </c>
      <c r="D18" t="s">
        <v>9</v>
      </c>
      <c r="E18" t="s">
        <v>12</v>
      </c>
      <c r="F18" t="s">
        <v>77</v>
      </c>
      <c r="G18" t="s">
        <v>15</v>
      </c>
      <c r="H18" t="s">
        <v>17</v>
      </c>
    </row>
    <row r="20" spans="1:8" x14ac:dyDescent="0.3">
      <c r="B20" t="s">
        <v>38</v>
      </c>
      <c r="C20">
        <v>69658.5</v>
      </c>
      <c r="D20">
        <v>0</v>
      </c>
      <c r="E20">
        <v>0</v>
      </c>
      <c r="F20">
        <v>7111</v>
      </c>
      <c r="G20">
        <v>0</v>
      </c>
      <c r="H20">
        <f>SUM(C20:G20)</f>
        <v>76769.5</v>
      </c>
    </row>
    <row r="21" spans="1:8" x14ac:dyDescent="0.3">
      <c r="B21" t="s">
        <v>189</v>
      </c>
      <c r="C21">
        <v>24874</v>
      </c>
      <c r="D21">
        <v>0</v>
      </c>
      <c r="E21">
        <v>0</v>
      </c>
      <c r="F21">
        <v>417</v>
      </c>
      <c r="G21">
        <v>0</v>
      </c>
      <c r="H21">
        <f t="shared" ref="H21:H26" si="0">SUM(C21:G21)</f>
        <v>25291</v>
      </c>
    </row>
    <row r="22" spans="1:8" x14ac:dyDescent="0.3">
      <c r="B22" t="s">
        <v>214</v>
      </c>
      <c r="C22">
        <f>SUM(C20:C21)</f>
        <v>94532.5</v>
      </c>
      <c r="D22">
        <f>SUM(D20:D21)</f>
        <v>0</v>
      </c>
      <c r="E22">
        <f>SUM(E20:E21)</f>
        <v>0</v>
      </c>
      <c r="F22">
        <f>SUM(F20:F21)</f>
        <v>7528</v>
      </c>
      <c r="G22">
        <f>SUM(G20:G21)</f>
        <v>0</v>
      </c>
      <c r="H22">
        <f>SUM(C22:G22)</f>
        <v>102060.5</v>
      </c>
    </row>
    <row r="23" spans="1:8" x14ac:dyDescent="0.3">
      <c r="B23" t="s">
        <v>38</v>
      </c>
      <c r="C23">
        <v>69209.75</v>
      </c>
      <c r="D23">
        <v>0</v>
      </c>
      <c r="E23">
        <v>0</v>
      </c>
      <c r="F23">
        <v>5713.25</v>
      </c>
      <c r="G23">
        <v>0</v>
      </c>
      <c r="H23">
        <f t="shared" si="0"/>
        <v>74923</v>
      </c>
    </row>
    <row r="24" spans="1:8" x14ac:dyDescent="0.3">
      <c r="B24" t="s">
        <v>189</v>
      </c>
      <c r="C24">
        <v>23566</v>
      </c>
      <c r="D24">
        <v>0</v>
      </c>
      <c r="E24">
        <v>0</v>
      </c>
      <c r="F24">
        <v>1154.75</v>
      </c>
      <c r="G24">
        <v>0</v>
      </c>
      <c r="H24">
        <f t="shared" si="0"/>
        <v>24720.75</v>
      </c>
    </row>
    <row r="25" spans="1:8" x14ac:dyDescent="0.3">
      <c r="B25" t="s">
        <v>215</v>
      </c>
      <c r="C25">
        <f>SUM(C23:C24)</f>
        <v>92775.75</v>
      </c>
      <c r="D25">
        <f>SUM(D23:D24)</f>
        <v>0</v>
      </c>
      <c r="E25">
        <f>SUM(E23:E24)</f>
        <v>0</v>
      </c>
      <c r="F25">
        <f>SUM(F23:F24)</f>
        <v>6868</v>
      </c>
      <c r="G25">
        <f>SUM(G23:G24)</f>
        <v>0</v>
      </c>
      <c r="H25">
        <f>SUM(C25:G25)</f>
        <v>99643.75</v>
      </c>
    </row>
    <row r="26" spans="1:8" x14ac:dyDescent="0.3">
      <c r="B26" t="s">
        <v>216</v>
      </c>
      <c r="C26">
        <f>C22+C25</f>
        <v>187308.25</v>
      </c>
      <c r="D26">
        <f>D22+D25</f>
        <v>0</v>
      </c>
      <c r="E26">
        <f>E22+E25</f>
        <v>0</v>
      </c>
      <c r="F26">
        <f>F22+F25</f>
        <v>14396</v>
      </c>
      <c r="G26">
        <f>G22+G25</f>
        <v>0</v>
      </c>
      <c r="H26">
        <f t="shared" si="0"/>
        <v>201704.25</v>
      </c>
    </row>
    <row r="28" spans="1:8" x14ac:dyDescent="0.3">
      <c r="B28" t="s">
        <v>186</v>
      </c>
      <c r="C28">
        <f t="shared" ref="C28:H28" si="1">C10+C16+C26</f>
        <v>424601.75</v>
      </c>
      <c r="D28">
        <f t="shared" si="1"/>
        <v>3716</v>
      </c>
      <c r="E28">
        <f t="shared" si="1"/>
        <v>8108.5</v>
      </c>
      <c r="F28">
        <f t="shared" si="1"/>
        <v>141534</v>
      </c>
      <c r="G28">
        <f t="shared" si="1"/>
        <v>25942.75</v>
      </c>
      <c r="H28">
        <f t="shared" si="1"/>
        <v>603903</v>
      </c>
    </row>
    <row r="29" spans="1:8" x14ac:dyDescent="0.3">
      <c r="B29" t="s">
        <v>76</v>
      </c>
    </row>
    <row r="30" spans="1:8" x14ac:dyDescent="0.3">
      <c r="B30" t="s">
        <v>65</v>
      </c>
    </row>
    <row r="31" spans="1:8" x14ac:dyDescent="0.3">
      <c r="A31" t="s">
        <v>269</v>
      </c>
    </row>
    <row r="39" spans="1:8" x14ac:dyDescent="0.3">
      <c r="A39" t="s">
        <v>246</v>
      </c>
    </row>
    <row r="41" spans="1:8" x14ac:dyDescent="0.3">
      <c r="B41" t="s">
        <v>94</v>
      </c>
      <c r="C41" t="s">
        <v>6</v>
      </c>
      <c r="D41" t="s">
        <v>9</v>
      </c>
      <c r="E41" t="s">
        <v>12</v>
      </c>
      <c r="F41" t="s">
        <v>77</v>
      </c>
      <c r="G41" t="s">
        <v>15</v>
      </c>
      <c r="H41" t="s">
        <v>16</v>
      </c>
    </row>
    <row r="42" spans="1:8" x14ac:dyDescent="0.3">
      <c r="B42" t="s">
        <v>54</v>
      </c>
      <c r="C42">
        <v>123054.5</v>
      </c>
      <c r="D42">
        <v>1869</v>
      </c>
      <c r="E42">
        <v>4054.5</v>
      </c>
      <c r="F42">
        <v>66769.25</v>
      </c>
      <c r="G42">
        <v>13659.75</v>
      </c>
      <c r="H42">
        <f>SUM(C42:G42)</f>
        <v>209407</v>
      </c>
    </row>
    <row r="43" spans="1:8" x14ac:dyDescent="0.3">
      <c r="B43" t="s">
        <v>55</v>
      </c>
      <c r="C43">
        <v>114239</v>
      </c>
      <c r="D43">
        <v>1847</v>
      </c>
      <c r="E43">
        <v>4054</v>
      </c>
      <c r="F43">
        <v>60368.75</v>
      </c>
      <c r="G43">
        <v>12283</v>
      </c>
      <c r="H43">
        <f>SUM(C43:G43)</f>
        <v>192791.75</v>
      </c>
    </row>
    <row r="44" spans="1:8" x14ac:dyDescent="0.3">
      <c r="B44" t="s">
        <v>45</v>
      </c>
      <c r="C44">
        <v>187308.25</v>
      </c>
      <c r="D44">
        <v>0</v>
      </c>
      <c r="E44">
        <v>0</v>
      </c>
      <c r="F44">
        <v>14396</v>
      </c>
      <c r="G44">
        <v>0</v>
      </c>
      <c r="H44">
        <f>SUM(C44:G44)</f>
        <v>201704.25</v>
      </c>
    </row>
    <row r="45" spans="1:8" x14ac:dyDescent="0.3">
      <c r="B45" t="s">
        <v>217</v>
      </c>
      <c r="C45">
        <f>SUM(C42:C44)</f>
        <v>424601.75</v>
      </c>
      <c r="D45">
        <f>SUM(D42:D44)</f>
        <v>3716</v>
      </c>
      <c r="E45">
        <f>SUM(E42:E44)</f>
        <v>8108.5</v>
      </c>
      <c r="F45">
        <f>SUM(F42:F44)</f>
        <v>141534</v>
      </c>
      <c r="G45">
        <f>SUM(G42:G44)</f>
        <v>25942.75</v>
      </c>
      <c r="H45">
        <f>SUM(C45:G45)</f>
        <v>603903</v>
      </c>
    </row>
    <row r="46" spans="1:8" x14ac:dyDescent="0.3">
      <c r="B46" t="s">
        <v>65</v>
      </c>
    </row>
    <row r="48" spans="1:8" x14ac:dyDescent="0.3">
      <c r="B48" t="s">
        <v>208</v>
      </c>
    </row>
    <row r="49" spans="2:6" x14ac:dyDescent="0.3">
      <c r="B49" t="s">
        <v>238</v>
      </c>
    </row>
    <row r="50" spans="2:6" x14ac:dyDescent="0.3">
      <c r="B50" t="s">
        <v>37</v>
      </c>
      <c r="C50">
        <v>2024</v>
      </c>
      <c r="D50">
        <v>2025</v>
      </c>
      <c r="E50" t="s">
        <v>68</v>
      </c>
      <c r="F50" t="s">
        <v>67</v>
      </c>
    </row>
    <row r="51" spans="2:6" x14ac:dyDescent="0.3">
      <c r="B51" t="s">
        <v>38</v>
      </c>
      <c r="C51">
        <v>142076.75</v>
      </c>
      <c r="D51">
        <v>186902.25</v>
      </c>
      <c r="E51">
        <f>D51-C51</f>
        <v>44825.5</v>
      </c>
      <c r="F51">
        <f>E51/C51</f>
        <v>0.3155020085974658</v>
      </c>
    </row>
    <row r="52" spans="2:6" x14ac:dyDescent="0.3">
      <c r="B52" t="s">
        <v>189</v>
      </c>
      <c r="C52">
        <v>16034</v>
      </c>
      <c r="D52">
        <v>22504.75</v>
      </c>
      <c r="E52">
        <f>D52-C52</f>
        <v>6470.75</v>
      </c>
      <c r="F52">
        <f t="shared" ref="F52:F53" si="2">E52/C52</f>
        <v>0.40356430086067108</v>
      </c>
    </row>
    <row r="53" spans="2:6" x14ac:dyDescent="0.3">
      <c r="B53" t="s">
        <v>218</v>
      </c>
      <c r="C53">
        <v>158110.75</v>
      </c>
      <c r="D53">
        <f>+D51+D52</f>
        <v>209407</v>
      </c>
      <c r="E53">
        <f>D53-C53</f>
        <v>51296.25</v>
      </c>
      <c r="F53">
        <f t="shared" si="2"/>
        <v>0.32443239944153068</v>
      </c>
    </row>
    <row r="55" spans="2:6" x14ac:dyDescent="0.3">
      <c r="B55" t="s">
        <v>40</v>
      </c>
      <c r="C55">
        <v>2024</v>
      </c>
      <c r="D55">
        <v>2025</v>
      </c>
      <c r="E55" t="s">
        <v>68</v>
      </c>
      <c r="F55" t="s">
        <v>67</v>
      </c>
    </row>
    <row r="56" spans="2:6" x14ac:dyDescent="0.3">
      <c r="B56" t="s">
        <v>38</v>
      </c>
      <c r="C56">
        <v>65687.75</v>
      </c>
      <c r="D56">
        <v>64718.75</v>
      </c>
      <c r="E56">
        <f>D56-C56</f>
        <v>-969</v>
      </c>
      <c r="F56">
        <f>E56/C56</f>
        <v>-1.4751608937739533E-2</v>
      </c>
    </row>
    <row r="57" spans="2:6" x14ac:dyDescent="0.3">
      <c r="B57" t="s">
        <v>189</v>
      </c>
      <c r="C57">
        <v>82900.75</v>
      </c>
      <c r="D57">
        <v>128073</v>
      </c>
      <c r="E57">
        <f t="shared" ref="E57:E58" si="3">D57-C57</f>
        <v>45172.25</v>
      </c>
      <c r="F57">
        <f t="shared" ref="F57:F58" si="4">E57/C57</f>
        <v>0.54489555281466096</v>
      </c>
    </row>
    <row r="58" spans="2:6" x14ac:dyDescent="0.3">
      <c r="B58" t="s">
        <v>219</v>
      </c>
      <c r="C58">
        <v>148588.5</v>
      </c>
      <c r="D58">
        <f>+D56+D57</f>
        <v>192791.75</v>
      </c>
      <c r="E58">
        <f t="shared" si="3"/>
        <v>44203.25</v>
      </c>
      <c r="F58">
        <f t="shared" si="4"/>
        <v>0.297487692519946</v>
      </c>
    </row>
    <row r="60" spans="2:6" x14ac:dyDescent="0.3">
      <c r="B60" t="s">
        <v>41</v>
      </c>
      <c r="C60">
        <v>2024</v>
      </c>
      <c r="D60">
        <v>2025</v>
      </c>
      <c r="E60" t="s">
        <v>68</v>
      </c>
      <c r="F60" t="s">
        <v>67</v>
      </c>
    </row>
    <row r="61" spans="2:6" x14ac:dyDescent="0.3">
      <c r="B61" t="s">
        <v>38</v>
      </c>
      <c r="C61">
        <v>47006.75</v>
      </c>
      <c r="D61">
        <v>76769.5</v>
      </c>
      <c r="E61">
        <f>D61-C61</f>
        <v>29762.75</v>
      </c>
      <c r="F61">
        <f>E61/C61</f>
        <v>0.63315906758071983</v>
      </c>
    </row>
    <row r="62" spans="2:6" x14ac:dyDescent="0.3">
      <c r="B62" t="s">
        <v>39</v>
      </c>
      <c r="C62">
        <v>22917.5</v>
      </c>
      <c r="D62">
        <v>25291</v>
      </c>
      <c r="E62">
        <f>D62-C62</f>
        <v>2373.5</v>
      </c>
      <c r="F62">
        <f t="shared" ref="F62:F66" si="5">E62/C62</f>
        <v>0.10356714301298135</v>
      </c>
    </row>
    <row r="63" spans="2:6" x14ac:dyDescent="0.3">
      <c r="B63" t="s">
        <v>42</v>
      </c>
      <c r="C63">
        <f>+C61+C62</f>
        <v>69924.25</v>
      </c>
      <c r="D63">
        <f>+D61+D62</f>
        <v>102060.5</v>
      </c>
      <c r="E63">
        <f t="shared" ref="E63:E67" si="6">D63-C63</f>
        <v>32136.25</v>
      </c>
      <c r="F63">
        <f t="shared" si="5"/>
        <v>0.45958662409679046</v>
      </c>
    </row>
    <row r="64" spans="2:6" x14ac:dyDescent="0.3">
      <c r="B64" t="s">
        <v>38</v>
      </c>
      <c r="C64">
        <v>56939.75</v>
      </c>
      <c r="D64">
        <v>74923</v>
      </c>
      <c r="E64">
        <f>D64-C64</f>
        <v>17983.25</v>
      </c>
      <c r="F64">
        <f>E64/C64</f>
        <v>0.31582945130598572</v>
      </c>
    </row>
    <row r="65" spans="2:6" x14ac:dyDescent="0.3">
      <c r="B65" t="s">
        <v>189</v>
      </c>
      <c r="C65">
        <v>14924.75</v>
      </c>
      <c r="D65">
        <v>24720.75</v>
      </c>
      <c r="E65">
        <f>D65-C65</f>
        <v>9796</v>
      </c>
      <c r="F65">
        <f>E65/C65</f>
        <v>0.65635940300507545</v>
      </c>
    </row>
    <row r="66" spans="2:6" x14ac:dyDescent="0.3">
      <c r="B66" t="s">
        <v>43</v>
      </c>
      <c r="C66">
        <f>+C64+C65</f>
        <v>71864.5</v>
      </c>
      <c r="D66">
        <f>+D64+D65</f>
        <v>99643.75</v>
      </c>
      <c r="E66">
        <f t="shared" si="6"/>
        <v>27779.25</v>
      </c>
      <c r="F66">
        <f t="shared" si="5"/>
        <v>0.38655038301247485</v>
      </c>
    </row>
    <row r="67" spans="2:6" x14ac:dyDescent="0.3">
      <c r="B67" t="s">
        <v>41</v>
      </c>
      <c r="C67">
        <f>+C66+C63</f>
        <v>141788.75</v>
      </c>
      <c r="D67">
        <f>+D66+D63</f>
        <v>201704.25</v>
      </c>
      <c r="E67">
        <f t="shared" si="6"/>
        <v>59915.5</v>
      </c>
      <c r="F67">
        <f>E67/C67</f>
        <v>0.42256878631062056</v>
      </c>
    </row>
    <row r="69" spans="2:6" x14ac:dyDescent="0.3">
      <c r="B69" t="s">
        <v>17</v>
      </c>
      <c r="C69">
        <f>C53+C58+C67</f>
        <v>448488</v>
      </c>
      <c r="D69">
        <f>D53+D58+D67</f>
        <v>603903</v>
      </c>
      <c r="E69">
        <f>E53+E58+E67</f>
        <v>155415</v>
      </c>
      <c r="F69">
        <f>E69/C69</f>
        <v>0.3465310108631669</v>
      </c>
    </row>
    <row r="70" spans="2:6" x14ac:dyDescent="0.3">
      <c r="B70" t="s">
        <v>65</v>
      </c>
    </row>
    <row r="73" spans="2:6" x14ac:dyDescent="0.3">
      <c r="B73" t="s">
        <v>46</v>
      </c>
    </row>
    <row r="74" spans="2:6" ht="27.6" customHeight="1" x14ac:dyDescent="0.3">
      <c r="B74" t="s">
        <v>101</v>
      </c>
      <c r="C74" t="s">
        <v>248</v>
      </c>
      <c r="D74" t="s">
        <v>228</v>
      </c>
    </row>
    <row r="75" spans="2:6" x14ac:dyDescent="0.3">
      <c r="B75" t="s">
        <v>38</v>
      </c>
      <c r="C75">
        <v>47006.75</v>
      </c>
      <c r="D75">
        <v>76769.5</v>
      </c>
    </row>
    <row r="76" spans="2:6" x14ac:dyDescent="0.3">
      <c r="B76" t="s">
        <v>189</v>
      </c>
      <c r="C76">
        <v>22917.5</v>
      </c>
      <c r="D76">
        <v>25291</v>
      </c>
    </row>
    <row r="79" spans="2:6" x14ac:dyDescent="0.3">
      <c r="B79" t="s">
        <v>44</v>
      </c>
    </row>
    <row r="80" spans="2:6" x14ac:dyDescent="0.3">
      <c r="B80" t="s">
        <v>100</v>
      </c>
      <c r="C80" t="s">
        <v>247</v>
      </c>
      <c r="D80" t="s">
        <v>267</v>
      </c>
    </row>
    <row r="81" spans="2:6" x14ac:dyDescent="0.3">
      <c r="B81" t="s">
        <v>38</v>
      </c>
      <c r="C81">
        <v>56939.75</v>
      </c>
      <c r="D81">
        <v>74923</v>
      </c>
    </row>
    <row r="82" spans="2:6" x14ac:dyDescent="0.3">
      <c r="B82" t="s">
        <v>189</v>
      </c>
      <c r="C82">
        <v>14924.75</v>
      </c>
      <c r="D82">
        <v>24720.75</v>
      </c>
    </row>
    <row r="84" spans="2:6" x14ac:dyDescent="0.3">
      <c r="B84" t="s">
        <v>249</v>
      </c>
    </row>
    <row r="86" spans="2:6" x14ac:dyDescent="0.3">
      <c r="B86" t="s">
        <v>53</v>
      </c>
      <c r="C86">
        <v>2024</v>
      </c>
      <c r="D86">
        <v>2025</v>
      </c>
      <c r="E86" t="s">
        <v>81</v>
      </c>
      <c r="F86" t="s">
        <v>80</v>
      </c>
    </row>
    <row r="87" spans="2:6" x14ac:dyDescent="0.3">
      <c r="B87" t="s">
        <v>182</v>
      </c>
      <c r="C87">
        <v>158110.75</v>
      </c>
      <c r="D87">
        <v>209407</v>
      </c>
      <c r="E87">
        <f>D87-C87</f>
        <v>51296.25</v>
      </c>
      <c r="F87">
        <f>E87/C87</f>
        <v>0.32443239944153068</v>
      </c>
    </row>
    <row r="88" spans="2:6" x14ac:dyDescent="0.3">
      <c r="B88" t="s">
        <v>183</v>
      </c>
      <c r="C88">
        <v>148588.5</v>
      </c>
      <c r="D88">
        <v>192791.75</v>
      </c>
      <c r="E88">
        <f>D88-C88</f>
        <v>44203.25</v>
      </c>
      <c r="F88">
        <f>E88/C88</f>
        <v>0.297487692519946</v>
      </c>
    </row>
    <row r="89" spans="2:6" x14ac:dyDescent="0.3">
      <c r="B89" t="s">
        <v>184</v>
      </c>
      <c r="C89">
        <v>141788.75</v>
      </c>
      <c r="D89">
        <v>201704.25</v>
      </c>
      <c r="E89">
        <f>D89-C89</f>
        <v>59915.5</v>
      </c>
      <c r="F89">
        <f>E89/C89</f>
        <v>0.42256878631062056</v>
      </c>
    </row>
    <row r="90" spans="2:6" x14ac:dyDescent="0.3">
      <c r="B90" t="s">
        <v>185</v>
      </c>
      <c r="C90">
        <f>SUM(C87:C89)</f>
        <v>448488</v>
      </c>
      <c r="D90">
        <f>SUM(D87:D89)</f>
        <v>603903</v>
      </c>
      <c r="E90">
        <f>D90-C90</f>
        <v>155415</v>
      </c>
      <c r="F90">
        <f>E90/C90</f>
        <v>0.3465310108631669</v>
      </c>
    </row>
    <row r="91" spans="2:6" x14ac:dyDescent="0.3">
      <c r="B91" t="s">
        <v>65</v>
      </c>
    </row>
  </sheetData>
  <pageMargins left="0.7" right="0.7" top="0.75" bottom="0.75" header="0.3" footer="0.3"/>
  <pageSetup scale="45" orientation="landscape" r:id="rId1"/>
  <rowBreaks count="1" manualBreakCount="1">
    <brk id="3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BBCF-A896-472D-B8DF-AB23ACEF150F}">
  <sheetPr>
    <tabColor theme="7"/>
    <pageSetUpPr fitToPage="1"/>
  </sheetPr>
  <dimension ref="A2:U96"/>
  <sheetViews>
    <sheetView zoomScale="70" zoomScaleNormal="70" workbookViewId="0">
      <selection activeCell="A72" sqref="A1:XFD1048576"/>
    </sheetView>
  </sheetViews>
  <sheetFormatPr baseColWidth="10" defaultRowHeight="14.4" x14ac:dyDescent="0.3"/>
  <cols>
    <col min="1" max="1" width="24.33203125" customWidth="1"/>
    <col min="2" max="2" width="20.109375" customWidth="1"/>
    <col min="3" max="3" width="29.5546875" customWidth="1"/>
    <col min="4" max="4" width="28.6640625" customWidth="1"/>
    <col min="5" max="5" width="26.33203125" customWidth="1"/>
    <col min="6" max="6" width="29" customWidth="1"/>
    <col min="7" max="7" width="24.88671875" customWidth="1"/>
    <col min="8" max="8" width="27.33203125" customWidth="1"/>
    <col min="9" max="9" width="28.88671875" customWidth="1"/>
    <col min="10" max="10" width="21.5546875" customWidth="1"/>
    <col min="11" max="11" width="19.33203125" customWidth="1"/>
    <col min="12" max="12" width="28.109375" customWidth="1"/>
    <col min="13" max="13" width="26.33203125" customWidth="1"/>
    <col min="14" max="14" width="23.5546875" customWidth="1"/>
    <col min="15" max="15" width="21.109375" customWidth="1"/>
    <col min="16" max="16" width="25.33203125" customWidth="1"/>
    <col min="17" max="17" width="19" customWidth="1"/>
    <col min="18" max="18" width="23.33203125" customWidth="1"/>
    <col min="19" max="19" width="20.88671875" customWidth="1"/>
    <col min="20" max="20" width="41.109375" customWidth="1"/>
    <col min="21" max="21" width="30.6640625" customWidth="1"/>
    <col min="22" max="22" width="23.109375" customWidth="1"/>
  </cols>
  <sheetData>
    <row r="2" spans="1:21" x14ac:dyDescent="0.3">
      <c r="A2" t="s">
        <v>27</v>
      </c>
    </row>
    <row r="4" spans="1:21" x14ac:dyDescent="0.3">
      <c r="A4" t="s">
        <v>89</v>
      </c>
    </row>
    <row r="5" spans="1:21" x14ac:dyDescent="0.3">
      <c r="A5" t="s">
        <v>172</v>
      </c>
    </row>
    <row r="6" spans="1:21" x14ac:dyDescent="0.3">
      <c r="A6" t="s">
        <v>261</v>
      </c>
    </row>
    <row r="7" spans="1:21" x14ac:dyDescent="0.3">
      <c r="A7" t="s">
        <v>54</v>
      </c>
    </row>
    <row r="9" spans="1:21" ht="32.4" customHeight="1" x14ac:dyDescent="0.3">
      <c r="A9" t="s">
        <v>229</v>
      </c>
      <c r="B9" t="s">
        <v>230</v>
      </c>
      <c r="C9" t="s">
        <v>122</v>
      </c>
      <c r="D9" t="s">
        <v>123</v>
      </c>
      <c r="E9" t="s">
        <v>124</v>
      </c>
      <c r="F9" t="s">
        <v>125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L9" t="s">
        <v>131</v>
      </c>
      <c r="M9" t="s">
        <v>132</v>
      </c>
      <c r="N9" t="s">
        <v>231</v>
      </c>
      <c r="O9" t="s">
        <v>232</v>
      </c>
      <c r="P9" t="s">
        <v>233</v>
      </c>
      <c r="Q9" t="s">
        <v>234</v>
      </c>
      <c r="R9" t="s">
        <v>235</v>
      </c>
      <c r="S9" t="s">
        <v>236</v>
      </c>
      <c r="T9" t="s">
        <v>133</v>
      </c>
      <c r="U9" t="s">
        <v>134</v>
      </c>
    </row>
    <row r="10" spans="1:21" x14ac:dyDescent="0.3">
      <c r="A10" t="s">
        <v>264</v>
      </c>
      <c r="B10">
        <v>2025</v>
      </c>
      <c r="C10" t="s">
        <v>135</v>
      </c>
      <c r="D10">
        <v>1373</v>
      </c>
      <c r="E10">
        <v>255</v>
      </c>
      <c r="F10">
        <v>175</v>
      </c>
      <c r="G10">
        <v>670</v>
      </c>
      <c r="H10">
        <v>6352</v>
      </c>
      <c r="I10">
        <v>670</v>
      </c>
      <c r="J10">
        <v>0</v>
      </c>
      <c r="K10">
        <v>0</v>
      </c>
      <c r="L10">
        <v>0</v>
      </c>
      <c r="M10">
        <v>0</v>
      </c>
      <c r="N10">
        <v>25</v>
      </c>
      <c r="O10">
        <v>7</v>
      </c>
      <c r="P10">
        <v>2</v>
      </c>
      <c r="Q10">
        <v>0</v>
      </c>
      <c r="R10">
        <v>662</v>
      </c>
      <c r="S10">
        <v>120</v>
      </c>
      <c r="T10">
        <v>17533.5</v>
      </c>
      <c r="U10">
        <v>3379.5</v>
      </c>
    </row>
    <row r="11" spans="1:21" x14ac:dyDescent="0.3">
      <c r="A11" t="s">
        <v>264</v>
      </c>
      <c r="B11">
        <v>2025</v>
      </c>
      <c r="C11" t="s">
        <v>9</v>
      </c>
      <c r="D11">
        <v>0</v>
      </c>
      <c r="E11">
        <v>3</v>
      </c>
      <c r="F11">
        <v>47</v>
      </c>
      <c r="G11">
        <v>165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94</v>
      </c>
      <c r="U11">
        <v>333</v>
      </c>
    </row>
    <row r="12" spans="1:21" x14ac:dyDescent="0.3">
      <c r="A12" t="s">
        <v>264</v>
      </c>
      <c r="B12">
        <v>2025</v>
      </c>
      <c r="C12" t="s">
        <v>12</v>
      </c>
      <c r="D12">
        <v>37</v>
      </c>
      <c r="E12">
        <v>10</v>
      </c>
      <c r="F12">
        <v>479</v>
      </c>
      <c r="G12">
        <v>70</v>
      </c>
      <c r="H12">
        <v>72</v>
      </c>
      <c r="I12">
        <v>39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1157</v>
      </c>
      <c r="U12">
        <v>237.75</v>
      </c>
    </row>
    <row r="13" spans="1:21" x14ac:dyDescent="0.3">
      <c r="A13" t="s">
        <v>264</v>
      </c>
      <c r="B13">
        <v>2025</v>
      </c>
      <c r="C13" t="s">
        <v>15</v>
      </c>
      <c r="D13">
        <v>0</v>
      </c>
      <c r="E13">
        <v>0</v>
      </c>
      <c r="F13">
        <v>531</v>
      </c>
      <c r="G13">
        <v>1591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1062</v>
      </c>
      <c r="U13">
        <v>3182</v>
      </c>
    </row>
    <row r="14" spans="1:21" ht="45.6" customHeight="1" x14ac:dyDescent="0.3">
      <c r="A14" t="s">
        <v>264</v>
      </c>
      <c r="B14">
        <v>2025</v>
      </c>
      <c r="C14" t="s">
        <v>6</v>
      </c>
      <c r="D14">
        <v>6077</v>
      </c>
      <c r="E14">
        <v>55</v>
      </c>
      <c r="F14">
        <v>14022</v>
      </c>
      <c r="G14">
        <v>1</v>
      </c>
      <c r="H14">
        <v>43</v>
      </c>
      <c r="I14">
        <v>3</v>
      </c>
      <c r="J14">
        <v>0</v>
      </c>
      <c r="K14">
        <v>0</v>
      </c>
      <c r="L14">
        <v>0</v>
      </c>
      <c r="M14">
        <v>0</v>
      </c>
      <c r="N14">
        <v>13</v>
      </c>
      <c r="O14">
        <v>0</v>
      </c>
      <c r="P14">
        <v>2196</v>
      </c>
      <c r="Q14">
        <v>2</v>
      </c>
      <c r="R14">
        <v>0</v>
      </c>
      <c r="S14">
        <v>0</v>
      </c>
      <c r="T14">
        <v>38622.75</v>
      </c>
      <c r="U14">
        <v>67.75</v>
      </c>
    </row>
    <row r="15" spans="1:21" x14ac:dyDescent="0.3">
      <c r="A15" t="s">
        <v>265</v>
      </c>
      <c r="B15">
        <v>2025</v>
      </c>
      <c r="C15" t="s">
        <v>15</v>
      </c>
      <c r="D15">
        <v>0</v>
      </c>
      <c r="E15">
        <v>0</v>
      </c>
      <c r="F15">
        <v>590</v>
      </c>
      <c r="G15">
        <v>1795</v>
      </c>
      <c r="H15">
        <v>0</v>
      </c>
      <c r="I15">
        <v>148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1180</v>
      </c>
      <c r="U15">
        <v>3923</v>
      </c>
    </row>
    <row r="16" spans="1:21" ht="43.2" customHeight="1" x14ac:dyDescent="0.3">
      <c r="A16" t="s">
        <v>265</v>
      </c>
      <c r="B16">
        <v>2025</v>
      </c>
      <c r="C16" t="s">
        <v>9</v>
      </c>
      <c r="D16">
        <v>0</v>
      </c>
      <c r="E16">
        <v>8</v>
      </c>
      <c r="F16">
        <v>73</v>
      </c>
      <c r="G16">
        <v>295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146</v>
      </c>
      <c r="U16">
        <v>598</v>
      </c>
    </row>
    <row r="17" spans="1:21" x14ac:dyDescent="0.3">
      <c r="A17" t="s">
        <v>265</v>
      </c>
      <c r="B17">
        <v>2025</v>
      </c>
      <c r="C17" t="s">
        <v>12</v>
      </c>
      <c r="D17">
        <v>29</v>
      </c>
      <c r="E17">
        <v>0</v>
      </c>
      <c r="F17">
        <v>184</v>
      </c>
      <c r="G17">
        <v>406</v>
      </c>
      <c r="H17">
        <v>78</v>
      </c>
      <c r="I17">
        <v>73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572.5</v>
      </c>
      <c r="U17">
        <v>976.25</v>
      </c>
    </row>
    <row r="18" spans="1:21" x14ac:dyDescent="0.3">
      <c r="A18" t="s">
        <v>269</v>
      </c>
      <c r="B18">
        <v>2025</v>
      </c>
      <c r="C18" t="s">
        <v>6</v>
      </c>
      <c r="D18">
        <v>7424</v>
      </c>
      <c r="E18">
        <v>49</v>
      </c>
      <c r="F18">
        <v>18556</v>
      </c>
      <c r="G18">
        <v>10</v>
      </c>
      <c r="H18">
        <v>41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44628.25</v>
      </c>
      <c r="U18">
        <v>69</v>
      </c>
    </row>
    <row r="19" spans="1:21" x14ac:dyDescent="0.3">
      <c r="A19" t="s">
        <v>265</v>
      </c>
      <c r="B19">
        <v>2025</v>
      </c>
      <c r="C19" t="s">
        <v>135</v>
      </c>
      <c r="D19">
        <v>1578</v>
      </c>
      <c r="E19">
        <v>171</v>
      </c>
      <c r="F19">
        <v>165</v>
      </c>
      <c r="G19">
        <v>36</v>
      </c>
      <c r="H19">
        <v>7449</v>
      </c>
      <c r="I19">
        <v>602</v>
      </c>
      <c r="J19">
        <v>0</v>
      </c>
      <c r="K19">
        <v>0</v>
      </c>
      <c r="L19">
        <v>0</v>
      </c>
      <c r="M19">
        <v>0</v>
      </c>
      <c r="N19">
        <v>46</v>
      </c>
      <c r="O19">
        <v>17</v>
      </c>
      <c r="P19">
        <v>0</v>
      </c>
      <c r="Q19">
        <v>0</v>
      </c>
      <c r="R19">
        <v>762</v>
      </c>
      <c r="S19">
        <v>607</v>
      </c>
      <c r="T19">
        <v>20428.75</v>
      </c>
      <c r="U19">
        <v>2980.25</v>
      </c>
    </row>
    <row r="20" spans="1:21" x14ac:dyDescent="0.3">
      <c r="A20" t="s">
        <v>266</v>
      </c>
      <c r="B20">
        <v>2025</v>
      </c>
      <c r="C20" t="s">
        <v>12</v>
      </c>
      <c r="D20">
        <v>44</v>
      </c>
      <c r="E20">
        <v>5</v>
      </c>
      <c r="F20">
        <v>212</v>
      </c>
      <c r="G20">
        <v>319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468</v>
      </c>
      <c r="U20">
        <v>643</v>
      </c>
    </row>
    <row r="21" spans="1:21" x14ac:dyDescent="0.3">
      <c r="A21" t="s">
        <v>266</v>
      </c>
      <c r="B21">
        <v>2025</v>
      </c>
      <c r="C21" t="s">
        <v>9</v>
      </c>
      <c r="D21">
        <v>0</v>
      </c>
      <c r="E21">
        <v>0</v>
      </c>
      <c r="F21">
        <v>39</v>
      </c>
      <c r="G21">
        <v>310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78</v>
      </c>
      <c r="U21">
        <v>620</v>
      </c>
    </row>
    <row r="22" spans="1:21" x14ac:dyDescent="0.3">
      <c r="A22" t="s">
        <v>266</v>
      </c>
      <c r="B22">
        <v>2025</v>
      </c>
      <c r="C22" t="s">
        <v>6</v>
      </c>
      <c r="D22">
        <v>6207</v>
      </c>
      <c r="E22">
        <v>67</v>
      </c>
      <c r="F22">
        <v>14798</v>
      </c>
      <c r="G22">
        <v>9</v>
      </c>
      <c r="H22">
        <v>59</v>
      </c>
      <c r="I22">
        <v>0</v>
      </c>
      <c r="J22">
        <v>0</v>
      </c>
      <c r="K22">
        <v>0</v>
      </c>
      <c r="L22">
        <v>0</v>
      </c>
      <c r="M22">
        <v>0</v>
      </c>
      <c r="N22">
        <v>18</v>
      </c>
      <c r="O22">
        <v>0</v>
      </c>
      <c r="P22">
        <v>1794</v>
      </c>
      <c r="Q22">
        <v>20</v>
      </c>
      <c r="R22">
        <v>0</v>
      </c>
      <c r="S22">
        <v>0</v>
      </c>
      <c r="T22">
        <v>39541.75</v>
      </c>
      <c r="U22">
        <v>125</v>
      </c>
    </row>
    <row r="23" spans="1:21" x14ac:dyDescent="0.3">
      <c r="A23" t="s">
        <v>266</v>
      </c>
      <c r="B23">
        <v>2025</v>
      </c>
      <c r="C23" t="s">
        <v>15</v>
      </c>
      <c r="D23">
        <v>0</v>
      </c>
      <c r="E23">
        <v>0</v>
      </c>
      <c r="F23">
        <v>593</v>
      </c>
      <c r="G23">
        <v>1344</v>
      </c>
      <c r="H23">
        <v>0</v>
      </c>
      <c r="I23">
        <v>195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1186</v>
      </c>
      <c r="U23">
        <v>3126.75</v>
      </c>
    </row>
    <row r="24" spans="1:21" x14ac:dyDescent="0.3">
      <c r="A24" t="s">
        <v>266</v>
      </c>
      <c r="B24">
        <v>2025</v>
      </c>
      <c r="C24" t="s">
        <v>135</v>
      </c>
      <c r="D24">
        <v>1533</v>
      </c>
      <c r="E24">
        <v>251</v>
      </c>
      <c r="F24">
        <v>258</v>
      </c>
      <c r="G24">
        <v>80</v>
      </c>
      <c r="H24">
        <v>7350</v>
      </c>
      <c r="I24">
        <v>729</v>
      </c>
      <c r="J24">
        <v>0</v>
      </c>
      <c r="K24">
        <v>0</v>
      </c>
      <c r="L24">
        <v>0</v>
      </c>
      <c r="M24">
        <v>0</v>
      </c>
      <c r="N24">
        <v>31</v>
      </c>
      <c r="O24">
        <v>10</v>
      </c>
      <c r="P24">
        <v>0</v>
      </c>
      <c r="Q24">
        <v>0</v>
      </c>
      <c r="R24">
        <v>705</v>
      </c>
      <c r="S24">
        <v>81</v>
      </c>
      <c r="T24">
        <v>20203.75</v>
      </c>
      <c r="U24">
        <v>2243.5</v>
      </c>
    </row>
    <row r="25" spans="1:21" x14ac:dyDescent="0.3">
      <c r="C25" t="s">
        <v>174</v>
      </c>
      <c r="D25">
        <f>SUM(D10:D24)</f>
        <v>24302</v>
      </c>
      <c r="E25">
        <f t="shared" ref="E25:U25" si="0">SUM(E10:E24)</f>
        <v>874</v>
      </c>
      <c r="F25">
        <f t="shared" si="0"/>
        <v>50722</v>
      </c>
      <c r="G25">
        <f t="shared" si="0"/>
        <v>7101</v>
      </c>
      <c r="H25">
        <f t="shared" si="0"/>
        <v>21444</v>
      </c>
      <c r="I25">
        <f t="shared" si="0"/>
        <v>2459</v>
      </c>
      <c r="J25">
        <f t="shared" si="0"/>
        <v>0</v>
      </c>
      <c r="K25">
        <f t="shared" si="0"/>
        <v>0</v>
      </c>
      <c r="L25">
        <f t="shared" si="0"/>
        <v>0</v>
      </c>
      <c r="M25">
        <f t="shared" si="0"/>
        <v>0</v>
      </c>
      <c r="N25">
        <f t="shared" si="0"/>
        <v>133</v>
      </c>
      <c r="O25">
        <f t="shared" si="0"/>
        <v>34</v>
      </c>
      <c r="P25">
        <f t="shared" si="0"/>
        <v>3992</v>
      </c>
      <c r="Q25">
        <f t="shared" si="0"/>
        <v>22</v>
      </c>
      <c r="R25">
        <f t="shared" si="0"/>
        <v>2129</v>
      </c>
      <c r="S25">
        <f t="shared" si="0"/>
        <v>808</v>
      </c>
      <c r="T25">
        <f t="shared" si="0"/>
        <v>186902.25</v>
      </c>
      <c r="U25">
        <f t="shared" si="0"/>
        <v>22504.75</v>
      </c>
    </row>
    <row r="26" spans="1:21" x14ac:dyDescent="0.3">
      <c r="A26" t="s">
        <v>65</v>
      </c>
      <c r="T26" t="s">
        <v>76</v>
      </c>
    </row>
    <row r="33" spans="1:21" x14ac:dyDescent="0.3">
      <c r="A33" t="s">
        <v>55</v>
      </c>
    </row>
    <row r="35" spans="1:21" ht="30.6" customHeight="1" x14ac:dyDescent="0.3">
      <c r="A35" t="s">
        <v>229</v>
      </c>
      <c r="B35" t="s">
        <v>230</v>
      </c>
      <c r="C35" t="s">
        <v>122</v>
      </c>
      <c r="D35" t="s">
        <v>136</v>
      </c>
      <c r="E35" t="s">
        <v>137</v>
      </c>
      <c r="F35" t="s">
        <v>138</v>
      </c>
      <c r="G35" t="s">
        <v>139</v>
      </c>
      <c r="H35" t="s">
        <v>140</v>
      </c>
      <c r="I35" t="s">
        <v>141</v>
      </c>
      <c r="J35" t="s">
        <v>142</v>
      </c>
      <c r="K35" t="s">
        <v>143</v>
      </c>
      <c r="L35" t="s">
        <v>144</v>
      </c>
      <c r="M35" t="s">
        <v>145</v>
      </c>
      <c r="N35" t="s">
        <v>231</v>
      </c>
      <c r="O35" t="s">
        <v>232</v>
      </c>
      <c r="P35" t="s">
        <v>233</v>
      </c>
      <c r="Q35" t="s">
        <v>234</v>
      </c>
      <c r="R35" t="s">
        <v>235</v>
      </c>
      <c r="S35" t="s">
        <v>236</v>
      </c>
      <c r="T35" t="s">
        <v>146</v>
      </c>
      <c r="U35" t="s">
        <v>147</v>
      </c>
    </row>
    <row r="36" spans="1:21" x14ac:dyDescent="0.3">
      <c r="A36" t="s">
        <v>264</v>
      </c>
      <c r="B36">
        <v>2025</v>
      </c>
      <c r="C36" t="s">
        <v>135</v>
      </c>
      <c r="D36">
        <v>583</v>
      </c>
      <c r="E36">
        <v>777</v>
      </c>
      <c r="F36">
        <v>22</v>
      </c>
      <c r="G36">
        <v>201</v>
      </c>
      <c r="H36">
        <v>2709</v>
      </c>
      <c r="I36">
        <v>4132</v>
      </c>
      <c r="J36">
        <v>0</v>
      </c>
      <c r="K36">
        <v>0</v>
      </c>
      <c r="L36">
        <v>0</v>
      </c>
      <c r="M36">
        <v>0</v>
      </c>
      <c r="N36">
        <v>27</v>
      </c>
      <c r="O36">
        <v>2</v>
      </c>
      <c r="P36">
        <v>0</v>
      </c>
      <c r="Q36">
        <v>0</v>
      </c>
      <c r="R36">
        <v>346</v>
      </c>
      <c r="S36">
        <v>376</v>
      </c>
      <c r="T36">
        <v>7527.75</v>
      </c>
      <c r="U36">
        <v>11324</v>
      </c>
    </row>
    <row r="37" spans="1:21" x14ac:dyDescent="0.3">
      <c r="A37" t="s">
        <v>264</v>
      </c>
      <c r="B37">
        <v>2025</v>
      </c>
      <c r="C37" t="s">
        <v>9</v>
      </c>
      <c r="D37">
        <v>1</v>
      </c>
      <c r="E37">
        <v>0</v>
      </c>
      <c r="F37">
        <v>271</v>
      </c>
      <c r="G37">
        <v>13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543</v>
      </c>
      <c r="U37">
        <v>26</v>
      </c>
    </row>
    <row r="38" spans="1:21" x14ac:dyDescent="0.3">
      <c r="A38" t="s">
        <v>264</v>
      </c>
      <c r="B38">
        <v>2025</v>
      </c>
      <c r="C38" t="s">
        <v>12</v>
      </c>
      <c r="D38">
        <v>33</v>
      </c>
      <c r="E38">
        <v>10</v>
      </c>
      <c r="F38">
        <v>125</v>
      </c>
      <c r="G38">
        <v>215</v>
      </c>
      <c r="H38">
        <v>64</v>
      </c>
      <c r="I38">
        <v>18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427</v>
      </c>
      <c r="U38">
        <v>480.5</v>
      </c>
    </row>
    <row r="39" spans="1:21" x14ac:dyDescent="0.3">
      <c r="A39" t="s">
        <v>264</v>
      </c>
      <c r="B39">
        <v>2025</v>
      </c>
      <c r="C39" t="s">
        <v>15</v>
      </c>
      <c r="D39">
        <v>0</v>
      </c>
      <c r="E39">
        <v>0</v>
      </c>
      <c r="F39">
        <v>1552</v>
      </c>
      <c r="G39">
        <v>0</v>
      </c>
      <c r="H39">
        <v>479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4181.75</v>
      </c>
      <c r="U39">
        <v>0</v>
      </c>
    </row>
    <row r="40" spans="1:21" x14ac:dyDescent="0.3">
      <c r="A40" t="s">
        <v>264</v>
      </c>
      <c r="B40">
        <v>2025</v>
      </c>
      <c r="C40" t="s">
        <v>6</v>
      </c>
      <c r="D40">
        <v>910</v>
      </c>
      <c r="E40">
        <v>5649</v>
      </c>
      <c r="F40">
        <v>3388</v>
      </c>
      <c r="G40">
        <v>10717</v>
      </c>
      <c r="H40">
        <v>50</v>
      </c>
      <c r="I40">
        <v>50</v>
      </c>
      <c r="J40">
        <v>0</v>
      </c>
      <c r="K40">
        <v>0</v>
      </c>
      <c r="L40">
        <v>0</v>
      </c>
      <c r="M40">
        <v>0</v>
      </c>
      <c r="N40">
        <v>28</v>
      </c>
      <c r="O40">
        <v>0</v>
      </c>
      <c r="P40">
        <v>463</v>
      </c>
      <c r="Q40">
        <v>1593</v>
      </c>
      <c r="R40">
        <v>0</v>
      </c>
      <c r="S40">
        <v>0</v>
      </c>
      <c r="T40">
        <v>0</v>
      </c>
      <c r="U40">
        <v>30381.5</v>
      </c>
    </row>
    <row r="41" spans="1:21" x14ac:dyDescent="0.3">
      <c r="A41" t="s">
        <v>265</v>
      </c>
      <c r="B41">
        <v>2025</v>
      </c>
      <c r="C41" t="s">
        <v>6</v>
      </c>
      <c r="D41">
        <v>1025</v>
      </c>
      <c r="E41">
        <v>5035</v>
      </c>
      <c r="F41">
        <v>5283</v>
      </c>
      <c r="G41">
        <v>11859</v>
      </c>
      <c r="H41">
        <v>34</v>
      </c>
      <c r="I41">
        <v>36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11667.5</v>
      </c>
      <c r="U41">
        <v>28834</v>
      </c>
    </row>
    <row r="42" spans="1:21" x14ac:dyDescent="0.3">
      <c r="A42" t="s">
        <v>265</v>
      </c>
      <c r="B42">
        <v>2025</v>
      </c>
      <c r="C42" t="s">
        <v>135</v>
      </c>
      <c r="D42">
        <v>500</v>
      </c>
      <c r="E42">
        <v>1231</v>
      </c>
      <c r="F42">
        <v>37</v>
      </c>
      <c r="G42">
        <v>200</v>
      </c>
      <c r="H42">
        <v>3102</v>
      </c>
      <c r="I42">
        <v>5103</v>
      </c>
      <c r="J42">
        <v>0</v>
      </c>
      <c r="K42">
        <v>0</v>
      </c>
      <c r="L42">
        <v>0</v>
      </c>
      <c r="M42">
        <v>0</v>
      </c>
      <c r="N42">
        <v>21</v>
      </c>
      <c r="O42">
        <v>13</v>
      </c>
      <c r="P42">
        <v>0</v>
      </c>
      <c r="Q42">
        <v>0</v>
      </c>
      <c r="R42">
        <v>491</v>
      </c>
      <c r="S42">
        <v>250</v>
      </c>
      <c r="T42">
        <v>8679.25</v>
      </c>
      <c r="U42">
        <v>13688.25</v>
      </c>
    </row>
    <row r="43" spans="1:21" x14ac:dyDescent="0.3">
      <c r="A43" t="s">
        <v>265</v>
      </c>
      <c r="B43">
        <v>2025</v>
      </c>
      <c r="C43" t="s">
        <v>9</v>
      </c>
      <c r="D43">
        <v>5</v>
      </c>
      <c r="E43">
        <v>0</v>
      </c>
      <c r="F43">
        <v>300</v>
      </c>
      <c r="G43">
        <v>33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605</v>
      </c>
      <c r="U43">
        <v>66</v>
      </c>
    </row>
    <row r="44" spans="1:21" x14ac:dyDescent="0.3">
      <c r="A44" t="s">
        <v>265</v>
      </c>
      <c r="B44">
        <v>2025</v>
      </c>
      <c r="C44" t="s">
        <v>15</v>
      </c>
      <c r="D44">
        <v>0</v>
      </c>
      <c r="E44">
        <v>0</v>
      </c>
      <c r="F44">
        <v>2196</v>
      </c>
      <c r="G44">
        <v>0</v>
      </c>
      <c r="H44">
        <v>196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4833</v>
      </c>
      <c r="U44">
        <v>0</v>
      </c>
    </row>
    <row r="45" spans="1:21" x14ac:dyDescent="0.3">
      <c r="A45" t="s">
        <v>265</v>
      </c>
      <c r="B45">
        <v>2025</v>
      </c>
      <c r="C45" t="s">
        <v>12</v>
      </c>
      <c r="D45">
        <v>36</v>
      </c>
      <c r="E45">
        <v>13</v>
      </c>
      <c r="F45">
        <v>675</v>
      </c>
      <c r="G45">
        <v>61</v>
      </c>
      <c r="H45">
        <v>107</v>
      </c>
      <c r="I45">
        <v>51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1626.75</v>
      </c>
      <c r="U45">
        <v>249.75</v>
      </c>
    </row>
    <row r="46" spans="1:21" x14ac:dyDescent="0.3">
      <c r="A46" t="s">
        <v>266</v>
      </c>
      <c r="B46">
        <v>2025</v>
      </c>
      <c r="C46" t="s">
        <v>12</v>
      </c>
      <c r="D46">
        <v>34</v>
      </c>
      <c r="E46">
        <v>8</v>
      </c>
      <c r="F46">
        <v>538</v>
      </c>
      <c r="G46">
        <v>76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1110</v>
      </c>
      <c r="U46">
        <v>160</v>
      </c>
    </row>
    <row r="47" spans="1:21" x14ac:dyDescent="0.3">
      <c r="A47" t="s">
        <v>266</v>
      </c>
      <c r="B47">
        <v>2025</v>
      </c>
      <c r="C47" t="s">
        <v>9</v>
      </c>
      <c r="D47">
        <v>0</v>
      </c>
      <c r="E47">
        <v>3</v>
      </c>
      <c r="F47">
        <v>250</v>
      </c>
      <c r="G47">
        <v>52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500</v>
      </c>
      <c r="U47">
        <v>107</v>
      </c>
    </row>
    <row r="48" spans="1:21" x14ac:dyDescent="0.3">
      <c r="A48" t="s">
        <v>266</v>
      </c>
      <c r="B48">
        <v>2025</v>
      </c>
      <c r="C48" t="s">
        <v>6</v>
      </c>
      <c r="D48">
        <v>1408</v>
      </c>
      <c r="E48">
        <v>6675</v>
      </c>
      <c r="F48">
        <v>4561</v>
      </c>
      <c r="G48">
        <v>11100</v>
      </c>
      <c r="H48">
        <v>49</v>
      </c>
      <c r="I48">
        <v>47</v>
      </c>
      <c r="J48">
        <v>0</v>
      </c>
      <c r="K48">
        <v>0</v>
      </c>
      <c r="L48">
        <v>0</v>
      </c>
      <c r="M48">
        <v>0</v>
      </c>
      <c r="N48">
        <v>17</v>
      </c>
      <c r="O48">
        <v>40</v>
      </c>
      <c r="P48">
        <v>825</v>
      </c>
      <c r="Q48">
        <v>1014</v>
      </c>
      <c r="R48">
        <v>0</v>
      </c>
      <c r="S48">
        <v>0</v>
      </c>
      <c r="T48">
        <v>12307.25</v>
      </c>
      <c r="U48">
        <v>31048.75</v>
      </c>
    </row>
    <row r="49" spans="1:21" x14ac:dyDescent="0.3">
      <c r="A49" t="s">
        <v>266</v>
      </c>
      <c r="B49">
        <v>2025</v>
      </c>
      <c r="C49" t="s">
        <v>15</v>
      </c>
      <c r="D49">
        <v>0</v>
      </c>
      <c r="E49">
        <v>0</v>
      </c>
      <c r="F49">
        <v>1588</v>
      </c>
      <c r="G49">
        <v>0</v>
      </c>
      <c r="H49">
        <v>41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3268.25</v>
      </c>
      <c r="U49">
        <v>0</v>
      </c>
    </row>
    <row r="50" spans="1:21" x14ac:dyDescent="0.3">
      <c r="A50" t="s">
        <v>266</v>
      </c>
      <c r="B50">
        <v>2025</v>
      </c>
      <c r="C50" t="s">
        <v>135</v>
      </c>
      <c r="D50">
        <v>597</v>
      </c>
      <c r="E50">
        <v>1005</v>
      </c>
      <c r="F50">
        <v>22</v>
      </c>
      <c r="G50">
        <v>167</v>
      </c>
      <c r="H50">
        <v>2618</v>
      </c>
      <c r="I50">
        <v>4314</v>
      </c>
      <c r="J50">
        <v>0</v>
      </c>
      <c r="K50">
        <v>0</v>
      </c>
      <c r="L50">
        <v>0</v>
      </c>
      <c r="M50">
        <v>0</v>
      </c>
      <c r="N50">
        <v>24</v>
      </c>
      <c r="O50">
        <v>14</v>
      </c>
      <c r="P50">
        <v>0</v>
      </c>
      <c r="Q50">
        <v>0</v>
      </c>
      <c r="R50">
        <v>394</v>
      </c>
      <c r="S50">
        <v>288</v>
      </c>
      <c r="T50">
        <v>7442</v>
      </c>
      <c r="U50">
        <v>11707.5</v>
      </c>
    </row>
    <row r="51" spans="1:21" x14ac:dyDescent="0.3">
      <c r="C51" t="s">
        <v>174</v>
      </c>
      <c r="D51">
        <f t="shared" ref="D51:U51" si="1">SUM(D36:D50)</f>
        <v>5132</v>
      </c>
      <c r="E51">
        <f t="shared" si="1"/>
        <v>20406</v>
      </c>
      <c r="F51">
        <f t="shared" si="1"/>
        <v>20808</v>
      </c>
      <c r="G51">
        <f t="shared" si="1"/>
        <v>34694</v>
      </c>
      <c r="H51">
        <f t="shared" si="1"/>
        <v>9449</v>
      </c>
      <c r="I51">
        <f t="shared" si="1"/>
        <v>13751</v>
      </c>
      <c r="J51">
        <f t="shared" si="1"/>
        <v>0</v>
      </c>
      <c r="K51">
        <f t="shared" si="1"/>
        <v>0</v>
      </c>
      <c r="L51">
        <f t="shared" si="1"/>
        <v>0</v>
      </c>
      <c r="M51">
        <f t="shared" si="1"/>
        <v>0</v>
      </c>
      <c r="N51">
        <f t="shared" si="1"/>
        <v>117</v>
      </c>
      <c r="O51">
        <f t="shared" si="1"/>
        <v>69</v>
      </c>
      <c r="P51">
        <f t="shared" si="1"/>
        <v>1288</v>
      </c>
      <c r="Q51">
        <f t="shared" si="1"/>
        <v>2607</v>
      </c>
      <c r="R51">
        <f t="shared" si="1"/>
        <v>1231</v>
      </c>
      <c r="S51">
        <f t="shared" si="1"/>
        <v>914</v>
      </c>
      <c r="T51">
        <f t="shared" si="1"/>
        <v>64718.5</v>
      </c>
      <c r="U51">
        <f t="shared" si="1"/>
        <v>128073.25</v>
      </c>
    </row>
    <row r="52" spans="1:21" x14ac:dyDescent="0.3">
      <c r="A52" t="s">
        <v>65</v>
      </c>
      <c r="T52" t="s">
        <v>76</v>
      </c>
    </row>
    <row r="59" spans="1:21" x14ac:dyDescent="0.3">
      <c r="A59" t="s">
        <v>263</v>
      </c>
    </row>
    <row r="61" spans="1:21" x14ac:dyDescent="0.3">
      <c r="A61" t="s">
        <v>229</v>
      </c>
      <c r="B61" t="s">
        <v>230</v>
      </c>
      <c r="C61" t="s">
        <v>122</v>
      </c>
      <c r="D61" t="s">
        <v>148</v>
      </c>
      <c r="E61" t="s">
        <v>149</v>
      </c>
      <c r="F61" t="s">
        <v>150</v>
      </c>
      <c r="G61" t="s">
        <v>151</v>
      </c>
      <c r="H61" t="s">
        <v>152</v>
      </c>
      <c r="I61" t="s">
        <v>153</v>
      </c>
      <c r="J61" t="s">
        <v>154</v>
      </c>
      <c r="K61" t="s">
        <v>155</v>
      </c>
      <c r="L61" t="s">
        <v>156</v>
      </c>
      <c r="M61" t="s">
        <v>157</v>
      </c>
      <c r="N61" t="s">
        <v>231</v>
      </c>
      <c r="O61" t="s">
        <v>232</v>
      </c>
      <c r="P61" t="s">
        <v>233</v>
      </c>
      <c r="Q61" t="s">
        <v>234</v>
      </c>
      <c r="R61" t="s">
        <v>235</v>
      </c>
      <c r="S61" t="s">
        <v>236</v>
      </c>
      <c r="T61" t="s">
        <v>158</v>
      </c>
      <c r="U61" t="s">
        <v>159</v>
      </c>
    </row>
    <row r="62" spans="1:21" x14ac:dyDescent="0.3">
      <c r="A62" t="s">
        <v>264</v>
      </c>
      <c r="B62">
        <v>2025</v>
      </c>
      <c r="C62" t="s">
        <v>135</v>
      </c>
      <c r="D62">
        <v>130</v>
      </c>
      <c r="E62">
        <v>0</v>
      </c>
      <c r="F62">
        <v>4</v>
      </c>
      <c r="G62">
        <v>0</v>
      </c>
      <c r="H62">
        <v>468</v>
      </c>
      <c r="I62">
        <v>0</v>
      </c>
      <c r="J62">
        <v>0</v>
      </c>
      <c r="K62">
        <v>0</v>
      </c>
      <c r="L62">
        <v>0</v>
      </c>
      <c r="M62">
        <v>0</v>
      </c>
      <c r="N62">
        <v>1</v>
      </c>
      <c r="O62">
        <v>4</v>
      </c>
      <c r="P62">
        <v>0</v>
      </c>
      <c r="Q62">
        <v>0</v>
      </c>
      <c r="R62">
        <v>120</v>
      </c>
      <c r="S62">
        <v>0</v>
      </c>
      <c r="T62">
        <v>1462</v>
      </c>
      <c r="U62">
        <v>4</v>
      </c>
    </row>
    <row r="63" spans="1:21" x14ac:dyDescent="0.3">
      <c r="A63" t="s">
        <v>264</v>
      </c>
      <c r="B63">
        <v>2025</v>
      </c>
      <c r="C63" t="s">
        <v>6</v>
      </c>
      <c r="D63">
        <v>4203</v>
      </c>
      <c r="E63">
        <v>1358</v>
      </c>
      <c r="F63">
        <v>8446</v>
      </c>
      <c r="G63">
        <v>2823</v>
      </c>
      <c r="H63">
        <v>0</v>
      </c>
      <c r="I63">
        <v>72</v>
      </c>
      <c r="J63">
        <v>0</v>
      </c>
      <c r="K63">
        <v>0</v>
      </c>
      <c r="L63">
        <v>0</v>
      </c>
      <c r="M63">
        <v>0</v>
      </c>
      <c r="N63">
        <v>27</v>
      </c>
      <c r="O63">
        <v>29</v>
      </c>
      <c r="P63">
        <v>2431</v>
      </c>
      <c r="Q63">
        <v>307</v>
      </c>
      <c r="R63">
        <v>0</v>
      </c>
      <c r="S63">
        <v>0</v>
      </c>
      <c r="T63">
        <v>25984</v>
      </c>
      <c r="U63">
        <v>7809</v>
      </c>
    </row>
    <row r="64" spans="1:21" x14ac:dyDescent="0.3">
      <c r="A64" t="s">
        <v>265</v>
      </c>
      <c r="B64">
        <v>2025</v>
      </c>
      <c r="C64" t="s">
        <v>6</v>
      </c>
      <c r="D64">
        <v>4019</v>
      </c>
      <c r="E64">
        <v>1200</v>
      </c>
      <c r="F64">
        <v>9906</v>
      </c>
      <c r="G64">
        <v>3486</v>
      </c>
      <c r="H64">
        <v>6</v>
      </c>
      <c r="I64">
        <v>45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23844.5</v>
      </c>
      <c r="U64">
        <v>8273.25</v>
      </c>
    </row>
    <row r="65" spans="1:21" x14ac:dyDescent="0.3">
      <c r="A65" t="s">
        <v>265</v>
      </c>
      <c r="B65">
        <v>2025</v>
      </c>
      <c r="C65" t="s">
        <v>135</v>
      </c>
      <c r="D65">
        <v>363</v>
      </c>
      <c r="E65">
        <v>0</v>
      </c>
      <c r="F65">
        <v>37</v>
      </c>
      <c r="G65">
        <v>0</v>
      </c>
      <c r="H65">
        <v>784</v>
      </c>
      <c r="I65">
        <v>0</v>
      </c>
      <c r="J65">
        <v>0</v>
      </c>
      <c r="K65">
        <v>0</v>
      </c>
      <c r="L65">
        <v>0</v>
      </c>
      <c r="M65">
        <v>0</v>
      </c>
      <c r="N65">
        <v>1</v>
      </c>
      <c r="O65">
        <v>24</v>
      </c>
      <c r="P65">
        <v>0</v>
      </c>
      <c r="Q65">
        <v>0</v>
      </c>
      <c r="R65">
        <v>283</v>
      </c>
      <c r="S65">
        <v>25</v>
      </c>
      <c r="T65">
        <v>2838.75</v>
      </c>
      <c r="U65">
        <v>80.25</v>
      </c>
    </row>
    <row r="66" spans="1:21" x14ac:dyDescent="0.3">
      <c r="A66" t="s">
        <v>266</v>
      </c>
      <c r="B66">
        <v>2025</v>
      </c>
      <c r="C66" t="s">
        <v>6</v>
      </c>
      <c r="D66">
        <v>3185</v>
      </c>
      <c r="E66">
        <v>1851</v>
      </c>
      <c r="F66">
        <v>7487</v>
      </c>
      <c r="G66">
        <v>3225</v>
      </c>
      <c r="H66">
        <v>12</v>
      </c>
      <c r="I66">
        <v>31</v>
      </c>
      <c r="J66">
        <v>0</v>
      </c>
      <c r="K66">
        <v>0</v>
      </c>
      <c r="L66">
        <v>0</v>
      </c>
      <c r="M66">
        <v>0</v>
      </c>
      <c r="N66">
        <v>12</v>
      </c>
      <c r="O66">
        <v>49</v>
      </c>
      <c r="P66">
        <v>816</v>
      </c>
      <c r="Q66">
        <v>186</v>
      </c>
      <c r="R66">
        <v>0</v>
      </c>
      <c r="S66">
        <v>0</v>
      </c>
      <c r="T66">
        <v>19830</v>
      </c>
      <c r="U66">
        <v>8791.75</v>
      </c>
    </row>
    <row r="67" spans="1:21" x14ac:dyDescent="0.3">
      <c r="A67" t="s">
        <v>266</v>
      </c>
      <c r="B67">
        <v>2025</v>
      </c>
      <c r="C67" t="s">
        <v>135</v>
      </c>
      <c r="D67">
        <v>366</v>
      </c>
      <c r="E67">
        <v>0</v>
      </c>
      <c r="F67">
        <v>24</v>
      </c>
      <c r="G67">
        <v>0</v>
      </c>
      <c r="H67">
        <v>838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127</v>
      </c>
      <c r="P67">
        <v>0</v>
      </c>
      <c r="Q67">
        <v>5</v>
      </c>
      <c r="R67">
        <v>227</v>
      </c>
      <c r="S67">
        <v>87</v>
      </c>
      <c r="T67">
        <v>2810.25</v>
      </c>
      <c r="U67">
        <v>332.75</v>
      </c>
    </row>
    <row r="68" spans="1:21" x14ac:dyDescent="0.3">
      <c r="C68" t="s">
        <v>175</v>
      </c>
      <c r="D68">
        <f>SUM(D62:D67)</f>
        <v>12266</v>
      </c>
      <c r="E68">
        <f t="shared" ref="E68:U68" si="2">SUM(E62:E67)</f>
        <v>4409</v>
      </c>
      <c r="F68">
        <f t="shared" si="2"/>
        <v>25904</v>
      </c>
      <c r="G68">
        <f t="shared" si="2"/>
        <v>9534</v>
      </c>
      <c r="H68">
        <f t="shared" si="2"/>
        <v>2108</v>
      </c>
      <c r="I68">
        <f t="shared" si="2"/>
        <v>148</v>
      </c>
      <c r="J68">
        <f t="shared" si="2"/>
        <v>0</v>
      </c>
      <c r="K68">
        <f t="shared" si="2"/>
        <v>0</v>
      </c>
      <c r="L68">
        <f t="shared" si="2"/>
        <v>0</v>
      </c>
      <c r="M68">
        <f t="shared" si="2"/>
        <v>0</v>
      </c>
      <c r="N68">
        <f t="shared" si="2"/>
        <v>41</v>
      </c>
      <c r="O68">
        <f t="shared" si="2"/>
        <v>233</v>
      </c>
      <c r="P68">
        <f t="shared" si="2"/>
        <v>3247</v>
      </c>
      <c r="Q68">
        <f t="shared" si="2"/>
        <v>498</v>
      </c>
      <c r="R68">
        <f t="shared" si="2"/>
        <v>630</v>
      </c>
      <c r="S68">
        <f t="shared" si="2"/>
        <v>112</v>
      </c>
      <c r="T68">
        <f t="shared" si="2"/>
        <v>76769.5</v>
      </c>
      <c r="U68">
        <f t="shared" si="2"/>
        <v>25291</v>
      </c>
    </row>
    <row r="69" spans="1:21" x14ac:dyDescent="0.3">
      <c r="A69" t="s">
        <v>65</v>
      </c>
      <c r="T69" t="s">
        <v>76</v>
      </c>
    </row>
    <row r="76" spans="1:21" x14ac:dyDescent="0.3">
      <c r="A76" t="s">
        <v>262</v>
      </c>
    </row>
    <row r="78" spans="1:21" ht="30.6" customHeight="1" x14ac:dyDescent="0.3">
      <c r="A78" t="s">
        <v>229</v>
      </c>
      <c r="B78" t="s">
        <v>230</v>
      </c>
      <c r="C78" t="s">
        <v>122</v>
      </c>
      <c r="D78" t="s">
        <v>160</v>
      </c>
      <c r="E78" t="s">
        <v>161</v>
      </c>
      <c r="F78" t="s">
        <v>162</v>
      </c>
      <c r="G78" t="s">
        <v>163</v>
      </c>
      <c r="H78" t="s">
        <v>164</v>
      </c>
      <c r="I78" t="s">
        <v>165</v>
      </c>
      <c r="J78" t="s">
        <v>166</v>
      </c>
      <c r="K78" t="s">
        <v>167</v>
      </c>
      <c r="L78" t="s">
        <v>168</v>
      </c>
      <c r="M78" t="s">
        <v>169</v>
      </c>
      <c r="N78" t="s">
        <v>231</v>
      </c>
      <c r="O78" t="s">
        <v>232</v>
      </c>
      <c r="P78" t="s">
        <v>233</v>
      </c>
      <c r="Q78" t="s">
        <v>234</v>
      </c>
      <c r="R78" t="s">
        <v>235</v>
      </c>
      <c r="S78" t="s">
        <v>236</v>
      </c>
      <c r="T78" t="s">
        <v>170</v>
      </c>
      <c r="U78" t="s">
        <v>171</v>
      </c>
    </row>
    <row r="79" spans="1:21" x14ac:dyDescent="0.3">
      <c r="A79" t="s">
        <v>264</v>
      </c>
      <c r="B79">
        <v>2025</v>
      </c>
      <c r="C79" t="s">
        <v>135</v>
      </c>
      <c r="D79">
        <v>138</v>
      </c>
      <c r="E79">
        <v>0</v>
      </c>
      <c r="F79">
        <v>0</v>
      </c>
      <c r="G79">
        <v>0</v>
      </c>
      <c r="H79">
        <v>346</v>
      </c>
      <c r="I79">
        <v>0</v>
      </c>
      <c r="J79">
        <v>0</v>
      </c>
      <c r="K79">
        <v>0</v>
      </c>
      <c r="L79">
        <v>0</v>
      </c>
      <c r="M79">
        <v>0</v>
      </c>
      <c r="N79">
        <v>1</v>
      </c>
      <c r="O79">
        <v>15</v>
      </c>
      <c r="P79">
        <v>1</v>
      </c>
      <c r="Q79">
        <v>8</v>
      </c>
      <c r="R79">
        <v>110</v>
      </c>
      <c r="S79">
        <v>157</v>
      </c>
      <c r="T79">
        <v>1167</v>
      </c>
      <c r="U79">
        <v>384.25</v>
      </c>
    </row>
    <row r="80" spans="1:21" x14ac:dyDescent="0.3">
      <c r="A80" t="s">
        <v>264</v>
      </c>
      <c r="B80">
        <v>2025</v>
      </c>
      <c r="C80" t="s">
        <v>6</v>
      </c>
      <c r="D80">
        <v>3865</v>
      </c>
      <c r="E80">
        <v>1447</v>
      </c>
      <c r="F80">
        <v>8983</v>
      </c>
      <c r="G80">
        <v>2587</v>
      </c>
      <c r="H80">
        <v>0</v>
      </c>
      <c r="I80">
        <v>56</v>
      </c>
      <c r="J80">
        <v>0</v>
      </c>
      <c r="K80">
        <v>0</v>
      </c>
      <c r="L80">
        <v>0</v>
      </c>
      <c r="M80">
        <v>0</v>
      </c>
      <c r="N80">
        <v>28</v>
      </c>
      <c r="O80">
        <v>1</v>
      </c>
      <c r="P80">
        <v>1957</v>
      </c>
      <c r="Q80">
        <v>201</v>
      </c>
      <c r="R80">
        <v>0</v>
      </c>
      <c r="S80">
        <v>0</v>
      </c>
      <c r="T80">
        <v>25773</v>
      </c>
      <c r="U80">
        <v>7150</v>
      </c>
    </row>
    <row r="81" spans="1:21" x14ac:dyDescent="0.3">
      <c r="A81" t="s">
        <v>265</v>
      </c>
      <c r="B81">
        <v>2025</v>
      </c>
      <c r="C81" t="s">
        <v>6</v>
      </c>
      <c r="D81">
        <v>4238</v>
      </c>
      <c r="E81">
        <v>1108</v>
      </c>
      <c r="F81">
        <v>9669</v>
      </c>
      <c r="G81">
        <v>3784</v>
      </c>
      <c r="H81">
        <v>6</v>
      </c>
      <c r="I81">
        <v>42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23589.5</v>
      </c>
      <c r="U81">
        <v>8770.5</v>
      </c>
    </row>
    <row r="82" spans="1:21" x14ac:dyDescent="0.3">
      <c r="A82" t="s">
        <v>265</v>
      </c>
      <c r="B82">
        <v>2025</v>
      </c>
      <c r="C82" t="s">
        <v>135</v>
      </c>
      <c r="D82">
        <v>224</v>
      </c>
      <c r="E82">
        <v>0</v>
      </c>
      <c r="F82">
        <v>30</v>
      </c>
      <c r="G82">
        <v>0</v>
      </c>
      <c r="H82">
        <v>719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33</v>
      </c>
      <c r="P82">
        <v>0</v>
      </c>
      <c r="Q82">
        <v>0</v>
      </c>
      <c r="R82">
        <v>250</v>
      </c>
      <c r="S82">
        <v>175</v>
      </c>
      <c r="T82">
        <v>2464.25</v>
      </c>
      <c r="U82">
        <v>426.75</v>
      </c>
    </row>
    <row r="83" spans="1:21" x14ac:dyDescent="0.3">
      <c r="A83" t="s">
        <v>266</v>
      </c>
      <c r="B83">
        <v>2025</v>
      </c>
      <c r="C83" t="s">
        <v>6</v>
      </c>
      <c r="D83">
        <v>3376</v>
      </c>
      <c r="E83">
        <v>2021</v>
      </c>
      <c r="F83">
        <v>7381</v>
      </c>
      <c r="G83">
        <v>2505</v>
      </c>
      <c r="H83">
        <v>13</v>
      </c>
      <c r="I83">
        <v>50</v>
      </c>
      <c r="J83">
        <v>0</v>
      </c>
      <c r="K83">
        <v>0</v>
      </c>
      <c r="L83">
        <v>0</v>
      </c>
      <c r="M83">
        <v>0</v>
      </c>
      <c r="N83">
        <v>14</v>
      </c>
      <c r="O83">
        <v>30</v>
      </c>
      <c r="P83">
        <v>833</v>
      </c>
      <c r="Q83">
        <v>236</v>
      </c>
      <c r="R83">
        <v>0</v>
      </c>
      <c r="S83">
        <v>0</v>
      </c>
      <c r="T83">
        <v>19847.25</v>
      </c>
      <c r="U83">
        <v>7645.5</v>
      </c>
    </row>
    <row r="84" spans="1:21" x14ac:dyDescent="0.3">
      <c r="A84" t="s">
        <v>266</v>
      </c>
      <c r="B84">
        <v>2025</v>
      </c>
      <c r="C84" t="s">
        <v>135</v>
      </c>
      <c r="D84">
        <v>314</v>
      </c>
      <c r="E84">
        <v>0</v>
      </c>
      <c r="F84">
        <v>24</v>
      </c>
      <c r="G84">
        <v>0</v>
      </c>
      <c r="H84">
        <v>625</v>
      </c>
      <c r="I84">
        <v>0</v>
      </c>
      <c r="J84">
        <v>0</v>
      </c>
      <c r="K84">
        <v>0</v>
      </c>
      <c r="L84">
        <v>0</v>
      </c>
      <c r="M84">
        <v>0</v>
      </c>
      <c r="N84">
        <v>1</v>
      </c>
      <c r="O84">
        <v>176</v>
      </c>
      <c r="P84">
        <v>0</v>
      </c>
      <c r="Q84">
        <v>4</v>
      </c>
      <c r="R84">
        <v>139</v>
      </c>
      <c r="S84">
        <v>71</v>
      </c>
      <c r="T84">
        <v>2082</v>
      </c>
      <c r="U84">
        <v>343.75</v>
      </c>
    </row>
    <row r="85" spans="1:21" x14ac:dyDescent="0.3">
      <c r="C85" t="s">
        <v>176</v>
      </c>
      <c r="D85">
        <f>SUM(D79:D84)</f>
        <v>12155</v>
      </c>
      <c r="E85">
        <f t="shared" ref="E85:S85" si="3">SUM(E79:E84)</f>
        <v>4576</v>
      </c>
      <c r="F85">
        <f t="shared" si="3"/>
        <v>26087</v>
      </c>
      <c r="G85">
        <f t="shared" si="3"/>
        <v>8876</v>
      </c>
      <c r="H85">
        <f t="shared" si="3"/>
        <v>1709</v>
      </c>
      <c r="I85">
        <f t="shared" si="3"/>
        <v>148</v>
      </c>
      <c r="J85">
        <f t="shared" si="3"/>
        <v>0</v>
      </c>
      <c r="K85">
        <f t="shared" si="3"/>
        <v>0</v>
      </c>
      <c r="L85">
        <f t="shared" si="3"/>
        <v>0</v>
      </c>
      <c r="M85">
        <f t="shared" si="3"/>
        <v>0</v>
      </c>
      <c r="N85">
        <f t="shared" si="3"/>
        <v>44</v>
      </c>
      <c r="O85">
        <f t="shared" si="3"/>
        <v>255</v>
      </c>
      <c r="P85">
        <f t="shared" si="3"/>
        <v>2791</v>
      </c>
      <c r="Q85">
        <f t="shared" si="3"/>
        <v>449</v>
      </c>
      <c r="R85">
        <f t="shared" si="3"/>
        <v>499</v>
      </c>
      <c r="S85">
        <f t="shared" si="3"/>
        <v>403</v>
      </c>
      <c r="T85">
        <f>SUM(T79:T84)</f>
        <v>74923</v>
      </c>
      <c r="U85">
        <f>SUM(U79:U84)</f>
        <v>24720.75</v>
      </c>
    </row>
    <row r="86" spans="1:21" x14ac:dyDescent="0.3">
      <c r="A86" t="s">
        <v>65</v>
      </c>
      <c r="T86" t="s">
        <v>76</v>
      </c>
    </row>
    <row r="90" spans="1:21" x14ac:dyDescent="0.3">
      <c r="A90" t="s">
        <v>177</v>
      </c>
    </row>
    <row r="92" spans="1:21" ht="51.6" customHeight="1" x14ac:dyDescent="0.3">
      <c r="A92" t="s">
        <v>178</v>
      </c>
      <c r="B92">
        <v>209407</v>
      </c>
    </row>
    <row r="93" spans="1:21" ht="48.75" customHeight="1" x14ac:dyDescent="0.3">
      <c r="A93" t="s">
        <v>179</v>
      </c>
      <c r="B93">
        <v>192791.75</v>
      </c>
    </row>
    <row r="94" spans="1:21" ht="63" customHeight="1" x14ac:dyDescent="0.3">
      <c r="A94" t="s">
        <v>180</v>
      </c>
      <c r="B94">
        <v>102060.5</v>
      </c>
    </row>
    <row r="95" spans="1:21" ht="59.25" customHeight="1" x14ac:dyDescent="0.3">
      <c r="A95" t="s">
        <v>181</v>
      </c>
      <c r="B95">
        <v>99643.75</v>
      </c>
    </row>
    <row r="96" spans="1:21" x14ac:dyDescent="0.3">
      <c r="A96" t="s">
        <v>65</v>
      </c>
    </row>
  </sheetData>
  <pageMargins left="0.7" right="0.7" top="0.75" bottom="0.75" header="0.3" footer="0.3"/>
  <pageSetup paperSize="9" scale="23" fitToHeight="0" orientation="landscape" r:id="rId1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2:R85"/>
  <sheetViews>
    <sheetView zoomScale="92" zoomScaleNormal="92" workbookViewId="0">
      <selection activeCell="A84" sqref="A78:XFD84"/>
    </sheetView>
  </sheetViews>
  <sheetFormatPr baseColWidth="10" defaultColWidth="10.88671875" defaultRowHeight="14.4" x14ac:dyDescent="0.3"/>
  <cols>
    <col min="1" max="1" width="24.33203125" customWidth="1"/>
    <col min="2" max="2" width="13" customWidth="1"/>
    <col min="3" max="3" width="13.109375" bestFit="1" customWidth="1"/>
    <col min="4" max="4" width="15.44140625" customWidth="1"/>
    <col min="5" max="5" width="17.33203125" customWidth="1"/>
    <col min="6" max="6" width="12.33203125" customWidth="1"/>
    <col min="7" max="7" width="13.33203125" customWidth="1"/>
    <col min="8" max="8" width="12.33203125" customWidth="1"/>
    <col min="9" max="9" width="15" customWidth="1"/>
    <col min="10" max="10" width="12.33203125" customWidth="1"/>
    <col min="11" max="11" width="11.44140625" customWidth="1"/>
    <col min="12" max="12" width="14.5546875" customWidth="1"/>
    <col min="13" max="13" width="14.33203125" customWidth="1"/>
    <col min="14" max="14" width="14.5546875" customWidth="1"/>
    <col min="15" max="15" width="10.5546875" customWidth="1"/>
    <col min="16" max="16" width="9" customWidth="1"/>
    <col min="17" max="17" width="12.44140625" customWidth="1"/>
    <col min="18" max="18" width="12.5546875" customWidth="1"/>
  </cols>
  <sheetData>
    <row r="2" spans="1:18" x14ac:dyDescent="0.3">
      <c r="A2" t="s">
        <v>57</v>
      </c>
    </row>
    <row r="3" spans="1:18" x14ac:dyDescent="0.3">
      <c r="A3" t="s">
        <v>89</v>
      </c>
    </row>
    <row r="4" spans="1:18" x14ac:dyDescent="0.3">
      <c r="A4" t="s">
        <v>187</v>
      </c>
    </row>
    <row r="5" spans="1:18" x14ac:dyDescent="0.3">
      <c r="A5" t="s">
        <v>239</v>
      </c>
    </row>
    <row r="7" spans="1:18" x14ac:dyDescent="0.3">
      <c r="A7" t="s">
        <v>46</v>
      </c>
      <c r="B7" t="s">
        <v>2</v>
      </c>
      <c r="C7" t="s">
        <v>1</v>
      </c>
      <c r="D7" t="s">
        <v>3</v>
      </c>
      <c r="E7" t="s">
        <v>4</v>
      </c>
      <c r="F7" t="s">
        <v>6</v>
      </c>
      <c r="G7" t="s">
        <v>7</v>
      </c>
      <c r="H7" t="s">
        <v>8</v>
      </c>
      <c r="I7" t="s">
        <v>9</v>
      </c>
      <c r="J7" t="s">
        <v>11</v>
      </c>
      <c r="K7" t="s">
        <v>12</v>
      </c>
      <c r="L7" t="s">
        <v>13</v>
      </c>
      <c r="M7" t="s">
        <v>135</v>
      </c>
      <c r="N7" t="s">
        <v>207</v>
      </c>
      <c r="O7" t="s">
        <v>32</v>
      </c>
      <c r="P7" t="s">
        <v>14</v>
      </c>
      <c r="Q7" t="s">
        <v>15</v>
      </c>
      <c r="R7" t="s">
        <v>17</v>
      </c>
    </row>
    <row r="8" spans="1:18" x14ac:dyDescent="0.3">
      <c r="A8" t="s">
        <v>47</v>
      </c>
      <c r="B8">
        <v>0</v>
      </c>
      <c r="C8">
        <v>0</v>
      </c>
      <c r="D8">
        <v>0</v>
      </c>
      <c r="E8">
        <v>23570</v>
      </c>
      <c r="F8">
        <v>398767</v>
      </c>
      <c r="G8">
        <v>0</v>
      </c>
      <c r="H8">
        <v>0</v>
      </c>
      <c r="I8">
        <v>4170</v>
      </c>
      <c r="J8">
        <v>40624</v>
      </c>
      <c r="K8">
        <v>24765</v>
      </c>
      <c r="L8">
        <v>0</v>
      </c>
      <c r="M8">
        <v>638490</v>
      </c>
      <c r="N8">
        <v>120979</v>
      </c>
      <c r="O8">
        <v>10864</v>
      </c>
      <c r="P8">
        <v>4</v>
      </c>
      <c r="Q8">
        <v>118668</v>
      </c>
      <c r="R8">
        <f>SUM(B8:Q8)</f>
        <v>1380901</v>
      </c>
    </row>
    <row r="9" spans="1:18" x14ac:dyDescent="0.3">
      <c r="A9" t="s">
        <v>48</v>
      </c>
      <c r="B9">
        <v>0</v>
      </c>
      <c r="C9">
        <v>0</v>
      </c>
      <c r="D9">
        <v>0</v>
      </c>
      <c r="E9">
        <v>0</v>
      </c>
      <c r="F9">
        <v>1319081</v>
      </c>
      <c r="G9">
        <v>0</v>
      </c>
      <c r="H9">
        <v>0</v>
      </c>
      <c r="I9">
        <v>1905</v>
      </c>
      <c r="J9">
        <v>0</v>
      </c>
      <c r="K9">
        <v>7765</v>
      </c>
      <c r="L9">
        <v>0</v>
      </c>
      <c r="M9">
        <v>465193</v>
      </c>
      <c r="N9">
        <v>0</v>
      </c>
      <c r="O9">
        <v>0</v>
      </c>
      <c r="P9">
        <v>0</v>
      </c>
      <c r="Q9">
        <v>3486</v>
      </c>
      <c r="R9">
        <f>SUM(B9:Q9)</f>
        <v>1797430</v>
      </c>
    </row>
    <row r="10" spans="1:18" x14ac:dyDescent="0.3">
      <c r="A10" t="s">
        <v>49</v>
      </c>
      <c r="B10">
        <v>0</v>
      </c>
      <c r="C10">
        <v>0</v>
      </c>
      <c r="D10">
        <v>76976</v>
      </c>
      <c r="E10">
        <v>0</v>
      </c>
      <c r="F10">
        <v>0</v>
      </c>
      <c r="G10">
        <v>0</v>
      </c>
      <c r="H10">
        <v>0</v>
      </c>
      <c r="I10">
        <v>225363</v>
      </c>
      <c r="J10">
        <v>0</v>
      </c>
      <c r="K10">
        <v>255628</v>
      </c>
      <c r="L10">
        <v>475077</v>
      </c>
      <c r="M10">
        <v>482180</v>
      </c>
      <c r="N10">
        <v>802018</v>
      </c>
      <c r="O10">
        <v>11000</v>
      </c>
      <c r="P10">
        <v>0</v>
      </c>
      <c r="Q10">
        <v>0</v>
      </c>
      <c r="R10">
        <f>SUM(B10:Q10)</f>
        <v>2328242</v>
      </c>
    </row>
    <row r="11" spans="1:18" x14ac:dyDescent="0.3">
      <c r="A11" t="s">
        <v>50</v>
      </c>
      <c r="B11">
        <v>55372</v>
      </c>
      <c r="C11">
        <v>0</v>
      </c>
      <c r="D11">
        <v>0</v>
      </c>
      <c r="E11">
        <v>407690</v>
      </c>
      <c r="F11">
        <v>0</v>
      </c>
      <c r="G11">
        <v>499269</v>
      </c>
      <c r="H11">
        <v>134408</v>
      </c>
      <c r="I11">
        <v>0</v>
      </c>
      <c r="J11">
        <v>0</v>
      </c>
      <c r="L11">
        <v>0</v>
      </c>
      <c r="M11">
        <v>241635</v>
      </c>
      <c r="N11">
        <v>789569</v>
      </c>
      <c r="O11">
        <v>135661</v>
      </c>
      <c r="P11">
        <v>0</v>
      </c>
      <c r="Q11">
        <v>22976</v>
      </c>
      <c r="R11">
        <f>SUM(B11:Q11)</f>
        <v>2286580</v>
      </c>
    </row>
    <row r="12" spans="1:18" x14ac:dyDescent="0.3">
      <c r="A12" t="s">
        <v>220</v>
      </c>
      <c r="B12">
        <f>SUM(B8:B11)</f>
        <v>55372</v>
      </c>
      <c r="C12">
        <f t="shared" ref="C12:R12" si="0">SUM(C8:C11)</f>
        <v>0</v>
      </c>
      <c r="D12">
        <f t="shared" si="0"/>
        <v>76976</v>
      </c>
      <c r="E12">
        <f t="shared" si="0"/>
        <v>431260</v>
      </c>
      <c r="F12">
        <f t="shared" si="0"/>
        <v>1717848</v>
      </c>
      <c r="G12">
        <f t="shared" si="0"/>
        <v>499269</v>
      </c>
      <c r="H12">
        <f t="shared" si="0"/>
        <v>134408</v>
      </c>
      <c r="I12">
        <f t="shared" si="0"/>
        <v>231438</v>
      </c>
      <c r="J12">
        <f t="shared" si="0"/>
        <v>40624</v>
      </c>
      <c r="K12">
        <f t="shared" si="0"/>
        <v>288158</v>
      </c>
      <c r="L12">
        <f t="shared" si="0"/>
        <v>475077</v>
      </c>
      <c r="M12">
        <f t="shared" si="0"/>
        <v>1827498</v>
      </c>
      <c r="N12">
        <f t="shared" si="0"/>
        <v>1712566</v>
      </c>
      <c r="O12">
        <f t="shared" si="0"/>
        <v>157525</v>
      </c>
      <c r="P12">
        <f t="shared" si="0"/>
        <v>4</v>
      </c>
      <c r="Q12">
        <f t="shared" si="0"/>
        <v>145130</v>
      </c>
      <c r="R12">
        <f t="shared" si="0"/>
        <v>7793153</v>
      </c>
    </row>
    <row r="14" spans="1:18" ht="45.6" customHeight="1" x14ac:dyDescent="0.3">
      <c r="A14" t="s">
        <v>44</v>
      </c>
      <c r="B14" t="s">
        <v>2</v>
      </c>
      <c r="C14" t="s">
        <v>1</v>
      </c>
      <c r="D14" t="s">
        <v>3</v>
      </c>
      <c r="E14" t="s">
        <v>4</v>
      </c>
      <c r="F14" t="s">
        <v>6</v>
      </c>
      <c r="G14" t="s">
        <v>7</v>
      </c>
      <c r="H14" t="s">
        <v>8</v>
      </c>
      <c r="I14" t="s">
        <v>9</v>
      </c>
      <c r="J14" t="s">
        <v>11</v>
      </c>
      <c r="K14" t="s">
        <v>12</v>
      </c>
      <c r="L14" t="s">
        <v>13</v>
      </c>
      <c r="M14" t="s">
        <v>77</v>
      </c>
      <c r="N14" t="s">
        <v>207</v>
      </c>
      <c r="O14" t="s">
        <v>32</v>
      </c>
      <c r="P14" t="s">
        <v>14</v>
      </c>
      <c r="Q14" t="s">
        <v>15</v>
      </c>
      <c r="R14" t="s">
        <v>17</v>
      </c>
    </row>
    <row r="15" spans="1:18" x14ac:dyDescent="0.3">
      <c r="A15" t="s">
        <v>47</v>
      </c>
      <c r="B15">
        <v>0</v>
      </c>
      <c r="C15">
        <v>0</v>
      </c>
      <c r="D15">
        <v>5400</v>
      </c>
      <c r="E15">
        <v>46867</v>
      </c>
      <c r="F15">
        <v>0</v>
      </c>
      <c r="G15">
        <v>0</v>
      </c>
      <c r="H15">
        <v>0</v>
      </c>
      <c r="I15">
        <v>30993</v>
      </c>
      <c r="J15">
        <v>0</v>
      </c>
      <c r="K15">
        <v>40807</v>
      </c>
      <c r="L15">
        <v>0</v>
      </c>
      <c r="M15">
        <v>49231</v>
      </c>
      <c r="N15">
        <v>29202</v>
      </c>
      <c r="O15">
        <v>18114</v>
      </c>
      <c r="P15">
        <v>0</v>
      </c>
      <c r="Q15">
        <v>15576</v>
      </c>
      <c r="R15">
        <f>SUM(B15:Q15)</f>
        <v>236190</v>
      </c>
    </row>
    <row r="16" spans="1:18" ht="43.2" customHeight="1" x14ac:dyDescent="0.3">
      <c r="A16" t="s">
        <v>48</v>
      </c>
      <c r="B16">
        <v>0</v>
      </c>
      <c r="C16">
        <v>0</v>
      </c>
      <c r="D16">
        <v>0</v>
      </c>
      <c r="E16">
        <v>0</v>
      </c>
      <c r="F16">
        <v>350601</v>
      </c>
      <c r="G16">
        <v>0</v>
      </c>
      <c r="H16">
        <v>0</v>
      </c>
      <c r="I16">
        <v>13013</v>
      </c>
      <c r="J16">
        <v>0</v>
      </c>
      <c r="K16">
        <v>23442</v>
      </c>
      <c r="L16">
        <v>0</v>
      </c>
      <c r="M16">
        <v>199171</v>
      </c>
      <c r="N16">
        <v>0</v>
      </c>
      <c r="O16">
        <v>0</v>
      </c>
      <c r="P16">
        <v>0</v>
      </c>
      <c r="Q16">
        <v>90182</v>
      </c>
      <c r="R16">
        <f>SUM(B16:Q16)</f>
        <v>676409</v>
      </c>
    </row>
    <row r="17" spans="1:18" x14ac:dyDescent="0.3">
      <c r="A17" t="s">
        <v>49</v>
      </c>
      <c r="B17">
        <v>0</v>
      </c>
      <c r="C17">
        <v>0</v>
      </c>
      <c r="D17">
        <v>54388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40113</v>
      </c>
      <c r="L17">
        <v>0</v>
      </c>
      <c r="M17">
        <v>35598</v>
      </c>
      <c r="N17">
        <v>46102</v>
      </c>
      <c r="O17">
        <v>7000</v>
      </c>
      <c r="P17">
        <v>0</v>
      </c>
      <c r="Q17">
        <v>0</v>
      </c>
      <c r="R17">
        <f>SUM(B17:Q17)</f>
        <v>183201</v>
      </c>
    </row>
    <row r="18" spans="1:18" x14ac:dyDescent="0.3">
      <c r="A18" t="s">
        <v>269</v>
      </c>
      <c r="B18">
        <v>0</v>
      </c>
      <c r="C18">
        <v>0</v>
      </c>
      <c r="D18">
        <v>15259</v>
      </c>
      <c r="E18">
        <v>0</v>
      </c>
      <c r="F18">
        <v>0</v>
      </c>
      <c r="G18">
        <v>197705</v>
      </c>
      <c r="H18">
        <v>57193</v>
      </c>
      <c r="I18">
        <v>0</v>
      </c>
      <c r="J18">
        <v>0</v>
      </c>
      <c r="K18">
        <v>0</v>
      </c>
      <c r="L18">
        <v>0</v>
      </c>
      <c r="M18">
        <v>0</v>
      </c>
      <c r="N18">
        <v>29478</v>
      </c>
      <c r="O18">
        <v>10400</v>
      </c>
      <c r="P18">
        <v>0</v>
      </c>
      <c r="Q18">
        <v>0</v>
      </c>
      <c r="R18">
        <f>SUM(B18:Q18)</f>
        <v>310035</v>
      </c>
    </row>
    <row r="19" spans="1:18" x14ac:dyDescent="0.3">
      <c r="A19" t="s">
        <v>221</v>
      </c>
      <c r="B19">
        <f>SUM(B15:B18)</f>
        <v>0</v>
      </c>
      <c r="C19">
        <f t="shared" ref="C19:R19" si="1">SUM(C15:C18)</f>
        <v>0</v>
      </c>
      <c r="D19">
        <f t="shared" si="1"/>
        <v>75047</v>
      </c>
      <c r="E19">
        <f t="shared" si="1"/>
        <v>46867</v>
      </c>
      <c r="F19">
        <f t="shared" si="1"/>
        <v>350601</v>
      </c>
      <c r="G19">
        <f t="shared" si="1"/>
        <v>197705</v>
      </c>
      <c r="H19">
        <f t="shared" si="1"/>
        <v>57193</v>
      </c>
      <c r="I19">
        <f t="shared" si="1"/>
        <v>44006</v>
      </c>
      <c r="J19">
        <f t="shared" si="1"/>
        <v>0</v>
      </c>
      <c r="K19">
        <f t="shared" si="1"/>
        <v>104362</v>
      </c>
      <c r="L19">
        <f t="shared" si="1"/>
        <v>0</v>
      </c>
      <c r="M19">
        <f t="shared" si="1"/>
        <v>284000</v>
      </c>
      <c r="N19">
        <f t="shared" si="1"/>
        <v>104782</v>
      </c>
      <c r="O19">
        <f t="shared" si="1"/>
        <v>35514</v>
      </c>
      <c r="P19">
        <f t="shared" si="1"/>
        <v>0</v>
      </c>
      <c r="Q19">
        <f t="shared" si="1"/>
        <v>105758</v>
      </c>
      <c r="R19">
        <f t="shared" si="1"/>
        <v>1405835</v>
      </c>
    </row>
    <row r="21" spans="1:18" x14ac:dyDescent="0.3">
      <c r="A21" t="s">
        <v>45</v>
      </c>
      <c r="B21" t="s">
        <v>2</v>
      </c>
      <c r="C21" t="s">
        <v>1</v>
      </c>
      <c r="D21" t="s">
        <v>3</v>
      </c>
      <c r="E21" t="s">
        <v>4</v>
      </c>
      <c r="F21" t="s">
        <v>6</v>
      </c>
      <c r="G21" t="s">
        <v>7</v>
      </c>
      <c r="H21" t="s">
        <v>8</v>
      </c>
      <c r="I21" t="s">
        <v>9</v>
      </c>
      <c r="J21" t="s">
        <v>11</v>
      </c>
      <c r="K21" t="s">
        <v>12</v>
      </c>
      <c r="L21" t="s">
        <v>13</v>
      </c>
      <c r="M21" t="s">
        <v>77</v>
      </c>
      <c r="N21" t="s">
        <v>207</v>
      </c>
      <c r="O21" t="s">
        <v>32</v>
      </c>
      <c r="P21" t="s">
        <v>14</v>
      </c>
      <c r="Q21" t="s">
        <v>15</v>
      </c>
      <c r="R21" t="s">
        <v>17</v>
      </c>
    </row>
    <row r="22" spans="1:18" x14ac:dyDescent="0.3">
      <c r="A22" t="s">
        <v>42</v>
      </c>
      <c r="B22">
        <v>0</v>
      </c>
      <c r="C22">
        <v>0</v>
      </c>
      <c r="D22">
        <v>0</v>
      </c>
      <c r="E22">
        <v>0</v>
      </c>
      <c r="F22">
        <v>742884</v>
      </c>
      <c r="G22">
        <v>0</v>
      </c>
      <c r="H22">
        <v>0</v>
      </c>
      <c r="I22">
        <v>0</v>
      </c>
      <c r="J22">
        <v>0</v>
      </c>
      <c r="K22">
        <v>434</v>
      </c>
      <c r="L22">
        <v>0</v>
      </c>
      <c r="M22">
        <v>59368</v>
      </c>
      <c r="N22">
        <v>0</v>
      </c>
      <c r="O22">
        <v>0</v>
      </c>
      <c r="P22">
        <v>0</v>
      </c>
      <c r="Q22">
        <v>375</v>
      </c>
      <c r="R22">
        <f>SUM(B22:Q22)</f>
        <v>803061</v>
      </c>
    </row>
    <row r="23" spans="1:18" x14ac:dyDescent="0.3">
      <c r="A23" t="s">
        <v>43</v>
      </c>
      <c r="B23">
        <v>0</v>
      </c>
      <c r="C23">
        <v>0</v>
      </c>
      <c r="D23">
        <v>0</v>
      </c>
      <c r="E23">
        <v>0</v>
      </c>
      <c r="F23">
        <v>573898</v>
      </c>
      <c r="G23">
        <v>0</v>
      </c>
      <c r="H23">
        <v>0</v>
      </c>
      <c r="I23">
        <v>0</v>
      </c>
      <c r="J23">
        <v>0</v>
      </c>
      <c r="K23">
        <v>4379</v>
      </c>
      <c r="L23">
        <v>0</v>
      </c>
      <c r="M23">
        <v>68008</v>
      </c>
      <c r="N23">
        <v>0</v>
      </c>
      <c r="O23">
        <v>0</v>
      </c>
      <c r="P23">
        <v>0</v>
      </c>
      <c r="Q23">
        <v>0</v>
      </c>
      <c r="R23">
        <f>SUM(B23:Q23)</f>
        <v>646285</v>
      </c>
    </row>
    <row r="24" spans="1:18" x14ac:dyDescent="0.3">
      <c r="A24" t="s">
        <v>223</v>
      </c>
      <c r="B24">
        <f>SUM(B22:B23)</f>
        <v>0</v>
      </c>
      <c r="C24">
        <f t="shared" ref="C24:Q24" si="2">SUM(C22:C23)</f>
        <v>0</v>
      </c>
      <c r="D24">
        <f t="shared" si="2"/>
        <v>0</v>
      </c>
      <c r="E24">
        <f t="shared" si="2"/>
        <v>0</v>
      </c>
      <c r="F24">
        <f t="shared" si="2"/>
        <v>1316782</v>
      </c>
      <c r="G24">
        <f t="shared" si="2"/>
        <v>0</v>
      </c>
      <c r="H24">
        <f t="shared" si="2"/>
        <v>0</v>
      </c>
      <c r="I24">
        <f t="shared" si="2"/>
        <v>0</v>
      </c>
      <c r="J24">
        <f t="shared" si="2"/>
        <v>0</v>
      </c>
      <c r="K24">
        <f t="shared" si="2"/>
        <v>4813</v>
      </c>
      <c r="L24">
        <f t="shared" si="2"/>
        <v>0</v>
      </c>
      <c r="M24">
        <f t="shared" si="2"/>
        <v>127376</v>
      </c>
      <c r="N24">
        <f t="shared" si="2"/>
        <v>0</v>
      </c>
      <c r="O24">
        <f t="shared" si="2"/>
        <v>0</v>
      </c>
      <c r="P24">
        <f t="shared" si="2"/>
        <v>0</v>
      </c>
      <c r="Q24">
        <f t="shared" si="2"/>
        <v>375</v>
      </c>
      <c r="R24">
        <f t="shared" ref="R24" si="3">SUM(R22:R23)</f>
        <v>1449346</v>
      </c>
    </row>
    <row r="26" spans="1:18" x14ac:dyDescent="0.3">
      <c r="A26" t="s">
        <v>222</v>
      </c>
      <c r="B26">
        <f>B12+B19+B24</f>
        <v>55372</v>
      </c>
      <c r="C26">
        <f t="shared" ref="C26:R26" si="4">C12+C19+C24</f>
        <v>0</v>
      </c>
      <c r="D26">
        <f t="shared" si="4"/>
        <v>152023</v>
      </c>
      <c r="E26">
        <f t="shared" si="4"/>
        <v>478127</v>
      </c>
      <c r="F26">
        <f t="shared" si="4"/>
        <v>3385231</v>
      </c>
      <c r="G26">
        <f t="shared" si="4"/>
        <v>696974</v>
      </c>
      <c r="H26">
        <f t="shared" si="4"/>
        <v>191601</v>
      </c>
      <c r="I26">
        <f t="shared" si="4"/>
        <v>275444</v>
      </c>
      <c r="J26">
        <f t="shared" si="4"/>
        <v>40624</v>
      </c>
      <c r="K26">
        <f t="shared" si="4"/>
        <v>397333</v>
      </c>
      <c r="L26">
        <f t="shared" si="4"/>
        <v>475077</v>
      </c>
      <c r="M26">
        <f t="shared" si="4"/>
        <v>2238874</v>
      </c>
      <c r="N26">
        <f t="shared" si="4"/>
        <v>1817348</v>
      </c>
      <c r="O26">
        <f t="shared" si="4"/>
        <v>193039</v>
      </c>
      <c r="P26">
        <f t="shared" si="4"/>
        <v>4</v>
      </c>
      <c r="Q26">
        <f t="shared" si="4"/>
        <v>251263</v>
      </c>
      <c r="R26">
        <f t="shared" si="4"/>
        <v>10648334</v>
      </c>
    </row>
    <row r="27" spans="1:18" x14ac:dyDescent="0.3">
      <c r="A27" t="s">
        <v>65</v>
      </c>
    </row>
    <row r="28" spans="1:18" x14ac:dyDescent="0.3">
      <c r="A28" t="s">
        <v>78</v>
      </c>
    </row>
    <row r="29" spans="1:18" ht="37.200000000000003" customHeight="1" x14ac:dyDescent="0.3">
      <c r="A29" t="s">
        <v>237</v>
      </c>
    </row>
    <row r="30" spans="1:18" x14ac:dyDescent="0.3">
      <c r="A30" t="s">
        <v>255</v>
      </c>
    </row>
    <row r="32" spans="1:18" ht="45" customHeight="1" x14ac:dyDescent="0.3">
      <c r="A32" t="s">
        <v>46</v>
      </c>
      <c r="B32">
        <v>2024</v>
      </c>
      <c r="C32">
        <v>2025</v>
      </c>
      <c r="D32" t="s">
        <v>61</v>
      </c>
      <c r="E32" t="s">
        <v>69</v>
      </c>
    </row>
    <row r="33" spans="1:5" x14ac:dyDescent="0.3">
      <c r="A33" t="s">
        <v>72</v>
      </c>
      <c r="B33">
        <v>708632</v>
      </c>
      <c r="C33">
        <v>1380901</v>
      </c>
      <c r="D33">
        <f>C33-B33</f>
        <v>672269</v>
      </c>
      <c r="E33">
        <f>D33/B33</f>
        <v>0.94868563655042393</v>
      </c>
    </row>
    <row r="34" spans="1:5" x14ac:dyDescent="0.3">
      <c r="A34" t="s">
        <v>70</v>
      </c>
      <c r="B34">
        <v>1629405</v>
      </c>
      <c r="C34">
        <v>1797430</v>
      </c>
      <c r="D34">
        <f>C34-B34</f>
        <v>168025</v>
      </c>
      <c r="E34">
        <f>D34/B34</f>
        <v>0.10312046421853376</v>
      </c>
    </row>
    <row r="35" spans="1:5" x14ac:dyDescent="0.3">
      <c r="A35" t="s">
        <v>49</v>
      </c>
      <c r="B35">
        <v>1920267</v>
      </c>
      <c r="C35">
        <v>2328242</v>
      </c>
      <c r="D35">
        <f>C35-B35</f>
        <v>407975</v>
      </c>
      <c r="E35">
        <f>D35/B35</f>
        <v>0.21245743430470868</v>
      </c>
    </row>
    <row r="36" spans="1:5" x14ac:dyDescent="0.3">
      <c r="A36" t="s">
        <v>50</v>
      </c>
      <c r="B36">
        <v>1982155</v>
      </c>
      <c r="C36">
        <v>2286580</v>
      </c>
      <c r="D36">
        <f>C36-B36</f>
        <v>304425</v>
      </c>
      <c r="E36">
        <f>D36/B36</f>
        <v>0.15358284291591728</v>
      </c>
    </row>
    <row r="37" spans="1:5" x14ac:dyDescent="0.3">
      <c r="A37" t="s">
        <v>51</v>
      </c>
      <c r="B37">
        <f>SUM(B33:B36)</f>
        <v>6240459</v>
      </c>
      <c r="C37">
        <f>SUM(C33:C36)</f>
        <v>7793153</v>
      </c>
      <c r="D37">
        <f>SUM(D33:D36)</f>
        <v>1552694</v>
      </c>
      <c r="E37">
        <f>D37/B37</f>
        <v>0.24881086471363725</v>
      </c>
    </row>
    <row r="39" spans="1:5" ht="26.25" customHeight="1" x14ac:dyDescent="0.3">
      <c r="A39" t="s">
        <v>44</v>
      </c>
      <c r="B39">
        <v>2024</v>
      </c>
      <c r="C39">
        <v>2025</v>
      </c>
      <c r="D39" t="s">
        <v>61</v>
      </c>
      <c r="E39" t="s">
        <v>69</v>
      </c>
    </row>
    <row r="40" spans="1:5" x14ac:dyDescent="0.3">
      <c r="A40" t="s">
        <v>71</v>
      </c>
      <c r="B40">
        <v>265715</v>
      </c>
      <c r="C40">
        <v>236190</v>
      </c>
      <c r="D40">
        <f>C40-B40</f>
        <v>-29525</v>
      </c>
      <c r="E40">
        <f>D40/B40</f>
        <v>-0.11111529270082607</v>
      </c>
    </row>
    <row r="41" spans="1:5" x14ac:dyDescent="0.3">
      <c r="A41" t="s">
        <v>70</v>
      </c>
      <c r="B41">
        <v>662192</v>
      </c>
      <c r="C41">
        <v>676409</v>
      </c>
      <c r="D41">
        <f>C41-B41</f>
        <v>14217</v>
      </c>
      <c r="E41">
        <f>D41/B41</f>
        <v>2.1469603981926693E-2</v>
      </c>
    </row>
    <row r="42" spans="1:5" x14ac:dyDescent="0.3">
      <c r="A42" t="s">
        <v>97</v>
      </c>
      <c r="B42">
        <v>217629</v>
      </c>
      <c r="C42">
        <v>183201</v>
      </c>
      <c r="D42">
        <f>C42-B42</f>
        <v>-34428</v>
      </c>
      <c r="E42">
        <f>D42/B42</f>
        <v>-0.15819582868092028</v>
      </c>
    </row>
    <row r="43" spans="1:5" x14ac:dyDescent="0.3">
      <c r="A43" t="s">
        <v>96</v>
      </c>
      <c r="B43">
        <v>338474</v>
      </c>
      <c r="C43">
        <v>310035</v>
      </c>
      <c r="D43">
        <f>C43-B43</f>
        <v>-28439</v>
      </c>
      <c r="E43">
        <f>D43/B43</f>
        <v>-8.4021224673091588E-2</v>
      </c>
    </row>
    <row r="44" spans="1:5" x14ac:dyDescent="0.3">
      <c r="A44" t="s">
        <v>60</v>
      </c>
      <c r="B44">
        <f>SUM(B40:B43)</f>
        <v>1484010</v>
      </c>
      <c r="C44">
        <f>SUM(C40:C43)</f>
        <v>1405835</v>
      </c>
      <c r="D44">
        <f>SUM(D40:D43)</f>
        <v>-78175</v>
      </c>
      <c r="E44">
        <f>D44/B44</f>
        <v>-5.267821645406702E-2</v>
      </c>
    </row>
    <row r="46" spans="1:5" ht="24" customHeight="1" x14ac:dyDescent="0.3">
      <c r="A46" t="s">
        <v>45</v>
      </c>
      <c r="B46">
        <v>2024</v>
      </c>
      <c r="C46">
        <v>2025</v>
      </c>
      <c r="D46" t="s">
        <v>61</v>
      </c>
      <c r="E46" t="s">
        <v>69</v>
      </c>
    </row>
    <row r="47" spans="1:5" x14ac:dyDescent="0.3">
      <c r="A47" t="s">
        <v>42</v>
      </c>
      <c r="B47">
        <v>688845</v>
      </c>
      <c r="C47">
        <v>803061</v>
      </c>
      <c r="D47">
        <f>C47-B47</f>
        <v>114216</v>
      </c>
      <c r="E47">
        <f>D47/B47</f>
        <v>0.1658079829279446</v>
      </c>
    </row>
    <row r="48" spans="1:5" x14ac:dyDescent="0.3">
      <c r="A48" t="s">
        <v>52</v>
      </c>
      <c r="B48">
        <v>557921</v>
      </c>
      <c r="C48">
        <v>646285</v>
      </c>
      <c r="D48">
        <f>C48-B48</f>
        <v>88364</v>
      </c>
      <c r="E48">
        <f>D48/B48</f>
        <v>0.15838084603375746</v>
      </c>
    </row>
    <row r="49" spans="1:5" x14ac:dyDescent="0.3">
      <c r="A49" t="s">
        <v>59</v>
      </c>
      <c r="B49">
        <f>SUM(B47:B48)</f>
        <v>1246766</v>
      </c>
      <c r="C49">
        <f>SUM(C47:C48)</f>
        <v>1449346</v>
      </c>
      <c r="D49">
        <f>SUM(D47:D48)</f>
        <v>202580</v>
      </c>
      <c r="E49">
        <f>D49/B49</f>
        <v>0.16248437958686715</v>
      </c>
    </row>
    <row r="51" spans="1:5" x14ac:dyDescent="0.3">
      <c r="A51" t="s">
        <v>188</v>
      </c>
      <c r="B51">
        <f>B37+B44+B49</f>
        <v>8971235</v>
      </c>
      <c r="C51">
        <f>C37+C44+C49</f>
        <v>10648334</v>
      </c>
      <c r="D51">
        <f>D37+D44+D49</f>
        <v>1677099</v>
      </c>
      <c r="E51">
        <f>D51/B51</f>
        <v>0.18694182016188407</v>
      </c>
    </row>
    <row r="52" spans="1:5" x14ac:dyDescent="0.3">
      <c r="A52" t="s">
        <v>65</v>
      </c>
    </row>
    <row r="55" spans="1:5" ht="15" customHeight="1" x14ac:dyDescent="0.3">
      <c r="A55" t="s">
        <v>98</v>
      </c>
    </row>
    <row r="56" spans="1:5" ht="15" customHeight="1" x14ac:dyDescent="0.3">
      <c r="A56" t="s">
        <v>259</v>
      </c>
    </row>
    <row r="57" spans="1:5" x14ac:dyDescent="0.3">
      <c r="A57" t="s">
        <v>79</v>
      </c>
      <c r="B57">
        <v>2024</v>
      </c>
      <c r="C57">
        <v>2025</v>
      </c>
      <c r="D57" t="s">
        <v>81</v>
      </c>
      <c r="E57" t="s">
        <v>80</v>
      </c>
    </row>
    <row r="58" spans="1:5" x14ac:dyDescent="0.3">
      <c r="A58" t="s">
        <v>1</v>
      </c>
      <c r="B58">
        <v>0</v>
      </c>
      <c r="C58">
        <v>0</v>
      </c>
      <c r="D58">
        <f>C58-B58</f>
        <v>0</v>
      </c>
      <c r="E58">
        <v>0</v>
      </c>
    </row>
    <row r="59" spans="1:5" x14ac:dyDescent="0.3">
      <c r="A59" t="s">
        <v>2</v>
      </c>
      <c r="B59">
        <v>38345</v>
      </c>
      <c r="C59">
        <v>55372</v>
      </c>
      <c r="D59">
        <f>C59-B59</f>
        <v>17027</v>
      </c>
      <c r="E59">
        <f t="shared" ref="E59:E74" si="5">D59/B59</f>
        <v>0.44404746381536053</v>
      </c>
    </row>
    <row r="60" spans="1:5" x14ac:dyDescent="0.3">
      <c r="A60" t="s">
        <v>3</v>
      </c>
      <c r="B60">
        <v>156744</v>
      </c>
      <c r="C60">
        <v>152023</v>
      </c>
      <c r="D60">
        <f t="shared" ref="D60:D72" si="6">C60-B60</f>
        <v>-4721</v>
      </c>
      <c r="E60">
        <f t="shared" si="5"/>
        <v>-3.0119175215638238E-2</v>
      </c>
    </row>
    <row r="61" spans="1:5" x14ac:dyDescent="0.3">
      <c r="A61" t="s">
        <v>4</v>
      </c>
      <c r="B61">
        <v>525552</v>
      </c>
      <c r="C61">
        <v>478127</v>
      </c>
      <c r="D61">
        <f t="shared" si="6"/>
        <v>-47425</v>
      </c>
      <c r="E61">
        <f t="shared" si="5"/>
        <v>-9.0238454044509392E-2</v>
      </c>
    </row>
    <row r="62" spans="1:5" x14ac:dyDescent="0.3">
      <c r="A62" t="s">
        <v>6</v>
      </c>
      <c r="B62">
        <v>2867035</v>
      </c>
      <c r="C62">
        <v>3385231</v>
      </c>
      <c r="D62">
        <f t="shared" si="6"/>
        <v>518196</v>
      </c>
      <c r="E62">
        <f t="shared" si="5"/>
        <v>0.18074282316051252</v>
      </c>
    </row>
    <row r="63" spans="1:5" x14ac:dyDescent="0.3">
      <c r="A63" t="s">
        <v>7</v>
      </c>
      <c r="B63">
        <v>778462</v>
      </c>
      <c r="C63">
        <v>696974</v>
      </c>
      <c r="D63">
        <f t="shared" si="6"/>
        <v>-81488</v>
      </c>
      <c r="E63">
        <f t="shared" si="5"/>
        <v>-0.10467819880739201</v>
      </c>
    </row>
    <row r="64" spans="1:5" x14ac:dyDescent="0.3">
      <c r="A64" t="s">
        <v>8</v>
      </c>
      <c r="B64">
        <v>37097</v>
      </c>
      <c r="C64">
        <v>191601</v>
      </c>
      <c r="D64">
        <f t="shared" si="6"/>
        <v>154504</v>
      </c>
      <c r="E64">
        <f t="shared" si="5"/>
        <v>4.1648650834299268</v>
      </c>
    </row>
    <row r="65" spans="1:5" x14ac:dyDescent="0.3">
      <c r="A65" t="s">
        <v>9</v>
      </c>
      <c r="B65">
        <v>154739</v>
      </c>
      <c r="C65">
        <v>275444</v>
      </c>
      <c r="D65">
        <f t="shared" si="6"/>
        <v>120705</v>
      </c>
      <c r="E65">
        <f t="shared" si="5"/>
        <v>0.78005544820633455</v>
      </c>
    </row>
    <row r="66" spans="1:5" x14ac:dyDescent="0.3">
      <c r="A66" t="s">
        <v>11</v>
      </c>
      <c r="B66">
        <v>43438</v>
      </c>
      <c r="C66">
        <v>40624</v>
      </c>
      <c r="D66">
        <f t="shared" si="6"/>
        <v>-2814</v>
      </c>
      <c r="E66">
        <f t="shared" si="5"/>
        <v>-6.4781988121000042E-2</v>
      </c>
    </row>
    <row r="67" spans="1:5" x14ac:dyDescent="0.3">
      <c r="A67" t="s">
        <v>12</v>
      </c>
      <c r="B67">
        <v>249501</v>
      </c>
      <c r="C67">
        <v>397333</v>
      </c>
      <c r="D67">
        <f t="shared" si="6"/>
        <v>147832</v>
      </c>
      <c r="E67">
        <f t="shared" si="5"/>
        <v>0.59251065125991476</v>
      </c>
    </row>
    <row r="68" spans="1:5" x14ac:dyDescent="0.3">
      <c r="A68" t="s">
        <v>135</v>
      </c>
      <c r="B68">
        <v>1658859</v>
      </c>
      <c r="C68">
        <v>2238874</v>
      </c>
      <c r="D68">
        <f>C68-B68</f>
        <v>580015</v>
      </c>
      <c r="E68">
        <f t="shared" si="5"/>
        <v>0.34964695613068986</v>
      </c>
    </row>
    <row r="69" spans="1:5" x14ac:dyDescent="0.3">
      <c r="A69" t="s">
        <v>207</v>
      </c>
      <c r="B69">
        <v>1477295</v>
      </c>
      <c r="C69">
        <v>1817348</v>
      </c>
      <c r="D69">
        <f>C69-B69</f>
        <v>340053</v>
      </c>
      <c r="E69">
        <v>1</v>
      </c>
    </row>
    <row r="70" spans="1:5" x14ac:dyDescent="0.3">
      <c r="A70" t="s">
        <v>13</v>
      </c>
      <c r="B70">
        <v>480187</v>
      </c>
      <c r="C70">
        <v>475077</v>
      </c>
      <c r="D70">
        <f t="shared" si="6"/>
        <v>-5110</v>
      </c>
      <c r="E70">
        <f t="shared" si="5"/>
        <v>-1.0641687509241191E-2</v>
      </c>
    </row>
    <row r="71" spans="1:5" x14ac:dyDescent="0.3">
      <c r="A71" t="s">
        <v>32</v>
      </c>
      <c r="B71">
        <v>261439</v>
      </c>
      <c r="C71">
        <v>193039</v>
      </c>
      <c r="D71">
        <f t="shared" si="6"/>
        <v>-68400</v>
      </c>
      <c r="E71">
        <f t="shared" si="5"/>
        <v>-0.26162890769931035</v>
      </c>
    </row>
    <row r="72" spans="1:5" x14ac:dyDescent="0.3">
      <c r="A72" t="s">
        <v>14</v>
      </c>
      <c r="B72">
        <v>0</v>
      </c>
      <c r="C72">
        <v>4</v>
      </c>
      <c r="D72">
        <f t="shared" si="6"/>
        <v>4</v>
      </c>
      <c r="E72">
        <v>0</v>
      </c>
    </row>
    <row r="73" spans="1:5" x14ac:dyDescent="0.3">
      <c r="A73" t="s">
        <v>15</v>
      </c>
      <c r="B73">
        <v>242542</v>
      </c>
      <c r="C73">
        <v>251263</v>
      </c>
      <c r="D73">
        <f>C73-B73</f>
        <v>8721</v>
      </c>
      <c r="E73">
        <f t="shared" si="5"/>
        <v>3.5956659052865068E-2</v>
      </c>
    </row>
    <row r="74" spans="1:5" x14ac:dyDescent="0.3">
      <c r="A74" t="s">
        <v>222</v>
      </c>
      <c r="B74">
        <f>SUM(B58:B73)</f>
        <v>8971235</v>
      </c>
      <c r="C74">
        <f>SUM(C58:C73)</f>
        <v>10648334</v>
      </c>
      <c r="D74">
        <f>C74-B74</f>
        <v>1677099</v>
      </c>
      <c r="E74">
        <f t="shared" si="5"/>
        <v>0.18694182016188407</v>
      </c>
    </row>
    <row r="75" spans="1:5" x14ac:dyDescent="0.3">
      <c r="A75" t="s">
        <v>65</v>
      </c>
    </row>
    <row r="78" spans="1:5" ht="30" customHeight="1" x14ac:dyDescent="0.3">
      <c r="A78" t="s">
        <v>260</v>
      </c>
    </row>
    <row r="79" spans="1:5" ht="15" customHeight="1" x14ac:dyDescent="0.3"/>
    <row r="80" spans="1:5" x14ac:dyDescent="0.3">
      <c r="A80" t="s">
        <v>82</v>
      </c>
      <c r="B80">
        <v>2024</v>
      </c>
      <c r="C80">
        <v>2025</v>
      </c>
      <c r="D80" t="s">
        <v>173</v>
      </c>
      <c r="E80" t="s">
        <v>80</v>
      </c>
    </row>
    <row r="81" spans="1:5" x14ac:dyDescent="0.3">
      <c r="A81" t="s">
        <v>46</v>
      </c>
      <c r="B81">
        <v>6240459</v>
      </c>
      <c r="C81">
        <v>7793153</v>
      </c>
      <c r="D81">
        <f>C81-B81</f>
        <v>1552694</v>
      </c>
      <c r="E81">
        <f>D81/B81</f>
        <v>0.24881086471363725</v>
      </c>
    </row>
    <row r="82" spans="1:5" x14ac:dyDescent="0.3">
      <c r="A82" t="s">
        <v>55</v>
      </c>
      <c r="B82">
        <v>1484010</v>
      </c>
      <c r="C82">
        <v>1405835</v>
      </c>
      <c r="D82">
        <f>C82-B82</f>
        <v>-78175</v>
      </c>
      <c r="E82">
        <f>D82/B82</f>
        <v>-5.267821645406702E-2</v>
      </c>
    </row>
    <row r="83" spans="1:5" x14ac:dyDescent="0.3">
      <c r="A83" t="s">
        <v>45</v>
      </c>
      <c r="B83">
        <v>1246766</v>
      </c>
      <c r="C83">
        <v>1449346</v>
      </c>
      <c r="D83">
        <f>C83-B83</f>
        <v>202580</v>
      </c>
      <c r="E83">
        <f>D83/B83</f>
        <v>0.16248437958686715</v>
      </c>
    </row>
    <row r="84" spans="1:5" x14ac:dyDescent="0.3">
      <c r="A84" t="s">
        <v>56</v>
      </c>
      <c r="B84">
        <f>SUM(B81:B83)</f>
        <v>8971235</v>
      </c>
      <c r="C84">
        <f>SUM(C81:C83)</f>
        <v>10648334</v>
      </c>
      <c r="D84">
        <f>C84-B84</f>
        <v>1677099</v>
      </c>
      <c r="E84">
        <f>D84/B84</f>
        <v>0.18694182016188407</v>
      </c>
    </row>
    <row r="85" spans="1:5" x14ac:dyDescent="0.3">
      <c r="A85" t="s">
        <v>65</v>
      </c>
    </row>
  </sheetData>
  <pageMargins left="0.7" right="0.7" top="0.75" bottom="0.75" header="0.3" footer="0.3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47F2-EE14-4D0D-BA9A-86283C0D1845}">
  <sheetPr>
    <tabColor rgb="FFFFFF00"/>
    <pageSetUpPr fitToPage="1"/>
  </sheetPr>
  <dimension ref="A3:K141"/>
  <sheetViews>
    <sheetView zoomScaleNormal="100" workbookViewId="0"/>
  </sheetViews>
  <sheetFormatPr baseColWidth="10" defaultRowHeight="14.4" x14ac:dyDescent="0.3"/>
  <cols>
    <col min="1" max="1" width="13.44140625" customWidth="1"/>
    <col min="2" max="2" width="25.33203125" customWidth="1"/>
    <col min="3" max="3" width="20.88671875" customWidth="1"/>
    <col min="4" max="4" width="20.109375" customWidth="1"/>
    <col min="5" max="5" width="18" customWidth="1"/>
    <col min="6" max="6" width="20" customWidth="1"/>
    <col min="7" max="7" width="28.6640625" customWidth="1"/>
    <col min="8" max="8" width="21.88671875" bestFit="1" customWidth="1"/>
    <col min="9" max="9" width="15.88671875" bestFit="1" customWidth="1"/>
    <col min="10" max="10" width="15.6640625" customWidth="1"/>
    <col min="11" max="11" width="13.6640625" bestFit="1" customWidth="1"/>
  </cols>
  <sheetData>
    <row r="3" spans="2:7" x14ac:dyDescent="0.3">
      <c r="B3" t="s">
        <v>27</v>
      </c>
    </row>
    <row r="4" spans="2:7" x14ac:dyDescent="0.3">
      <c r="B4" t="s">
        <v>89</v>
      </c>
    </row>
    <row r="5" spans="2:7" x14ac:dyDescent="0.3">
      <c r="B5" t="s">
        <v>102</v>
      </c>
    </row>
    <row r="6" spans="2:7" x14ac:dyDescent="0.3">
      <c r="B6" t="s">
        <v>238</v>
      </c>
    </row>
    <row r="8" spans="2:7" x14ac:dyDescent="0.3">
      <c r="B8" t="s">
        <v>79</v>
      </c>
      <c r="C8" t="s">
        <v>103</v>
      </c>
      <c r="D8" t="s">
        <v>104</v>
      </c>
      <c r="E8" t="s">
        <v>105</v>
      </c>
      <c r="F8" t="s">
        <v>106</v>
      </c>
      <c r="G8" t="s">
        <v>107</v>
      </c>
    </row>
    <row r="9" spans="2:7" ht="45.6" customHeight="1" x14ac:dyDescent="0.3">
      <c r="B9" t="s">
        <v>36</v>
      </c>
      <c r="C9">
        <v>78</v>
      </c>
      <c r="D9">
        <v>306151</v>
      </c>
      <c r="E9">
        <f>SUM(C9:D9)</f>
        <v>306229</v>
      </c>
      <c r="F9">
        <v>94002</v>
      </c>
      <c r="G9">
        <v>90</v>
      </c>
    </row>
    <row r="10" spans="2:7" x14ac:dyDescent="0.3">
      <c r="B10" t="s">
        <v>85</v>
      </c>
      <c r="C10">
        <v>82</v>
      </c>
      <c r="D10">
        <v>223614</v>
      </c>
      <c r="E10">
        <f t="shared" ref="E10:E17" si="0">SUM(C10:D10)</f>
        <v>223696</v>
      </c>
      <c r="F10">
        <v>83766</v>
      </c>
      <c r="G10">
        <v>85</v>
      </c>
    </row>
    <row r="11" spans="2:7" ht="43.2" customHeight="1" x14ac:dyDescent="0.3">
      <c r="B11" t="s">
        <v>8</v>
      </c>
      <c r="C11">
        <v>7193</v>
      </c>
      <c r="D11">
        <v>20102</v>
      </c>
      <c r="E11">
        <f t="shared" si="0"/>
        <v>27295</v>
      </c>
      <c r="F11">
        <v>9960</v>
      </c>
      <c r="G11">
        <v>242</v>
      </c>
    </row>
    <row r="12" spans="2:7" x14ac:dyDescent="0.3">
      <c r="B12" t="s">
        <v>14</v>
      </c>
      <c r="C12">
        <v>0</v>
      </c>
      <c r="D12">
        <v>6685</v>
      </c>
      <c r="E12">
        <f t="shared" si="0"/>
        <v>6685</v>
      </c>
      <c r="F12">
        <v>2378</v>
      </c>
      <c r="G12">
        <v>0</v>
      </c>
    </row>
    <row r="13" spans="2:7" x14ac:dyDescent="0.3">
      <c r="B13" t="s">
        <v>224</v>
      </c>
      <c r="C13">
        <v>0</v>
      </c>
      <c r="D13">
        <v>0</v>
      </c>
      <c r="E13">
        <f t="shared" si="0"/>
        <v>0</v>
      </c>
      <c r="F13">
        <v>0</v>
      </c>
      <c r="G13">
        <v>0</v>
      </c>
    </row>
    <row r="14" spans="2:7" x14ac:dyDescent="0.3">
      <c r="B14" t="s">
        <v>108</v>
      </c>
      <c r="C14">
        <v>12474</v>
      </c>
      <c r="D14">
        <v>0</v>
      </c>
      <c r="E14">
        <f t="shared" si="0"/>
        <v>12474</v>
      </c>
      <c r="F14">
        <v>4280</v>
      </c>
      <c r="G14">
        <v>8192</v>
      </c>
    </row>
    <row r="15" spans="2:7" x14ac:dyDescent="0.3">
      <c r="B15" t="s">
        <v>31</v>
      </c>
      <c r="C15">
        <v>0</v>
      </c>
      <c r="D15">
        <v>0</v>
      </c>
      <c r="E15">
        <f t="shared" si="0"/>
        <v>0</v>
      </c>
      <c r="F15">
        <v>0</v>
      </c>
      <c r="G15">
        <v>0</v>
      </c>
    </row>
    <row r="16" spans="2:7" x14ac:dyDescent="0.3">
      <c r="B16" t="s">
        <v>109</v>
      </c>
      <c r="C16">
        <v>0</v>
      </c>
      <c r="D16">
        <v>20772</v>
      </c>
      <c r="E16">
        <f t="shared" si="0"/>
        <v>20772</v>
      </c>
      <c r="F16">
        <v>6714</v>
      </c>
      <c r="G16">
        <v>0</v>
      </c>
    </row>
    <row r="17" spans="1:7" x14ac:dyDescent="0.3">
      <c r="B17" t="s">
        <v>17</v>
      </c>
      <c r="C17">
        <f>SUM(C9:C16)</f>
        <v>19827</v>
      </c>
      <c r="D17">
        <f>SUM(D9:D16)</f>
        <v>577324</v>
      </c>
      <c r="E17">
        <f t="shared" si="0"/>
        <v>597151</v>
      </c>
      <c r="F17">
        <f>SUM(F9:F16)</f>
        <v>201100</v>
      </c>
      <c r="G17">
        <f>SUM(G9:G16)</f>
        <v>8609</v>
      </c>
    </row>
    <row r="18" spans="1:7" x14ac:dyDescent="0.3">
      <c r="B18" t="s">
        <v>65</v>
      </c>
    </row>
    <row r="19" spans="1:7" x14ac:dyDescent="0.3">
      <c r="B19" t="s">
        <v>206</v>
      </c>
    </row>
    <row r="21" spans="1:7" x14ac:dyDescent="0.3">
      <c r="A21" t="s">
        <v>269</v>
      </c>
    </row>
    <row r="24" spans="1:7" ht="28.95" customHeight="1" x14ac:dyDescent="0.3">
      <c r="B24" t="s">
        <v>250</v>
      </c>
    </row>
    <row r="25" spans="1:7" x14ac:dyDescent="0.3">
      <c r="B25" t="s">
        <v>35</v>
      </c>
      <c r="C25">
        <v>2025</v>
      </c>
    </row>
    <row r="26" spans="1:7" ht="20.399999999999999" customHeight="1" x14ac:dyDescent="0.3">
      <c r="B26" t="s">
        <v>110</v>
      </c>
      <c r="C26">
        <v>65</v>
      </c>
    </row>
    <row r="27" spans="1:7" ht="22.2" customHeight="1" x14ac:dyDescent="0.3">
      <c r="B27" t="s">
        <v>85</v>
      </c>
      <c r="C27">
        <v>57</v>
      </c>
    </row>
    <row r="28" spans="1:7" ht="21.6" customHeight="1" x14ac:dyDescent="0.3">
      <c r="B28" t="s">
        <v>8</v>
      </c>
      <c r="C28">
        <v>9</v>
      </c>
    </row>
    <row r="29" spans="1:7" ht="36" customHeight="1" x14ac:dyDescent="0.3">
      <c r="B29" t="s">
        <v>120</v>
      </c>
      <c r="C29">
        <v>3</v>
      </c>
    </row>
    <row r="30" spans="1:7" ht="31.95" customHeight="1" x14ac:dyDescent="0.3">
      <c r="B30" t="s">
        <v>224</v>
      </c>
      <c r="C30">
        <v>0</v>
      </c>
    </row>
    <row r="31" spans="1:7" ht="36" customHeight="1" x14ac:dyDescent="0.3">
      <c r="B31" t="s">
        <v>112</v>
      </c>
      <c r="C31">
        <v>39</v>
      </c>
    </row>
    <row r="32" spans="1:7" x14ac:dyDescent="0.3">
      <c r="B32" t="s">
        <v>31</v>
      </c>
    </row>
    <row r="33" spans="2:8" ht="35.4" customHeight="1" x14ac:dyDescent="0.3">
      <c r="B33" t="s">
        <v>113</v>
      </c>
      <c r="C33">
        <v>4</v>
      </c>
    </row>
    <row r="34" spans="2:8" x14ac:dyDescent="0.3">
      <c r="B34" t="s">
        <v>17</v>
      </c>
      <c r="C34">
        <f>SUM(C26:C33)</f>
        <v>177</v>
      </c>
    </row>
    <row r="35" spans="2:8" x14ac:dyDescent="0.3">
      <c r="B35" t="s">
        <v>65</v>
      </c>
    </row>
    <row r="39" spans="2:8" x14ac:dyDescent="0.3">
      <c r="B39" t="s">
        <v>27</v>
      </c>
    </row>
    <row r="40" spans="2:8" x14ac:dyDescent="0.3">
      <c r="D40" t="s">
        <v>89</v>
      </c>
    </row>
    <row r="41" spans="2:8" x14ac:dyDescent="0.3">
      <c r="E41" t="s">
        <v>102</v>
      </c>
    </row>
    <row r="42" spans="2:8" x14ac:dyDescent="0.3">
      <c r="D42" t="s">
        <v>225</v>
      </c>
    </row>
    <row r="43" spans="2:8" x14ac:dyDescent="0.3">
      <c r="D43" t="s">
        <v>251</v>
      </c>
    </row>
    <row r="44" spans="2:8" x14ac:dyDescent="0.3">
      <c r="D44" t="s">
        <v>226</v>
      </c>
      <c r="E44">
        <v>2024</v>
      </c>
      <c r="F44">
        <v>2025</v>
      </c>
      <c r="G44" t="s">
        <v>33</v>
      </c>
      <c r="H44" t="s">
        <v>34</v>
      </c>
    </row>
    <row r="45" spans="2:8" x14ac:dyDescent="0.3">
      <c r="D45" t="s">
        <v>36</v>
      </c>
      <c r="E45">
        <v>296975</v>
      </c>
      <c r="F45">
        <v>306229</v>
      </c>
      <c r="G45">
        <f>F45-E45</f>
        <v>9254</v>
      </c>
      <c r="H45">
        <f>G45/E45</f>
        <v>3.116087212728344E-2</v>
      </c>
    </row>
    <row r="46" spans="2:8" x14ac:dyDescent="0.3">
      <c r="D46" t="s">
        <v>8</v>
      </c>
      <c r="E46">
        <v>46203</v>
      </c>
      <c r="F46">
        <v>27295</v>
      </c>
      <c r="G46">
        <f t="shared" ref="G46:G53" si="1">F46-E46</f>
        <v>-18908</v>
      </c>
      <c r="H46">
        <f t="shared" ref="H46:H51" si="2">G46/E46</f>
        <v>-0.40923749540073157</v>
      </c>
    </row>
    <row r="47" spans="2:8" x14ac:dyDescent="0.3">
      <c r="D47" t="s">
        <v>14</v>
      </c>
      <c r="E47">
        <v>209</v>
      </c>
      <c r="F47">
        <v>6685</v>
      </c>
      <c r="G47">
        <f t="shared" si="1"/>
        <v>6476</v>
      </c>
      <c r="H47">
        <f t="shared" si="2"/>
        <v>30.985645933014354</v>
      </c>
    </row>
    <row r="48" spans="2:8" x14ac:dyDescent="0.3">
      <c r="D48" t="s">
        <v>85</v>
      </c>
      <c r="E48">
        <v>235122</v>
      </c>
      <c r="F48">
        <v>223696</v>
      </c>
      <c r="G48">
        <f t="shared" si="1"/>
        <v>-11426</v>
      </c>
      <c r="H48">
        <f t="shared" si="2"/>
        <v>-4.8596048009118667E-2</v>
      </c>
    </row>
    <row r="49" spans="1:11" x14ac:dyDescent="0.3">
      <c r="D49" t="s">
        <v>114</v>
      </c>
      <c r="E49">
        <v>538</v>
      </c>
      <c r="F49">
        <v>0</v>
      </c>
      <c r="G49">
        <f t="shared" si="1"/>
        <v>-538</v>
      </c>
      <c r="H49">
        <v>1</v>
      </c>
    </row>
    <row r="50" spans="1:11" x14ac:dyDescent="0.3">
      <c r="D50" t="s">
        <v>115</v>
      </c>
      <c r="E50">
        <v>50</v>
      </c>
      <c r="F50">
        <v>0</v>
      </c>
      <c r="G50">
        <f t="shared" si="1"/>
        <v>-50</v>
      </c>
      <c r="H50">
        <f t="shared" si="2"/>
        <v>-1</v>
      </c>
    </row>
    <row r="51" spans="1:11" x14ac:dyDescent="0.3">
      <c r="D51" t="s">
        <v>112</v>
      </c>
      <c r="E51">
        <v>1140</v>
      </c>
      <c r="F51">
        <v>12474</v>
      </c>
      <c r="G51">
        <f t="shared" si="1"/>
        <v>11334</v>
      </c>
      <c r="H51">
        <f t="shared" si="2"/>
        <v>9.9421052631578952</v>
      </c>
    </row>
    <row r="52" spans="1:11" x14ac:dyDescent="0.3">
      <c r="D52" t="s">
        <v>113</v>
      </c>
      <c r="E52">
        <v>1935</v>
      </c>
      <c r="F52">
        <v>20772</v>
      </c>
      <c r="G52">
        <f t="shared" si="1"/>
        <v>18837</v>
      </c>
      <c r="H52">
        <v>1</v>
      </c>
    </row>
    <row r="53" spans="1:11" x14ac:dyDescent="0.3">
      <c r="D53" t="s">
        <v>17</v>
      </c>
      <c r="E53">
        <f>SUM(E45:E52)</f>
        <v>582172</v>
      </c>
      <c r="F53">
        <f>SUM(F45:F52)</f>
        <v>597151</v>
      </c>
      <c r="G53">
        <f t="shared" si="1"/>
        <v>14979</v>
      </c>
      <c r="H53">
        <f>G53/E53</f>
        <v>2.5729509492040153E-2</v>
      </c>
    </row>
    <row r="54" spans="1:11" ht="39" customHeight="1" x14ac:dyDescent="0.3">
      <c r="D54" t="s">
        <v>65</v>
      </c>
    </row>
    <row r="57" spans="1:11" x14ac:dyDescent="0.3">
      <c r="B57" t="s">
        <v>27</v>
      </c>
    </row>
    <row r="58" spans="1:11" x14ac:dyDescent="0.3">
      <c r="B58" t="s">
        <v>89</v>
      </c>
    </row>
    <row r="59" spans="1:11" x14ac:dyDescent="0.3">
      <c r="B59" t="s">
        <v>116</v>
      </c>
    </row>
    <row r="60" spans="1:11" x14ac:dyDescent="0.3">
      <c r="B60" t="s">
        <v>239</v>
      </c>
    </row>
    <row r="61" spans="1:11" ht="48" customHeight="1" x14ac:dyDescent="0.3">
      <c r="A61" t="s">
        <v>117</v>
      </c>
      <c r="B61" t="s">
        <v>36</v>
      </c>
      <c r="C61" t="s">
        <v>5</v>
      </c>
      <c r="D61" t="s">
        <v>8</v>
      </c>
      <c r="E61" t="s">
        <v>88</v>
      </c>
      <c r="F61" t="s">
        <v>118</v>
      </c>
      <c r="G61" t="s">
        <v>108</v>
      </c>
      <c r="H61" t="s">
        <v>194</v>
      </c>
      <c r="I61" t="s">
        <v>85</v>
      </c>
      <c r="J61" t="s">
        <v>119</v>
      </c>
      <c r="K61" t="s">
        <v>16</v>
      </c>
    </row>
    <row r="62" spans="1:11" x14ac:dyDescent="0.3">
      <c r="A62" t="s">
        <v>252</v>
      </c>
      <c r="B62">
        <v>127977</v>
      </c>
      <c r="C62">
        <v>0</v>
      </c>
      <c r="D62">
        <v>27295</v>
      </c>
      <c r="E62">
        <v>4263</v>
      </c>
      <c r="F62">
        <v>0</v>
      </c>
      <c r="G62">
        <v>3366</v>
      </c>
      <c r="H62">
        <v>6502</v>
      </c>
      <c r="I62">
        <v>103402</v>
      </c>
      <c r="J62">
        <v>0</v>
      </c>
      <c r="K62">
        <f>SUM(B62:J62)</f>
        <v>272805</v>
      </c>
    </row>
    <row r="63" spans="1:11" x14ac:dyDescent="0.3">
      <c r="A63" t="s">
        <v>253</v>
      </c>
      <c r="B63">
        <v>91555</v>
      </c>
      <c r="C63">
        <v>0</v>
      </c>
      <c r="D63">
        <v>0</v>
      </c>
      <c r="E63">
        <v>2422</v>
      </c>
      <c r="F63">
        <v>0</v>
      </c>
      <c r="G63">
        <v>3772</v>
      </c>
      <c r="H63">
        <v>10314</v>
      </c>
      <c r="I63">
        <v>72822</v>
      </c>
      <c r="J63">
        <v>0</v>
      </c>
      <c r="K63">
        <f>SUM(B63:J63)</f>
        <v>180885</v>
      </c>
    </row>
    <row r="64" spans="1:11" x14ac:dyDescent="0.3">
      <c r="A64" t="s">
        <v>254</v>
      </c>
      <c r="B64">
        <v>86697</v>
      </c>
      <c r="C64">
        <v>0</v>
      </c>
      <c r="D64">
        <v>0</v>
      </c>
      <c r="E64">
        <v>0</v>
      </c>
      <c r="F64">
        <v>0</v>
      </c>
      <c r="G64">
        <v>5336</v>
      </c>
      <c r="H64">
        <v>3956</v>
      </c>
      <c r="I64">
        <v>47472</v>
      </c>
      <c r="J64">
        <v>0</v>
      </c>
      <c r="K64">
        <f>SUM(B64:J64)</f>
        <v>143461</v>
      </c>
    </row>
    <row r="65" spans="1:11" x14ac:dyDescent="0.3">
      <c r="A65" t="s">
        <v>16</v>
      </c>
      <c r="B65">
        <f>SUM(B62:B64)</f>
        <v>306229</v>
      </c>
      <c r="C65">
        <f t="shared" ref="C65:K65" si="3">SUM(C62:C64)</f>
        <v>0</v>
      </c>
      <c r="D65">
        <f t="shared" si="3"/>
        <v>27295</v>
      </c>
      <c r="E65">
        <f t="shared" si="3"/>
        <v>6685</v>
      </c>
      <c r="F65">
        <f t="shared" si="3"/>
        <v>0</v>
      </c>
      <c r="G65">
        <f t="shared" si="3"/>
        <v>12474</v>
      </c>
      <c r="H65">
        <f t="shared" si="3"/>
        <v>20772</v>
      </c>
      <c r="I65">
        <f t="shared" si="3"/>
        <v>223696</v>
      </c>
      <c r="J65">
        <f t="shared" si="3"/>
        <v>0</v>
      </c>
      <c r="K65">
        <f t="shared" si="3"/>
        <v>597151</v>
      </c>
    </row>
    <row r="66" spans="1:11" x14ac:dyDescent="0.3">
      <c r="A66" t="s">
        <v>65</v>
      </c>
    </row>
    <row r="69" spans="1:11" x14ac:dyDescent="0.3">
      <c r="B69" t="s">
        <v>27</v>
      </c>
    </row>
    <row r="70" spans="1:11" x14ac:dyDescent="0.3">
      <c r="B70" t="s">
        <v>99</v>
      </c>
    </row>
    <row r="71" spans="1:11" x14ac:dyDescent="0.3">
      <c r="B71" t="s">
        <v>102</v>
      </c>
    </row>
    <row r="72" spans="1:11" x14ac:dyDescent="0.3">
      <c r="B72" t="s">
        <v>255</v>
      </c>
    </row>
    <row r="74" spans="1:11" x14ac:dyDescent="0.3">
      <c r="C74">
        <v>2024</v>
      </c>
      <c r="D74">
        <v>2025</v>
      </c>
      <c r="E74" t="s">
        <v>210</v>
      </c>
      <c r="F74" t="s">
        <v>211</v>
      </c>
    </row>
    <row r="75" spans="1:11" x14ac:dyDescent="0.3">
      <c r="B75" t="s">
        <v>110</v>
      </c>
      <c r="C75">
        <v>63</v>
      </c>
      <c r="D75">
        <v>65</v>
      </c>
      <c r="E75">
        <f>D75-C75</f>
        <v>2</v>
      </c>
      <c r="F75">
        <f>E75/C75</f>
        <v>3.1746031746031744E-2</v>
      </c>
    </row>
    <row r="76" spans="1:11" x14ac:dyDescent="0.3">
      <c r="B76" t="s">
        <v>209</v>
      </c>
      <c r="C76">
        <v>65</v>
      </c>
      <c r="D76">
        <v>57</v>
      </c>
      <c r="E76">
        <f t="shared" ref="E76:E83" si="4">D76-C76</f>
        <v>-8</v>
      </c>
      <c r="F76">
        <f t="shared" ref="F76:F83" si="5">E76/C76</f>
        <v>-0.12307692307692308</v>
      </c>
    </row>
    <row r="77" spans="1:11" x14ac:dyDescent="0.3">
      <c r="B77" t="s">
        <v>8</v>
      </c>
      <c r="C77">
        <v>14</v>
      </c>
      <c r="D77">
        <v>9</v>
      </c>
      <c r="E77">
        <f t="shared" si="4"/>
        <v>-5</v>
      </c>
      <c r="F77">
        <f t="shared" si="5"/>
        <v>-0.35714285714285715</v>
      </c>
    </row>
    <row r="78" spans="1:11" x14ac:dyDescent="0.3">
      <c r="B78" t="s">
        <v>120</v>
      </c>
      <c r="C78">
        <v>1</v>
      </c>
      <c r="D78">
        <v>3</v>
      </c>
      <c r="E78">
        <f t="shared" si="4"/>
        <v>2</v>
      </c>
      <c r="F78">
        <f t="shared" si="5"/>
        <v>2</v>
      </c>
    </row>
    <row r="79" spans="1:11" x14ac:dyDescent="0.3">
      <c r="B79" t="s">
        <v>111</v>
      </c>
      <c r="C79">
        <v>2</v>
      </c>
      <c r="D79">
        <v>0</v>
      </c>
      <c r="E79">
        <f t="shared" si="4"/>
        <v>-2</v>
      </c>
      <c r="F79">
        <f t="shared" si="5"/>
        <v>-1</v>
      </c>
    </row>
    <row r="80" spans="1:11" x14ac:dyDescent="0.3">
      <c r="B80" t="s">
        <v>112</v>
      </c>
      <c r="C80">
        <v>4</v>
      </c>
      <c r="D80">
        <v>39</v>
      </c>
      <c r="E80">
        <f t="shared" si="4"/>
        <v>35</v>
      </c>
      <c r="F80">
        <f t="shared" si="5"/>
        <v>8.75</v>
      </c>
    </row>
    <row r="81" spans="2:6" x14ac:dyDescent="0.3">
      <c r="B81" t="s">
        <v>31</v>
      </c>
      <c r="C81">
        <v>1</v>
      </c>
      <c r="D81">
        <v>0</v>
      </c>
      <c r="E81">
        <f t="shared" si="4"/>
        <v>-1</v>
      </c>
      <c r="F81">
        <v>1</v>
      </c>
    </row>
    <row r="82" spans="2:6" x14ac:dyDescent="0.3">
      <c r="B82" t="s">
        <v>121</v>
      </c>
      <c r="C82">
        <v>1</v>
      </c>
      <c r="D82">
        <v>4</v>
      </c>
      <c r="E82">
        <f t="shared" si="4"/>
        <v>3</v>
      </c>
      <c r="F82">
        <v>1</v>
      </c>
    </row>
    <row r="83" spans="2:6" x14ac:dyDescent="0.3">
      <c r="B83" t="s">
        <v>17</v>
      </c>
      <c r="C83">
        <f>SUM(C75:C82)</f>
        <v>151</v>
      </c>
      <c r="D83">
        <f>SUM(D75:D82)</f>
        <v>177</v>
      </c>
      <c r="E83">
        <f t="shared" si="4"/>
        <v>26</v>
      </c>
      <c r="F83">
        <f t="shared" si="5"/>
        <v>0.17218543046357615</v>
      </c>
    </row>
    <row r="84" spans="2:6" x14ac:dyDescent="0.3">
      <c r="B84" t="s">
        <v>65</v>
      </c>
    </row>
    <row r="141" spans="4:4" x14ac:dyDescent="0.3">
      <c r="D141" t="s">
        <v>56</v>
      </c>
    </row>
  </sheetData>
  <pageMargins left="0.7" right="0.7" top="0.75" bottom="0.75" header="0.3" footer="0.3"/>
  <pageSetup scale="54" fitToHeight="0" orientation="landscape" r:id="rId1"/>
  <rowBreaks count="1" manualBreakCount="1">
    <brk id="3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D3EC-86D3-41F9-BFCC-939DF964F402}">
  <sheetPr>
    <tabColor theme="4" tint="0.39997558519241921"/>
  </sheetPr>
  <dimension ref="A2:G22"/>
  <sheetViews>
    <sheetView zoomScaleNormal="100" workbookViewId="0"/>
  </sheetViews>
  <sheetFormatPr baseColWidth="10" defaultRowHeight="14.4" x14ac:dyDescent="0.3"/>
  <cols>
    <col min="3" max="3" width="13.5546875" customWidth="1"/>
    <col min="4" max="4" width="14.5546875" customWidth="1"/>
    <col min="5" max="5" width="15.44140625" customWidth="1"/>
    <col min="6" max="6" width="15.5546875" customWidth="1"/>
    <col min="7" max="7" width="15.88671875" customWidth="1"/>
  </cols>
  <sheetData>
    <row r="2" spans="2:7" x14ac:dyDescent="0.3">
      <c r="B2" t="s">
        <v>258</v>
      </c>
    </row>
    <row r="3" spans="2:7" x14ac:dyDescent="0.3">
      <c r="B3" t="s">
        <v>74</v>
      </c>
      <c r="D3" t="s">
        <v>28</v>
      </c>
      <c r="F3" t="s">
        <v>29</v>
      </c>
    </row>
    <row r="4" spans="2:7" x14ac:dyDescent="0.3">
      <c r="D4" t="s">
        <v>243</v>
      </c>
      <c r="E4" t="s">
        <v>244</v>
      </c>
      <c r="F4" t="s">
        <v>92</v>
      </c>
      <c r="G4" t="s">
        <v>93</v>
      </c>
    </row>
    <row r="5" spans="2:7" x14ac:dyDescent="0.3">
      <c r="B5" t="s">
        <v>30</v>
      </c>
      <c r="D5">
        <v>1499</v>
      </c>
      <c r="E5">
        <v>1532</v>
      </c>
      <c r="F5">
        <f>E5-D5</f>
        <v>33</v>
      </c>
      <c r="G5">
        <f>F5/D5</f>
        <v>2.2014676450967312E-2</v>
      </c>
    </row>
    <row r="6" spans="2:7" x14ac:dyDescent="0.3">
      <c r="B6" t="s">
        <v>197</v>
      </c>
      <c r="C6" t="s">
        <v>198</v>
      </c>
      <c r="D6">
        <f>+'CARGAS G.'!B81</f>
        <v>6240459</v>
      </c>
      <c r="E6">
        <f>+'CARGAS G.'!C81</f>
        <v>7793153</v>
      </c>
      <c r="F6">
        <f>E6-D6</f>
        <v>1552694</v>
      </c>
      <c r="G6">
        <f>F6/D6</f>
        <v>0.24881086471363725</v>
      </c>
    </row>
    <row r="8" spans="2:7" x14ac:dyDescent="0.3">
      <c r="B8" t="s">
        <v>199</v>
      </c>
      <c r="C8" t="s">
        <v>200</v>
      </c>
      <c r="D8">
        <f>+'CARGAS G.'!B82</f>
        <v>1484010</v>
      </c>
      <c r="E8">
        <f>+'CARGAS G.'!C44</f>
        <v>1405835</v>
      </c>
      <c r="F8">
        <f>E8-D8</f>
        <v>-78175</v>
      </c>
      <c r="G8">
        <f>F8/D8</f>
        <v>-5.267821645406702E-2</v>
      </c>
    </row>
    <row r="10" spans="2:7" x14ac:dyDescent="0.3">
      <c r="C10" t="s">
        <v>201</v>
      </c>
      <c r="D10">
        <f>+'CARGAS G.'!B49</f>
        <v>1246766</v>
      </c>
      <c r="E10">
        <f>+'CARGAS G.'!C49</f>
        <v>1449346</v>
      </c>
      <c r="F10">
        <f>E10-D10</f>
        <v>202580</v>
      </c>
      <c r="G10">
        <f>F10/D10</f>
        <v>0.16248437958686715</v>
      </c>
    </row>
    <row r="12" spans="2:7" x14ac:dyDescent="0.3">
      <c r="C12" t="s">
        <v>202</v>
      </c>
      <c r="D12">
        <f>+'CARGAS G.'!B51</f>
        <v>8971235</v>
      </c>
      <c r="E12">
        <f>+'CARGAS G.'!C51</f>
        <v>10648334</v>
      </c>
      <c r="F12">
        <f>E12-D12</f>
        <v>1677099</v>
      </c>
      <c r="G12">
        <f>F12/D12</f>
        <v>0.18694182016188407</v>
      </c>
    </row>
    <row r="14" spans="2:7" ht="45.6" customHeight="1" x14ac:dyDescent="0.3">
      <c r="B14" t="s">
        <v>203</v>
      </c>
      <c r="D14">
        <f>+'CONTENEDORES TEUS'!C69</f>
        <v>448488</v>
      </c>
      <c r="E14">
        <f>+'CONTENEDORES TEUS'!D69</f>
        <v>603903</v>
      </c>
      <c r="F14">
        <f>E14-D14</f>
        <v>155415</v>
      </c>
      <c r="G14">
        <f>F14/D14</f>
        <v>0.3465310108631669</v>
      </c>
    </row>
    <row r="16" spans="2:7" ht="43.2" customHeight="1" x14ac:dyDescent="0.3">
      <c r="B16" t="s">
        <v>204</v>
      </c>
      <c r="D16">
        <f>+PASAJEROS!E53</f>
        <v>582172</v>
      </c>
      <c r="E16">
        <f>+PASAJEROS!F53</f>
        <v>597151</v>
      </c>
      <c r="F16">
        <f>E16-D16</f>
        <v>14979</v>
      </c>
      <c r="G16">
        <f>F16/D16</f>
        <v>2.5729509492040153E-2</v>
      </c>
    </row>
    <row r="18" spans="1:7" x14ac:dyDescent="0.3">
      <c r="B18" t="s">
        <v>205</v>
      </c>
      <c r="D18">
        <f>+PASAJEROS!C83</f>
        <v>151</v>
      </c>
      <c r="E18">
        <f>+PASAJEROS!D83</f>
        <v>177</v>
      </c>
      <c r="F18">
        <f>E18-D18</f>
        <v>26</v>
      </c>
      <c r="G18">
        <f>F18/D18</f>
        <v>0.17218543046357615</v>
      </c>
    </row>
    <row r="20" spans="1:7" x14ac:dyDescent="0.3">
      <c r="B20" t="s">
        <v>206</v>
      </c>
    </row>
    <row r="21" spans="1:7" x14ac:dyDescent="0.3">
      <c r="B21" t="s">
        <v>268</v>
      </c>
    </row>
    <row r="22" spans="1:7" x14ac:dyDescent="0.3">
      <c r="A22" t="s">
        <v>269</v>
      </c>
    </row>
  </sheetData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EMBARCACIONES </vt:lpstr>
      <vt:lpstr>Representacion porcentual buque</vt:lpstr>
      <vt:lpstr>COMPARATIVO EMB.</vt:lpstr>
      <vt:lpstr>CONTENEDORES TEUS</vt:lpstr>
      <vt:lpstr>Contenedores. por unidad Ref.</vt:lpstr>
      <vt:lpstr>CARGAS G.</vt:lpstr>
      <vt:lpstr>PASAJEROS</vt:lpstr>
      <vt:lpstr>RESUMEN</vt:lpstr>
      <vt:lpstr>'CARGAS G.'!Área_de_impresión</vt:lpstr>
      <vt:lpstr>'COMPARATIVO EMB.'!Área_de_impresión</vt:lpstr>
      <vt:lpstr>'CONTENEDORES TEUS'!Área_de_impresión</vt:lpstr>
      <vt:lpstr>'Contenedores. por unidad Ref.'!Área_de_impresión</vt:lpstr>
      <vt:lpstr>'EMBARCACIONES '!Área_de_impresión</vt:lpstr>
      <vt:lpstr>PASAJEROS!Área_de_impresión</vt:lpstr>
      <vt:lpstr>'Representacion porcentual buque'!Área_de_impresión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CELERKY BENITEZ MEDRANO</dc:creator>
  <cp:lastModifiedBy>MANUEL ANTONIO GUZMAN CUEVAS</cp:lastModifiedBy>
  <cp:lastPrinted>2025-07-19T22:10:42Z</cp:lastPrinted>
  <dcterms:created xsi:type="dcterms:W3CDTF">2023-01-12T15:54:36Z</dcterms:created>
  <dcterms:modified xsi:type="dcterms:W3CDTF">2025-07-19T22:43:41Z</dcterms:modified>
</cp:coreProperties>
</file>