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6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8.xml" ContentType="application/vnd.openxmlformats-officedocument.drawing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asus\OneDrive\Escritorio\Estadisticas institucionales\"/>
    </mc:Choice>
  </mc:AlternateContent>
  <xr:revisionPtr revIDLastSave="0" documentId="13_ncr:1_{AA72A5D0-E530-47CE-AFE7-65C9973D3D48}" xr6:coauthVersionLast="47" xr6:coauthVersionMax="47" xr10:uidLastSave="{00000000-0000-0000-0000-000000000000}"/>
  <bookViews>
    <workbookView xWindow="-108" yWindow="-108" windowWidth="23256" windowHeight="12456" tabRatio="957" xr2:uid="{00000000-000D-0000-FFFF-FFFF00000000}"/>
  </bookViews>
  <sheets>
    <sheet name="Presentación" sheetId="16" r:id="rId1"/>
    <sheet name="EMBARCACIONES " sheetId="1" r:id="rId2"/>
    <sheet name="Representacion porcentual buque" sheetId="8" r:id="rId3"/>
    <sheet name="COMPARATIVO EMB." sheetId="5" r:id="rId4"/>
    <sheet name="CONTENEDORES TEUS" sheetId="3" r:id="rId5"/>
    <sheet name="Contenedores. por unidad Ref." sheetId="15" r:id="rId6"/>
    <sheet name="CARGAS G." sheetId="4" r:id="rId7"/>
    <sheet name="PASAJEROS" sheetId="14" r:id="rId8"/>
    <sheet name="RESUMEN" sheetId="12" r:id="rId9"/>
  </sheets>
  <definedNames>
    <definedName name="_xlnm._FilterDatabase" localSheetId="5" hidden="1">'Contenedores. por unidad Ref.'!$A$61:$X$69</definedName>
    <definedName name="_xlnm._FilterDatabase" localSheetId="1" hidden="1">'EMBARCACIONES '!$B$8:$N$33</definedName>
    <definedName name="_xlnm.Print_Area" localSheetId="6">'CARGAS G.'!$A$1:$R$154</definedName>
    <definedName name="_xlnm.Print_Area" localSheetId="3">'COMPARATIVO EMB.'!$A$1:$N$92</definedName>
    <definedName name="_xlnm.Print_Area" localSheetId="4">'CONTENEDORES TEUS'!$A$1:$I$233</definedName>
    <definedName name="_xlnm.Print_Area" localSheetId="5">'Contenedores. por unidad Ref.'!$A$1:$V$113</definedName>
    <definedName name="_xlnm.Print_Area" localSheetId="1">'EMBARCACIONES '!$A$2:$N$66</definedName>
    <definedName name="_xlnm.Print_Area" localSheetId="7">PASAJEROS!$A$1:$L$198</definedName>
    <definedName name="_xlnm.Print_Area" localSheetId="0">Presentación!$A$1:$K$19</definedName>
    <definedName name="_xlnm.Print_Area" localSheetId="2">'Representacion porcentual buque'!$A$1:$N$62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5" i="15" l="1"/>
  <c r="F85" i="15"/>
  <c r="G85" i="15"/>
  <c r="H85" i="15"/>
  <c r="I85" i="15"/>
  <c r="J85" i="15"/>
  <c r="K85" i="15"/>
  <c r="L85" i="15"/>
  <c r="M85" i="15"/>
  <c r="N85" i="15"/>
  <c r="O85" i="15"/>
  <c r="P85" i="15"/>
  <c r="Q85" i="15"/>
  <c r="R85" i="15"/>
  <c r="S85" i="15"/>
  <c r="D85" i="15"/>
  <c r="D51" i="15"/>
  <c r="E51" i="15"/>
  <c r="F51" i="15"/>
  <c r="G51" i="15"/>
  <c r="H51" i="15"/>
  <c r="I51" i="15"/>
  <c r="J51" i="15"/>
  <c r="K51" i="15"/>
  <c r="L51" i="15"/>
  <c r="M51" i="15"/>
  <c r="N51" i="15"/>
  <c r="O51" i="15"/>
  <c r="P51" i="15"/>
  <c r="Q51" i="15"/>
  <c r="R51" i="15"/>
  <c r="S51" i="15"/>
  <c r="T51" i="15"/>
  <c r="U51" i="15"/>
  <c r="F96" i="3"/>
  <c r="F94" i="3"/>
  <c r="F93" i="3"/>
  <c r="F81" i="3"/>
  <c r="F82" i="3"/>
  <c r="F80" i="3"/>
  <c r="C98" i="3"/>
  <c r="E94" i="3"/>
  <c r="E93" i="3"/>
  <c r="E91" i="3"/>
  <c r="E90" i="3"/>
  <c r="E86" i="3"/>
  <c r="F86" i="3" s="1"/>
  <c r="E85" i="3"/>
  <c r="F85" i="3" s="1"/>
  <c r="E82" i="3"/>
  <c r="E81" i="3"/>
  <c r="E80" i="3"/>
  <c r="C24" i="4"/>
  <c r="D24" i="4"/>
  <c r="E24" i="4"/>
  <c r="F24" i="4"/>
  <c r="G24" i="4"/>
  <c r="H24" i="4"/>
  <c r="I24" i="4"/>
  <c r="J24" i="4"/>
  <c r="K24" i="4"/>
  <c r="L24" i="4"/>
  <c r="M24" i="4"/>
  <c r="N24" i="4"/>
  <c r="O24" i="4"/>
  <c r="P24" i="4"/>
  <c r="Q24" i="4"/>
  <c r="B24" i="4"/>
  <c r="C19" i="4"/>
  <c r="D19" i="4"/>
  <c r="E19" i="4"/>
  <c r="F19" i="4"/>
  <c r="G19" i="4"/>
  <c r="H19" i="4"/>
  <c r="I19" i="4"/>
  <c r="J19" i="4"/>
  <c r="K19" i="4"/>
  <c r="L19" i="4"/>
  <c r="M19" i="4"/>
  <c r="N19" i="4"/>
  <c r="O19" i="4"/>
  <c r="P19" i="4"/>
  <c r="Q19" i="4"/>
  <c r="R19" i="4"/>
  <c r="B19" i="4"/>
  <c r="C12" i="4"/>
  <c r="D12" i="4"/>
  <c r="E12" i="4"/>
  <c r="F12" i="4"/>
  <c r="G12" i="4"/>
  <c r="H12" i="4"/>
  <c r="I12" i="4"/>
  <c r="J12" i="4"/>
  <c r="K12" i="4"/>
  <c r="L12" i="4"/>
  <c r="M12" i="4"/>
  <c r="N12" i="4"/>
  <c r="O12" i="4"/>
  <c r="P12" i="4"/>
  <c r="Q12" i="4"/>
  <c r="R12" i="4"/>
  <c r="B12" i="4"/>
  <c r="R24" i="4"/>
  <c r="E16" i="12"/>
  <c r="M8" i="8" l="1"/>
  <c r="M9" i="8"/>
  <c r="M10" i="8"/>
  <c r="M11" i="8"/>
  <c r="M12" i="8"/>
  <c r="M13" i="8"/>
  <c r="M14" i="8"/>
  <c r="M15" i="8"/>
  <c r="M16" i="8"/>
  <c r="M17" i="8"/>
  <c r="M18" i="8"/>
  <c r="M19" i="8"/>
  <c r="M20" i="8"/>
  <c r="M21" i="8"/>
  <c r="M22" i="8"/>
  <c r="M23" i="8"/>
  <c r="M24" i="8"/>
  <c r="M25" i="8"/>
  <c r="M26" i="8"/>
  <c r="M27" i="8"/>
  <c r="M28" i="8"/>
  <c r="M29" i="8"/>
  <c r="M7" i="8"/>
  <c r="H65" i="14" l="1"/>
  <c r="E65" i="14"/>
  <c r="F65" i="14"/>
  <c r="E25" i="15" l="1"/>
  <c r="F25" i="15"/>
  <c r="G25" i="15"/>
  <c r="H25" i="15"/>
  <c r="I25" i="15"/>
  <c r="J25" i="15"/>
  <c r="K25" i="15"/>
  <c r="L25" i="15"/>
  <c r="M25" i="15"/>
  <c r="N25" i="15"/>
  <c r="O25" i="15"/>
  <c r="P25" i="15"/>
  <c r="Q25" i="15"/>
  <c r="R25" i="15"/>
  <c r="S25" i="15"/>
  <c r="T25" i="15"/>
  <c r="U25" i="15"/>
  <c r="D25" i="15"/>
  <c r="D95" i="3"/>
  <c r="C95" i="3"/>
  <c r="D92" i="3"/>
  <c r="C92" i="3"/>
  <c r="D87" i="3"/>
  <c r="D82" i="3"/>
  <c r="D8" i="12"/>
  <c r="E6" i="12"/>
  <c r="D6" i="12"/>
  <c r="D112" i="4"/>
  <c r="B117" i="4"/>
  <c r="B57" i="4"/>
  <c r="D10" i="12" s="1"/>
  <c r="B52" i="4"/>
  <c r="B45" i="4"/>
  <c r="E87" i="3" l="1"/>
  <c r="D98" i="3"/>
  <c r="C96" i="3"/>
  <c r="D14" i="12" s="1"/>
  <c r="D96" i="3"/>
  <c r="E14" i="12" s="1"/>
  <c r="D206" i="3"/>
  <c r="F91" i="3"/>
  <c r="E92" i="3"/>
  <c r="F92" i="3" s="1"/>
  <c r="E95" i="3"/>
  <c r="F95" i="3" s="1"/>
  <c r="F90" i="3"/>
  <c r="U85" i="15"/>
  <c r="T85" i="15"/>
  <c r="H20" i="3"/>
  <c r="H21" i="3"/>
  <c r="H23" i="3"/>
  <c r="H24" i="3"/>
  <c r="E68" i="15"/>
  <c r="F68" i="15"/>
  <c r="G68" i="15"/>
  <c r="H68" i="15"/>
  <c r="I68" i="15"/>
  <c r="J68" i="15"/>
  <c r="K68" i="15"/>
  <c r="L68" i="15"/>
  <c r="M68" i="15"/>
  <c r="N68" i="15"/>
  <c r="O68" i="15"/>
  <c r="P68" i="15"/>
  <c r="Q68" i="15"/>
  <c r="R68" i="15"/>
  <c r="S68" i="15"/>
  <c r="T68" i="15"/>
  <c r="U68" i="15"/>
  <c r="D68" i="15"/>
  <c r="H15" i="3"/>
  <c r="H14" i="3"/>
  <c r="C206" i="3"/>
  <c r="F87" i="3" l="1"/>
  <c r="E98" i="3"/>
  <c r="F98" i="3" s="1"/>
  <c r="E96" i="3"/>
  <c r="C112" i="14"/>
  <c r="D112" i="14"/>
  <c r="E112" i="14"/>
  <c r="F112" i="14"/>
  <c r="G112" i="14"/>
  <c r="H112" i="14"/>
  <c r="I112" i="14"/>
  <c r="J112" i="14"/>
  <c r="B112" i="14"/>
  <c r="D102" i="4" l="1"/>
  <c r="D116" i="4"/>
  <c r="D111" i="4"/>
  <c r="F14" i="12" l="1"/>
  <c r="D132" i="4"/>
  <c r="E132" i="4" s="1"/>
  <c r="D133" i="4"/>
  <c r="E133" i="4" s="1"/>
  <c r="D131" i="4"/>
  <c r="E131" i="4" s="1"/>
  <c r="E111" i="4" l="1"/>
  <c r="R23" i="4"/>
  <c r="R22" i="4"/>
  <c r="D22" i="3"/>
  <c r="E22" i="3"/>
  <c r="F22" i="3"/>
  <c r="G22" i="3"/>
  <c r="C22" i="3"/>
  <c r="H22" i="3" l="1"/>
  <c r="D161" i="14"/>
  <c r="E18" i="12" s="1"/>
  <c r="C161" i="14"/>
  <c r="D18" i="12" s="1"/>
  <c r="E160" i="14"/>
  <c r="E159" i="14"/>
  <c r="E158" i="14"/>
  <c r="F158" i="14" s="1"/>
  <c r="E157" i="14"/>
  <c r="F157" i="14" s="1"/>
  <c r="E156" i="14"/>
  <c r="F156" i="14" s="1"/>
  <c r="E155" i="14"/>
  <c r="F155" i="14" s="1"/>
  <c r="E154" i="14"/>
  <c r="F154" i="14" s="1"/>
  <c r="E153" i="14"/>
  <c r="F153" i="14" s="1"/>
  <c r="K111" i="14"/>
  <c r="K110" i="14"/>
  <c r="K109" i="14"/>
  <c r="D16" i="12"/>
  <c r="G64" i="14"/>
  <c r="G63" i="14"/>
  <c r="H63" i="14" s="1"/>
  <c r="G62" i="14"/>
  <c r="H62" i="14" s="1"/>
  <c r="G61" i="14"/>
  <c r="G60" i="14"/>
  <c r="H60" i="14" s="1"/>
  <c r="G59" i="14"/>
  <c r="H59" i="14" s="1"/>
  <c r="G58" i="14"/>
  <c r="H58" i="14" s="1"/>
  <c r="G57" i="14"/>
  <c r="H57" i="14" s="1"/>
  <c r="G22" i="14"/>
  <c r="F22" i="14"/>
  <c r="D22" i="14"/>
  <c r="C22" i="14"/>
  <c r="E21" i="14"/>
  <c r="E20" i="14"/>
  <c r="E19" i="14"/>
  <c r="E18" i="14"/>
  <c r="E17" i="14"/>
  <c r="E16" i="14"/>
  <c r="E15" i="14"/>
  <c r="E14" i="14"/>
  <c r="F16" i="12" l="1"/>
  <c r="F18" i="12"/>
  <c r="K112" i="14"/>
  <c r="G65" i="14"/>
  <c r="E161" i="14"/>
  <c r="F161" i="14" s="1"/>
  <c r="E22" i="14"/>
  <c r="N9" i="1" l="1"/>
  <c r="D56" i="4" l="1"/>
  <c r="E56" i="4" s="1"/>
  <c r="D55" i="4"/>
  <c r="E55" i="4" s="1"/>
  <c r="D49" i="4"/>
  <c r="E49" i="4" s="1"/>
  <c r="D50" i="4"/>
  <c r="E50" i="4" s="1"/>
  <c r="D51" i="4"/>
  <c r="E51" i="4" s="1"/>
  <c r="D48" i="4"/>
  <c r="E48" i="4" s="1"/>
  <c r="D42" i="4"/>
  <c r="E42" i="4" s="1"/>
  <c r="D43" i="4"/>
  <c r="E43" i="4" s="1"/>
  <c r="D44" i="4"/>
  <c r="E44" i="4" s="1"/>
  <c r="D41" i="4"/>
  <c r="E41" i="4" s="1"/>
  <c r="E204" i="3"/>
  <c r="F204" i="3" s="1"/>
  <c r="E205" i="3"/>
  <c r="F205" i="3" s="1"/>
  <c r="E203" i="3"/>
  <c r="F203" i="3" s="1"/>
  <c r="B26" i="4" l="1"/>
  <c r="O26" i="4"/>
  <c r="J26" i="4"/>
  <c r="I26" i="4"/>
  <c r="H26" i="4"/>
  <c r="Q26" i="4"/>
  <c r="G26" i="4"/>
  <c r="P26" i="4"/>
  <c r="F26" i="4"/>
  <c r="E26" i="4"/>
  <c r="N26" i="4"/>
  <c r="M26" i="4"/>
  <c r="D26" i="4"/>
  <c r="L26" i="4"/>
  <c r="C26" i="4"/>
  <c r="K26" i="4"/>
  <c r="E85" i="5"/>
  <c r="F85" i="5" s="1"/>
  <c r="B59" i="4" l="1"/>
  <c r="D12" i="12" s="1"/>
  <c r="N27" i="1"/>
  <c r="C65" i="1"/>
  <c r="G14" i="12" l="1"/>
  <c r="G16" i="12"/>
  <c r="G18" i="12"/>
  <c r="E68" i="5" l="1"/>
  <c r="F68" i="5" s="1"/>
  <c r="E69" i="5"/>
  <c r="F69" i="5" s="1"/>
  <c r="E70" i="5"/>
  <c r="F70" i="5" s="1"/>
  <c r="E71" i="5"/>
  <c r="F71" i="5" s="1"/>
  <c r="E72" i="5"/>
  <c r="F72" i="5" s="1"/>
  <c r="E73" i="5"/>
  <c r="E74" i="5"/>
  <c r="F74" i="5" s="1"/>
  <c r="E75" i="5"/>
  <c r="F75" i="5" s="1"/>
  <c r="E76" i="5"/>
  <c r="F76" i="5" s="1"/>
  <c r="E77" i="5"/>
  <c r="F77" i="5" s="1"/>
  <c r="E78" i="5"/>
  <c r="F78" i="5" s="1"/>
  <c r="E79" i="5"/>
  <c r="F79" i="5" s="1"/>
  <c r="E80" i="5"/>
  <c r="F80" i="5" s="1"/>
  <c r="E81" i="5"/>
  <c r="F81" i="5" s="1"/>
  <c r="E82" i="5"/>
  <c r="F82" i="5" s="1"/>
  <c r="E83" i="5"/>
  <c r="F83" i="5" s="1"/>
  <c r="E84" i="5"/>
  <c r="F84" i="5" s="1"/>
  <c r="E86" i="5"/>
  <c r="F86" i="5" s="1"/>
  <c r="E87" i="5"/>
  <c r="F87" i="5" s="1"/>
  <c r="E88" i="5"/>
  <c r="F88" i="5" s="1"/>
  <c r="E89" i="5"/>
  <c r="F89" i="5" s="1"/>
  <c r="E67" i="5"/>
  <c r="F67" i="5" s="1"/>
  <c r="C90" i="5"/>
  <c r="D90" i="5"/>
  <c r="N12" i="5"/>
  <c r="E90" i="5" l="1"/>
  <c r="F90" i="5" s="1"/>
  <c r="N13" i="5" l="1"/>
  <c r="F5" i="12" s="1"/>
  <c r="G5" i="12" s="1"/>
  <c r="B134" i="4" l="1"/>
  <c r="R9" i="4" l="1"/>
  <c r="R10" i="4"/>
  <c r="R11" i="4"/>
  <c r="R8" i="4"/>
  <c r="C30" i="8" l="1"/>
  <c r="D32" i="1"/>
  <c r="N21" i="1"/>
  <c r="N10" i="1"/>
  <c r="N11" i="1"/>
  <c r="N12" i="1"/>
  <c r="N13" i="1"/>
  <c r="N14" i="1"/>
  <c r="N15" i="1"/>
  <c r="N16" i="1"/>
  <c r="N17" i="1"/>
  <c r="N18" i="1"/>
  <c r="N19" i="1"/>
  <c r="N20" i="1"/>
  <c r="N22" i="1"/>
  <c r="N23" i="1"/>
  <c r="N24" i="1"/>
  <c r="N25" i="1"/>
  <c r="N26" i="1"/>
  <c r="N28" i="1"/>
  <c r="N29" i="1"/>
  <c r="N30" i="1"/>
  <c r="N31" i="1"/>
  <c r="C134" i="4" l="1"/>
  <c r="E102" i="4"/>
  <c r="D103" i="4"/>
  <c r="E103" i="4" s="1"/>
  <c r="D104" i="4"/>
  <c r="E104" i="4" s="1"/>
  <c r="D105" i="4"/>
  <c r="E105" i="4" s="1"/>
  <c r="D106" i="4"/>
  <c r="E106" i="4" s="1"/>
  <c r="D107" i="4"/>
  <c r="E107" i="4" s="1"/>
  <c r="D108" i="4"/>
  <c r="E108" i="4" s="1"/>
  <c r="D109" i="4"/>
  <c r="E109" i="4" s="1"/>
  <c r="D110" i="4"/>
  <c r="E110" i="4" s="1"/>
  <c r="D113" i="4"/>
  <c r="E113" i="4" s="1"/>
  <c r="D114" i="4"/>
  <c r="E114" i="4" s="1"/>
  <c r="D115" i="4"/>
  <c r="E116" i="4"/>
  <c r="D101" i="4"/>
  <c r="C117" i="4"/>
  <c r="D117" i="4" s="1"/>
  <c r="C45" i="4"/>
  <c r="F6" i="12" s="1"/>
  <c r="G6" i="12" s="1"/>
  <c r="R15" i="4"/>
  <c r="C57" i="4"/>
  <c r="R16" i="4"/>
  <c r="R17" i="4"/>
  <c r="R18" i="4"/>
  <c r="H43" i="3"/>
  <c r="H44" i="3"/>
  <c r="H42" i="3"/>
  <c r="D45" i="3"/>
  <c r="E45" i="3"/>
  <c r="F45" i="3"/>
  <c r="G45" i="3"/>
  <c r="C45" i="3"/>
  <c r="G25" i="3"/>
  <c r="F25" i="3"/>
  <c r="E25" i="3"/>
  <c r="D25" i="3"/>
  <c r="C25" i="3"/>
  <c r="G16" i="3"/>
  <c r="F16" i="3"/>
  <c r="E16" i="3"/>
  <c r="D16" i="3"/>
  <c r="C16" i="3"/>
  <c r="G10" i="3"/>
  <c r="F10" i="3"/>
  <c r="E10" i="3"/>
  <c r="D10" i="3"/>
  <c r="C10" i="3"/>
  <c r="H9" i="3"/>
  <c r="H8" i="3"/>
  <c r="C52" i="4"/>
  <c r="H25" i="3" l="1"/>
  <c r="E10" i="12"/>
  <c r="F10" i="12" s="1"/>
  <c r="G10" i="12" s="1"/>
  <c r="E8" i="12"/>
  <c r="F8" i="12" s="1"/>
  <c r="G8" i="12" s="1"/>
  <c r="E206" i="3"/>
  <c r="F206" i="3" s="1"/>
  <c r="C59" i="4"/>
  <c r="H45" i="3"/>
  <c r="E26" i="3"/>
  <c r="E28" i="3" s="1"/>
  <c r="F26" i="3"/>
  <c r="F28" i="3" s="1"/>
  <c r="E117" i="4"/>
  <c r="D134" i="4"/>
  <c r="E134" i="4" s="1"/>
  <c r="D45" i="4"/>
  <c r="H10" i="3"/>
  <c r="G26" i="3"/>
  <c r="G28" i="3" s="1"/>
  <c r="H16" i="3"/>
  <c r="C26" i="3"/>
  <c r="D26" i="3"/>
  <c r="D28" i="3" s="1"/>
  <c r="J8" i="5"/>
  <c r="K8" i="5" s="1"/>
  <c r="E12" i="12" l="1"/>
  <c r="F12" i="12" s="1"/>
  <c r="G12" i="12" s="1"/>
  <c r="H26" i="3"/>
  <c r="H28" i="3" s="1"/>
  <c r="C28" i="3"/>
  <c r="R26" i="4"/>
  <c r="E45" i="4"/>
  <c r="D57" i="4" l="1"/>
  <c r="E57" i="4" s="1"/>
  <c r="D52" i="4" l="1"/>
  <c r="E52" i="4" l="1"/>
  <c r="D59" i="4"/>
  <c r="E59" i="4" s="1"/>
  <c r="E32" i="1"/>
  <c r="F32" i="1"/>
  <c r="G32" i="1"/>
  <c r="H32" i="1"/>
  <c r="I32" i="1"/>
  <c r="J32" i="1"/>
  <c r="K32" i="1"/>
  <c r="L32" i="1"/>
  <c r="M32" i="1"/>
  <c r="C32" i="1"/>
  <c r="D30" i="8"/>
  <c r="E30" i="8"/>
  <c r="F30" i="8"/>
  <c r="G30" i="8"/>
  <c r="H30" i="8"/>
  <c r="I30" i="8"/>
  <c r="J30" i="8"/>
  <c r="K30" i="8"/>
  <c r="L30" i="8"/>
  <c r="B30" i="8"/>
  <c r="N32" i="1" l="1"/>
  <c r="M30" i="8" l="1"/>
  <c r="N7" i="8" l="1"/>
  <c r="N25" i="8"/>
  <c r="N13" i="8"/>
  <c r="N26" i="8"/>
  <c r="N14" i="8"/>
  <c r="N28" i="8"/>
  <c r="N16" i="8"/>
  <c r="N29" i="8"/>
  <c r="N17" i="8"/>
  <c r="N30" i="8"/>
  <c r="N19" i="8"/>
  <c r="N8" i="8"/>
  <c r="N9" i="8"/>
  <c r="N21" i="8"/>
  <c r="N22" i="8"/>
  <c r="N23" i="8"/>
  <c r="N24" i="8"/>
  <c r="N15" i="8"/>
  <c r="N18" i="8"/>
  <c r="N20" i="8"/>
  <c r="N10" i="8"/>
  <c r="N11" i="8"/>
  <c r="N12" i="8"/>
  <c r="N27" i="8"/>
  <c r="C46" i="14"/>
</calcChain>
</file>

<file path=xl/sharedStrings.xml><?xml version="1.0" encoding="utf-8"?>
<sst xmlns="http://schemas.openxmlformats.org/spreadsheetml/2006/main" count="721" uniqueCount="273">
  <si>
    <t>PUERTOS Y TERMINALES</t>
  </si>
  <si>
    <t>ARROYO BARRIL</t>
  </si>
  <si>
    <t>AZUA</t>
  </si>
  <si>
    <t>BARAHONA</t>
  </si>
  <si>
    <t>BOCA CHICA</t>
  </si>
  <si>
    <t>CAP CANA</t>
  </si>
  <si>
    <t>CAUCEDO</t>
  </si>
  <si>
    <t>LA CANA</t>
  </si>
  <si>
    <t>LA ROMANA</t>
  </si>
  <si>
    <t>MANZANILLO</t>
  </si>
  <si>
    <t>PEDERNALES</t>
  </si>
  <si>
    <t>PLAZA MARINA</t>
  </si>
  <si>
    <t>PUERTO PLATA</t>
  </si>
  <si>
    <t>PUNTA CATALINA</t>
  </si>
  <si>
    <t>SANTA BÁRBARA</t>
  </si>
  <si>
    <t>SANTO DOMINGO</t>
  </si>
  <si>
    <t xml:space="preserve">TOTAL </t>
  </si>
  <si>
    <t>TOTAL</t>
  </si>
  <si>
    <t>GRANELEROS</t>
  </si>
  <si>
    <t>TANQUEROS</t>
  </si>
  <si>
    <t>CRUCEROS</t>
  </si>
  <si>
    <t>PESQUEROS</t>
  </si>
  <si>
    <t>REMOLCADORES</t>
  </si>
  <si>
    <t>BARCAZAS</t>
  </si>
  <si>
    <t>YATES</t>
  </si>
  <si>
    <t>DRAGAS / OTROS</t>
  </si>
  <si>
    <t>FERRIE</t>
  </si>
  <si>
    <t>AUTORIDAD PORTUARIA DOMINICANA</t>
  </si>
  <si>
    <t xml:space="preserve">Resumen </t>
  </si>
  <si>
    <t>Variación</t>
  </si>
  <si>
    <t>Embarcaciones</t>
  </si>
  <si>
    <t>ISLAS CATALINA</t>
  </si>
  <si>
    <t>SAN PEDRO DE MACORÍS</t>
  </si>
  <si>
    <t>Variación Absoluta</t>
  </si>
  <si>
    <t>Variación Porcentual</t>
  </si>
  <si>
    <t xml:space="preserve">PUERTOS </t>
  </si>
  <si>
    <t>AMBER COVE</t>
  </si>
  <si>
    <t>TEUs DE IMPORTACIÓN</t>
  </si>
  <si>
    <t>CARGADOS</t>
  </si>
  <si>
    <t>VACIOS</t>
  </si>
  <si>
    <t>TEUs DE EXPORTACIÓN</t>
  </si>
  <si>
    <t>TEUs EN TRÁNSITO</t>
  </si>
  <si>
    <t>ENTRADA</t>
  </si>
  <si>
    <t>SALIDA</t>
  </si>
  <si>
    <t>EXPORTACIÓN</t>
  </si>
  <si>
    <t>TRÁNSITO</t>
  </si>
  <si>
    <t>IMPORTACIÓN</t>
  </si>
  <si>
    <t xml:space="preserve"> CARGA GRAL. SUELTA</t>
  </si>
  <si>
    <t xml:space="preserve"> CARGA GRAL. CONTENERIZADA</t>
  </si>
  <si>
    <t xml:space="preserve"> CARGA GRANEL SÓLIDA</t>
  </si>
  <si>
    <t>CARGA GRANEL LÍQUIDA</t>
  </si>
  <si>
    <t>TOTAL IMPORTACIÓN</t>
  </si>
  <si>
    <t xml:space="preserve"> SALIDA</t>
  </si>
  <si>
    <t xml:space="preserve">  </t>
  </si>
  <si>
    <t>CONCEPTO</t>
  </si>
  <si>
    <t xml:space="preserve">IMPORTACIÓN </t>
  </si>
  <si>
    <t xml:space="preserve">EXPORTACIÓN </t>
  </si>
  <si>
    <t xml:space="preserve"> </t>
  </si>
  <si>
    <t>AUTORIDAD PORTURIA DOMINICANA</t>
  </si>
  <si>
    <t xml:space="preserve">PORCENTUAL </t>
  </si>
  <si>
    <t xml:space="preserve">TOTAL TÁNSITO </t>
  </si>
  <si>
    <t>TOTAL EXPORTACÓN</t>
  </si>
  <si>
    <t>VARIACIÓN ABSOLUTA</t>
  </si>
  <si>
    <t>V. ABSOLUTA</t>
  </si>
  <si>
    <t>V. PORCENTUAL</t>
  </si>
  <si>
    <t xml:space="preserve">MOVIMIENTO  DE EMBARCACIONES CLASIFICADAS POR PUERTOS Y TIPOS. </t>
  </si>
  <si>
    <t>*Cifras sujetas a rectificación.</t>
  </si>
  <si>
    <t>MOVIMIENTO DE CONTENEDORES POR PUERTOS  CARGADOS, VACÍOS  Y  EN CALIDAD DE TRÁNSITO</t>
  </si>
  <si>
    <t>Valor porcentual</t>
  </si>
  <si>
    <t>Valor absoluto</t>
  </si>
  <si>
    <t>VARIACIÓN PORCENTUAL</t>
  </si>
  <si>
    <t xml:space="preserve"> CARGA CONTENERIZADA</t>
  </si>
  <si>
    <t xml:space="preserve"> CARGA GENERAL  SUELTA</t>
  </si>
  <si>
    <t xml:space="preserve"> CARGA GENERAL SUELTA</t>
  </si>
  <si>
    <t>Cantidad de Embarcaciones</t>
  </si>
  <si>
    <t>Concepto</t>
  </si>
  <si>
    <t xml:space="preserve">MOVIMIENTO  DE EMBARCACIONES CLASIFICADAS POR PUERTOS </t>
  </si>
  <si>
    <t>*Valores expresado en (TEU)</t>
  </si>
  <si>
    <t>RÍO HAINA</t>
  </si>
  <si>
    <t>*Valores Expresados en Toneladas Métricas (T.M.)</t>
  </si>
  <si>
    <t>PUERTOS</t>
  </si>
  <si>
    <t>PORCENTAJE</t>
  </si>
  <si>
    <t>DIFERENCIAS</t>
  </si>
  <si>
    <t>CARGAS</t>
  </si>
  <si>
    <t>Puertos</t>
  </si>
  <si>
    <t>BAHÍA DE CALDERAS</t>
  </si>
  <si>
    <t>TAÍNO BAY</t>
  </si>
  <si>
    <t xml:space="preserve">LUPERÓN </t>
  </si>
  <si>
    <t>PESQUERO</t>
  </si>
  <si>
    <t xml:space="preserve">SANTA BÁRBARA </t>
  </si>
  <si>
    <t>ESTADÍSTICA. DIRECCIÓN DE PLANIFICACIÓN Y DESARROLLO</t>
  </si>
  <si>
    <t xml:space="preserve"> ESTADÍSTICA. DIRECCIÓN DE PLANIFICACIÓN Y DESARROLLO</t>
  </si>
  <si>
    <t>REM.</t>
  </si>
  <si>
    <t>Absoluta</t>
  </si>
  <si>
    <t>Porcentual</t>
  </si>
  <si>
    <t>CONTENEDORES (TEUS)</t>
  </si>
  <si>
    <t xml:space="preserve"> ESTADÍSTICA. DIRECCIÓN DE PLANIFICACIÓN Y DESAROLLO</t>
  </si>
  <si>
    <t>CARGA LÍQUIDA</t>
  </si>
  <si>
    <t xml:space="preserve"> CARGA SÓLIDA</t>
  </si>
  <si>
    <t>COMPARATIVO DEL  MOVIMIENTO DE CARGAS POR PUERTOS</t>
  </si>
  <si>
    <t>ESTADÍSTICA.DIRECCIÓN DE PLANIFICACIÓN Y DESARROLLO</t>
  </si>
  <si>
    <t>TEUs EN TRÁNSITO SALIDA</t>
  </si>
  <si>
    <t>TEUs EN TRÁNSITO ENTRADA</t>
  </si>
  <si>
    <t xml:space="preserve">MOVIMIENTO DE CRUCEROS VÍA MARÍTIMA </t>
  </si>
  <si>
    <t>PASAJEROS ENTRADA</t>
  </si>
  <si>
    <t>PASAJEROS TRÁNSITO</t>
  </si>
  <si>
    <t>TOTAL DE PASAJEROS</t>
  </si>
  <si>
    <t>TRIPULACIÓN</t>
  </si>
  <si>
    <t>PASAJEROS DE SALIDA</t>
  </si>
  <si>
    <t>SANTO DOMINGO FERRY</t>
  </si>
  <si>
    <t>PEDERNALES CABO ROJO</t>
  </si>
  <si>
    <t xml:space="preserve">AMBER COVE </t>
  </si>
  <si>
    <t>SANTO DOMINGO  CRUCERO</t>
  </si>
  <si>
    <t>SANTO DOMINGO (FERRY)</t>
  </si>
  <si>
    <t>CABO ROJO PEDERNALES</t>
  </si>
  <si>
    <t>ISLAS  CATALINA</t>
  </si>
  <si>
    <t xml:space="preserve">SANTO DOMINGO </t>
  </si>
  <si>
    <t>MOVIMIENTO DE CRUCERISTAS  CLASIFICADOS POR MES  Y PUERTOS</t>
  </si>
  <si>
    <t>MES</t>
  </si>
  <si>
    <t xml:space="preserve">SANTO DOMINGO CRUCERO </t>
  </si>
  <si>
    <t>ISLA CATALINA</t>
  </si>
  <si>
    <t>SANTA BÁRBARA SAMANÁ</t>
  </si>
  <si>
    <t xml:space="preserve">CABO ROJO PEDERNALES </t>
  </si>
  <si>
    <t>Puerto</t>
  </si>
  <si>
    <t>Importación 20 cargado</t>
  </si>
  <si>
    <t>Importación 20 vacío</t>
  </si>
  <si>
    <t>Importación 40 cargado</t>
  </si>
  <si>
    <t>Importación 40 vacío</t>
  </si>
  <si>
    <t>Importación 45 cargado</t>
  </si>
  <si>
    <t>Importación 45 vacío</t>
  </si>
  <si>
    <t>Importación 48 cargado</t>
  </si>
  <si>
    <t>Importación 48 vacío</t>
  </si>
  <si>
    <t>Importación 65 cargado</t>
  </si>
  <si>
    <t>Importación 65 vacío</t>
  </si>
  <si>
    <t>Teus Importación total cargado</t>
  </si>
  <si>
    <t>Teus Importación total vacío</t>
  </si>
  <si>
    <t>HAINA ORIENTAL</t>
  </si>
  <si>
    <t>Exportación 20 cargado</t>
  </si>
  <si>
    <t>Exportación 20 vacío</t>
  </si>
  <si>
    <t>Exportación 40 cargado</t>
  </si>
  <si>
    <t>Exportación 40 vacío</t>
  </si>
  <si>
    <t>Exportación 45 cargado</t>
  </si>
  <si>
    <t>Exportación 45 vacío</t>
  </si>
  <si>
    <t>Exportación 48 cargado</t>
  </si>
  <si>
    <t>Exportación 48 vacío</t>
  </si>
  <si>
    <t>Exportación 65 cargado</t>
  </si>
  <si>
    <t>Exportación 65 vacío</t>
  </si>
  <si>
    <t>Teus Exportación total cargado</t>
  </si>
  <si>
    <t>Teus Exportación total vacío</t>
  </si>
  <si>
    <t>Tránsito de Entrada 20 cargado</t>
  </si>
  <si>
    <t>Tránsito de Entrada 20 vacío</t>
  </si>
  <si>
    <t>Tránsito de Entrada 40 cargado</t>
  </si>
  <si>
    <t>Tránsito de Entrada 40 vacío</t>
  </si>
  <si>
    <t>Tránsito de Entrada 45 cargado</t>
  </si>
  <si>
    <t>Tránsito de Entrada 45 vacío</t>
  </si>
  <si>
    <t>Tránsito de Entrada 48 cargado</t>
  </si>
  <si>
    <t>Tránsito de Entrada 48 vacío</t>
  </si>
  <si>
    <t>Tránsito de Entrada 65 cargado</t>
  </si>
  <si>
    <t>Tránsito de Entrada 65 vacío</t>
  </si>
  <si>
    <t>Teus Tránsito de Entrada total cargado</t>
  </si>
  <si>
    <t>Teus Tránsito de Entrada total vacío</t>
  </si>
  <si>
    <t>Tránsito de Salida 20 cargado</t>
  </si>
  <si>
    <t>Tránsito de Salida 20 vacío</t>
  </si>
  <si>
    <t>Tránsito de Salida 40 cargado</t>
  </si>
  <si>
    <t>Tránsito de Salida 40 vacío</t>
  </si>
  <si>
    <t>Tránsito de Salida 45 cargado</t>
  </si>
  <si>
    <t>Tránsito de Salida 45 vacío</t>
  </si>
  <si>
    <t>Tránsito de Salida 48 cargado</t>
  </si>
  <si>
    <t>Tránsito de Salida 48 vacío</t>
  </si>
  <si>
    <t>Tránsito de Salida 65 cargado</t>
  </si>
  <si>
    <t>Tránsito de Salida 65 vacío</t>
  </si>
  <si>
    <t>Teus Tránsito de Salida total cargado</t>
  </si>
  <si>
    <t>Teus Tránsito de Salida total vacío</t>
  </si>
  <si>
    <t>MOVIMIENTO DE CONTENEDORES EXPRESADO EN UNIDAD / TEUS</t>
  </si>
  <si>
    <t>DIFERENCIA</t>
  </si>
  <si>
    <t>TOTAL DE CONTENEDORES IMPORTACIÓN</t>
  </si>
  <si>
    <t>TOTAL DE CONTENEDORES TRÁNSITO IMPORTACIÓN</t>
  </si>
  <si>
    <t>TOTAL DE CONTENEDORES TRÁNSITO EXPORTACIÓN</t>
  </si>
  <si>
    <t>CANTIDAD DE CONTENEDORES</t>
  </si>
  <si>
    <t xml:space="preserve"> CONTENEDORES IMPORTACIÓN</t>
  </si>
  <si>
    <t>CONTENEDORES EXPORTACIÓN</t>
  </si>
  <si>
    <t xml:space="preserve"> CONTENEDORES TRÁNSITO IMPORTACIÓN</t>
  </si>
  <si>
    <t>CONTENEDORES TRÁNSITO EXPORTACIÓN</t>
  </si>
  <si>
    <t>TEUS DE IMPORTACIÓN</t>
  </si>
  <si>
    <t>TEUS DE EXPORTACIÓN</t>
  </si>
  <si>
    <t>TEUS EN TRÁNSITO</t>
  </si>
  <si>
    <t>TOTAL (EN TEUS)</t>
  </si>
  <si>
    <t>TOTAL EN TEUS</t>
  </si>
  <si>
    <t>MOVIMIENTO DE CARGAS CLASIFICADAS POR TIPOS Y PUERTOS  (EN T.M.)</t>
  </si>
  <si>
    <t>TOTAL GENERAL (EN T.M.)</t>
  </si>
  <si>
    <t>VACÍOS</t>
  </si>
  <si>
    <t xml:space="preserve">CARGAS  GENERAL </t>
  </si>
  <si>
    <t>PORTACONTENEDORES</t>
  </si>
  <si>
    <t>CARGAS GENERAL</t>
  </si>
  <si>
    <t>OTROS</t>
  </si>
  <si>
    <t>PEDERNALES (CR)</t>
  </si>
  <si>
    <t>AÑO</t>
  </si>
  <si>
    <t xml:space="preserve">PUERTO </t>
  </si>
  <si>
    <t>Cargas</t>
  </si>
  <si>
    <t>Importación</t>
  </si>
  <si>
    <t xml:space="preserve"> (en T.M.)</t>
  </si>
  <si>
    <t>Exportación</t>
  </si>
  <si>
    <t>En Tránsito</t>
  </si>
  <si>
    <t xml:space="preserve">Total, Cargas </t>
  </si>
  <si>
    <t>Contenedores (TEUS)</t>
  </si>
  <si>
    <t>Cantidad Total de Pasajeros*</t>
  </si>
  <si>
    <t>Cantidad Total de Cruceros</t>
  </si>
  <si>
    <t>*Cantidad total de pasajeros = pasajeros de entrada + pasajeros en tránsito</t>
  </si>
  <si>
    <t>HAINA OCCIDENTAL</t>
  </si>
  <si>
    <t>COMPARATIVO DEL MOVIMIENTO DE CONTENEDORES CARGADOS Y VACÍOS  2024 Vs. 2023</t>
  </si>
  <si>
    <t>TAINO  BAY</t>
  </si>
  <si>
    <t xml:space="preserve">DIFERENCIAS </t>
  </si>
  <si>
    <t>PORCENTAJES</t>
  </si>
  <si>
    <t>TOTAL, DE TEUS DE IMPORTACIÓN</t>
  </si>
  <si>
    <t>TOTAL, DE TEUS EXPORTACIÓN</t>
  </si>
  <si>
    <t>TOTAL, ENTRADA</t>
  </si>
  <si>
    <t>TOTAL, SALIDA</t>
  </si>
  <si>
    <t>TOTAL, DE TEUS EN TRÁNSITO</t>
  </si>
  <si>
    <t>TOTAL, EN TEUS</t>
  </si>
  <si>
    <t>TOTAL, DE IMPORTACIÓN</t>
  </si>
  <si>
    <t>TOTAL, DE EXPORTACIÓN</t>
  </si>
  <si>
    <t>TOTAL, IMPORTACIÓN</t>
  </si>
  <si>
    <t>TOTAL, EXPORTACIÓN</t>
  </si>
  <si>
    <t>TOTAL, GENERAL</t>
  </si>
  <si>
    <t xml:space="preserve">TOTAL, TRÁNSITO </t>
  </si>
  <si>
    <t>SANTO DOMINGO CRUCERO</t>
  </si>
  <si>
    <t>COMPARATIVO DE LA CANTIDAD DE CRUCERISTAS VÍA MARÍTIMA  2024 Vs 2023</t>
  </si>
  <si>
    <t xml:space="preserve">PUERTOS Y/O TERMINALES </t>
  </si>
  <si>
    <t>PORTACONTENEDOR</t>
  </si>
  <si>
    <t>Enero - Marzo 2025</t>
  </si>
  <si>
    <t>Mes</t>
  </si>
  <si>
    <t>Año</t>
  </si>
  <si>
    <t>Refrigerado 20 cargado</t>
  </si>
  <si>
    <t>Refrigerado 20 vacío</t>
  </si>
  <si>
    <t>Refrigerado 40 cargado</t>
  </si>
  <si>
    <t>Refrigerado 40 vacío</t>
  </si>
  <si>
    <t>Refrigerado 45 cargado</t>
  </si>
  <si>
    <t>Refrigerado 45 vacío</t>
  </si>
  <si>
    <t xml:space="preserve">COMPARATIVO DEL MOVIMIENTO DE CARGAS POR TIPOS (EN T.M.) </t>
  </si>
  <si>
    <t>ESTADÍSTICAS                                                                                DIRECCIÓN DE PLANIFICACIÓN Y DESARROLLO</t>
  </si>
  <si>
    <t>INFORME ESTADÍSTICO TRIMESTRAL</t>
  </si>
  <si>
    <t>TRIMESTRE ABRIL-JUNIO 2025</t>
  </si>
  <si>
    <t>ABRIL-JUNIO 2025</t>
  </si>
  <si>
    <t>ABRIL- JUNIO 2025</t>
  </si>
  <si>
    <t>MOVIMIENTO DE EMBARCACIONES. ESTADÍSTICA ABRIL-JUNIO  2025</t>
  </si>
  <si>
    <t>MOVIMIENTO  DE EMBARCACIONES LLEGADAS TRIMESTRE  ABRIL-JUNIO 2025 Vs. 2024</t>
  </si>
  <si>
    <t>T2 2024</t>
  </si>
  <si>
    <t>T2 2025</t>
  </si>
  <si>
    <t>COMPARATIVO DE EMBARCACIONES LLEGADAS TRIMESTRE ABRIL-JUNIO 2025 Vs. 2024</t>
  </si>
  <si>
    <t>MOVIMIENTO DE CONTENEDORES ABRIL-JUNIO  2025</t>
  </si>
  <si>
    <t>Abril - Junio 2024</t>
  </si>
  <si>
    <t>Abril-junio 2024</t>
  </si>
  <si>
    <t>MOVIMIENTO DE CONTENEDORES   ABRIL-JUNIO  2025 Vs. 2024</t>
  </si>
  <si>
    <t>CANTIDAD DE CRUCEROS                                                                  (ABRIL-JUNIO 2025)</t>
  </si>
  <si>
    <t xml:space="preserve"> ABRIL-JUNIO 2025</t>
  </si>
  <si>
    <t>ABRIL</t>
  </si>
  <si>
    <t>MAYO</t>
  </si>
  <si>
    <t>JUNIO</t>
  </si>
  <si>
    <t>TRIMESTRE ABRIL-JUNIO 2025 Vs. 2024</t>
  </si>
  <si>
    <r>
      <t xml:space="preserve">En el Trimestre  Abril-Junio  2025, presentamos en los puertos un total general de </t>
    </r>
    <r>
      <rPr>
        <b/>
        <sz val="11"/>
        <color theme="1"/>
        <rFont val="Cambria"/>
        <family val="1"/>
      </rPr>
      <t xml:space="preserve">1,532 </t>
    </r>
    <r>
      <rPr>
        <sz val="11"/>
        <color theme="1"/>
        <rFont val="Cambria"/>
        <family val="1"/>
      </rPr>
      <t xml:space="preserve">embarcaciones. </t>
    </r>
  </si>
  <si>
    <r>
      <t xml:space="preserve">En el trimestre  Abril-Junio 2025 obtuvimos un total de </t>
    </r>
    <r>
      <rPr>
        <b/>
        <i/>
        <sz val="10"/>
        <color theme="1"/>
        <rFont val="Cambria"/>
        <family val="1"/>
      </rPr>
      <t xml:space="preserve">1,532 </t>
    </r>
    <r>
      <rPr>
        <i/>
        <sz val="10"/>
        <color theme="1"/>
        <rFont val="Cambria"/>
        <family val="1"/>
      </rPr>
      <t>embarcaciones por los diferentes puertos.</t>
    </r>
  </si>
  <si>
    <t>RESUMEN ESTADÍSTICO COMPARATIVO T2 2025 Vs. T2 2024</t>
  </si>
  <si>
    <t>ABRIL-JUNIO 2025 Vs. 2024</t>
  </si>
  <si>
    <t>COMPARATIVO DEL MOVIMIENTO  DE CARGAS (EN T.M.)                                                                                                                   ABRIL- JUNIO  2025 Vs 2024</t>
  </si>
  <si>
    <t>TRIMESTRE ABRIL-JUNIO  2025</t>
  </si>
  <si>
    <t>TRÁNSITO DE SALIDA  ABRIL-JUNIO 2025</t>
  </si>
  <si>
    <t>TRÁNSITO DE ENTRADA  ABRIL-JUNIO 2025</t>
  </si>
  <si>
    <t>Abril</t>
  </si>
  <si>
    <t>Mayo</t>
  </si>
  <si>
    <t>Junio</t>
  </si>
  <si>
    <t>Abril - Junio 2025</t>
  </si>
  <si>
    <t>*T2 = Trimestre 1 (Abril-junio) 2025</t>
  </si>
  <si>
    <t>Publicado en Junio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</si>
</sst>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6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sz val="12"/>
      <name val="Times New Roman"/>
      <family val="1"/>
    </font>
    <font>
      <sz val="10"/>
      <name val="Arial"/>
      <family val="2"/>
    </font>
    <font>
      <b/>
      <sz val="11"/>
      <color theme="1"/>
      <name val="Cambria"/>
      <family val="1"/>
    </font>
    <font>
      <sz val="11"/>
      <color theme="1"/>
      <name val="Cambria"/>
      <family val="1"/>
    </font>
    <font>
      <sz val="10"/>
      <color theme="1"/>
      <name val="Cambria"/>
      <family val="1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 (CUERPO)"/>
    </font>
    <font>
      <b/>
      <sz val="11"/>
      <color theme="1"/>
      <name val="Calibri (CUERPO)"/>
    </font>
    <font>
      <sz val="10"/>
      <color rgb="FFFF0000"/>
      <name val="Cambria"/>
      <family val="1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9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i/>
      <sz val="11"/>
      <name val="Calibri"/>
      <family val="2"/>
      <scheme val="minor"/>
    </font>
    <font>
      <b/>
      <sz val="10"/>
      <color rgb="FF000000"/>
      <name val="Amasis MT Pro"/>
      <family val="1"/>
    </font>
    <font>
      <b/>
      <sz val="11"/>
      <color rgb="FF4472C4"/>
      <name val="Calibri"/>
      <family val="2"/>
    </font>
    <font>
      <sz val="10"/>
      <color rgb="FF000000"/>
      <name val="Times New Roman"/>
      <family val="1"/>
    </font>
    <font>
      <sz val="10"/>
      <name val="Times New Roman"/>
      <family val="1"/>
    </font>
    <font>
      <i/>
      <sz val="8"/>
      <color theme="1"/>
      <name val="Calibri"/>
      <family val="2"/>
    </font>
    <font>
      <sz val="8"/>
      <color theme="1"/>
      <name val="Calibri"/>
      <family val="2"/>
      <scheme val="minor"/>
    </font>
    <font>
      <i/>
      <sz val="10"/>
      <color theme="1"/>
      <name val="Cambria"/>
      <family val="1"/>
    </font>
    <font>
      <b/>
      <i/>
      <sz val="10"/>
      <color theme="1"/>
      <name val="Cambria"/>
      <family val="1"/>
    </font>
    <font>
      <b/>
      <sz val="12"/>
      <color rgb="FF000000"/>
      <name val="Calibri (CUERPO)"/>
    </font>
    <font>
      <b/>
      <sz val="11"/>
      <color rgb="FF000000"/>
      <name val="Calibri (CUERPO)"/>
    </font>
    <font>
      <sz val="11"/>
      <color rgb="FFFF0000"/>
      <name val="Calibri (CUERPO)"/>
    </font>
    <font>
      <b/>
      <sz val="11"/>
      <name val="Calibri (CUERPO)"/>
    </font>
    <font>
      <b/>
      <i/>
      <sz val="9"/>
      <color theme="1"/>
      <name val="Calibri (CUERPO)"/>
    </font>
    <font>
      <sz val="10"/>
      <color theme="1"/>
      <name val="Calibri (CUERPO)"/>
    </font>
    <font>
      <b/>
      <sz val="8"/>
      <color theme="1"/>
      <name val="Calibri (CUERPO)"/>
    </font>
    <font>
      <b/>
      <sz val="8"/>
      <color theme="1"/>
      <name val="Calibri"/>
      <family val="2"/>
      <scheme val="minor"/>
    </font>
    <font>
      <b/>
      <sz val="8"/>
      <color theme="1"/>
      <name val="Calibri"/>
      <family val="2"/>
    </font>
    <font>
      <b/>
      <sz val="10"/>
      <color theme="1"/>
      <name val="Calibri"/>
      <family val="2"/>
      <scheme val="minor"/>
    </font>
    <font>
      <sz val="8"/>
      <color theme="1"/>
      <name val="Cambria"/>
      <family val="1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Cambria"/>
      <family val="1"/>
    </font>
    <font>
      <b/>
      <i/>
      <sz val="11"/>
      <color theme="1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11"/>
      <name val="Calibri (CUERPO)"/>
    </font>
    <font>
      <b/>
      <i/>
      <sz val="8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 (cuerpo)"/>
    </font>
    <font>
      <b/>
      <sz val="36"/>
      <color theme="0"/>
      <name val="Amasis MT Pro"/>
      <family val="1"/>
    </font>
    <font>
      <b/>
      <sz val="22"/>
      <color theme="0"/>
      <name val="Amasis MT Pro"/>
      <family val="1"/>
    </font>
    <font>
      <b/>
      <sz val="12"/>
      <color theme="0"/>
      <name val="Amasis MT Pro"/>
      <family val="1"/>
    </font>
    <font>
      <b/>
      <sz val="10.5"/>
      <color theme="1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4" tint="0.59999389629810485"/>
        <bgColor rgb="FF000000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rgb="FF8DB4E2"/>
      </patternFill>
    </fill>
    <fill>
      <patternFill patternType="solid">
        <fgColor theme="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/>
        <bgColor rgb="FF8DB4E2"/>
      </patternFill>
    </fill>
    <fill>
      <patternFill patternType="solid">
        <fgColor theme="0"/>
        <bgColor rgb="FF8DB4E2"/>
      </patternFill>
    </fill>
    <fill>
      <patternFill patternType="solid">
        <fgColor theme="4" tint="0.39997558519241921"/>
        <bgColor rgb="FF000000"/>
      </patternFill>
    </fill>
    <fill>
      <patternFill patternType="solid">
        <fgColor theme="4" tint="0.39997558519241921"/>
        <bgColor rgb="FF8DB4E2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4"/>
        <bgColor rgb="FF000000"/>
      </patternFill>
    </fill>
    <fill>
      <patternFill patternType="solid">
        <fgColor theme="3"/>
        <bgColor indexed="64"/>
      </patternFill>
    </fill>
    <fill>
      <patternFill patternType="solid">
        <fgColor theme="4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3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" fillId="0" borderId="0"/>
    <xf numFmtId="43" fontId="4" fillId="0" borderId="0" applyFont="0" applyFill="0" applyBorder="0" applyAlignment="0" applyProtection="0"/>
  </cellStyleXfs>
  <cellXfs count="301">
    <xf numFmtId="0" fontId="0" fillId="0" borderId="0" xfId="0"/>
    <xf numFmtId="0" fontId="6" fillId="0" borderId="0" xfId="0" applyFont="1"/>
    <xf numFmtId="0" fontId="7" fillId="0" borderId="0" xfId="0" applyFont="1"/>
    <xf numFmtId="3" fontId="9" fillId="0" borderId="1" xfId="0" applyNumberFormat="1" applyFont="1" applyBorder="1" applyAlignment="1">
      <alignment horizontal="center"/>
    </xf>
    <xf numFmtId="0" fontId="11" fillId="7" borderId="1" xfId="0" applyFont="1" applyFill="1" applyBorder="1" applyAlignment="1">
      <alignment horizontal="left" wrapText="1"/>
    </xf>
    <xf numFmtId="0" fontId="11" fillId="7" borderId="1" xfId="0" applyFont="1" applyFill="1" applyBorder="1" applyAlignment="1">
      <alignment horizontal="left"/>
    </xf>
    <xf numFmtId="0" fontId="12" fillId="7" borderId="1" xfId="0" applyFont="1" applyFill="1" applyBorder="1" applyAlignment="1">
      <alignment horizontal="left" vertical="center" wrapText="1"/>
    </xf>
    <xf numFmtId="0" fontId="8" fillId="9" borderId="1" xfId="0" applyFont="1" applyFill="1" applyBorder="1" applyAlignment="1">
      <alignment horizontal="center"/>
    </xf>
    <xf numFmtId="3" fontId="10" fillId="0" borderId="1" xfId="0" applyNumberFormat="1" applyFont="1" applyBorder="1" applyAlignment="1">
      <alignment horizontal="center"/>
    </xf>
    <xf numFmtId="0" fontId="15" fillId="0" borderId="0" xfId="0" applyFont="1"/>
    <xf numFmtId="0" fontId="11" fillId="6" borderId="1" xfId="0" applyFont="1" applyFill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11" fillId="9" borderId="1" xfId="0" applyFont="1" applyFill="1" applyBorder="1" applyAlignment="1">
      <alignment horizontal="center" wrapText="1"/>
    </xf>
    <xf numFmtId="0" fontId="13" fillId="9" borderId="1" xfId="0" applyFont="1" applyFill="1" applyBorder="1" applyAlignment="1">
      <alignment horizontal="center" wrapText="1"/>
    </xf>
    <xf numFmtId="0" fontId="13" fillId="0" borderId="1" xfId="0" applyFont="1" applyBorder="1"/>
    <xf numFmtId="0" fontId="11" fillId="9" borderId="1" xfId="0" applyFont="1" applyFill="1" applyBorder="1" applyAlignment="1">
      <alignment horizontal="center"/>
    </xf>
    <xf numFmtId="3" fontId="10" fillId="7" borderId="1" xfId="0" applyNumberFormat="1" applyFont="1" applyFill="1" applyBorder="1" applyAlignment="1">
      <alignment horizontal="center" wrapText="1"/>
    </xf>
    <xf numFmtId="3" fontId="10" fillId="7" borderId="1" xfId="0" applyNumberFormat="1" applyFont="1" applyFill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3" fontId="8" fillId="0" borderId="1" xfId="0" applyNumberFormat="1" applyFont="1" applyBorder="1" applyAlignment="1">
      <alignment horizontal="center"/>
    </xf>
    <xf numFmtId="0" fontId="10" fillId="7" borderId="1" xfId="0" applyFont="1" applyFill="1" applyBorder="1" applyAlignment="1">
      <alignment horizontal="center"/>
    </xf>
    <xf numFmtId="0" fontId="10" fillId="7" borderId="1" xfId="0" applyFont="1" applyFill="1" applyBorder="1" applyAlignment="1">
      <alignment horizontal="center" vertical="center" wrapText="1"/>
    </xf>
    <xf numFmtId="3" fontId="10" fillId="7" borderId="1" xfId="0" applyNumberFormat="1" applyFont="1" applyFill="1" applyBorder="1" applyAlignment="1">
      <alignment horizontal="center" vertical="center" wrapText="1"/>
    </xf>
    <xf numFmtId="0" fontId="11" fillId="9" borderId="1" xfId="0" applyFont="1" applyFill="1" applyBorder="1" applyAlignment="1">
      <alignment horizontal="center" vertical="center" wrapText="1"/>
    </xf>
    <xf numFmtId="0" fontId="10" fillId="7" borderId="1" xfId="0" applyFont="1" applyFill="1" applyBorder="1" applyAlignment="1">
      <alignment vertical="center" wrapText="1"/>
    </xf>
    <xf numFmtId="9" fontId="10" fillId="7" borderId="1" xfId="6" applyNumberFormat="1" applyFont="1" applyFill="1" applyBorder="1" applyAlignment="1" applyProtection="1">
      <alignment horizontal="center" vertical="center" wrapText="1"/>
    </xf>
    <xf numFmtId="0" fontId="11" fillId="5" borderId="1" xfId="0" applyFont="1" applyFill="1" applyBorder="1" applyAlignment="1">
      <alignment vertical="center" wrapText="1"/>
    </xf>
    <xf numFmtId="3" fontId="11" fillId="5" borderId="1" xfId="0" applyNumberFormat="1" applyFont="1" applyFill="1" applyBorder="1" applyAlignment="1">
      <alignment horizontal="center" vertical="center" wrapText="1"/>
    </xf>
    <xf numFmtId="10" fontId="10" fillId="7" borderId="1" xfId="6" applyNumberFormat="1" applyFont="1" applyFill="1" applyBorder="1" applyAlignment="1" applyProtection="1">
      <alignment horizontal="center" vertical="center" wrapText="1"/>
    </xf>
    <xf numFmtId="3" fontId="10" fillId="7" borderId="1" xfId="6" applyNumberFormat="1" applyFont="1" applyFill="1" applyBorder="1" applyAlignment="1" applyProtection="1">
      <alignment horizontal="center" vertical="center" wrapText="1"/>
    </xf>
    <xf numFmtId="3" fontId="11" fillId="5" borderId="1" xfId="6" applyNumberFormat="1" applyFont="1" applyFill="1" applyBorder="1" applyAlignment="1" applyProtection="1">
      <alignment horizontal="center" vertical="center" wrapText="1"/>
    </xf>
    <xf numFmtId="164" fontId="10" fillId="7" borderId="1" xfId="6" applyNumberFormat="1" applyFont="1" applyFill="1" applyBorder="1" applyAlignment="1" applyProtection="1">
      <alignment horizontal="center" vertical="center" wrapText="1"/>
    </xf>
    <xf numFmtId="0" fontId="11" fillId="5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/>
    </xf>
    <xf numFmtId="0" fontId="20" fillId="0" borderId="1" xfId="0" applyFont="1" applyBorder="1"/>
    <xf numFmtId="3" fontId="20" fillId="0" borderId="1" xfId="0" applyNumberFormat="1" applyFont="1" applyBorder="1" applyAlignment="1">
      <alignment horizontal="center"/>
    </xf>
    <xf numFmtId="9" fontId="20" fillId="0" borderId="1" xfId="2" applyFont="1" applyBorder="1" applyAlignment="1">
      <alignment horizontal="center"/>
    </xf>
    <xf numFmtId="3" fontId="21" fillId="5" borderId="1" xfId="0" applyNumberFormat="1" applyFont="1" applyFill="1" applyBorder="1" applyAlignment="1">
      <alignment horizontal="center"/>
    </xf>
    <xf numFmtId="9" fontId="21" fillId="5" borderId="1" xfId="2" applyFont="1" applyFill="1" applyBorder="1" applyAlignment="1">
      <alignment horizontal="center"/>
    </xf>
    <xf numFmtId="0" fontId="5" fillId="9" borderId="1" xfId="3" applyFont="1" applyFill="1" applyBorder="1" applyAlignment="1" applyProtection="1">
      <alignment horizontal="center" wrapText="1"/>
    </xf>
    <xf numFmtId="9" fontId="11" fillId="5" borderId="1" xfId="2" applyFont="1" applyFill="1" applyBorder="1" applyAlignment="1" applyProtection="1">
      <alignment horizontal="center" vertical="center" wrapText="1"/>
    </xf>
    <xf numFmtId="9" fontId="11" fillId="5" borderId="1" xfId="6" applyNumberFormat="1" applyFont="1" applyFill="1" applyBorder="1" applyAlignment="1" applyProtection="1">
      <alignment horizontal="center" vertical="center" wrapText="1"/>
    </xf>
    <xf numFmtId="3" fontId="11" fillId="3" borderId="1" xfId="0" applyNumberFormat="1" applyFont="1" applyFill="1" applyBorder="1" applyAlignment="1">
      <alignment horizontal="center"/>
    </xf>
    <xf numFmtId="3" fontId="9" fillId="0" borderId="1" xfId="1" applyNumberFormat="1" applyFont="1" applyBorder="1" applyAlignment="1">
      <alignment horizontal="center"/>
    </xf>
    <xf numFmtId="14" fontId="22" fillId="0" borderId="0" xfId="0" applyNumberFormat="1" applyFont="1" applyAlignment="1">
      <alignment horizontal="left"/>
    </xf>
    <xf numFmtId="0" fontId="0" fillId="0" borderId="1" xfId="0" applyBorder="1" applyAlignment="1">
      <alignment horizontal="left"/>
    </xf>
    <xf numFmtId="9" fontId="0" fillId="0" borderId="1" xfId="2" applyFont="1" applyBorder="1" applyAlignment="1">
      <alignment horizontal="center"/>
    </xf>
    <xf numFmtId="3" fontId="8" fillId="5" borderId="1" xfId="0" applyNumberFormat="1" applyFont="1" applyFill="1" applyBorder="1" applyAlignment="1">
      <alignment horizontal="center"/>
    </xf>
    <xf numFmtId="3" fontId="8" fillId="4" borderId="1" xfId="0" applyNumberFormat="1" applyFont="1" applyFill="1" applyBorder="1" applyAlignment="1">
      <alignment horizontal="center"/>
    </xf>
    <xf numFmtId="9" fontId="8" fillId="4" borderId="1" xfId="2" applyFont="1" applyFill="1" applyBorder="1" applyAlignment="1">
      <alignment horizontal="center"/>
    </xf>
    <xf numFmtId="0" fontId="26" fillId="5" borderId="1" xfId="0" applyFont="1" applyFill="1" applyBorder="1" applyAlignment="1">
      <alignment horizontal="left" wrapText="1"/>
    </xf>
    <xf numFmtId="0" fontId="26" fillId="5" borderId="1" xfId="0" applyFont="1" applyFill="1" applyBorder="1" applyAlignment="1">
      <alignment horizontal="left"/>
    </xf>
    <xf numFmtId="0" fontId="28" fillId="5" borderId="1" xfId="0" applyFont="1" applyFill="1" applyBorder="1" applyAlignment="1">
      <alignment horizontal="left" vertical="center" wrapText="1"/>
    </xf>
    <xf numFmtId="0" fontId="26" fillId="3" borderId="1" xfId="0" applyFont="1" applyFill="1" applyBorder="1" applyAlignment="1">
      <alignment horizontal="center"/>
    </xf>
    <xf numFmtId="3" fontId="26" fillId="3" borderId="1" xfId="0" applyNumberFormat="1" applyFont="1" applyFill="1" applyBorder="1" applyAlignment="1">
      <alignment horizontal="center"/>
    </xf>
    <xf numFmtId="0" fontId="11" fillId="13" borderId="1" xfId="0" applyFont="1" applyFill="1" applyBorder="1" applyAlignment="1">
      <alignment horizontal="center"/>
    </xf>
    <xf numFmtId="3" fontId="12" fillId="14" borderId="1" xfId="0" applyNumberFormat="1" applyFont="1" applyFill="1" applyBorder="1" applyAlignment="1">
      <alignment horizontal="center" vertical="center"/>
    </xf>
    <xf numFmtId="3" fontId="11" fillId="0" borderId="1" xfId="0" applyNumberFormat="1" applyFont="1" applyBorder="1" applyAlignment="1">
      <alignment horizontal="center"/>
    </xf>
    <xf numFmtId="9" fontId="8" fillId="0" borderId="1" xfId="2" applyFont="1" applyBorder="1" applyAlignment="1">
      <alignment horizontal="center"/>
    </xf>
    <xf numFmtId="9" fontId="8" fillId="5" borderId="1" xfId="2" applyFont="1" applyFill="1" applyBorder="1" applyAlignment="1">
      <alignment horizontal="center"/>
    </xf>
    <xf numFmtId="0" fontId="11" fillId="7" borderId="1" xfId="0" applyFont="1" applyFill="1" applyBorder="1" applyAlignment="1">
      <alignment horizontal="center" wrapText="1"/>
    </xf>
    <xf numFmtId="3" fontId="10" fillId="7" borderId="1" xfId="5" applyNumberFormat="1" applyFont="1" applyFill="1" applyBorder="1" applyAlignment="1">
      <alignment horizontal="center"/>
    </xf>
    <xf numFmtId="3" fontId="11" fillId="7" borderId="1" xfId="0" applyNumberFormat="1" applyFont="1" applyFill="1" applyBorder="1" applyAlignment="1">
      <alignment horizontal="center"/>
    </xf>
    <xf numFmtId="0" fontId="11" fillId="7" borderId="1" xfId="0" applyFont="1" applyFill="1" applyBorder="1" applyAlignment="1">
      <alignment horizontal="center"/>
    </xf>
    <xf numFmtId="3" fontId="0" fillId="7" borderId="1" xfId="5" applyNumberFormat="1" applyFont="1" applyFill="1" applyBorder="1" applyAlignment="1">
      <alignment horizontal="center"/>
    </xf>
    <xf numFmtId="3" fontId="10" fillId="7" borderId="1" xfId="6" applyNumberFormat="1" applyFont="1" applyFill="1" applyBorder="1" applyAlignment="1">
      <alignment horizontal="center"/>
    </xf>
    <xf numFmtId="1" fontId="10" fillId="7" borderId="1" xfId="6" applyNumberFormat="1" applyFont="1" applyFill="1" applyBorder="1" applyAlignment="1">
      <alignment horizontal="center"/>
    </xf>
    <xf numFmtId="3" fontId="25" fillId="7" borderId="1" xfId="0" applyNumberFormat="1" applyFont="1" applyFill="1" applyBorder="1" applyAlignment="1">
      <alignment horizontal="center"/>
    </xf>
    <xf numFmtId="0" fontId="11" fillId="4" borderId="1" xfId="0" applyFont="1" applyFill="1" applyBorder="1" applyAlignment="1">
      <alignment horizontal="center"/>
    </xf>
    <xf numFmtId="3" fontId="11" fillId="4" borderId="1" xfId="0" applyNumberFormat="1" applyFont="1" applyFill="1" applyBorder="1" applyAlignment="1">
      <alignment horizontal="center"/>
    </xf>
    <xf numFmtId="0" fontId="8" fillId="6" borderId="1" xfId="0" applyFont="1" applyFill="1" applyBorder="1" applyAlignment="1">
      <alignment horizontal="center"/>
    </xf>
    <xf numFmtId="3" fontId="8" fillId="6" borderId="1" xfId="0" applyNumberFormat="1" applyFont="1" applyFill="1" applyBorder="1" applyAlignment="1">
      <alignment horizontal="center"/>
    </xf>
    <xf numFmtId="0" fontId="11" fillId="0" borderId="1" xfId="0" applyFont="1" applyBorder="1" applyAlignment="1">
      <alignment horizontal="left" wrapText="1"/>
    </xf>
    <xf numFmtId="9" fontId="10" fillId="0" borderId="1" xfId="2" applyFont="1" applyBorder="1" applyAlignment="1">
      <alignment horizontal="center"/>
    </xf>
    <xf numFmtId="0" fontId="11" fillId="0" borderId="1" xfId="0" applyFont="1" applyBorder="1"/>
    <xf numFmtId="0" fontId="10" fillId="0" borderId="1" xfId="0" applyFont="1" applyBorder="1"/>
    <xf numFmtId="10" fontId="10" fillId="0" borderId="1" xfId="0" applyNumberFormat="1" applyFont="1" applyBorder="1" applyAlignment="1">
      <alignment horizontal="center"/>
    </xf>
    <xf numFmtId="9" fontId="10" fillId="0" borderId="1" xfId="0" applyNumberFormat="1" applyFont="1" applyBorder="1" applyAlignment="1">
      <alignment horizontal="center"/>
    </xf>
    <xf numFmtId="0" fontId="11" fillId="7" borderId="1" xfId="0" applyFont="1" applyFill="1" applyBorder="1"/>
    <xf numFmtId="0" fontId="8" fillId="4" borderId="1" xfId="0" applyFont="1" applyFill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5" borderId="1" xfId="0" applyFont="1" applyFill="1" applyBorder="1" applyAlignment="1">
      <alignment horizontal="center"/>
    </xf>
    <xf numFmtId="0" fontId="5" fillId="9" borderId="1" xfId="0" applyFont="1" applyFill="1" applyBorder="1" applyAlignment="1">
      <alignment horizontal="center" wrapText="1"/>
    </xf>
    <xf numFmtId="0" fontId="8" fillId="5" borderId="1" xfId="0" applyFont="1" applyFill="1" applyBorder="1" applyAlignment="1">
      <alignment horizontal="left" wrapText="1"/>
    </xf>
    <xf numFmtId="0" fontId="31" fillId="10" borderId="9" xfId="0" applyFont="1" applyFill="1" applyBorder="1" applyAlignment="1">
      <alignment horizontal="center" vertical="center" wrapText="1"/>
    </xf>
    <xf numFmtId="3" fontId="32" fillId="0" borderId="1" xfId="1" applyNumberFormat="1" applyFont="1" applyBorder="1" applyAlignment="1">
      <alignment horizontal="center"/>
    </xf>
    <xf numFmtId="3" fontId="33" fillId="0" borderId="1" xfId="4" applyNumberFormat="1" applyFont="1" applyBorder="1" applyAlignment="1">
      <alignment horizontal="center"/>
    </xf>
    <xf numFmtId="0" fontId="12" fillId="6" borderId="1" xfId="0" applyFont="1" applyFill="1" applyBorder="1" applyAlignment="1">
      <alignment horizontal="left" vertical="center"/>
    </xf>
    <xf numFmtId="0" fontId="0" fillId="5" borderId="1" xfId="0" applyFill="1" applyBorder="1" applyAlignment="1">
      <alignment horizontal="left"/>
    </xf>
    <xf numFmtId="3" fontId="28" fillId="10" borderId="9" xfId="0" applyNumberFormat="1" applyFont="1" applyFill="1" applyBorder="1" applyAlignment="1">
      <alignment horizontal="center" vertical="center" wrapText="1"/>
    </xf>
    <xf numFmtId="9" fontId="28" fillId="10" borderId="9" xfId="0" applyNumberFormat="1" applyFont="1" applyFill="1" applyBorder="1" applyAlignment="1">
      <alignment horizontal="center" vertical="center" wrapText="1"/>
    </xf>
    <xf numFmtId="0" fontId="21" fillId="7" borderId="0" xfId="0" applyFont="1" applyFill="1" applyAlignment="1">
      <alignment vertical="center"/>
    </xf>
    <xf numFmtId="0" fontId="0" fillId="7" borderId="0" xfId="0" applyFill="1"/>
    <xf numFmtId="0" fontId="22" fillId="7" borderId="0" xfId="0" applyFont="1" applyFill="1" applyAlignment="1">
      <alignment vertical="center"/>
    </xf>
    <xf numFmtId="0" fontId="20" fillId="7" borderId="0" xfId="0" applyFont="1" applyFill="1"/>
    <xf numFmtId="0" fontId="30" fillId="7" borderId="0" xfId="0" applyFont="1" applyFill="1" applyAlignment="1">
      <alignment vertical="center"/>
    </xf>
    <xf numFmtId="0" fontId="6" fillId="7" borderId="0" xfId="0" applyFont="1" applyFill="1"/>
    <xf numFmtId="0" fontId="5" fillId="7" borderId="0" xfId="0" applyFont="1" applyFill="1"/>
    <xf numFmtId="0" fontId="15" fillId="7" borderId="0" xfId="0" applyFont="1" applyFill="1"/>
    <xf numFmtId="0" fontId="7" fillId="7" borderId="0" xfId="0" applyFont="1" applyFill="1"/>
    <xf numFmtId="0" fontId="8" fillId="7" borderId="0" xfId="0" applyFont="1" applyFill="1" applyAlignment="1">
      <alignment horizontal="center"/>
    </xf>
    <xf numFmtId="14" fontId="22" fillId="7" borderId="0" xfId="0" applyNumberFormat="1" applyFont="1" applyFill="1" applyAlignment="1">
      <alignment horizontal="left"/>
    </xf>
    <xf numFmtId="9" fontId="6" fillId="7" borderId="0" xfId="2" applyFont="1" applyFill="1"/>
    <xf numFmtId="0" fontId="8" fillId="7" borderId="0" xfId="0" applyFont="1" applyFill="1"/>
    <xf numFmtId="0" fontId="24" fillId="7" borderId="0" xfId="0" applyFont="1" applyFill="1"/>
    <xf numFmtId="0" fontId="11" fillId="7" borderId="0" xfId="0" applyFont="1" applyFill="1" applyAlignment="1">
      <alignment horizontal="center"/>
    </xf>
    <xf numFmtId="0" fontId="11" fillId="7" borderId="0" xfId="0" applyFont="1" applyFill="1"/>
    <xf numFmtId="0" fontId="24" fillId="7" borderId="0" xfId="0" applyFont="1" applyFill="1" applyAlignment="1">
      <alignment horizontal="center"/>
    </xf>
    <xf numFmtId="0" fontId="14" fillId="7" borderId="0" xfId="0" applyFont="1" applyFill="1"/>
    <xf numFmtId="0" fontId="10" fillId="7" borderId="0" xfId="0" applyFont="1" applyFill="1"/>
    <xf numFmtId="0" fontId="18" fillId="7" borderId="0" xfId="0" applyFont="1" applyFill="1"/>
    <xf numFmtId="3" fontId="7" fillId="7" borderId="0" xfId="0" applyNumberFormat="1" applyFont="1" applyFill="1"/>
    <xf numFmtId="0" fontId="17" fillId="7" borderId="0" xfId="0" applyFont="1" applyFill="1"/>
    <xf numFmtId="0" fontId="5" fillId="7" borderId="5" xfId="0" applyFont="1" applyFill="1" applyBorder="1" applyAlignment="1">
      <alignment horizontal="center"/>
    </xf>
    <xf numFmtId="3" fontId="26" fillId="0" borderId="1" xfId="0" applyNumberFormat="1" applyFont="1" applyBorder="1" applyAlignment="1">
      <alignment horizontal="center"/>
    </xf>
    <xf numFmtId="0" fontId="21" fillId="7" borderId="0" xfId="0" applyFont="1" applyFill="1" applyAlignment="1">
      <alignment horizontal="center"/>
    </xf>
    <xf numFmtId="0" fontId="5" fillId="7" borderId="0" xfId="0" applyFont="1" applyFill="1" applyAlignment="1">
      <alignment horizontal="center"/>
    </xf>
    <xf numFmtId="0" fontId="8" fillId="7" borderId="5" xfId="0" applyFont="1" applyFill="1" applyBorder="1" applyAlignment="1">
      <alignment horizontal="center"/>
    </xf>
    <xf numFmtId="0" fontId="11" fillId="6" borderId="1" xfId="0" applyFont="1" applyFill="1" applyBorder="1" applyAlignment="1">
      <alignment horizontal="left" wrapText="1"/>
    </xf>
    <xf numFmtId="0" fontId="19" fillId="7" borderId="0" xfId="0" applyFont="1" applyFill="1"/>
    <xf numFmtId="0" fontId="16" fillId="7" borderId="0" xfId="0" applyFont="1" applyFill="1"/>
    <xf numFmtId="0" fontId="21" fillId="7" borderId="0" xfId="0" applyFont="1" applyFill="1"/>
    <xf numFmtId="0" fontId="6" fillId="7" borderId="0" xfId="0" applyFont="1" applyFill="1" applyAlignment="1">
      <alignment wrapText="1"/>
    </xf>
    <xf numFmtId="0" fontId="39" fillId="8" borderId="6" xfId="0" applyFont="1" applyFill="1" applyBorder="1" applyAlignment="1">
      <alignment horizontal="center" vertical="top" wrapText="1"/>
    </xf>
    <xf numFmtId="4" fontId="39" fillId="8" borderId="7" xfId="0" applyNumberFormat="1" applyFont="1" applyFill="1" applyBorder="1" applyAlignment="1">
      <alignment horizontal="center" vertical="top" wrapText="1"/>
    </xf>
    <xf numFmtId="0" fontId="40" fillId="7" borderId="0" xfId="0" applyFont="1" applyFill="1"/>
    <xf numFmtId="3" fontId="39" fillId="12" borderId="23" xfId="0" applyNumberFormat="1" applyFont="1" applyFill="1" applyBorder="1" applyAlignment="1">
      <alignment horizontal="center" vertical="center"/>
    </xf>
    <xf numFmtId="3" fontId="39" fillId="12" borderId="2" xfId="0" applyNumberFormat="1" applyFont="1" applyFill="1" applyBorder="1" applyAlignment="1">
      <alignment horizontal="center" vertical="center"/>
    </xf>
    <xf numFmtId="3" fontId="39" fillId="7" borderId="8" xfId="0" applyNumberFormat="1" applyFont="1" applyFill="1" applyBorder="1" applyAlignment="1">
      <alignment horizontal="center" vertical="top" wrapText="1"/>
    </xf>
    <xf numFmtId="9" fontId="39" fillId="7" borderId="9" xfId="2" applyFont="1" applyFill="1" applyBorder="1" applyAlignment="1">
      <alignment horizontal="center" vertical="top" wrapText="1"/>
    </xf>
    <xf numFmtId="0" fontId="16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3" fontId="15" fillId="0" borderId="1" xfId="0" applyNumberFormat="1" applyFont="1" applyBorder="1" applyAlignment="1">
      <alignment horizontal="center"/>
    </xf>
    <xf numFmtId="3" fontId="16" fillId="0" borderId="1" xfId="0" applyNumberFormat="1" applyFont="1" applyBorder="1" applyAlignment="1">
      <alignment horizontal="center"/>
    </xf>
    <xf numFmtId="14" fontId="15" fillId="7" borderId="0" xfId="0" applyNumberFormat="1" applyFont="1" applyFill="1" applyAlignment="1">
      <alignment horizontal="left"/>
    </xf>
    <xf numFmtId="0" fontId="41" fillId="7" borderId="1" xfId="0" applyFont="1" applyFill="1" applyBorder="1" applyAlignment="1">
      <alignment horizontal="left" wrapText="1"/>
    </xf>
    <xf numFmtId="9" fontId="15" fillId="0" borderId="1" xfId="2" applyFont="1" applyBorder="1" applyAlignment="1">
      <alignment horizontal="center"/>
    </xf>
    <xf numFmtId="0" fontId="41" fillId="7" borderId="1" xfId="0" applyFont="1" applyFill="1" applyBorder="1" applyAlignment="1">
      <alignment horizontal="left"/>
    </xf>
    <xf numFmtId="0" fontId="39" fillId="4" borderId="1" xfId="0" applyFont="1" applyFill="1" applyBorder="1" applyAlignment="1">
      <alignment horizontal="center" vertical="center" wrapText="1"/>
    </xf>
    <xf numFmtId="9" fontId="39" fillId="4" borderId="1" xfId="2" applyFont="1" applyFill="1" applyBorder="1" applyAlignment="1">
      <alignment horizontal="center" vertical="center" wrapText="1"/>
    </xf>
    <xf numFmtId="14" fontId="42" fillId="7" borderId="0" xfId="0" applyNumberFormat="1" applyFont="1" applyFill="1" applyAlignment="1">
      <alignment horizontal="left"/>
    </xf>
    <xf numFmtId="0" fontId="43" fillId="7" borderId="0" xfId="0" applyFont="1" applyFill="1"/>
    <xf numFmtId="14" fontId="44" fillId="7" borderId="0" xfId="0" applyNumberFormat="1" applyFont="1" applyFill="1" applyAlignment="1">
      <alignment horizontal="left"/>
    </xf>
    <xf numFmtId="14" fontId="45" fillId="7" borderId="0" xfId="0" applyNumberFormat="1" applyFont="1" applyFill="1" applyAlignment="1">
      <alignment horizontal="left"/>
    </xf>
    <xf numFmtId="14" fontId="46" fillId="7" borderId="0" xfId="0" applyNumberFormat="1" applyFont="1" applyFill="1" applyAlignment="1">
      <alignment horizontal="left"/>
    </xf>
    <xf numFmtId="3" fontId="0" fillId="7" borderId="1" xfId="0" applyNumberFormat="1" applyFill="1" applyBorder="1" applyAlignment="1">
      <alignment horizontal="center" wrapText="1"/>
    </xf>
    <xf numFmtId="3" fontId="0" fillId="7" borderId="0" xfId="0" applyNumberFormat="1" applyFill="1"/>
    <xf numFmtId="0" fontId="0" fillId="0" borderId="1" xfId="0" applyBorder="1" applyAlignment="1">
      <alignment horizontal="center"/>
    </xf>
    <xf numFmtId="3" fontId="0" fillId="7" borderId="0" xfId="0" applyNumberFormat="1" applyFill="1" applyAlignment="1">
      <alignment horizontal="center"/>
    </xf>
    <xf numFmtId="0" fontId="25" fillId="7" borderId="0" xfId="0" applyFont="1" applyFill="1"/>
    <xf numFmtId="3" fontId="0" fillId="0" borderId="1" xfId="0" applyNumberFormat="1" applyBorder="1"/>
    <xf numFmtId="14" fontId="14" fillId="7" borderId="0" xfId="0" applyNumberFormat="1" applyFont="1" applyFill="1" applyAlignment="1">
      <alignment horizontal="left"/>
    </xf>
    <xf numFmtId="14" fontId="14" fillId="0" borderId="0" xfId="0" applyNumberFormat="1" applyFont="1" applyAlignment="1">
      <alignment horizontal="left"/>
    </xf>
    <xf numFmtId="14" fontId="45" fillId="7" borderId="4" xfId="0" applyNumberFormat="1" applyFont="1" applyFill="1" applyBorder="1" applyAlignment="1">
      <alignment horizontal="left"/>
    </xf>
    <xf numFmtId="0" fontId="48" fillId="7" borderId="0" xfId="0" applyFont="1" applyFill="1"/>
    <xf numFmtId="0" fontId="49" fillId="9" borderId="1" xfId="0" applyFont="1" applyFill="1" applyBorder="1" applyAlignment="1">
      <alignment horizontal="center"/>
    </xf>
    <xf numFmtId="0" fontId="49" fillId="9" borderId="1" xfId="0" applyFont="1" applyFill="1" applyBorder="1" applyAlignment="1">
      <alignment horizontal="center" wrapText="1"/>
    </xf>
    <xf numFmtId="0" fontId="22" fillId="9" borderId="1" xfId="0" applyFont="1" applyFill="1" applyBorder="1" applyAlignment="1">
      <alignment horizontal="center"/>
    </xf>
    <xf numFmtId="0" fontId="50" fillId="7" borderId="1" xfId="0" applyFont="1" applyFill="1" applyBorder="1" applyAlignment="1">
      <alignment horizontal="left"/>
    </xf>
    <xf numFmtId="3" fontId="50" fillId="7" borderId="1" xfId="0" applyNumberFormat="1" applyFont="1" applyFill="1" applyBorder="1" applyAlignment="1">
      <alignment horizontal="center" wrapText="1"/>
    </xf>
    <xf numFmtId="3" fontId="49" fillId="7" borderId="1" xfId="0" applyNumberFormat="1" applyFont="1" applyFill="1" applyBorder="1" applyAlignment="1">
      <alignment horizontal="center" wrapText="1"/>
    </xf>
    <xf numFmtId="3" fontId="50" fillId="7" borderId="1" xfId="0" applyNumberFormat="1" applyFont="1" applyFill="1" applyBorder="1" applyAlignment="1">
      <alignment horizontal="center"/>
    </xf>
    <xf numFmtId="3" fontId="51" fillId="0" borderId="1" xfId="7" applyNumberFormat="1" applyFont="1" applyBorder="1" applyAlignment="1">
      <alignment horizontal="center"/>
    </xf>
    <xf numFmtId="3" fontId="51" fillId="0" borderId="1" xfId="0" applyNumberFormat="1" applyFont="1" applyBorder="1" applyAlignment="1">
      <alignment horizontal="center"/>
    </xf>
    <xf numFmtId="0" fontId="49" fillId="6" borderId="1" xfId="0" applyFont="1" applyFill="1" applyBorder="1" applyAlignment="1">
      <alignment horizontal="left"/>
    </xf>
    <xf numFmtId="3" fontId="49" fillId="6" borderId="1" xfId="0" applyNumberFormat="1" applyFont="1" applyFill="1" applyBorder="1" applyAlignment="1">
      <alignment horizontal="center" wrapText="1"/>
    </xf>
    <xf numFmtId="0" fontId="50" fillId="7" borderId="1" xfId="0" applyFont="1" applyFill="1" applyBorder="1" applyAlignment="1">
      <alignment horizontal="center" wrapText="1"/>
    </xf>
    <xf numFmtId="0" fontId="50" fillId="7" borderId="1" xfId="0" applyFont="1" applyFill="1" applyBorder="1" applyAlignment="1">
      <alignment horizontal="center"/>
    </xf>
    <xf numFmtId="0" fontId="50" fillId="7" borderId="1" xfId="0" applyFont="1" applyFill="1" applyBorder="1" applyAlignment="1">
      <alignment horizontal="center" vertical="center" wrapText="1"/>
    </xf>
    <xf numFmtId="0" fontId="51" fillId="0" borderId="1" xfId="0" applyFont="1" applyBorder="1" applyAlignment="1">
      <alignment horizontal="center"/>
    </xf>
    <xf numFmtId="3" fontId="50" fillId="7" borderId="1" xfId="0" applyNumberFormat="1" applyFont="1" applyFill="1" applyBorder="1" applyAlignment="1">
      <alignment horizontal="center" vertical="center" wrapText="1"/>
    </xf>
    <xf numFmtId="3" fontId="22" fillId="0" borderId="1" xfId="0" applyNumberFormat="1" applyFont="1" applyBorder="1" applyAlignment="1">
      <alignment horizontal="center"/>
    </xf>
    <xf numFmtId="3" fontId="50" fillId="7" borderId="1" xfId="8" applyNumberFormat="1" applyFont="1" applyFill="1" applyBorder="1" applyAlignment="1">
      <alignment horizontal="center"/>
    </xf>
    <xf numFmtId="0" fontId="52" fillId="0" borderId="1" xfId="0" applyFont="1" applyBorder="1" applyAlignment="1">
      <alignment horizontal="center"/>
    </xf>
    <xf numFmtId="3" fontId="50" fillId="7" borderId="1" xfId="6" applyNumberFormat="1" applyFont="1" applyFill="1" applyBorder="1" applyAlignment="1" applyProtection="1">
      <alignment horizontal="center"/>
    </xf>
    <xf numFmtId="3" fontId="49" fillId="6" borderId="1" xfId="0" applyNumberFormat="1" applyFont="1" applyFill="1" applyBorder="1" applyAlignment="1">
      <alignment horizontal="center"/>
    </xf>
    <xf numFmtId="164" fontId="50" fillId="7" borderId="1" xfId="6" applyNumberFormat="1" applyFont="1" applyFill="1" applyBorder="1" applyAlignment="1" applyProtection="1">
      <alignment horizontal="center"/>
    </xf>
    <xf numFmtId="0" fontId="49" fillId="5" borderId="1" xfId="0" applyFont="1" applyFill="1" applyBorder="1" applyAlignment="1">
      <alignment horizontal="left"/>
    </xf>
    <xf numFmtId="3" fontId="49" fillId="5" borderId="1" xfId="0" applyNumberFormat="1" applyFont="1" applyFill="1" applyBorder="1" applyAlignment="1">
      <alignment horizontal="center"/>
    </xf>
    <xf numFmtId="0" fontId="8" fillId="9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left"/>
    </xf>
    <xf numFmtId="3" fontId="0" fillId="0" borderId="1" xfId="1" applyNumberFormat="1" applyFont="1" applyBorder="1" applyAlignment="1">
      <alignment horizontal="center"/>
    </xf>
    <xf numFmtId="14" fontId="0" fillId="7" borderId="1" xfId="0" applyNumberFormat="1" applyFill="1" applyBorder="1" applyAlignment="1">
      <alignment horizontal="left"/>
    </xf>
    <xf numFmtId="3" fontId="0" fillId="7" borderId="1" xfId="1" applyNumberFormat="1" applyFont="1" applyFill="1" applyBorder="1" applyAlignment="1">
      <alignment horizontal="center"/>
    </xf>
    <xf numFmtId="0" fontId="8" fillId="5" borderId="1" xfId="0" applyFont="1" applyFill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9" borderId="1" xfId="0" applyFont="1" applyFill="1" applyBorder="1" applyAlignment="1">
      <alignment horizontal="center" vertical="center" wrapText="1"/>
    </xf>
    <xf numFmtId="0" fontId="0" fillId="10" borderId="1" xfId="0" applyFill="1" applyBorder="1" applyAlignment="1">
      <alignment horizontal="left" wrapText="1"/>
    </xf>
    <xf numFmtId="3" fontId="0" fillId="10" borderId="1" xfId="0" applyNumberFormat="1" applyFill="1" applyBorder="1" applyAlignment="1">
      <alignment horizontal="center" wrapText="1"/>
    </xf>
    <xf numFmtId="3" fontId="0" fillId="10" borderId="1" xfId="0" applyNumberFormat="1" applyFill="1" applyBorder="1" applyAlignment="1">
      <alignment horizontal="center"/>
    </xf>
    <xf numFmtId="9" fontId="0" fillId="10" borderId="1" xfId="0" applyNumberFormat="1" applyFill="1" applyBorder="1" applyAlignment="1">
      <alignment horizontal="center"/>
    </xf>
    <xf numFmtId="9" fontId="0" fillId="10" borderId="1" xfId="2" applyFont="1" applyFill="1" applyBorder="1" applyAlignment="1">
      <alignment horizontal="center"/>
    </xf>
    <xf numFmtId="3" fontId="14" fillId="7" borderId="1" xfId="0" applyNumberFormat="1" applyFont="1" applyFill="1" applyBorder="1" applyAlignment="1">
      <alignment horizontal="center"/>
    </xf>
    <xf numFmtId="3" fontId="0" fillId="7" borderId="1" xfId="0" applyNumberFormat="1" applyFill="1" applyBorder="1" applyAlignment="1">
      <alignment horizontal="center"/>
    </xf>
    <xf numFmtId="3" fontId="14" fillId="15" borderId="1" xfId="0" applyNumberFormat="1" applyFont="1" applyFill="1" applyBorder="1" applyAlignment="1">
      <alignment horizontal="center"/>
    </xf>
    <xf numFmtId="14" fontId="35" fillId="7" borderId="0" xfId="0" applyNumberFormat="1" applyFont="1" applyFill="1" applyAlignment="1">
      <alignment horizontal="left"/>
    </xf>
    <xf numFmtId="3" fontId="8" fillId="7" borderId="1" xfId="0" applyNumberFormat="1" applyFont="1" applyFill="1" applyBorder="1" applyAlignment="1">
      <alignment horizontal="center"/>
    </xf>
    <xf numFmtId="0" fontId="35" fillId="7" borderId="0" xfId="0" applyFont="1" applyFill="1"/>
    <xf numFmtId="0" fontId="45" fillId="7" borderId="0" xfId="0" applyFont="1" applyFill="1"/>
    <xf numFmtId="0" fontId="53" fillId="7" borderId="0" xfId="0" applyFont="1" applyFill="1" applyAlignment="1">
      <alignment horizontal="center" wrapText="1"/>
    </xf>
    <xf numFmtId="0" fontId="21" fillId="16" borderId="1" xfId="0" applyFont="1" applyFill="1" applyBorder="1" applyAlignment="1">
      <alignment horizontal="center" wrapText="1"/>
    </xf>
    <xf numFmtId="0" fontId="21" fillId="16" borderId="1" xfId="0" applyFont="1" applyFill="1" applyBorder="1" applyAlignment="1">
      <alignment horizontal="center"/>
    </xf>
    <xf numFmtId="0" fontId="11" fillId="16" borderId="1" xfId="0" applyFont="1" applyFill="1" applyBorder="1" applyAlignment="1">
      <alignment horizontal="center" wrapText="1"/>
    </xf>
    <xf numFmtId="0" fontId="11" fillId="16" borderId="1" xfId="0" applyFont="1" applyFill="1" applyBorder="1" applyAlignment="1">
      <alignment horizontal="center"/>
    </xf>
    <xf numFmtId="0" fontId="41" fillId="16" borderId="1" xfId="0" applyFont="1" applyFill="1" applyBorder="1" applyAlignment="1">
      <alignment horizontal="center" wrapText="1"/>
    </xf>
    <xf numFmtId="0" fontId="20" fillId="0" borderId="1" xfId="0" applyFont="1" applyBorder="1" applyAlignment="1">
      <alignment horizontal="center"/>
    </xf>
    <xf numFmtId="0" fontId="55" fillId="7" borderId="1" xfId="0" applyFont="1" applyFill="1" applyBorder="1" applyAlignment="1">
      <alignment horizontal="center" wrapText="1"/>
    </xf>
    <xf numFmtId="0" fontId="55" fillId="7" borderId="1" xfId="0" applyFont="1" applyFill="1" applyBorder="1" applyAlignment="1">
      <alignment horizontal="center"/>
    </xf>
    <xf numFmtId="3" fontId="11" fillId="5" borderId="1" xfId="0" applyNumberFormat="1" applyFont="1" applyFill="1" applyBorder="1" applyAlignment="1">
      <alignment horizontal="center"/>
    </xf>
    <xf numFmtId="9" fontId="11" fillId="4" borderId="1" xfId="0" applyNumberFormat="1" applyFont="1" applyFill="1" applyBorder="1" applyAlignment="1">
      <alignment horizontal="center"/>
    </xf>
    <xf numFmtId="0" fontId="13" fillId="5" borderId="1" xfId="0" applyFont="1" applyFill="1" applyBorder="1" applyAlignment="1">
      <alignment horizontal="center" wrapText="1"/>
    </xf>
    <xf numFmtId="0" fontId="11" fillId="5" borderId="1" xfId="0" applyFont="1" applyFill="1" applyBorder="1" applyAlignment="1">
      <alignment horizontal="center" wrapText="1"/>
    </xf>
    <xf numFmtId="0" fontId="8" fillId="5" borderId="1" xfId="0" applyFont="1" applyFill="1" applyBorder="1"/>
    <xf numFmtId="3" fontId="0" fillId="6" borderId="1" xfId="0" applyNumberFormat="1" applyFill="1" applyBorder="1" applyAlignment="1">
      <alignment horizontal="center"/>
    </xf>
    <xf numFmtId="14" fontId="56" fillId="7" borderId="0" xfId="0" applyNumberFormat="1" applyFont="1" applyFill="1" applyAlignment="1">
      <alignment horizontal="left"/>
    </xf>
    <xf numFmtId="9" fontId="11" fillId="0" borderId="1" xfId="0" applyNumberFormat="1" applyFont="1" applyBorder="1" applyAlignment="1">
      <alignment horizontal="center"/>
    </xf>
    <xf numFmtId="3" fontId="11" fillId="6" borderId="1" xfId="0" applyNumberFormat="1" applyFont="1" applyFill="1" applyBorder="1" applyAlignment="1">
      <alignment horizontal="center"/>
    </xf>
    <xf numFmtId="0" fontId="0" fillId="7" borderId="0" xfId="0" applyFill="1" applyAlignment="1">
      <alignment horizontal="left"/>
    </xf>
    <xf numFmtId="0" fontId="8" fillId="6" borderId="1" xfId="0" applyFont="1" applyFill="1" applyBorder="1" applyAlignment="1">
      <alignment horizontal="left"/>
    </xf>
    <xf numFmtId="0" fontId="0" fillId="6" borderId="1" xfId="0" applyFill="1" applyBorder="1"/>
    <xf numFmtId="0" fontId="8" fillId="4" borderId="1" xfId="0" applyFont="1" applyFill="1" applyBorder="1"/>
    <xf numFmtId="0" fontId="8" fillId="5" borderId="1" xfId="0" applyFont="1" applyFill="1" applyBorder="1" applyAlignment="1">
      <alignment wrapText="1"/>
    </xf>
    <xf numFmtId="0" fontId="8" fillId="4" borderId="1" xfId="0" applyFont="1" applyFill="1" applyBorder="1" applyAlignment="1">
      <alignment horizontal="center" wrapText="1"/>
    </xf>
    <xf numFmtId="0" fontId="16" fillId="16" borderId="1" xfId="0" applyFont="1" applyFill="1" applyBorder="1" applyAlignment="1">
      <alignment horizontal="center" wrapText="1"/>
    </xf>
    <xf numFmtId="0" fontId="16" fillId="16" borderId="1" xfId="0" applyFont="1" applyFill="1" applyBorder="1" applyAlignment="1">
      <alignment horizontal="center"/>
    </xf>
    <xf numFmtId="3" fontId="58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57" fillId="17" borderId="0" xfId="0" applyFont="1" applyFill="1"/>
    <xf numFmtId="0" fontId="60" fillId="17" borderId="0" xfId="0" applyFont="1" applyFill="1" applyAlignment="1">
      <alignment wrapText="1"/>
    </xf>
    <xf numFmtId="0" fontId="0" fillId="0" borderId="0" xfId="0" applyAlignment="1">
      <alignment horizontal="left"/>
    </xf>
    <xf numFmtId="0" fontId="29" fillId="6" borderId="1" xfId="0" applyFont="1" applyFill="1" applyBorder="1" applyAlignment="1">
      <alignment horizontal="center"/>
    </xf>
    <xf numFmtId="3" fontId="27" fillId="10" borderId="18" xfId="0" applyNumberFormat="1" applyFont="1" applyFill="1" applyBorder="1" applyAlignment="1">
      <alignment horizontal="center" vertical="center" wrapText="1"/>
    </xf>
    <xf numFmtId="3" fontId="0" fillId="0" borderId="0" xfId="0" applyNumberFormat="1" applyAlignment="1">
      <alignment horizontal="center"/>
    </xf>
    <xf numFmtId="0" fontId="11" fillId="18" borderId="1" xfId="0" applyFont="1" applyFill="1" applyBorder="1" applyAlignment="1">
      <alignment horizontal="center" vertical="center" wrapText="1"/>
    </xf>
    <xf numFmtId="0" fontId="5" fillId="9" borderId="1" xfId="0" applyFont="1" applyFill="1" applyBorder="1" applyAlignment="1">
      <alignment horizontal="center"/>
    </xf>
    <xf numFmtId="0" fontId="0" fillId="4" borderId="1" xfId="0" applyFill="1" applyBorder="1" applyAlignment="1">
      <alignment horizontal="left"/>
    </xf>
    <xf numFmtId="0" fontId="8" fillId="4" borderId="1" xfId="0" applyFont="1" applyFill="1" applyBorder="1" applyAlignment="1">
      <alignment horizontal="left" wrapText="1"/>
    </xf>
    <xf numFmtId="0" fontId="8" fillId="4" borderId="1" xfId="0" applyFont="1" applyFill="1" applyBorder="1" applyAlignment="1">
      <alignment horizontal="left"/>
    </xf>
    <xf numFmtId="0" fontId="0" fillId="4" borderId="1" xfId="0" applyFill="1" applyBorder="1"/>
    <xf numFmtId="0" fontId="1" fillId="0" borderId="0" xfId="0" applyFont="1"/>
    <xf numFmtId="0" fontId="11" fillId="5" borderId="1" xfId="0" applyFont="1" applyFill="1" applyBorder="1"/>
    <xf numFmtId="9" fontId="11" fillId="5" borderId="1" xfId="2" applyFont="1" applyFill="1" applyBorder="1" applyAlignment="1">
      <alignment horizontal="center"/>
    </xf>
    <xf numFmtId="9" fontId="11" fillId="5" borderId="1" xfId="0" applyNumberFormat="1" applyFont="1" applyFill="1" applyBorder="1" applyAlignment="1">
      <alignment horizontal="center"/>
    </xf>
    <xf numFmtId="0" fontId="0" fillId="6" borderId="0" xfId="0" applyFill="1"/>
    <xf numFmtId="0" fontId="61" fillId="17" borderId="0" xfId="0" applyFont="1" applyFill="1" applyAlignment="1">
      <alignment horizontal="center" vertical="center"/>
    </xf>
    <xf numFmtId="0" fontId="62" fillId="17" borderId="0" xfId="0" applyFont="1" applyFill="1" applyAlignment="1">
      <alignment horizontal="center" vertical="center"/>
    </xf>
    <xf numFmtId="0" fontId="59" fillId="17" borderId="0" xfId="0" applyFont="1" applyFill="1" applyAlignment="1">
      <alignment horizontal="center" vertical="center"/>
    </xf>
    <xf numFmtId="0" fontId="60" fillId="17" borderId="0" xfId="0" applyFont="1" applyFill="1" applyAlignment="1">
      <alignment horizontal="center" wrapText="1"/>
    </xf>
    <xf numFmtId="0" fontId="30" fillId="7" borderId="22" xfId="0" applyFont="1" applyFill="1" applyBorder="1" applyAlignment="1">
      <alignment horizontal="center" vertical="center"/>
    </xf>
    <xf numFmtId="0" fontId="21" fillId="9" borderId="10" xfId="0" applyFont="1" applyFill="1" applyBorder="1" applyAlignment="1">
      <alignment horizontal="center" vertical="center" wrapText="1"/>
    </xf>
    <xf numFmtId="0" fontId="21" fillId="9" borderId="11" xfId="0" applyFont="1" applyFill="1" applyBorder="1" applyAlignment="1">
      <alignment horizontal="center" vertical="center" wrapText="1"/>
    </xf>
    <xf numFmtId="0" fontId="21" fillId="9" borderId="15" xfId="0" applyFont="1" applyFill="1" applyBorder="1" applyAlignment="1">
      <alignment horizontal="center" vertical="center" wrapText="1"/>
    </xf>
    <xf numFmtId="0" fontId="31" fillId="10" borderId="16" xfId="0" applyFont="1" applyFill="1" applyBorder="1" applyAlignment="1">
      <alignment horizontal="center" vertical="center" wrapText="1"/>
    </xf>
    <xf numFmtId="0" fontId="31" fillId="10" borderId="17" xfId="0" applyFont="1" applyFill="1" applyBorder="1" applyAlignment="1">
      <alignment horizontal="center" vertical="center" wrapText="1"/>
    </xf>
    <xf numFmtId="0" fontId="31" fillId="10" borderId="12" xfId="0" applyFont="1" applyFill="1" applyBorder="1" applyAlignment="1">
      <alignment horizontal="center" vertical="center" wrapText="1"/>
    </xf>
    <xf numFmtId="0" fontId="31" fillId="10" borderId="8" xfId="0" applyFont="1" applyFill="1" applyBorder="1" applyAlignment="1">
      <alignment horizontal="center" vertical="center" wrapText="1"/>
    </xf>
    <xf numFmtId="9" fontId="28" fillId="10" borderId="18" xfId="0" applyNumberFormat="1" applyFont="1" applyFill="1" applyBorder="1" applyAlignment="1">
      <alignment horizontal="center" vertical="center" wrapText="1"/>
    </xf>
    <xf numFmtId="9" fontId="28" fillId="10" borderId="14" xfId="0" applyNumberFormat="1" applyFont="1" applyFill="1" applyBorder="1" applyAlignment="1">
      <alignment horizontal="center" vertical="center" wrapText="1"/>
    </xf>
    <xf numFmtId="0" fontId="31" fillId="10" borderId="13" xfId="0" applyFont="1" applyFill="1" applyBorder="1" applyAlignment="1">
      <alignment horizontal="center" vertical="center" wrapText="1"/>
    </xf>
    <xf numFmtId="0" fontId="31" fillId="10" borderId="18" xfId="0" applyFont="1" applyFill="1" applyBorder="1" applyAlignment="1">
      <alignment horizontal="center" vertical="center" wrapText="1"/>
    </xf>
    <xf numFmtId="0" fontId="31" fillId="10" borderId="14" xfId="0" applyFont="1" applyFill="1" applyBorder="1" applyAlignment="1">
      <alignment horizontal="center" vertical="center" wrapText="1"/>
    </xf>
    <xf numFmtId="3" fontId="27" fillId="10" borderId="18" xfId="0" applyNumberFormat="1" applyFont="1" applyFill="1" applyBorder="1" applyAlignment="1">
      <alignment horizontal="center" vertical="center" wrapText="1"/>
    </xf>
    <xf numFmtId="3" fontId="27" fillId="10" borderId="14" xfId="0" applyNumberFormat="1" applyFont="1" applyFill="1" applyBorder="1" applyAlignment="1">
      <alignment horizontal="center" vertical="center" wrapText="1"/>
    </xf>
    <xf numFmtId="3" fontId="28" fillId="10" borderId="18" xfId="0" applyNumberFormat="1" applyFont="1" applyFill="1" applyBorder="1" applyAlignment="1">
      <alignment horizontal="center" vertical="center" wrapText="1"/>
    </xf>
    <xf numFmtId="3" fontId="28" fillId="10" borderId="14" xfId="0" applyNumberFormat="1" applyFont="1" applyFill="1" applyBorder="1" applyAlignment="1">
      <alignment horizontal="center" vertical="center" wrapText="1"/>
    </xf>
    <xf numFmtId="0" fontId="27" fillId="10" borderId="13" xfId="0" applyFont="1" applyFill="1" applyBorder="1" applyAlignment="1">
      <alignment vertical="center" wrapText="1"/>
    </xf>
    <xf numFmtId="0" fontId="27" fillId="10" borderId="14" xfId="0" applyFont="1" applyFill="1" applyBorder="1" applyAlignment="1">
      <alignment vertical="center" wrapText="1"/>
    </xf>
    <xf numFmtId="0" fontId="34" fillId="7" borderId="21" xfId="0" applyFont="1" applyFill="1" applyBorder="1" applyAlignment="1">
      <alignment horizontal="center" vertical="center"/>
    </xf>
    <xf numFmtId="0" fontId="35" fillId="7" borderId="0" xfId="0" applyFont="1" applyFill="1" applyAlignment="1">
      <alignment horizontal="center" vertical="center"/>
    </xf>
    <xf numFmtId="3" fontId="27" fillId="10" borderId="19" xfId="0" applyNumberFormat="1" applyFont="1" applyFill="1" applyBorder="1" applyAlignment="1">
      <alignment horizontal="center" vertical="center" wrapText="1"/>
    </xf>
    <xf numFmtId="0" fontId="27" fillId="10" borderId="20" xfId="0" applyFont="1" applyFill="1" applyBorder="1" applyAlignment="1">
      <alignment horizontal="center" vertical="center" wrapText="1"/>
    </xf>
    <xf numFmtId="0" fontId="27" fillId="10" borderId="18" xfId="0" applyFont="1" applyFill="1" applyBorder="1" applyAlignment="1">
      <alignment horizontal="center" vertical="center" wrapText="1"/>
    </xf>
    <xf numFmtId="0" fontId="27" fillId="10" borderId="14" xfId="0" applyFont="1" applyFill="1" applyBorder="1" applyAlignment="1">
      <alignment horizontal="center" vertical="center" wrapText="1"/>
    </xf>
    <xf numFmtId="3" fontId="27" fillId="10" borderId="0" xfId="0" applyNumberFormat="1" applyFont="1" applyFill="1" applyAlignment="1">
      <alignment horizontal="center" vertical="center" wrapText="1"/>
    </xf>
    <xf numFmtId="3" fontId="27" fillId="10" borderId="20" xfId="0" applyNumberFormat="1" applyFont="1" applyFill="1" applyBorder="1" applyAlignment="1">
      <alignment horizontal="center" vertical="center" wrapText="1"/>
    </xf>
    <xf numFmtId="0" fontId="6" fillId="7" borderId="0" xfId="0" applyFont="1" applyFill="1" applyAlignment="1">
      <alignment horizontal="center"/>
    </xf>
    <xf numFmtId="0" fontId="21" fillId="7" borderId="0" xfId="0" applyFont="1" applyFill="1" applyAlignment="1">
      <alignment horizontal="center"/>
    </xf>
    <xf numFmtId="0" fontId="36" fillId="7" borderId="0" xfId="0" applyFont="1" applyFill="1" applyAlignment="1">
      <alignment horizontal="center"/>
    </xf>
    <xf numFmtId="0" fontId="8" fillId="7" borderId="0" xfId="0" applyFont="1" applyFill="1" applyAlignment="1">
      <alignment horizontal="center"/>
    </xf>
    <xf numFmtId="0" fontId="15" fillId="7" borderId="0" xfId="0" applyFont="1" applyFill="1"/>
    <xf numFmtId="0" fontId="16" fillId="7" borderId="0" xfId="0" applyFont="1" applyFill="1" applyAlignment="1">
      <alignment horizontal="center"/>
    </xf>
    <xf numFmtId="0" fontId="38" fillId="11" borderId="3" xfId="0" applyFont="1" applyFill="1" applyBorder="1" applyAlignment="1">
      <alignment horizontal="center" vertical="top" wrapText="1"/>
    </xf>
    <xf numFmtId="0" fontId="39" fillId="11" borderId="3" xfId="0" applyFont="1" applyFill="1" applyBorder="1" applyAlignment="1">
      <alignment horizontal="center" vertical="top" wrapText="1"/>
    </xf>
    <xf numFmtId="0" fontId="39" fillId="12" borderId="16" xfId="0" applyFont="1" applyFill="1" applyBorder="1" applyAlignment="1">
      <alignment horizontal="center" vertical="center" wrapText="1"/>
    </xf>
    <xf numFmtId="0" fontId="39" fillId="12" borderId="21" xfId="0" applyFont="1" applyFill="1" applyBorder="1" applyAlignment="1">
      <alignment horizontal="center" vertical="center" wrapText="1"/>
    </xf>
    <xf numFmtId="0" fontId="39" fillId="12" borderId="24" xfId="0" applyFont="1" applyFill="1" applyBorder="1" applyAlignment="1">
      <alignment horizontal="center" vertical="center" wrapText="1"/>
    </xf>
    <xf numFmtId="0" fontId="39" fillId="12" borderId="12" xfId="0" applyFont="1" applyFill="1" applyBorder="1" applyAlignment="1">
      <alignment horizontal="center" vertical="center" wrapText="1"/>
    </xf>
    <xf numFmtId="0" fontId="39" fillId="12" borderId="22" xfId="0" applyFont="1" applyFill="1" applyBorder="1" applyAlignment="1">
      <alignment horizontal="center" vertical="center" wrapText="1"/>
    </xf>
    <xf numFmtId="0" fontId="39" fillId="12" borderId="9" xfId="0" applyFont="1" applyFill="1" applyBorder="1" applyAlignment="1">
      <alignment horizontal="center" vertical="center" wrapText="1"/>
    </xf>
    <xf numFmtId="14" fontId="47" fillId="9" borderId="1" xfId="0" applyNumberFormat="1" applyFont="1" applyFill="1" applyBorder="1" applyAlignment="1">
      <alignment horizontal="center"/>
    </xf>
    <xf numFmtId="0" fontId="11" fillId="9" borderId="1" xfId="0" applyFont="1" applyFill="1" applyBorder="1" applyAlignment="1">
      <alignment horizontal="center"/>
    </xf>
    <xf numFmtId="0" fontId="11" fillId="9" borderId="1" xfId="0" applyFont="1" applyFill="1" applyBorder="1" applyAlignment="1">
      <alignment horizontal="center" wrapText="1"/>
    </xf>
    <xf numFmtId="0" fontId="8" fillId="7" borderId="5" xfId="0" applyFont="1" applyFill="1" applyBorder="1" applyAlignment="1">
      <alignment horizontal="center"/>
    </xf>
    <xf numFmtId="14" fontId="22" fillId="7" borderId="0" xfId="0" applyNumberFormat="1" applyFont="1" applyFill="1" applyAlignment="1">
      <alignment horizontal="center"/>
    </xf>
    <xf numFmtId="14" fontId="22" fillId="7" borderId="25" xfId="0" applyNumberFormat="1" applyFont="1" applyFill="1" applyBorder="1" applyAlignment="1">
      <alignment horizontal="center"/>
    </xf>
    <xf numFmtId="0" fontId="19" fillId="7" borderId="0" xfId="0" applyFont="1" applyFill="1" applyAlignment="1">
      <alignment horizontal="center" wrapText="1"/>
    </xf>
    <xf numFmtId="0" fontId="21" fillId="7" borderId="0" xfId="0" applyFont="1" applyFill="1" applyAlignment="1">
      <alignment horizontal="center" wrapText="1"/>
    </xf>
    <xf numFmtId="0" fontId="21" fillId="7" borderId="5" xfId="0" applyFont="1" applyFill="1" applyBorder="1" applyAlignment="1">
      <alignment horizontal="center"/>
    </xf>
    <xf numFmtId="0" fontId="54" fillId="0" borderId="0" xfId="0" applyFont="1" applyAlignment="1">
      <alignment horizontal="center"/>
    </xf>
    <xf numFmtId="0" fontId="23" fillId="7" borderId="0" xfId="0" applyFont="1" applyFill="1" applyAlignment="1">
      <alignment horizontal="center" wrapText="1"/>
    </xf>
    <xf numFmtId="0" fontId="8" fillId="0" borderId="5" xfId="0" applyFont="1" applyBorder="1" applyAlignment="1">
      <alignment horizontal="center" wrapText="1"/>
    </xf>
  </cellXfs>
  <cellStyles count="9">
    <cellStyle name="Comma 2" xfId="6" xr:uid="{00000000-0005-0000-0000-000000000000}"/>
    <cellStyle name="Millares" xfId="1" builtinId="3"/>
    <cellStyle name="Millares 10" xfId="5" xr:uid="{00000000-0005-0000-0000-000002000000}"/>
    <cellStyle name="Millares 2" xfId="8" xr:uid="{00000000-0005-0000-0000-000003000000}"/>
    <cellStyle name="Neutral" xfId="3" builtinId="28"/>
    <cellStyle name="Normal" xfId="0" builtinId="0"/>
    <cellStyle name="Normal 2" xfId="7" xr:uid="{00000000-0005-0000-0000-000006000000}"/>
    <cellStyle name="Normal_PASJERO" xfId="4" xr:uid="{00000000-0005-0000-0000-000007000000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sz="1200" b="1">
                <a:latin typeface="+mn-lt"/>
              </a:rPr>
              <a:t>CANTIDAD</a:t>
            </a:r>
            <a:r>
              <a:rPr lang="es-DO" sz="1200" b="1" baseline="0">
                <a:latin typeface="+mn-lt"/>
              </a:rPr>
              <a:t> DE EMBARCACCIONES ARRIBADAS POR PUERTOS  </a:t>
            </a:r>
          </a:p>
          <a:p>
            <a:pPr>
              <a:defRPr sz="1200" b="1"/>
            </a:pPr>
            <a:r>
              <a:rPr lang="es-DO" sz="1200" b="1" baseline="0">
                <a:latin typeface="+mn-lt"/>
              </a:rPr>
              <a:t>ABRIL- JUNIO 2025</a:t>
            </a:r>
            <a:endParaRPr lang="es-DO" sz="1200" b="1">
              <a:latin typeface="+mn-lt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view3D>
      <c:rotX val="15"/>
      <c:rotY val="2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6.4057024489221084E-2"/>
          <c:y val="0.11765842403346764"/>
          <c:w val="0.93594297551077876"/>
          <c:h val="0.6038491063054725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'EMBARCACIONES '!$B$42:$B$64</c:f>
              <c:strCache>
                <c:ptCount val="23"/>
                <c:pt idx="0">
                  <c:v>AMBER COVE</c:v>
                </c:pt>
                <c:pt idx="1">
                  <c:v>ARROYO BARRIL</c:v>
                </c:pt>
                <c:pt idx="2">
                  <c:v>AZUA</c:v>
                </c:pt>
                <c:pt idx="3">
                  <c:v>BARAHONA</c:v>
                </c:pt>
                <c:pt idx="4">
                  <c:v>BOCA CHICA</c:v>
                </c:pt>
                <c:pt idx="5">
                  <c:v>BAHÍA DE CALDERAS</c:v>
                </c:pt>
                <c:pt idx="6">
                  <c:v>CAP CANA</c:v>
                </c:pt>
                <c:pt idx="7">
                  <c:v>CAUCEDO</c:v>
                </c:pt>
                <c:pt idx="8">
                  <c:v>LA CANA</c:v>
                </c:pt>
                <c:pt idx="9">
                  <c:v>LA ROMANA</c:v>
                </c:pt>
                <c:pt idx="10">
                  <c:v>LUPERÓN </c:v>
                </c:pt>
                <c:pt idx="11">
                  <c:v>TAÍNO BAY</c:v>
                </c:pt>
                <c:pt idx="12">
                  <c:v>MANZANILLO</c:v>
                </c:pt>
                <c:pt idx="13">
                  <c:v>PEDERNALES</c:v>
                </c:pt>
                <c:pt idx="14">
                  <c:v>PLAZA MARINA</c:v>
                </c:pt>
                <c:pt idx="15">
                  <c:v>PUERTO PLATA</c:v>
                </c:pt>
                <c:pt idx="16">
                  <c:v>PUNTA CATALINA</c:v>
                </c:pt>
                <c:pt idx="17">
                  <c:v>HAINA OCCIDENTAL</c:v>
                </c:pt>
                <c:pt idx="18">
                  <c:v>HAINA ORIENTAL</c:v>
                </c:pt>
                <c:pt idx="19">
                  <c:v>ISLAS CATALINA</c:v>
                </c:pt>
                <c:pt idx="20">
                  <c:v>SAN PEDRO DE MACORÍS</c:v>
                </c:pt>
                <c:pt idx="21">
                  <c:v>SANTA BÁRBARA</c:v>
                </c:pt>
                <c:pt idx="22">
                  <c:v>SANTO DOMINGO</c:v>
                </c:pt>
              </c:strCache>
            </c:strRef>
          </c:cat>
          <c:val>
            <c:numRef>
              <c:f>'EMBARCACIONES '!$C$42:$C$64</c:f>
              <c:numCache>
                <c:formatCode>#,##0</c:formatCode>
                <c:ptCount val="23"/>
                <c:pt idx="0">
                  <c:v>65</c:v>
                </c:pt>
                <c:pt idx="1">
                  <c:v>1</c:v>
                </c:pt>
                <c:pt idx="2">
                  <c:v>11</c:v>
                </c:pt>
                <c:pt idx="3">
                  <c:v>24</c:v>
                </c:pt>
                <c:pt idx="4">
                  <c:v>31</c:v>
                </c:pt>
                <c:pt idx="5">
                  <c:v>10</c:v>
                </c:pt>
                <c:pt idx="6">
                  <c:v>0</c:v>
                </c:pt>
                <c:pt idx="7">
                  <c:v>263</c:v>
                </c:pt>
                <c:pt idx="8">
                  <c:v>66</c:v>
                </c:pt>
                <c:pt idx="9">
                  <c:v>27</c:v>
                </c:pt>
                <c:pt idx="10">
                  <c:v>104</c:v>
                </c:pt>
                <c:pt idx="11">
                  <c:v>58</c:v>
                </c:pt>
                <c:pt idx="12">
                  <c:v>32</c:v>
                </c:pt>
                <c:pt idx="13">
                  <c:v>4</c:v>
                </c:pt>
                <c:pt idx="14">
                  <c:v>7</c:v>
                </c:pt>
                <c:pt idx="15">
                  <c:v>159</c:v>
                </c:pt>
                <c:pt idx="16">
                  <c:v>8</c:v>
                </c:pt>
                <c:pt idx="17">
                  <c:v>128</c:v>
                </c:pt>
                <c:pt idx="18">
                  <c:v>338</c:v>
                </c:pt>
                <c:pt idx="19">
                  <c:v>0</c:v>
                </c:pt>
                <c:pt idx="20">
                  <c:v>36</c:v>
                </c:pt>
                <c:pt idx="21" formatCode="General">
                  <c:v>34</c:v>
                </c:pt>
                <c:pt idx="22">
                  <c:v>126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45-48FE-BFE6-8000F5DDE02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589741375"/>
        <c:axId val="589749535"/>
        <c:axId val="0"/>
      </c:bar3DChart>
      <c:catAx>
        <c:axId val="5897413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589749535"/>
        <c:crosses val="autoZero"/>
        <c:auto val="1"/>
        <c:lblAlgn val="ctr"/>
        <c:lblOffset val="100"/>
        <c:noMultiLvlLbl val="0"/>
      </c:catAx>
      <c:valAx>
        <c:axId val="589749535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58974137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sz="1000" b="1">
                <a:latin typeface="+mn-lt"/>
              </a:rPr>
              <a:t>COMPARATIVO</a:t>
            </a:r>
            <a:r>
              <a:rPr lang="es-DO" sz="1000" b="1" baseline="0">
                <a:latin typeface="+mn-lt"/>
              </a:rPr>
              <a:t> DEL MOVIMIENTO DE CONTENEDORES DE EXPORTACIÓN EN TRÁNSITO, CARGADOS Y VACÍOS EN ABRIL-JUNIO </a:t>
            </a:r>
            <a:r>
              <a:rPr lang="es-DO" sz="10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2025 Vs. 2024</a:t>
            </a:r>
            <a:r>
              <a:rPr lang="es-DO" sz="1000" b="1" baseline="0">
                <a:latin typeface="+mn-lt"/>
              </a:rPr>
              <a:t> </a:t>
            </a:r>
          </a:p>
          <a:p>
            <a:pPr>
              <a:defRPr/>
            </a:pPr>
            <a:r>
              <a:rPr lang="es-DO" sz="1000" b="1" baseline="0">
                <a:latin typeface="+mn-lt"/>
              </a:rPr>
              <a:t>(DATOS EXPRESADOS EN TEUS)</a:t>
            </a:r>
            <a:endParaRPr lang="es-DO" sz="1000" b="1">
              <a:latin typeface="+mn-lt"/>
            </a:endParaRPr>
          </a:p>
        </c:rich>
      </c:tx>
      <c:layout>
        <c:manualLayout>
          <c:xMode val="edge"/>
          <c:yMode val="edge"/>
          <c:x val="0.10406435940784814"/>
          <c:y val="1.85305263428211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'CONTENEDORES TEUS'!$C$169</c:f>
              <c:strCache>
                <c:ptCount val="1"/>
                <c:pt idx="0">
                  <c:v>Abril - Junio 2024</c:v>
                </c:pt>
              </c:strCache>
            </c:strRef>
          </c:tx>
          <c:spPr>
            <a:solidFill>
              <a:schemeClr val="accent1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'CONTENEDORES TEUS'!$B$170:$B$171</c:f>
              <c:strCache>
                <c:ptCount val="2"/>
                <c:pt idx="0">
                  <c:v>CARGADOS</c:v>
                </c:pt>
                <c:pt idx="1">
                  <c:v>VACÍOS</c:v>
                </c:pt>
              </c:strCache>
            </c:strRef>
          </c:cat>
          <c:val>
            <c:numRef>
              <c:f>'CONTENEDORES TEUS'!$C$170:$C$171</c:f>
              <c:numCache>
                <c:formatCode>#,##0</c:formatCode>
                <c:ptCount val="2"/>
                <c:pt idx="0">
                  <c:v>56939.75</c:v>
                </c:pt>
                <c:pt idx="1">
                  <c:v>14924.75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1D-4CAE-9853-93115DABFE12}"/>
            </c:ext>
          </c:extLst>
        </c:ser>
        <c:ser>
          <c:idx val="1"/>
          <c:order val="1"/>
          <c:tx>
            <c:strRef>
              <c:f>'CONTENEDORES TEUS'!$D$169</c:f>
              <c:strCache>
                <c:ptCount val="1"/>
                <c:pt idx="0">
                  <c:v>Abril - Junio 2025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'CONTENEDORES TEUS'!$B$170:$B$171</c:f>
              <c:strCache>
                <c:ptCount val="2"/>
                <c:pt idx="0">
                  <c:v>CARGADOS</c:v>
                </c:pt>
                <c:pt idx="1">
                  <c:v>VACÍOS</c:v>
                </c:pt>
              </c:strCache>
            </c:strRef>
          </c:cat>
          <c:val>
            <c:numRef>
              <c:f>'CONTENEDORES TEUS'!$D$170:$D$171</c:f>
              <c:numCache>
                <c:formatCode>#,##0</c:formatCode>
                <c:ptCount val="2"/>
                <c:pt idx="0">
                  <c:v>74923</c:v>
                </c:pt>
                <c:pt idx="1">
                  <c:v>24720.75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A1D-4CAE-9853-93115DABFE1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axId val="822489856"/>
        <c:axId val="1113748032"/>
      </c:barChart>
      <c:catAx>
        <c:axId val="82248985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113748032"/>
        <c:crosses val="autoZero"/>
        <c:auto val="1"/>
        <c:lblAlgn val="ctr"/>
        <c:lblOffset val="100"/>
        <c:noMultiLvlLbl val="0"/>
      </c:catAx>
      <c:valAx>
        <c:axId val="1113748032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8224898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sz="1100" b="1">
                <a:latin typeface="+mn-lt"/>
              </a:rPr>
              <a:t>GRÁFICA</a:t>
            </a:r>
            <a:r>
              <a:rPr lang="es-DO" sz="1100" b="1" baseline="0">
                <a:latin typeface="+mn-lt"/>
              </a:rPr>
              <a:t>  COMPARATIVA DEL  MOVIMIENTO DE CONTENEDORES EN IMPORTACIÓN </a:t>
            </a:r>
            <a:r>
              <a:rPr lang="es-DO" sz="11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</a:rPr>
              <a:t> EN ABRIL</a:t>
            </a:r>
            <a:r>
              <a:rPr lang="es-DO" sz="11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- JUNIO 2025 Vs. 2024)</a:t>
            </a:r>
            <a:endParaRPr lang="es-DO" sz="1100" b="1" baseline="0">
              <a:latin typeface="+mn-lt"/>
            </a:endParaRPr>
          </a:p>
          <a:p>
            <a:pPr>
              <a:defRPr/>
            </a:pPr>
            <a:r>
              <a:rPr lang="es-DO" sz="1100" b="1" baseline="0">
                <a:latin typeface="+mn-lt"/>
              </a:rPr>
              <a:t> (</a:t>
            </a:r>
            <a:r>
              <a:rPr lang="es-DO" sz="11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DATOS EXPRESADOS EN TEUS)</a:t>
            </a:r>
            <a:endParaRPr lang="es-DO" sz="1100" b="1">
              <a:latin typeface="+mn-lt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'CONTENEDORES TEUS'!$B$80</c:f>
              <c:strCache>
                <c:ptCount val="1"/>
                <c:pt idx="0">
                  <c:v>CARGADOS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'CONTENEDORES TEUS'!$C$79:$D$79</c:f>
              <c:numCache>
                <c:formatCode>General</c:formatCode>
                <c:ptCount val="2"/>
                <c:pt idx="0">
                  <c:v>2024</c:v>
                </c:pt>
                <c:pt idx="1">
                  <c:v>2025</c:v>
                </c:pt>
              </c:numCache>
            </c:numRef>
          </c:cat>
          <c:val>
            <c:numRef>
              <c:f>'CONTENEDORES TEUS'!$C$80:$D$80</c:f>
              <c:numCache>
                <c:formatCode>#,##0</c:formatCode>
                <c:ptCount val="2"/>
                <c:pt idx="0">
                  <c:v>142076.75</c:v>
                </c:pt>
                <c:pt idx="1">
                  <c:v>186902.25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0A-406D-91CC-F3EBEA7D4B8D}"/>
            </c:ext>
          </c:extLst>
        </c:ser>
        <c:ser>
          <c:idx val="1"/>
          <c:order val="1"/>
          <c:tx>
            <c:strRef>
              <c:f>'CONTENEDORES TEUS'!$B$81</c:f>
              <c:strCache>
                <c:ptCount val="1"/>
                <c:pt idx="0">
                  <c:v>VACÍOS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'CONTENEDORES TEUS'!$C$79:$D$79</c:f>
              <c:numCache>
                <c:formatCode>General</c:formatCode>
                <c:ptCount val="2"/>
                <c:pt idx="0">
                  <c:v>2024</c:v>
                </c:pt>
                <c:pt idx="1">
                  <c:v>2025</c:v>
                </c:pt>
              </c:numCache>
            </c:numRef>
          </c:cat>
          <c:val>
            <c:numRef>
              <c:f>'CONTENEDORES TEUS'!$C$81:$D$81</c:f>
              <c:numCache>
                <c:formatCode>#,##0</c:formatCode>
                <c:ptCount val="2"/>
                <c:pt idx="0">
                  <c:v>16034</c:v>
                </c:pt>
                <c:pt idx="1">
                  <c:v>22504.75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C0A-406D-91CC-F3EBEA7D4B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226137248"/>
        <c:axId val="1226138688"/>
      </c:barChart>
      <c:catAx>
        <c:axId val="12261372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226138688"/>
        <c:crosses val="autoZero"/>
        <c:auto val="1"/>
        <c:lblAlgn val="ctr"/>
        <c:lblOffset val="100"/>
        <c:noMultiLvlLbl val="0"/>
      </c:catAx>
      <c:valAx>
        <c:axId val="1226138688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1226137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b="1"/>
              <a:t>Movimiento</a:t>
            </a:r>
            <a:r>
              <a:rPr lang="es-DO" b="1" baseline="0"/>
              <a:t> de Contenedores en Puertos Dominicano</a:t>
            </a:r>
          </a:p>
          <a:p>
            <a:pPr>
              <a:defRPr/>
            </a:pPr>
            <a:r>
              <a:rPr lang="es-DO" b="1" baseline="0"/>
              <a:t>Abril-Junio 2025</a:t>
            </a:r>
            <a:endParaRPr lang="es-DO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bar"/>
        <c:grouping val="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0.35132819194515852"/>
                  <c:y val="-1.03761334768380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663-4261-AB42-70C320233D45}"/>
                </c:ext>
              </c:extLst>
            </c:dLbl>
            <c:dLbl>
              <c:idx val="1"/>
              <c:layout>
                <c:manualLayout>
                  <c:x val="0.33933161953727492"/>
                  <c:y val="-1.38348446357842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663-4261-AB42-70C320233D45}"/>
                </c:ext>
              </c:extLst>
            </c:dLbl>
            <c:dLbl>
              <c:idx val="2"/>
              <c:layout>
                <c:manualLayout>
                  <c:x val="0.20908311910882604"/>
                  <c:y val="-1.72935557947301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663-4261-AB42-70C320233D45}"/>
                </c:ext>
              </c:extLst>
            </c:dLbl>
            <c:dLbl>
              <c:idx val="3"/>
              <c:layout>
                <c:manualLayout>
                  <c:x val="0.25407078646556663"/>
                  <c:y val="5.92755222259837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663-4261-AB42-70C320233D4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'Contenedores. por unidad Ref.'!$A$92:$A$95</c:f>
              <c:strCache>
                <c:ptCount val="4"/>
                <c:pt idx="0">
                  <c:v> CONTENEDORES IMPORTACIÓN</c:v>
                </c:pt>
                <c:pt idx="1">
                  <c:v>CONTENEDORES EXPORTACIÓN</c:v>
                </c:pt>
                <c:pt idx="2">
                  <c:v> CONTENEDORES TRÁNSITO IMPORTACIÓN</c:v>
                </c:pt>
                <c:pt idx="3">
                  <c:v>CONTENEDORES TRÁNSITO EXPORTACIÓN</c:v>
                </c:pt>
              </c:strCache>
            </c:strRef>
          </c:cat>
          <c:val>
            <c:numRef>
              <c:f>'Contenedores. por unidad Ref.'!$B$92:$B$95</c:f>
              <c:numCache>
                <c:formatCode>#,##0</c:formatCode>
                <c:ptCount val="4"/>
                <c:pt idx="0">
                  <c:v>209407</c:v>
                </c:pt>
                <c:pt idx="1">
                  <c:v>192791.75</c:v>
                </c:pt>
                <c:pt idx="2">
                  <c:v>102060.5</c:v>
                </c:pt>
                <c:pt idx="3">
                  <c:v>99643.75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63-4261-AB42-70C320233D4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778382399"/>
        <c:axId val="1778379039"/>
        <c:axId val="0"/>
      </c:bar3DChart>
      <c:catAx>
        <c:axId val="177838239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778379039"/>
        <c:crosses val="autoZero"/>
        <c:auto val="1"/>
        <c:lblAlgn val="ctr"/>
        <c:lblOffset val="100"/>
        <c:noMultiLvlLbl val="0"/>
      </c:catAx>
      <c:valAx>
        <c:axId val="1778379039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177838239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sz="1100" b="1" baseline="0">
                <a:latin typeface="+mn-lt"/>
              </a:rPr>
              <a:t>COMPARATIVO  DEL TOTAL  DE CARGAS  POR PUERTOS (EN T.M.)   </a:t>
            </a:r>
          </a:p>
          <a:p>
            <a:pPr>
              <a:defRPr sz="1100"/>
            </a:pPr>
            <a:r>
              <a:rPr lang="es-DO" sz="1100" b="1" baseline="0">
                <a:latin typeface="+mn-lt"/>
              </a:rPr>
              <a:t>ABRIL-JUNIO 2025 Vs2024</a:t>
            </a:r>
            <a:endParaRPr lang="es-DO" sz="1100" b="1">
              <a:latin typeface="+mn-lt"/>
            </a:endParaRPr>
          </a:p>
        </c:rich>
      </c:tx>
      <c:layout>
        <c:manualLayout>
          <c:xMode val="edge"/>
          <c:yMode val="edge"/>
          <c:x val="0.35036950535836631"/>
          <c:y val="1.590479130309874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7.2954840504519211E-2"/>
          <c:y val="0.14109896407419475"/>
          <c:w val="0.90650361256260426"/>
          <c:h val="0.66320581877493079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'CARGAS G.'!$B$100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'CARGAS G.'!$A$101:$A$116</c:f>
              <c:strCache>
                <c:ptCount val="16"/>
                <c:pt idx="0">
                  <c:v>ARROYO BARRIL</c:v>
                </c:pt>
                <c:pt idx="1">
                  <c:v>AZUA</c:v>
                </c:pt>
                <c:pt idx="2">
                  <c:v>BARAHONA</c:v>
                </c:pt>
                <c:pt idx="3">
                  <c:v>BOCA CHICA</c:v>
                </c:pt>
                <c:pt idx="4">
                  <c:v>CAUCEDO</c:v>
                </c:pt>
                <c:pt idx="5">
                  <c:v>LA CANA</c:v>
                </c:pt>
                <c:pt idx="6">
                  <c:v>LA ROMANA</c:v>
                </c:pt>
                <c:pt idx="7">
                  <c:v>MANZANILLO</c:v>
                </c:pt>
                <c:pt idx="8">
                  <c:v>PLAZA MARINA</c:v>
                </c:pt>
                <c:pt idx="9">
                  <c:v>PUERTO PLATA</c:v>
                </c:pt>
                <c:pt idx="10">
                  <c:v>HAINA ORIENTAL</c:v>
                </c:pt>
                <c:pt idx="11">
                  <c:v>HAINA OCCIDENTAL</c:v>
                </c:pt>
                <c:pt idx="12">
                  <c:v>PUNTA CATALINA</c:v>
                </c:pt>
                <c:pt idx="13">
                  <c:v>SAN PEDRO DE MACORÍS</c:v>
                </c:pt>
                <c:pt idx="14">
                  <c:v>SANTA BÁRBARA</c:v>
                </c:pt>
                <c:pt idx="15">
                  <c:v>SANTO DOMINGO</c:v>
                </c:pt>
              </c:strCache>
            </c:strRef>
          </c:cat>
          <c:val>
            <c:numRef>
              <c:f>'CARGAS G.'!$B$101:$B$116</c:f>
              <c:numCache>
                <c:formatCode>#,##0</c:formatCode>
                <c:ptCount val="16"/>
                <c:pt idx="0">
                  <c:v>0</c:v>
                </c:pt>
                <c:pt idx="1">
                  <c:v>38345</c:v>
                </c:pt>
                <c:pt idx="2">
                  <c:v>156744</c:v>
                </c:pt>
                <c:pt idx="3">
                  <c:v>525552</c:v>
                </c:pt>
                <c:pt idx="4">
                  <c:v>2867035</c:v>
                </c:pt>
                <c:pt idx="5">
                  <c:v>778462</c:v>
                </c:pt>
                <c:pt idx="6">
                  <c:v>37097</c:v>
                </c:pt>
                <c:pt idx="7">
                  <c:v>154739</c:v>
                </c:pt>
                <c:pt idx="8">
                  <c:v>43438</c:v>
                </c:pt>
                <c:pt idx="9">
                  <c:v>249501</c:v>
                </c:pt>
                <c:pt idx="10">
                  <c:v>1658859</c:v>
                </c:pt>
                <c:pt idx="11">
                  <c:v>1477295</c:v>
                </c:pt>
                <c:pt idx="12">
                  <c:v>480187</c:v>
                </c:pt>
                <c:pt idx="13">
                  <c:v>261439</c:v>
                </c:pt>
                <c:pt idx="14">
                  <c:v>0</c:v>
                </c:pt>
                <c:pt idx="15">
                  <c:v>242542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72-4936-8DB2-D6C808C5C841}"/>
            </c:ext>
          </c:extLst>
        </c:ser>
        <c:ser>
          <c:idx val="1"/>
          <c:order val="1"/>
          <c:tx>
            <c:strRef>
              <c:f>'CARGAS G.'!$C$100</c:f>
              <c:strCache>
                <c:ptCount val="1"/>
                <c:pt idx="0">
                  <c:v>2025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'CARGAS G.'!$A$101:$A$116</c:f>
              <c:strCache>
                <c:ptCount val="16"/>
                <c:pt idx="0">
                  <c:v>ARROYO BARRIL</c:v>
                </c:pt>
                <c:pt idx="1">
                  <c:v>AZUA</c:v>
                </c:pt>
                <c:pt idx="2">
                  <c:v>BARAHONA</c:v>
                </c:pt>
                <c:pt idx="3">
                  <c:v>BOCA CHICA</c:v>
                </c:pt>
                <c:pt idx="4">
                  <c:v>CAUCEDO</c:v>
                </c:pt>
                <c:pt idx="5">
                  <c:v>LA CANA</c:v>
                </c:pt>
                <c:pt idx="6">
                  <c:v>LA ROMANA</c:v>
                </c:pt>
                <c:pt idx="7">
                  <c:v>MANZANILLO</c:v>
                </c:pt>
                <c:pt idx="8">
                  <c:v>PLAZA MARINA</c:v>
                </c:pt>
                <c:pt idx="9">
                  <c:v>PUERTO PLATA</c:v>
                </c:pt>
                <c:pt idx="10">
                  <c:v>HAINA ORIENTAL</c:v>
                </c:pt>
                <c:pt idx="11">
                  <c:v>HAINA OCCIDENTAL</c:v>
                </c:pt>
                <c:pt idx="12">
                  <c:v>PUNTA CATALINA</c:v>
                </c:pt>
                <c:pt idx="13">
                  <c:v>SAN PEDRO DE MACORÍS</c:v>
                </c:pt>
                <c:pt idx="14">
                  <c:v>SANTA BÁRBARA</c:v>
                </c:pt>
                <c:pt idx="15">
                  <c:v>SANTO DOMINGO</c:v>
                </c:pt>
              </c:strCache>
            </c:strRef>
          </c:cat>
          <c:val>
            <c:numRef>
              <c:f>'CARGAS G.'!$C$101:$C$116</c:f>
              <c:numCache>
                <c:formatCode>#,##0</c:formatCode>
                <c:ptCount val="16"/>
                <c:pt idx="0">
                  <c:v>0</c:v>
                </c:pt>
                <c:pt idx="1">
                  <c:v>55372</c:v>
                </c:pt>
                <c:pt idx="2">
                  <c:v>152023</c:v>
                </c:pt>
                <c:pt idx="3">
                  <c:v>478127</c:v>
                </c:pt>
                <c:pt idx="4">
                  <c:v>3385231</c:v>
                </c:pt>
                <c:pt idx="5">
                  <c:v>696974</c:v>
                </c:pt>
                <c:pt idx="6">
                  <c:v>191601</c:v>
                </c:pt>
                <c:pt idx="7">
                  <c:v>275444</c:v>
                </c:pt>
                <c:pt idx="8">
                  <c:v>40624</c:v>
                </c:pt>
                <c:pt idx="9">
                  <c:v>397333</c:v>
                </c:pt>
                <c:pt idx="10">
                  <c:v>2238874</c:v>
                </c:pt>
                <c:pt idx="11">
                  <c:v>1817348</c:v>
                </c:pt>
                <c:pt idx="12">
                  <c:v>475077</c:v>
                </c:pt>
                <c:pt idx="13">
                  <c:v>193039</c:v>
                </c:pt>
                <c:pt idx="14">
                  <c:v>4</c:v>
                </c:pt>
                <c:pt idx="15">
                  <c:v>251263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772-4936-8DB2-D6C808C5C84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645050207"/>
        <c:axId val="564197695"/>
        <c:axId val="0"/>
      </c:bar3DChart>
      <c:catAx>
        <c:axId val="64505020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564197695"/>
        <c:crosses val="autoZero"/>
        <c:auto val="1"/>
        <c:lblAlgn val="ctr"/>
        <c:lblOffset val="100"/>
        <c:noMultiLvlLbl val="0"/>
      </c:catAx>
      <c:valAx>
        <c:axId val="564197695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64505020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91379372650184609"/>
          <c:y val="0.37218464581147392"/>
          <c:w val="6.7214296417752672E-2"/>
          <c:h val="0.158431109850336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sz="1100" b="1">
                <a:latin typeface="+mn-lt"/>
              </a:rPr>
              <a:t>COMPARATIVO</a:t>
            </a:r>
            <a:r>
              <a:rPr lang="es-DO" sz="1100" b="1" baseline="0">
                <a:latin typeface="+mn-lt"/>
              </a:rPr>
              <a:t> DE CARGAS EN IMPORTACIÓN, EXPORTACIÓN Y TRÁNSITO</a:t>
            </a:r>
          </a:p>
          <a:p>
            <a:pPr>
              <a:defRPr sz="1100"/>
            </a:pPr>
            <a:r>
              <a:rPr lang="es-DO" sz="1100" b="1" baseline="0">
                <a:latin typeface="+mn-lt"/>
              </a:rPr>
              <a:t>TRIMESTRE  ABRIL-JUNIO 2025 Vs 2024</a:t>
            </a:r>
            <a:endParaRPr lang="es-DO" sz="1100" b="1">
              <a:latin typeface="+mn-lt"/>
            </a:endParaRPr>
          </a:p>
        </c:rich>
      </c:tx>
      <c:layout>
        <c:manualLayout>
          <c:xMode val="edge"/>
          <c:yMode val="edge"/>
          <c:x val="0.13642454564217005"/>
          <c:y val="1.110615049856009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'CARGAS G.'!$B$130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0"/>
                  <c:y val="-2.21292366781398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6F8-49C0-97FC-17784480DBD2}"/>
                </c:ext>
              </c:extLst>
            </c:dLbl>
            <c:dLbl>
              <c:idx val="1"/>
              <c:layout>
                <c:manualLayout>
                  <c:x val="4.7533761412588207E-3"/>
                  <c:y val="-2.18059913087622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6F8-49C0-97FC-17784480DBD2}"/>
                </c:ext>
              </c:extLst>
            </c:dLbl>
            <c:dLbl>
              <c:idx val="2"/>
              <c:layout>
                <c:manualLayout>
                  <c:x val="0"/>
                  <c:y val="-1.63495034915799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6F8-49C0-97FC-17784480DBD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'CARGAS G.'!$A$131:$A$133</c:f>
              <c:strCache>
                <c:ptCount val="3"/>
                <c:pt idx="0">
                  <c:v>IMPORTACIÓN</c:v>
                </c:pt>
                <c:pt idx="1">
                  <c:v>EXPORTACIÓN </c:v>
                </c:pt>
                <c:pt idx="2">
                  <c:v>TRÁNSITO</c:v>
                </c:pt>
              </c:strCache>
            </c:strRef>
          </c:cat>
          <c:val>
            <c:numRef>
              <c:f>'CARGAS G.'!$B$131:$B$133</c:f>
              <c:numCache>
                <c:formatCode>#,##0</c:formatCode>
                <c:ptCount val="3"/>
                <c:pt idx="0">
                  <c:v>6240459</c:v>
                </c:pt>
                <c:pt idx="1">
                  <c:v>1484010</c:v>
                </c:pt>
                <c:pt idx="2">
                  <c:v>1246766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C7-48E5-ABAC-F7D6CB74CDDD}"/>
            </c:ext>
          </c:extLst>
        </c:ser>
        <c:ser>
          <c:idx val="1"/>
          <c:order val="1"/>
          <c:tx>
            <c:strRef>
              <c:f>'CARGAS G.'!$C$130</c:f>
              <c:strCache>
                <c:ptCount val="1"/>
                <c:pt idx="0">
                  <c:v>2025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-5.6913073459746911E-17"/>
                  <c:y val="-2.37260334755024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6F8-49C0-97FC-17784480DBD2}"/>
                </c:ext>
              </c:extLst>
            </c:dLbl>
            <c:dLbl>
              <c:idx val="1"/>
              <c:layout>
                <c:manualLayout>
                  <c:x val="4.7533761412588207E-3"/>
                  <c:y val="-1.92394584032667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6F8-49C0-97FC-17784480DBD2}"/>
                </c:ext>
              </c:extLst>
            </c:dLbl>
            <c:dLbl>
              <c:idx val="2"/>
              <c:layout>
                <c:manualLayout>
                  <c:x val="6.1111556574777416E-3"/>
                  <c:y val="-2.5322653636051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6F8-49C0-97FC-17784480DBD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'CARGAS G.'!$A$131:$A$133</c:f>
              <c:strCache>
                <c:ptCount val="3"/>
                <c:pt idx="0">
                  <c:v>IMPORTACIÓN</c:v>
                </c:pt>
                <c:pt idx="1">
                  <c:v>EXPORTACIÓN </c:v>
                </c:pt>
                <c:pt idx="2">
                  <c:v>TRÁNSITO</c:v>
                </c:pt>
              </c:strCache>
            </c:strRef>
          </c:cat>
          <c:val>
            <c:numRef>
              <c:f>'CARGAS G.'!$C$131:$C$133</c:f>
              <c:numCache>
                <c:formatCode>#,##0</c:formatCode>
                <c:ptCount val="3"/>
                <c:pt idx="0">
                  <c:v>7793153</c:v>
                </c:pt>
                <c:pt idx="1">
                  <c:v>1405835</c:v>
                </c:pt>
                <c:pt idx="2">
                  <c:v>1449346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BC7-48E5-ABAC-F7D6CB74CDD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422742543"/>
        <c:axId val="1422738703"/>
        <c:axId val="0"/>
      </c:bar3DChart>
      <c:catAx>
        <c:axId val="14227425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422738703"/>
        <c:crosses val="autoZero"/>
        <c:auto val="1"/>
        <c:lblAlgn val="ctr"/>
        <c:lblOffset val="100"/>
        <c:noMultiLvlLbl val="0"/>
      </c:catAx>
      <c:valAx>
        <c:axId val="1422738703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142274254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sz="1100" b="1">
                <a:latin typeface="+mn-lt"/>
              </a:rPr>
              <a:t>COMPARATIVO</a:t>
            </a:r>
            <a:r>
              <a:rPr lang="es-DO" sz="1100" b="1" baseline="0">
                <a:latin typeface="+mn-lt"/>
              </a:rPr>
              <a:t> DEL MOVIMENTO DE CARGAS EN IMPORTACIÓN (EN T.M)</a:t>
            </a:r>
          </a:p>
          <a:p>
            <a:pPr>
              <a:defRPr sz="1100"/>
            </a:pPr>
            <a:r>
              <a:rPr lang="es-DO" sz="1100" b="1" baseline="0">
                <a:latin typeface="+mn-lt"/>
              </a:rPr>
              <a:t>  ABRIL-JUNIO 2025 Vs. 2024</a:t>
            </a:r>
            <a:endParaRPr lang="es-DO" sz="1100" b="1">
              <a:latin typeface="+mn-lt"/>
            </a:endParaRPr>
          </a:p>
        </c:rich>
      </c:tx>
      <c:layout>
        <c:manualLayout>
          <c:xMode val="edge"/>
          <c:yMode val="edge"/>
          <c:x val="0.25563965519341852"/>
          <c:y val="2.501566002516561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3.6096605575465679E-2"/>
          <c:y val="0.11562250324104928"/>
          <c:w val="0.86882283568771912"/>
          <c:h val="0.71654700939160354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'CARGAS G.'!$B$40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0"/>
                  <c:y val="-1.4497548639561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2F0-4B2F-8C32-596574689DC5}"/>
                </c:ext>
              </c:extLst>
            </c:dLbl>
            <c:dLbl>
              <c:idx val="1"/>
              <c:layout>
                <c:manualLayout>
                  <c:x val="-5.1756331264472082E-17"/>
                  <c:y val="-4.832516213187023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2F0-4B2F-8C32-596574689DC5}"/>
                </c:ext>
              </c:extLst>
            </c:dLbl>
            <c:dLbl>
              <c:idx val="2"/>
              <c:layout>
                <c:manualLayout>
                  <c:x val="0"/>
                  <c:y val="-9.665032426374047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2F0-4B2F-8C32-596574689DC5}"/>
                </c:ext>
              </c:extLst>
            </c:dLbl>
            <c:dLbl>
              <c:idx val="3"/>
              <c:layout>
                <c:manualLayout>
                  <c:x val="-1.4976436287409841E-3"/>
                  <c:y val="-1.69138067461545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2F0-4B2F-8C32-596574689DC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'CARGAS G.'!$A$41:$A$44</c:f>
              <c:strCache>
                <c:ptCount val="4"/>
                <c:pt idx="0">
                  <c:v> CARGA GENERAL SUELTA</c:v>
                </c:pt>
                <c:pt idx="1">
                  <c:v> CARGA CONTENERIZADA</c:v>
                </c:pt>
                <c:pt idx="2">
                  <c:v> CARGA GRANEL SÓLIDA</c:v>
                </c:pt>
                <c:pt idx="3">
                  <c:v>CARGA GRANEL LÍQUIDA</c:v>
                </c:pt>
              </c:strCache>
            </c:strRef>
          </c:cat>
          <c:val>
            <c:numRef>
              <c:f>'CARGAS G.'!$B$41:$B$44</c:f>
              <c:numCache>
                <c:formatCode>#,##0</c:formatCode>
                <c:ptCount val="4"/>
                <c:pt idx="0">
                  <c:v>708632</c:v>
                </c:pt>
                <c:pt idx="1">
                  <c:v>1629405</c:v>
                </c:pt>
                <c:pt idx="2">
                  <c:v>1920267</c:v>
                </c:pt>
                <c:pt idx="3">
                  <c:v>1982155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2D-4DD9-A42A-4D1A8F2B9897}"/>
            </c:ext>
          </c:extLst>
        </c:ser>
        <c:ser>
          <c:idx val="1"/>
          <c:order val="1"/>
          <c:tx>
            <c:strRef>
              <c:f>'CARGAS G.'!$C$40</c:f>
              <c:strCache>
                <c:ptCount val="1"/>
                <c:pt idx="0">
                  <c:v>2025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  <a:sp3d/>
          </c:spPr>
          <c:invertIfNegative val="0"/>
          <c:dLbls>
            <c:dLbl>
              <c:idx val="2"/>
              <c:layout>
                <c:manualLayout>
                  <c:x val="-1.0982593072248198E-16"/>
                  <c:y val="-7.248774319780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B8F-4BAB-8665-E79F5DDAD5CA}"/>
                </c:ext>
              </c:extLst>
            </c:dLbl>
            <c:dLbl>
              <c:idx val="3"/>
              <c:layout>
                <c:manualLayout>
                  <c:x val="1.4976436287409841E-3"/>
                  <c:y val="-1.20812905329675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B8F-4BAB-8665-E79F5DDAD5C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'CARGAS G.'!$A$41:$A$44</c:f>
              <c:strCache>
                <c:ptCount val="4"/>
                <c:pt idx="0">
                  <c:v> CARGA GENERAL SUELTA</c:v>
                </c:pt>
                <c:pt idx="1">
                  <c:v> CARGA CONTENERIZADA</c:v>
                </c:pt>
                <c:pt idx="2">
                  <c:v> CARGA GRANEL SÓLIDA</c:v>
                </c:pt>
                <c:pt idx="3">
                  <c:v>CARGA GRANEL LÍQUIDA</c:v>
                </c:pt>
              </c:strCache>
            </c:strRef>
          </c:cat>
          <c:val>
            <c:numRef>
              <c:f>'CARGAS G.'!$C$41:$C$44</c:f>
              <c:numCache>
                <c:formatCode>#,##0</c:formatCode>
                <c:ptCount val="4"/>
                <c:pt idx="0">
                  <c:v>1380901</c:v>
                </c:pt>
                <c:pt idx="1">
                  <c:v>1797430</c:v>
                </c:pt>
                <c:pt idx="2">
                  <c:v>2328242</c:v>
                </c:pt>
                <c:pt idx="3">
                  <c:v>2286580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52D-4DD9-A42A-4D1A8F2B989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422751183"/>
        <c:axId val="1422751663"/>
        <c:axId val="0"/>
      </c:bar3DChart>
      <c:catAx>
        <c:axId val="142275118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422751663"/>
        <c:crosses val="autoZero"/>
        <c:auto val="1"/>
        <c:lblAlgn val="ctr"/>
        <c:lblOffset val="100"/>
        <c:noMultiLvlLbl val="0"/>
      </c:catAx>
      <c:valAx>
        <c:axId val="1422751663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142275118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4379140264740907"/>
          <c:y val="0.93433863089194802"/>
          <c:w val="0.15571630923697832"/>
          <c:h val="4.843880384085807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sz="1100" b="1">
                <a:latin typeface="+mn-lt"/>
              </a:rPr>
              <a:t>MOVIMIENTO DE CARGAS</a:t>
            </a:r>
            <a:r>
              <a:rPr lang="es-DO" sz="1100" b="1" baseline="0">
                <a:latin typeface="+mn-lt"/>
              </a:rPr>
              <a:t> EN CALIDAD DE TRÁNSITO ENTRADA Y SALIDA (EN T.M.)</a:t>
            </a:r>
          </a:p>
          <a:p>
            <a:pPr>
              <a:defRPr/>
            </a:pPr>
            <a:r>
              <a:rPr lang="es-DO" sz="1100" b="1" baseline="0">
                <a:latin typeface="+mn-lt"/>
              </a:rPr>
              <a:t>COMPARATIVO ABRIL- JUNIO 2025 VS. 2024</a:t>
            </a:r>
            <a:endParaRPr lang="es-DO" sz="1100" b="1">
              <a:latin typeface="+mn-lt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>
        <c:manualLayout>
          <c:layoutTarget val="inner"/>
          <c:xMode val="edge"/>
          <c:yMode val="edge"/>
          <c:x val="5.7998580369905482E-2"/>
          <c:y val="0.13863898824462687"/>
          <c:w val="0.92498768174945678"/>
          <c:h val="0.7692032283332114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'CARGAS G.'!$A$55</c:f>
              <c:strCache>
                <c:ptCount val="1"/>
                <c:pt idx="0">
                  <c:v>ENTRADA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'CARGAS G.'!$B$54:$C$54</c:f>
              <c:numCache>
                <c:formatCode>General</c:formatCode>
                <c:ptCount val="2"/>
                <c:pt idx="0">
                  <c:v>2024</c:v>
                </c:pt>
                <c:pt idx="1">
                  <c:v>2025</c:v>
                </c:pt>
              </c:numCache>
            </c:numRef>
          </c:cat>
          <c:val>
            <c:numRef>
              <c:f>'CARGAS G.'!$B$55:$C$55</c:f>
              <c:numCache>
                <c:formatCode>#,##0</c:formatCode>
                <c:ptCount val="2"/>
                <c:pt idx="0">
                  <c:v>688845</c:v>
                </c:pt>
                <c:pt idx="1">
                  <c:v>803061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2D-4010-AA30-A14BFD4E4540}"/>
            </c:ext>
          </c:extLst>
        </c:ser>
        <c:ser>
          <c:idx val="1"/>
          <c:order val="1"/>
          <c:tx>
            <c:strRef>
              <c:f>'CARGAS G.'!$A$56</c:f>
              <c:strCache>
                <c:ptCount val="1"/>
                <c:pt idx="0">
                  <c:v> SALIDA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'CARGAS G.'!$B$54:$C$54</c:f>
              <c:numCache>
                <c:formatCode>General</c:formatCode>
                <c:ptCount val="2"/>
                <c:pt idx="0">
                  <c:v>2024</c:v>
                </c:pt>
                <c:pt idx="1">
                  <c:v>2025</c:v>
                </c:pt>
              </c:numCache>
            </c:numRef>
          </c:cat>
          <c:val>
            <c:numRef>
              <c:f>'CARGAS G.'!$B$56:$C$56</c:f>
              <c:numCache>
                <c:formatCode>#,##0</c:formatCode>
                <c:ptCount val="2"/>
                <c:pt idx="0">
                  <c:v>557921</c:v>
                </c:pt>
                <c:pt idx="1">
                  <c:v>646285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F2D-4010-AA30-A14BFD4E454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51281248"/>
        <c:axId val="550460000"/>
      </c:barChart>
      <c:catAx>
        <c:axId val="5512812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550460000"/>
        <c:crosses val="autoZero"/>
        <c:auto val="1"/>
        <c:lblAlgn val="ctr"/>
        <c:lblOffset val="100"/>
        <c:noMultiLvlLbl val="0"/>
      </c:catAx>
      <c:valAx>
        <c:axId val="550460000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551281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1488001796227331"/>
          <c:y val="0.90441310482308634"/>
          <c:w val="0.23157364714266451"/>
          <c:h val="7.501222464840127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sz="1100" b="1">
                <a:latin typeface="+mn-lt"/>
              </a:rPr>
              <a:t>COMPARATIVO</a:t>
            </a:r>
            <a:r>
              <a:rPr lang="es-DO" sz="1100" b="1" baseline="0">
                <a:latin typeface="+mn-lt"/>
              </a:rPr>
              <a:t> DEL MOVIMIENTO DE CARGAS EN EXPORTACIÓN (EN T.M.) </a:t>
            </a:r>
          </a:p>
          <a:p>
            <a:pPr>
              <a:defRPr/>
            </a:pPr>
            <a:r>
              <a:rPr lang="es-DO" sz="1100" b="1" baseline="0">
                <a:latin typeface="+mn-lt"/>
              </a:rPr>
              <a:t>ABRIL-JUNIO  2025 VS 2024</a:t>
            </a:r>
            <a:endParaRPr lang="es-DO" sz="1100" b="1">
              <a:latin typeface="+mn-lt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'CARGAS G.'!$B$47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0"/>
                  <c:y val="-6.351290899875399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2E6-49C5-B85A-D785D579342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'CARGAS G.'!$A$48:$A$51</c:f>
              <c:strCache>
                <c:ptCount val="4"/>
                <c:pt idx="0">
                  <c:v> CARGA GENERAL  SUELTA</c:v>
                </c:pt>
                <c:pt idx="1">
                  <c:v> CARGA CONTENERIZADA</c:v>
                </c:pt>
                <c:pt idx="2">
                  <c:v> CARGA SÓLIDA</c:v>
                </c:pt>
                <c:pt idx="3">
                  <c:v>CARGA LÍQUIDA</c:v>
                </c:pt>
              </c:strCache>
            </c:strRef>
          </c:cat>
          <c:val>
            <c:numRef>
              <c:f>'CARGAS G.'!$B$48:$B$51</c:f>
              <c:numCache>
                <c:formatCode>#,##0</c:formatCode>
                <c:ptCount val="4"/>
                <c:pt idx="0">
                  <c:v>265715</c:v>
                </c:pt>
                <c:pt idx="1">
                  <c:v>662192</c:v>
                </c:pt>
                <c:pt idx="2">
                  <c:v>217629</c:v>
                </c:pt>
                <c:pt idx="3">
                  <c:v>338474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9A-4CDC-BB63-AFDFF94704F5}"/>
            </c:ext>
          </c:extLst>
        </c:ser>
        <c:ser>
          <c:idx val="1"/>
          <c:order val="1"/>
          <c:tx>
            <c:strRef>
              <c:f>'CARGAS G.'!$C$47</c:f>
              <c:strCache>
                <c:ptCount val="1"/>
                <c:pt idx="0">
                  <c:v>2025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0"/>
                  <c:y val="-1.905387269962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2E6-49C5-B85A-D785D579342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'CARGAS G.'!$A$48:$A$51</c:f>
              <c:strCache>
                <c:ptCount val="4"/>
                <c:pt idx="0">
                  <c:v> CARGA GENERAL  SUELTA</c:v>
                </c:pt>
                <c:pt idx="1">
                  <c:v> CARGA CONTENERIZADA</c:v>
                </c:pt>
                <c:pt idx="2">
                  <c:v> CARGA SÓLIDA</c:v>
                </c:pt>
                <c:pt idx="3">
                  <c:v>CARGA LÍQUIDA</c:v>
                </c:pt>
              </c:strCache>
            </c:strRef>
          </c:cat>
          <c:val>
            <c:numRef>
              <c:f>'CARGAS G.'!$C$48:$C$51</c:f>
              <c:numCache>
                <c:formatCode>#,##0</c:formatCode>
                <c:ptCount val="4"/>
                <c:pt idx="0">
                  <c:v>236190</c:v>
                </c:pt>
                <c:pt idx="1">
                  <c:v>676409</c:v>
                </c:pt>
                <c:pt idx="2">
                  <c:v>183201</c:v>
                </c:pt>
                <c:pt idx="3">
                  <c:v>310035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A9A-4CDC-BB63-AFDFF94704F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551265408"/>
        <c:axId val="520359440"/>
        <c:axId val="0"/>
      </c:bar3DChart>
      <c:catAx>
        <c:axId val="551265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520359440"/>
        <c:crosses val="autoZero"/>
        <c:auto val="1"/>
        <c:lblAlgn val="ctr"/>
        <c:lblOffset val="100"/>
        <c:noMultiLvlLbl val="0"/>
      </c:catAx>
      <c:valAx>
        <c:axId val="520359440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5512654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 orientation="portrait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sz="1100" b="1">
                <a:latin typeface="+mn-lt"/>
              </a:rPr>
              <a:t>GRÁFICA</a:t>
            </a:r>
            <a:r>
              <a:rPr lang="es-DO" sz="1100" b="1" baseline="0">
                <a:latin typeface="+mn-lt"/>
              </a:rPr>
              <a:t> COMPARATIVA DE LA CANTIDAD TOTAL DE CRUCERISTAS   </a:t>
            </a:r>
          </a:p>
          <a:p>
            <a:pPr>
              <a:defRPr/>
            </a:pPr>
            <a:r>
              <a:rPr lang="es-DO" sz="1100" b="1" baseline="0">
                <a:latin typeface="+mn-lt"/>
              </a:rPr>
              <a:t> TRIMESTRE 2025Vs 2024 </a:t>
            </a:r>
            <a:endParaRPr lang="es-DO" sz="1100" b="1">
              <a:latin typeface="+mn-lt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v>2023</c:v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PASAJEROS!$D$57:$D$64</c:f>
              <c:strCache>
                <c:ptCount val="8"/>
                <c:pt idx="0">
                  <c:v>AMBER COVE</c:v>
                </c:pt>
                <c:pt idx="1">
                  <c:v>LA ROMANA</c:v>
                </c:pt>
                <c:pt idx="2">
                  <c:v>SANTA BÁRBARA</c:v>
                </c:pt>
                <c:pt idx="3">
                  <c:v>TAÍNO BAY</c:v>
                </c:pt>
                <c:pt idx="4">
                  <c:v>ISLAS  CATALINA</c:v>
                </c:pt>
                <c:pt idx="5">
                  <c:v>SANTO DOMINGO </c:v>
                </c:pt>
                <c:pt idx="6">
                  <c:v>SANTO DOMINGO (FERRY)</c:v>
                </c:pt>
                <c:pt idx="7">
                  <c:v>CABO ROJO PEDERNALES</c:v>
                </c:pt>
              </c:strCache>
            </c:strRef>
          </c:cat>
          <c:val>
            <c:numRef>
              <c:f>PASAJEROS!$E$57:$E$64</c:f>
              <c:numCache>
                <c:formatCode>#,##0</c:formatCode>
                <c:ptCount val="8"/>
                <c:pt idx="0">
                  <c:v>296975</c:v>
                </c:pt>
                <c:pt idx="1">
                  <c:v>46203</c:v>
                </c:pt>
                <c:pt idx="2">
                  <c:v>209</c:v>
                </c:pt>
                <c:pt idx="3">
                  <c:v>235122</c:v>
                </c:pt>
                <c:pt idx="4">
                  <c:v>538</c:v>
                </c:pt>
                <c:pt idx="5">
                  <c:v>50</c:v>
                </c:pt>
                <c:pt idx="6">
                  <c:v>1140</c:v>
                </c:pt>
                <c:pt idx="7">
                  <c:v>1935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90-4152-8625-4B4711500ED0}"/>
            </c:ext>
          </c:extLst>
        </c:ser>
        <c:ser>
          <c:idx val="1"/>
          <c:order val="1"/>
          <c:tx>
            <c:v>2024</c:v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PASAJEROS!$D$57:$D$64</c:f>
              <c:strCache>
                <c:ptCount val="8"/>
                <c:pt idx="0">
                  <c:v>AMBER COVE</c:v>
                </c:pt>
                <c:pt idx="1">
                  <c:v>LA ROMANA</c:v>
                </c:pt>
                <c:pt idx="2">
                  <c:v>SANTA BÁRBARA</c:v>
                </c:pt>
                <c:pt idx="3">
                  <c:v>TAÍNO BAY</c:v>
                </c:pt>
                <c:pt idx="4">
                  <c:v>ISLAS  CATALINA</c:v>
                </c:pt>
                <c:pt idx="5">
                  <c:v>SANTO DOMINGO </c:v>
                </c:pt>
                <c:pt idx="6">
                  <c:v>SANTO DOMINGO (FERRY)</c:v>
                </c:pt>
                <c:pt idx="7">
                  <c:v>CABO ROJO PEDERNALES</c:v>
                </c:pt>
              </c:strCache>
            </c:strRef>
          </c:cat>
          <c:val>
            <c:numRef>
              <c:f>PASAJEROS!$F$57:$F$64</c:f>
              <c:numCache>
                <c:formatCode>#,##0</c:formatCode>
                <c:ptCount val="8"/>
                <c:pt idx="0">
                  <c:v>306229</c:v>
                </c:pt>
                <c:pt idx="1">
                  <c:v>27295</c:v>
                </c:pt>
                <c:pt idx="2">
                  <c:v>6685</c:v>
                </c:pt>
                <c:pt idx="3">
                  <c:v>223696</c:v>
                </c:pt>
                <c:pt idx="4">
                  <c:v>0</c:v>
                </c:pt>
                <c:pt idx="5">
                  <c:v>0</c:v>
                </c:pt>
                <c:pt idx="6">
                  <c:v>12474</c:v>
                </c:pt>
                <c:pt idx="7">
                  <c:v>20772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B90-4152-8625-4B4711500ED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258517576"/>
        <c:axId val="258511304"/>
        <c:axId val="0"/>
      </c:bar3DChart>
      <c:catAx>
        <c:axId val="258517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58511304"/>
        <c:crosses val="autoZero"/>
        <c:auto val="1"/>
        <c:lblAlgn val="ctr"/>
        <c:lblOffset val="100"/>
        <c:noMultiLvlLbl val="0"/>
      </c:catAx>
      <c:valAx>
        <c:axId val="258511304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258517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2561575670809743"/>
          <c:y val="0.92169408634205829"/>
          <c:w val="0.18843773453938092"/>
          <c:h val="5.776676366608193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sz="1100" b="1">
                <a:latin typeface="+mn-lt"/>
              </a:rPr>
              <a:t>CANTIDAD</a:t>
            </a:r>
            <a:r>
              <a:rPr lang="es-DO" sz="1100" b="1" baseline="0">
                <a:latin typeface="+mn-lt"/>
              </a:rPr>
              <a:t> DE CRUCEROS ARRIBADOS  POR PUERTOS </a:t>
            </a:r>
          </a:p>
          <a:p>
            <a:pPr>
              <a:defRPr/>
            </a:pPr>
            <a:r>
              <a:rPr lang="es-DO" sz="1100" b="1" baseline="0">
                <a:latin typeface="+mn-lt"/>
              </a:rPr>
              <a:t> ABRIL-JUNIO 2025</a:t>
            </a:r>
            <a:endParaRPr lang="es-DO" sz="1100" b="1">
              <a:latin typeface="+mn-lt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>
        <c:manualLayout>
          <c:layoutTarget val="inner"/>
          <c:xMode val="edge"/>
          <c:yMode val="edge"/>
          <c:x val="1.3237822648237318E-2"/>
          <c:y val="0.17612827572006007"/>
          <c:w val="0.97352435470352539"/>
          <c:h val="0.7247586205974415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PASAJEROS!$B$38:$B$45</c:f>
              <c:strCache>
                <c:ptCount val="8"/>
                <c:pt idx="0">
                  <c:v>AMBER COVE </c:v>
                </c:pt>
                <c:pt idx="1">
                  <c:v>TAÍNO BAY</c:v>
                </c:pt>
                <c:pt idx="2">
                  <c:v>LA ROMANA</c:v>
                </c:pt>
                <c:pt idx="3">
                  <c:v>SANTA BÁRBARA SAMANÁ</c:v>
                </c:pt>
                <c:pt idx="4">
                  <c:v>SANTO DOMINGO CRUCERO</c:v>
                </c:pt>
                <c:pt idx="5">
                  <c:v>SANTO DOMINGO (FERRY)</c:v>
                </c:pt>
                <c:pt idx="6">
                  <c:v>ISLAS CATALINA</c:v>
                </c:pt>
                <c:pt idx="7">
                  <c:v>CABO ROJO PEDERNALES</c:v>
                </c:pt>
              </c:strCache>
            </c:strRef>
          </c:cat>
          <c:val>
            <c:numRef>
              <c:f>PASAJEROS!$C$38:$C$45</c:f>
              <c:numCache>
                <c:formatCode>General</c:formatCode>
                <c:ptCount val="8"/>
                <c:pt idx="0">
                  <c:v>65</c:v>
                </c:pt>
                <c:pt idx="1">
                  <c:v>57</c:v>
                </c:pt>
                <c:pt idx="2">
                  <c:v>9</c:v>
                </c:pt>
                <c:pt idx="3">
                  <c:v>3</c:v>
                </c:pt>
                <c:pt idx="4">
                  <c:v>0</c:v>
                </c:pt>
                <c:pt idx="5">
                  <c:v>39</c:v>
                </c:pt>
                <c:pt idx="7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7C-487A-819D-77A4DDA8039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56608095"/>
        <c:axId val="156613855"/>
      </c:barChart>
      <c:catAx>
        <c:axId val="1566080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56613855"/>
        <c:crosses val="autoZero"/>
        <c:auto val="1"/>
        <c:lblAlgn val="ctr"/>
        <c:lblOffset val="100"/>
        <c:noMultiLvlLbl val="0"/>
      </c:catAx>
      <c:valAx>
        <c:axId val="156613855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5660809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b="1"/>
              <a:t>REPRESENTACIÓN PORCENTUAL</a:t>
            </a:r>
          </a:p>
        </c:rich>
      </c:tx>
      <c:layout>
        <c:manualLayout>
          <c:xMode val="edge"/>
          <c:yMode val="edge"/>
          <c:x val="2.8971065478319506E-2"/>
          <c:y val="2.438348360215091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5.2208907342536921E-2"/>
          <c:y val="0.11893519753239844"/>
          <c:w val="0.8711409605350694"/>
          <c:h val="0.79779599140416746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2-88F1-49A5-B6AD-E3706824A10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88F1-49A5-B6AD-E3706824A10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4-88F1-49A5-B6AD-E3706824A10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88F1-49A5-B6AD-E3706824A107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6-88F1-49A5-B6AD-E3706824A107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88F1-49A5-B6AD-E3706824A107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8-88F1-49A5-B6AD-E3706824A107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88F1-49A5-B6AD-E3706824A107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A-88F1-49A5-B6AD-E3706824A107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88F1-49A5-B6AD-E3706824A107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C-88F1-49A5-B6AD-E3706824A107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88F1-49A5-B6AD-E3706824A107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E-88F1-49A5-B6AD-E3706824A107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F-88F1-49A5-B6AD-E3706824A107}"/>
              </c:ext>
            </c:extLst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0-88F1-49A5-B6AD-E3706824A107}"/>
              </c:ext>
            </c:extLst>
          </c:dPt>
          <c:dPt>
            <c:idx val="15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1-88F1-49A5-B6AD-E3706824A107}"/>
              </c:ext>
            </c:extLst>
          </c:dPt>
          <c:dPt>
            <c:idx val="16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2-88F1-49A5-B6AD-E3706824A107}"/>
              </c:ext>
            </c:extLst>
          </c:dPt>
          <c:dPt>
            <c:idx val="17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3-88F1-49A5-B6AD-E3706824A107}"/>
              </c:ext>
            </c:extLst>
          </c:dPt>
          <c:dPt>
            <c:idx val="18"/>
            <c:bubble3D val="0"/>
            <c:spPr>
              <a:solidFill>
                <a:schemeClr val="accent1">
                  <a:lumMod val="8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4-88F1-49A5-B6AD-E3706824A107}"/>
              </c:ext>
            </c:extLst>
          </c:dPt>
          <c:dPt>
            <c:idx val="19"/>
            <c:bubble3D val="0"/>
            <c:spPr>
              <a:solidFill>
                <a:schemeClr val="accent2">
                  <a:lumMod val="8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5-88F1-49A5-B6AD-E3706824A107}"/>
              </c:ext>
            </c:extLst>
          </c:dPt>
          <c:dPt>
            <c:idx val="20"/>
            <c:bubble3D val="0"/>
            <c:spPr>
              <a:solidFill>
                <a:schemeClr val="accent3">
                  <a:lumMod val="8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88F1-49A5-B6AD-E3706824A107}"/>
              </c:ext>
            </c:extLst>
          </c:dPt>
          <c:dPt>
            <c:idx val="21"/>
            <c:bubble3D val="0"/>
            <c:spPr>
              <a:solidFill>
                <a:schemeClr val="accent4">
                  <a:lumMod val="8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6-88F1-49A5-B6AD-E3706824A107}"/>
              </c:ext>
            </c:extLst>
          </c:dPt>
          <c:dPt>
            <c:idx val="22"/>
            <c:bubble3D val="0"/>
            <c:spPr>
              <a:solidFill>
                <a:schemeClr val="accent5">
                  <a:lumMod val="8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2D-5167-4689-97C2-39A7999396DD}"/>
              </c:ext>
            </c:extLst>
          </c:dPt>
          <c:dLbls>
            <c:dLbl>
              <c:idx val="0"/>
              <c:layout>
                <c:manualLayout>
                  <c:x val="-8.1746230068318618E-2"/>
                  <c:y val="-1.3007549978287005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8F1-49A5-B6AD-E3706824A107}"/>
                </c:ext>
              </c:extLst>
            </c:dLbl>
            <c:dLbl>
              <c:idx val="1"/>
              <c:layout>
                <c:manualLayout>
                  <c:x val="-0.14512695601188347"/>
                  <c:y val="-8.1473125456426695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8F1-49A5-B6AD-E3706824A107}"/>
                </c:ext>
              </c:extLst>
            </c:dLbl>
            <c:dLbl>
              <c:idx val="2"/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8F1-49A5-B6AD-E3706824A107}"/>
                </c:ext>
              </c:extLst>
            </c:dLbl>
            <c:dLbl>
              <c:idx val="3"/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8F1-49A5-B6AD-E3706824A107}"/>
                </c:ext>
              </c:extLst>
            </c:dLbl>
            <c:dLbl>
              <c:idx val="4"/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8F1-49A5-B6AD-E3706824A107}"/>
                </c:ext>
              </c:extLst>
            </c:dLbl>
            <c:dLbl>
              <c:idx val="5"/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8F1-49A5-B6AD-E3706824A107}"/>
                </c:ext>
              </c:extLst>
            </c:dLbl>
            <c:dLbl>
              <c:idx val="6"/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8F1-49A5-B6AD-E3706824A107}"/>
                </c:ext>
              </c:extLst>
            </c:dLbl>
            <c:dLbl>
              <c:idx val="7"/>
              <c:layout>
                <c:manualLayout>
                  <c:x val="-5.0157893705321567E-3"/>
                  <c:y val="-4.5626088267861555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8F1-49A5-B6AD-E3706824A107}"/>
                </c:ext>
              </c:extLst>
            </c:dLbl>
            <c:dLbl>
              <c:idx val="8"/>
              <c:layout>
                <c:manualLayout>
                  <c:x val="2.0880544245352201E-2"/>
                  <c:y val="-0.12516686192071336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8F1-49A5-B6AD-E3706824A107}"/>
                </c:ext>
              </c:extLst>
            </c:dLbl>
            <c:dLbl>
              <c:idx val="9"/>
              <c:layout>
                <c:manualLayout>
                  <c:x val="4.5372850857207256E-2"/>
                  <c:y val="2.251396683148063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8F1-49A5-B6AD-E3706824A107}"/>
                </c:ext>
              </c:extLst>
            </c:dLbl>
            <c:dLbl>
              <c:idx val="10"/>
              <c:layout>
                <c:manualLayout>
                  <c:x val="2.7307250861127036E-2"/>
                  <c:y val="5.5670966444696095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88F1-49A5-B6AD-E3706824A107}"/>
                </c:ext>
              </c:extLst>
            </c:dLbl>
            <c:dLbl>
              <c:idx val="11"/>
              <c:layout>
                <c:manualLayout>
                  <c:x val="5.8329719784607999E-2"/>
                  <c:y val="3.7517401813279415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88F1-49A5-B6AD-E3706824A107}"/>
                </c:ext>
              </c:extLst>
            </c:dLbl>
            <c:dLbl>
              <c:idx val="12"/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88F1-49A5-B6AD-E3706824A107}"/>
                </c:ext>
              </c:extLst>
            </c:dLbl>
            <c:dLbl>
              <c:idx val="13"/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88F1-49A5-B6AD-E3706824A107}"/>
                </c:ext>
              </c:extLst>
            </c:dLbl>
            <c:dLbl>
              <c:idx val="14"/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88F1-49A5-B6AD-E3706824A107}"/>
                </c:ext>
              </c:extLst>
            </c:dLbl>
            <c:dLbl>
              <c:idx val="15"/>
              <c:layout>
                <c:manualLayout>
                  <c:x val="-1.0602805257080515E-2"/>
                  <c:y val="-2.1192860264661159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88F1-49A5-B6AD-E3706824A107}"/>
                </c:ext>
              </c:extLst>
            </c:dLbl>
            <c:dLbl>
              <c:idx val="16"/>
              <c:layout>
                <c:manualLayout>
                  <c:x val="9.1251802691256767E-3"/>
                  <c:y val="5.258245003567634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88F1-49A5-B6AD-E3706824A107}"/>
                </c:ext>
              </c:extLst>
            </c:dLbl>
            <c:dLbl>
              <c:idx val="17"/>
              <c:layout>
                <c:manualLayout>
                  <c:x val="-1.1710858121869278E-2"/>
                  <c:y val="-0.13120600674987884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88F1-49A5-B6AD-E3706824A107}"/>
                </c:ext>
              </c:extLst>
            </c:dLbl>
            <c:dLbl>
              <c:idx val="18"/>
              <c:layout>
                <c:manualLayout>
                  <c:x val="-1.7055173760597949E-2"/>
                  <c:y val="2.557752376909661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88F1-49A5-B6AD-E3706824A107}"/>
                </c:ext>
              </c:extLst>
            </c:dLbl>
            <c:dLbl>
              <c:idx val="19"/>
              <c:layout>
                <c:manualLayout>
                  <c:x val="-2.1493214286297586E-2"/>
                  <c:y val="-7.3010817399996009E-4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88F1-49A5-B6AD-E3706824A107}"/>
                </c:ext>
              </c:extLst>
            </c:dLbl>
            <c:dLbl>
              <c:idx val="20"/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8F1-49A5-B6AD-E3706824A107}"/>
                </c:ext>
              </c:extLst>
            </c:dLbl>
            <c:dLbl>
              <c:idx val="21"/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88F1-49A5-B6AD-E3706824A107}"/>
                </c:ext>
              </c:extLst>
            </c:dLbl>
            <c:dLbl>
              <c:idx val="22"/>
              <c:layout>
                <c:manualLayout>
                  <c:x val="2.3305653958407849E-2"/>
                  <c:y val="-3.8944629769004459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D-5167-4689-97C2-39A7999396D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t" anchorCtr="0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 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'Representacion porcentual buque'!$A$7:$A$29</c:f>
              <c:strCache>
                <c:ptCount val="23"/>
                <c:pt idx="0">
                  <c:v>AMBER COVE</c:v>
                </c:pt>
                <c:pt idx="1">
                  <c:v>ARROYO BARRIL</c:v>
                </c:pt>
                <c:pt idx="2">
                  <c:v>AZUA</c:v>
                </c:pt>
                <c:pt idx="3">
                  <c:v>BARAHONA</c:v>
                </c:pt>
                <c:pt idx="4">
                  <c:v>BOCA CHICA</c:v>
                </c:pt>
                <c:pt idx="5">
                  <c:v>BAHÍA DE CALDERAS</c:v>
                </c:pt>
                <c:pt idx="6">
                  <c:v>CAP CANA</c:v>
                </c:pt>
                <c:pt idx="7">
                  <c:v>CAUCEDO</c:v>
                </c:pt>
                <c:pt idx="8">
                  <c:v>LA CANA</c:v>
                </c:pt>
                <c:pt idx="9">
                  <c:v>LA ROMANA</c:v>
                </c:pt>
                <c:pt idx="10">
                  <c:v>LUPERÓN </c:v>
                </c:pt>
                <c:pt idx="11">
                  <c:v>Publicado en Junio 2025</c:v>
                </c:pt>
                <c:pt idx="12">
                  <c:v>MANZANILLO</c:v>
                </c:pt>
                <c:pt idx="13">
                  <c:v>PEDERNALES</c:v>
                </c:pt>
                <c:pt idx="14">
                  <c:v>PLAZA MARINA</c:v>
                </c:pt>
                <c:pt idx="15">
                  <c:v>PUERTO PLATA</c:v>
                </c:pt>
                <c:pt idx="16">
                  <c:v>PUNTA CATALINA</c:v>
                </c:pt>
                <c:pt idx="17">
                  <c:v>HAINA ORIENTAL</c:v>
                </c:pt>
                <c:pt idx="18">
                  <c:v>HAINA OCCIDENTAL</c:v>
                </c:pt>
                <c:pt idx="19">
                  <c:v>ISLAS CATALINA</c:v>
                </c:pt>
                <c:pt idx="20">
                  <c:v>SAN PEDRO DE MACORÍS</c:v>
                </c:pt>
                <c:pt idx="21">
                  <c:v>SANTA BÁRBARA</c:v>
                </c:pt>
                <c:pt idx="22">
                  <c:v>SANTO DOMINGO</c:v>
                </c:pt>
              </c:strCache>
            </c:strRef>
          </c:cat>
          <c:val>
            <c:numRef>
              <c:f>'Representacion porcentual buque'!$N$7:$N$29</c:f>
              <c:numCache>
                <c:formatCode>0%</c:formatCode>
                <c:ptCount val="23"/>
                <c:pt idx="0">
                  <c:v>4.2428198433420362E-2</c:v>
                </c:pt>
                <c:pt idx="1">
                  <c:v>6.5274151436031332E-4</c:v>
                </c:pt>
                <c:pt idx="2">
                  <c:v>7.1801566579634468E-3</c:v>
                </c:pt>
                <c:pt idx="3">
                  <c:v>1.5665796344647518E-2</c:v>
                </c:pt>
                <c:pt idx="4">
                  <c:v>2.0234986945169713E-2</c:v>
                </c:pt>
                <c:pt idx="5">
                  <c:v>6.5274151436031328E-3</c:v>
                </c:pt>
                <c:pt idx="6">
                  <c:v>0</c:v>
                </c:pt>
                <c:pt idx="7">
                  <c:v>0.1716710182767624</c:v>
                </c:pt>
                <c:pt idx="8">
                  <c:v>4.3080939947780679E-2</c:v>
                </c:pt>
                <c:pt idx="9">
                  <c:v>1.7624020887728461E-2</c:v>
                </c:pt>
                <c:pt idx="10">
                  <c:v>6.7885117493472591E-2</c:v>
                </c:pt>
                <c:pt idx="11">
                  <c:v>3.7859007832898174E-2</c:v>
                </c:pt>
                <c:pt idx="12">
                  <c:v>2.0887728459530026E-2</c:v>
                </c:pt>
                <c:pt idx="13">
                  <c:v>2.6109660574412533E-3</c:v>
                </c:pt>
                <c:pt idx="14">
                  <c:v>4.5691906005221935E-3</c:v>
                </c:pt>
                <c:pt idx="15">
                  <c:v>0.10378590078328982</c:v>
                </c:pt>
                <c:pt idx="16">
                  <c:v>5.2219321148825066E-3</c:v>
                </c:pt>
                <c:pt idx="17">
                  <c:v>0.22062663185378589</c:v>
                </c:pt>
                <c:pt idx="18">
                  <c:v>8.3550913838120106E-2</c:v>
                </c:pt>
                <c:pt idx="19">
                  <c:v>0</c:v>
                </c:pt>
                <c:pt idx="20">
                  <c:v>2.3498694516971279E-2</c:v>
                </c:pt>
                <c:pt idx="21">
                  <c:v>2.2193211488250653E-2</c:v>
                </c:pt>
                <c:pt idx="22">
                  <c:v>8.2245430809399472E-2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F1-49A5-B6AD-E3706824A10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sz="1100" b="1"/>
              <a:t>COMPARATIVA</a:t>
            </a:r>
            <a:r>
              <a:rPr lang="es-DO" sz="1100" b="1" baseline="0"/>
              <a:t> DE CRUCERISTAS POR PUERTOS</a:t>
            </a:r>
          </a:p>
          <a:p>
            <a:pPr>
              <a:defRPr/>
            </a:pPr>
            <a:r>
              <a:rPr lang="es-DO" sz="1100" b="1" baseline="0"/>
              <a:t>ABRIL-JUNIO 2025</a:t>
            </a:r>
            <a:endParaRPr lang="es-DO" sz="1100" b="1"/>
          </a:p>
        </c:rich>
      </c:tx>
      <c:layout>
        <c:manualLayout>
          <c:xMode val="edge"/>
          <c:yMode val="edge"/>
          <c:x val="0.31407936878863313"/>
          <c:y val="2.11360604768705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PASAJEROS!$A$109</c:f>
              <c:strCache>
                <c:ptCount val="1"/>
                <c:pt idx="0">
                  <c:v>ABRIL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PASAJEROS!$B$108:$J$108</c:f>
              <c:strCache>
                <c:ptCount val="9"/>
                <c:pt idx="0">
                  <c:v>AMBER COVE</c:v>
                </c:pt>
                <c:pt idx="1">
                  <c:v>CAP CANA</c:v>
                </c:pt>
                <c:pt idx="2">
                  <c:v>LA ROMANA</c:v>
                </c:pt>
                <c:pt idx="3">
                  <c:v>SANTA BÁRBARA </c:v>
                </c:pt>
                <c:pt idx="4">
                  <c:v>SANTO DOMINGO CRUCERO </c:v>
                </c:pt>
                <c:pt idx="5">
                  <c:v>SANTO DOMINGO FERRY</c:v>
                </c:pt>
                <c:pt idx="6">
                  <c:v>PEDERNALES (CR)</c:v>
                </c:pt>
                <c:pt idx="7">
                  <c:v>TAÍNO BAY</c:v>
                </c:pt>
                <c:pt idx="8">
                  <c:v>ISLA CATALINA</c:v>
                </c:pt>
              </c:strCache>
            </c:strRef>
          </c:cat>
          <c:val>
            <c:numRef>
              <c:f>PASAJEROS!$B$109:$J$109</c:f>
              <c:numCache>
                <c:formatCode>#,##0</c:formatCode>
                <c:ptCount val="9"/>
                <c:pt idx="0">
                  <c:v>127977</c:v>
                </c:pt>
                <c:pt idx="1">
                  <c:v>0</c:v>
                </c:pt>
                <c:pt idx="2">
                  <c:v>27295</c:v>
                </c:pt>
                <c:pt idx="3">
                  <c:v>4263</c:v>
                </c:pt>
                <c:pt idx="4">
                  <c:v>0</c:v>
                </c:pt>
                <c:pt idx="5">
                  <c:v>3366</c:v>
                </c:pt>
                <c:pt idx="6">
                  <c:v>6502</c:v>
                </c:pt>
                <c:pt idx="7">
                  <c:v>103402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6C-44A9-8F2C-C1C7867999FC}"/>
            </c:ext>
          </c:extLst>
        </c:ser>
        <c:ser>
          <c:idx val="1"/>
          <c:order val="1"/>
          <c:tx>
            <c:strRef>
              <c:f>PASAJEROS!$A$110</c:f>
              <c:strCache>
                <c:ptCount val="1"/>
                <c:pt idx="0">
                  <c:v>MAYO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PASAJEROS!$B$108:$J$108</c:f>
              <c:strCache>
                <c:ptCount val="9"/>
                <c:pt idx="0">
                  <c:v>AMBER COVE</c:v>
                </c:pt>
                <c:pt idx="1">
                  <c:v>CAP CANA</c:v>
                </c:pt>
                <c:pt idx="2">
                  <c:v>LA ROMANA</c:v>
                </c:pt>
                <c:pt idx="3">
                  <c:v>SANTA BÁRBARA </c:v>
                </c:pt>
                <c:pt idx="4">
                  <c:v>SANTO DOMINGO CRUCERO </c:v>
                </c:pt>
                <c:pt idx="5">
                  <c:v>SANTO DOMINGO FERRY</c:v>
                </c:pt>
                <c:pt idx="6">
                  <c:v>PEDERNALES (CR)</c:v>
                </c:pt>
                <c:pt idx="7">
                  <c:v>TAÍNO BAY</c:v>
                </c:pt>
                <c:pt idx="8">
                  <c:v>ISLA CATALINA</c:v>
                </c:pt>
              </c:strCache>
            </c:strRef>
          </c:cat>
          <c:val>
            <c:numRef>
              <c:f>PASAJEROS!$B$110:$J$110</c:f>
              <c:numCache>
                <c:formatCode>#,##0</c:formatCode>
                <c:ptCount val="9"/>
                <c:pt idx="0">
                  <c:v>91555</c:v>
                </c:pt>
                <c:pt idx="1">
                  <c:v>0</c:v>
                </c:pt>
                <c:pt idx="2">
                  <c:v>0</c:v>
                </c:pt>
                <c:pt idx="3">
                  <c:v>2422</c:v>
                </c:pt>
                <c:pt idx="4">
                  <c:v>0</c:v>
                </c:pt>
                <c:pt idx="5">
                  <c:v>3772</c:v>
                </c:pt>
                <c:pt idx="6">
                  <c:v>10314</c:v>
                </c:pt>
                <c:pt idx="7">
                  <c:v>72822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B6C-44A9-8F2C-C1C7867999FC}"/>
            </c:ext>
          </c:extLst>
        </c:ser>
        <c:ser>
          <c:idx val="2"/>
          <c:order val="2"/>
          <c:tx>
            <c:strRef>
              <c:f>PASAJEROS!$A$111</c:f>
              <c:strCache>
                <c:ptCount val="1"/>
                <c:pt idx="0">
                  <c:v>JUNIO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PASAJEROS!$B$108:$J$108</c:f>
              <c:strCache>
                <c:ptCount val="9"/>
                <c:pt idx="0">
                  <c:v>AMBER COVE</c:v>
                </c:pt>
                <c:pt idx="1">
                  <c:v>CAP CANA</c:v>
                </c:pt>
                <c:pt idx="2">
                  <c:v>LA ROMANA</c:v>
                </c:pt>
                <c:pt idx="3">
                  <c:v>SANTA BÁRBARA </c:v>
                </c:pt>
                <c:pt idx="4">
                  <c:v>SANTO DOMINGO CRUCERO </c:v>
                </c:pt>
                <c:pt idx="5">
                  <c:v>SANTO DOMINGO FERRY</c:v>
                </c:pt>
                <c:pt idx="6">
                  <c:v>PEDERNALES (CR)</c:v>
                </c:pt>
                <c:pt idx="7">
                  <c:v>TAÍNO BAY</c:v>
                </c:pt>
                <c:pt idx="8">
                  <c:v>ISLA CATALINA</c:v>
                </c:pt>
              </c:strCache>
            </c:strRef>
          </c:cat>
          <c:val>
            <c:numRef>
              <c:f>PASAJEROS!$B$111:$J$111</c:f>
              <c:numCache>
                <c:formatCode>#,##0</c:formatCode>
                <c:ptCount val="9"/>
                <c:pt idx="0">
                  <c:v>86697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5336</c:v>
                </c:pt>
                <c:pt idx="6">
                  <c:v>3956</c:v>
                </c:pt>
                <c:pt idx="7">
                  <c:v>47472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B6C-44A9-8F2C-C1C7867999F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86497408"/>
        <c:axId val="586487328"/>
      </c:barChart>
      <c:catAx>
        <c:axId val="586497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586487328"/>
        <c:crosses val="autoZero"/>
        <c:auto val="1"/>
        <c:lblAlgn val="ctr"/>
        <c:lblOffset val="100"/>
        <c:noMultiLvlLbl val="0"/>
      </c:catAx>
      <c:valAx>
        <c:axId val="586487328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5864974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sz="1100" b="1"/>
              <a:t>Gráfica</a:t>
            </a:r>
            <a:r>
              <a:rPr lang="es-DO" sz="1100" b="1" baseline="0"/>
              <a:t> comparativa del Movimiento de Cruceros</a:t>
            </a:r>
          </a:p>
          <a:p>
            <a:pPr>
              <a:defRPr/>
            </a:pPr>
            <a:r>
              <a:rPr lang="es-DO" sz="1100" b="1" baseline="0"/>
              <a:t>Abril-Junio 2025 Vs. 2024</a:t>
            </a:r>
            <a:endParaRPr lang="es-DO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PASAJEROS!$C$152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PASAJEROS!$B$153:$B$160</c:f>
              <c:strCache>
                <c:ptCount val="8"/>
                <c:pt idx="0">
                  <c:v>AMBER COVE </c:v>
                </c:pt>
                <c:pt idx="1">
                  <c:v>TAINO  BAY</c:v>
                </c:pt>
                <c:pt idx="2">
                  <c:v>LA ROMANA</c:v>
                </c:pt>
                <c:pt idx="3">
                  <c:v>SANTA BÁRBARA SAMANÁ</c:v>
                </c:pt>
                <c:pt idx="4">
                  <c:v>SANTO DOMINGO  CRUCERO</c:v>
                </c:pt>
                <c:pt idx="5">
                  <c:v>SANTO DOMINGO (FERRY)</c:v>
                </c:pt>
                <c:pt idx="6">
                  <c:v>ISLAS CATALINA</c:v>
                </c:pt>
                <c:pt idx="7">
                  <c:v>CABO ROJO PEDERNALES </c:v>
                </c:pt>
              </c:strCache>
            </c:strRef>
          </c:cat>
          <c:val>
            <c:numRef>
              <c:f>PASAJEROS!$C$153:$C$160</c:f>
              <c:numCache>
                <c:formatCode>General</c:formatCode>
                <c:ptCount val="8"/>
                <c:pt idx="0">
                  <c:v>63</c:v>
                </c:pt>
                <c:pt idx="1">
                  <c:v>65</c:v>
                </c:pt>
                <c:pt idx="2">
                  <c:v>14</c:v>
                </c:pt>
                <c:pt idx="3">
                  <c:v>1</c:v>
                </c:pt>
                <c:pt idx="4">
                  <c:v>2</c:v>
                </c:pt>
                <c:pt idx="5">
                  <c:v>4</c:v>
                </c:pt>
                <c:pt idx="6">
                  <c:v>1</c:v>
                </c:pt>
                <c:pt idx="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D4-4696-A337-672711A9CA1B}"/>
            </c:ext>
          </c:extLst>
        </c:ser>
        <c:ser>
          <c:idx val="1"/>
          <c:order val="1"/>
          <c:tx>
            <c:strRef>
              <c:f>PASAJEROS!$D$152</c:f>
              <c:strCache>
                <c:ptCount val="1"/>
                <c:pt idx="0">
                  <c:v>2025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PASAJEROS!$B$153:$B$160</c:f>
              <c:strCache>
                <c:ptCount val="8"/>
                <c:pt idx="0">
                  <c:v>AMBER COVE </c:v>
                </c:pt>
                <c:pt idx="1">
                  <c:v>TAINO  BAY</c:v>
                </c:pt>
                <c:pt idx="2">
                  <c:v>LA ROMANA</c:v>
                </c:pt>
                <c:pt idx="3">
                  <c:v>SANTA BÁRBARA SAMANÁ</c:v>
                </c:pt>
                <c:pt idx="4">
                  <c:v>SANTO DOMINGO  CRUCERO</c:v>
                </c:pt>
                <c:pt idx="5">
                  <c:v>SANTO DOMINGO (FERRY)</c:v>
                </c:pt>
                <c:pt idx="6">
                  <c:v>ISLAS CATALINA</c:v>
                </c:pt>
                <c:pt idx="7">
                  <c:v>CABO ROJO PEDERNALES </c:v>
                </c:pt>
              </c:strCache>
            </c:strRef>
          </c:cat>
          <c:val>
            <c:numRef>
              <c:f>PASAJEROS!$D$153:$D$160</c:f>
              <c:numCache>
                <c:formatCode>General</c:formatCode>
                <c:ptCount val="8"/>
                <c:pt idx="0">
                  <c:v>65</c:v>
                </c:pt>
                <c:pt idx="1">
                  <c:v>57</c:v>
                </c:pt>
                <c:pt idx="2">
                  <c:v>9</c:v>
                </c:pt>
                <c:pt idx="3">
                  <c:v>3</c:v>
                </c:pt>
                <c:pt idx="4">
                  <c:v>0</c:v>
                </c:pt>
                <c:pt idx="5">
                  <c:v>39</c:v>
                </c:pt>
                <c:pt idx="6">
                  <c:v>0</c:v>
                </c:pt>
                <c:pt idx="7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AD4-4696-A337-672711A9CA1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axId val="295935600"/>
        <c:axId val="295941840"/>
      </c:barChart>
      <c:catAx>
        <c:axId val="29593560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95941840"/>
        <c:crosses val="autoZero"/>
        <c:auto val="1"/>
        <c:lblAlgn val="ctr"/>
        <c:lblOffset val="100"/>
        <c:noMultiLvlLbl val="0"/>
      </c:catAx>
      <c:valAx>
        <c:axId val="2959418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959356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90762568862444026"/>
          <c:y val="0.44661570280430113"/>
          <c:w val="2.9284379434562493E-2"/>
          <c:h val="7.585866362260745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 (cuerpo)"/>
                <a:ea typeface="+mj-ea"/>
                <a:cs typeface="+mj-cs"/>
              </a:defRPr>
            </a:pPr>
            <a:r>
              <a:rPr lang="es-DO" sz="1200" b="1">
                <a:latin typeface="Calibri (cuerpo)"/>
              </a:rPr>
              <a:t>COMPARATIVO DE LOS TIPOS DE EMBARCACIONES  2023 Vs 2024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none" spc="0" normalizeH="0" baseline="0">
              <a:solidFill>
                <a:schemeClr val="tx1">
                  <a:lumMod val="65000"/>
                  <a:lumOff val="35000"/>
                </a:schemeClr>
              </a:solidFill>
              <a:latin typeface="Calibri (cuerpo)"/>
              <a:ea typeface="+mj-ea"/>
              <a:cs typeface="+mj-cs"/>
            </a:defRPr>
          </a:pPr>
          <a:endParaRPr lang="es-DO"/>
        </a:p>
      </c:txPr>
    </c:title>
    <c:autoTitleDeleted val="0"/>
    <c:plotArea>
      <c:layout>
        <c:manualLayout>
          <c:layoutTarget val="inner"/>
          <c:xMode val="edge"/>
          <c:yMode val="edge"/>
          <c:x val="1.6476291978056692E-2"/>
          <c:y val="0.10356075779327995"/>
          <c:w val="0.97410868403448236"/>
          <c:h val="0.7371236921426326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'COMPARATIVO EMB.'!$B$12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'COMPARATIVO EMB.'!$C$11:$M$11</c:f>
              <c:strCache>
                <c:ptCount val="11"/>
                <c:pt idx="0">
                  <c:v>CARGAS  GENERAL </c:v>
                </c:pt>
                <c:pt idx="1">
                  <c:v>PORTACONTENEDOR</c:v>
                </c:pt>
                <c:pt idx="2">
                  <c:v>GRANELEROS</c:v>
                </c:pt>
                <c:pt idx="3">
                  <c:v>TANQUEROS</c:v>
                </c:pt>
                <c:pt idx="4">
                  <c:v>CRUCEROS</c:v>
                </c:pt>
                <c:pt idx="5">
                  <c:v>PESQUEROS</c:v>
                </c:pt>
                <c:pt idx="6">
                  <c:v>REMOLCADORES</c:v>
                </c:pt>
                <c:pt idx="7">
                  <c:v>BARCAZAS</c:v>
                </c:pt>
                <c:pt idx="8">
                  <c:v>YATES</c:v>
                </c:pt>
                <c:pt idx="9">
                  <c:v>DRAGAS / OTROS</c:v>
                </c:pt>
                <c:pt idx="10">
                  <c:v>FERRIE</c:v>
                </c:pt>
              </c:strCache>
            </c:strRef>
          </c:cat>
          <c:val>
            <c:numRef>
              <c:f>'COMPARATIVO EMB.'!$C$12:$M$12</c:f>
              <c:numCache>
                <c:formatCode>#,##0</c:formatCode>
                <c:ptCount val="11"/>
                <c:pt idx="0">
                  <c:v>498</c:v>
                </c:pt>
                <c:pt idx="1">
                  <c:v>311</c:v>
                </c:pt>
                <c:pt idx="2">
                  <c:v>92</c:v>
                </c:pt>
                <c:pt idx="3">
                  <c:v>186</c:v>
                </c:pt>
                <c:pt idx="4">
                  <c:v>147</c:v>
                </c:pt>
                <c:pt idx="5">
                  <c:v>0</c:v>
                </c:pt>
                <c:pt idx="6">
                  <c:v>64</c:v>
                </c:pt>
                <c:pt idx="7">
                  <c:v>50</c:v>
                </c:pt>
                <c:pt idx="8">
                  <c:v>139</c:v>
                </c:pt>
                <c:pt idx="9">
                  <c:v>8</c:v>
                </c:pt>
                <c:pt idx="10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25-42CF-AEBF-FA784F15B5D4}"/>
            </c:ext>
          </c:extLst>
        </c:ser>
        <c:ser>
          <c:idx val="1"/>
          <c:order val="1"/>
          <c:tx>
            <c:strRef>
              <c:f>'COMPARATIVO EMB.'!$B$13</c:f>
              <c:strCache>
                <c:ptCount val="1"/>
                <c:pt idx="0">
                  <c:v>2025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'COMPARATIVO EMB.'!$C$11:$M$11</c:f>
              <c:strCache>
                <c:ptCount val="11"/>
                <c:pt idx="0">
                  <c:v>CARGAS  GENERAL </c:v>
                </c:pt>
                <c:pt idx="1">
                  <c:v>PORTACONTENEDOR</c:v>
                </c:pt>
                <c:pt idx="2">
                  <c:v>GRANELEROS</c:v>
                </c:pt>
                <c:pt idx="3">
                  <c:v>TANQUEROS</c:v>
                </c:pt>
                <c:pt idx="4">
                  <c:v>CRUCEROS</c:v>
                </c:pt>
                <c:pt idx="5">
                  <c:v>PESQUEROS</c:v>
                </c:pt>
                <c:pt idx="6">
                  <c:v>REMOLCADORES</c:v>
                </c:pt>
                <c:pt idx="7">
                  <c:v>BARCAZAS</c:v>
                </c:pt>
                <c:pt idx="8">
                  <c:v>YATES</c:v>
                </c:pt>
                <c:pt idx="9">
                  <c:v>DRAGAS / OTROS</c:v>
                </c:pt>
                <c:pt idx="10">
                  <c:v>FERRIE</c:v>
                </c:pt>
              </c:strCache>
            </c:strRef>
          </c:cat>
          <c:val>
            <c:numRef>
              <c:f>'COMPARATIVO EMB.'!$C$13:$M$13</c:f>
              <c:numCache>
                <c:formatCode>#,##0</c:formatCode>
                <c:ptCount val="11"/>
                <c:pt idx="0" formatCode="General">
                  <c:v>293</c:v>
                </c:pt>
                <c:pt idx="1">
                  <c:v>509</c:v>
                </c:pt>
                <c:pt idx="2">
                  <c:v>102</c:v>
                </c:pt>
                <c:pt idx="3">
                  <c:v>205</c:v>
                </c:pt>
                <c:pt idx="4">
                  <c:v>139</c:v>
                </c:pt>
                <c:pt idx="5">
                  <c:v>0</c:v>
                </c:pt>
                <c:pt idx="6">
                  <c:v>57</c:v>
                </c:pt>
                <c:pt idx="7">
                  <c:v>46</c:v>
                </c:pt>
                <c:pt idx="8">
                  <c:v>138</c:v>
                </c:pt>
                <c:pt idx="9">
                  <c:v>4</c:v>
                </c:pt>
                <c:pt idx="10">
                  <c:v>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225-42CF-AEBF-FA784F15B5D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99"/>
        <c:axId val="1733944992"/>
        <c:axId val="1733914752"/>
      </c:barChart>
      <c:catAx>
        <c:axId val="17339449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733914752"/>
        <c:crosses val="autoZero"/>
        <c:auto val="1"/>
        <c:lblAlgn val="ctr"/>
        <c:lblOffset val="100"/>
        <c:noMultiLvlLbl val="0"/>
      </c:catAx>
      <c:valAx>
        <c:axId val="1733914752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17339449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b="1"/>
              <a:t>COMPARATIVO</a:t>
            </a:r>
            <a:r>
              <a:rPr lang="es-DO" b="1" baseline="0"/>
              <a:t> DEL MOVIMIENTO DE EMBARCACIONES 2025 Vs. 2024</a:t>
            </a:r>
            <a:endParaRPr lang="es-DO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'COMPARATIVO EMB.'!$C$66</c:f>
              <c:strCache>
                <c:ptCount val="1"/>
                <c:pt idx="0">
                  <c:v>T2 2024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dLbl>
              <c:idx val="20"/>
              <c:layout>
                <c:manualLayout>
                  <c:x val="-3.7929486098770069E-3"/>
                  <c:y val="-9.474483347628085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3A7-4937-9060-1788917B804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'COMPARATIVO EMB.'!$B$67:$B$89</c:f>
              <c:strCache>
                <c:ptCount val="23"/>
                <c:pt idx="0">
                  <c:v>AMBER COVE</c:v>
                </c:pt>
                <c:pt idx="1">
                  <c:v>ARROYO BARRIL</c:v>
                </c:pt>
                <c:pt idx="2">
                  <c:v>AZUA</c:v>
                </c:pt>
                <c:pt idx="3">
                  <c:v>BARAHONA</c:v>
                </c:pt>
                <c:pt idx="4">
                  <c:v>BOCA CHICA</c:v>
                </c:pt>
                <c:pt idx="5">
                  <c:v>BAHÍA DE CALDERAS</c:v>
                </c:pt>
                <c:pt idx="6">
                  <c:v>CAP CANA</c:v>
                </c:pt>
                <c:pt idx="7">
                  <c:v>CAUCEDO</c:v>
                </c:pt>
                <c:pt idx="8">
                  <c:v>LA CANA</c:v>
                </c:pt>
                <c:pt idx="9">
                  <c:v>LA ROMANA</c:v>
                </c:pt>
                <c:pt idx="10">
                  <c:v>LUPERÓN </c:v>
                </c:pt>
                <c:pt idx="11">
                  <c:v>TAÍNO BAY</c:v>
                </c:pt>
                <c:pt idx="12">
                  <c:v>MANZANILLO</c:v>
                </c:pt>
                <c:pt idx="13">
                  <c:v>PEDERNALES</c:v>
                </c:pt>
                <c:pt idx="14">
                  <c:v>PLAZA MARINA</c:v>
                </c:pt>
                <c:pt idx="15">
                  <c:v>PUERTO PLATA</c:v>
                </c:pt>
                <c:pt idx="16">
                  <c:v>PUNTA CATALINA</c:v>
                </c:pt>
                <c:pt idx="17">
                  <c:v>HAINA OCCIDENTAL</c:v>
                </c:pt>
                <c:pt idx="18">
                  <c:v>HAINA ORIENTAL</c:v>
                </c:pt>
                <c:pt idx="19">
                  <c:v>ISLAS CATALINA</c:v>
                </c:pt>
                <c:pt idx="20">
                  <c:v>SAN PEDRO DE MACORÍS</c:v>
                </c:pt>
                <c:pt idx="21">
                  <c:v>SANTA BÁRBARA</c:v>
                </c:pt>
                <c:pt idx="22">
                  <c:v>SANTO DOMINGO</c:v>
                </c:pt>
              </c:strCache>
            </c:strRef>
          </c:cat>
          <c:val>
            <c:numRef>
              <c:f>'COMPARATIVO EMB.'!$C$67:$C$89</c:f>
              <c:numCache>
                <c:formatCode>General</c:formatCode>
                <c:ptCount val="23"/>
                <c:pt idx="0">
                  <c:v>63</c:v>
                </c:pt>
                <c:pt idx="1">
                  <c:v>3</c:v>
                </c:pt>
                <c:pt idx="2">
                  <c:v>18</c:v>
                </c:pt>
                <c:pt idx="3">
                  <c:v>18</c:v>
                </c:pt>
                <c:pt idx="4">
                  <c:v>30</c:v>
                </c:pt>
                <c:pt idx="5">
                  <c:v>7</c:v>
                </c:pt>
                <c:pt idx="6">
                  <c:v>0</c:v>
                </c:pt>
                <c:pt idx="7">
                  <c:v>280</c:v>
                </c:pt>
                <c:pt idx="8">
                  <c:v>69</c:v>
                </c:pt>
                <c:pt idx="9">
                  <c:v>27</c:v>
                </c:pt>
                <c:pt idx="10">
                  <c:v>109</c:v>
                </c:pt>
                <c:pt idx="11">
                  <c:v>65</c:v>
                </c:pt>
                <c:pt idx="12">
                  <c:v>32</c:v>
                </c:pt>
                <c:pt idx="13">
                  <c:v>1</c:v>
                </c:pt>
                <c:pt idx="14">
                  <c:v>9</c:v>
                </c:pt>
                <c:pt idx="15">
                  <c:v>129</c:v>
                </c:pt>
                <c:pt idx="16">
                  <c:v>9</c:v>
                </c:pt>
                <c:pt idx="17">
                  <c:v>103</c:v>
                </c:pt>
                <c:pt idx="18">
                  <c:v>343</c:v>
                </c:pt>
                <c:pt idx="19">
                  <c:v>1</c:v>
                </c:pt>
                <c:pt idx="20">
                  <c:v>56</c:v>
                </c:pt>
                <c:pt idx="21">
                  <c:v>27</c:v>
                </c:pt>
                <c:pt idx="22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8A-43A3-8053-8955DFF67870}"/>
            </c:ext>
          </c:extLst>
        </c:ser>
        <c:ser>
          <c:idx val="1"/>
          <c:order val="1"/>
          <c:tx>
            <c:strRef>
              <c:f>'COMPARATIVO EMB.'!$D$66</c:f>
              <c:strCache>
                <c:ptCount val="1"/>
                <c:pt idx="0">
                  <c:v>T2 2025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  <a:sp3d/>
          </c:spPr>
          <c:invertIfNegative val="0"/>
          <c:dLbls>
            <c:dLbl>
              <c:idx val="8"/>
              <c:layout>
                <c:manualLayout>
                  <c:x val="1.3275320134568969E-2"/>
                  <c:y val="-9.474483347628085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3A7-4937-9060-1788917B8045}"/>
                </c:ext>
              </c:extLst>
            </c:dLbl>
            <c:dLbl>
              <c:idx val="20"/>
              <c:layout>
                <c:manualLayout>
                  <c:x val="5.68942291481530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3A7-4937-9060-1788917B8045}"/>
                </c:ext>
              </c:extLst>
            </c:dLbl>
            <c:dLbl>
              <c:idx val="22"/>
              <c:layout>
                <c:manualLayout>
                  <c:x val="1.5171794439507473E-2"/>
                  <c:y val="-7.75193956172853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3A7-4937-9060-1788917B804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'COMPARATIVO EMB.'!$B$67:$B$89</c:f>
              <c:strCache>
                <c:ptCount val="23"/>
                <c:pt idx="0">
                  <c:v>AMBER COVE</c:v>
                </c:pt>
                <c:pt idx="1">
                  <c:v>ARROYO BARRIL</c:v>
                </c:pt>
                <c:pt idx="2">
                  <c:v>AZUA</c:v>
                </c:pt>
                <c:pt idx="3">
                  <c:v>BARAHONA</c:v>
                </c:pt>
                <c:pt idx="4">
                  <c:v>BOCA CHICA</c:v>
                </c:pt>
                <c:pt idx="5">
                  <c:v>BAHÍA DE CALDERAS</c:v>
                </c:pt>
                <c:pt idx="6">
                  <c:v>CAP CANA</c:v>
                </c:pt>
                <c:pt idx="7">
                  <c:v>CAUCEDO</c:v>
                </c:pt>
                <c:pt idx="8">
                  <c:v>LA CANA</c:v>
                </c:pt>
                <c:pt idx="9">
                  <c:v>LA ROMANA</c:v>
                </c:pt>
                <c:pt idx="10">
                  <c:v>LUPERÓN </c:v>
                </c:pt>
                <c:pt idx="11">
                  <c:v>TAÍNO BAY</c:v>
                </c:pt>
                <c:pt idx="12">
                  <c:v>MANZANILLO</c:v>
                </c:pt>
                <c:pt idx="13">
                  <c:v>PEDERNALES</c:v>
                </c:pt>
                <c:pt idx="14">
                  <c:v>PLAZA MARINA</c:v>
                </c:pt>
                <c:pt idx="15">
                  <c:v>PUERTO PLATA</c:v>
                </c:pt>
                <c:pt idx="16">
                  <c:v>PUNTA CATALINA</c:v>
                </c:pt>
                <c:pt idx="17">
                  <c:v>HAINA OCCIDENTAL</c:v>
                </c:pt>
                <c:pt idx="18">
                  <c:v>HAINA ORIENTAL</c:v>
                </c:pt>
                <c:pt idx="19">
                  <c:v>ISLAS CATALINA</c:v>
                </c:pt>
                <c:pt idx="20">
                  <c:v>SAN PEDRO DE MACORÍS</c:v>
                </c:pt>
                <c:pt idx="21">
                  <c:v>SANTA BÁRBARA</c:v>
                </c:pt>
                <c:pt idx="22">
                  <c:v>SANTO DOMINGO</c:v>
                </c:pt>
              </c:strCache>
            </c:strRef>
          </c:cat>
          <c:val>
            <c:numRef>
              <c:f>'COMPARATIVO EMB.'!$D$67:$D$89</c:f>
              <c:numCache>
                <c:formatCode>#,##0</c:formatCode>
                <c:ptCount val="23"/>
                <c:pt idx="0">
                  <c:v>65</c:v>
                </c:pt>
                <c:pt idx="1">
                  <c:v>1</c:v>
                </c:pt>
                <c:pt idx="2">
                  <c:v>11</c:v>
                </c:pt>
                <c:pt idx="3">
                  <c:v>24</c:v>
                </c:pt>
                <c:pt idx="4">
                  <c:v>31</c:v>
                </c:pt>
                <c:pt idx="5">
                  <c:v>10</c:v>
                </c:pt>
                <c:pt idx="6">
                  <c:v>0</c:v>
                </c:pt>
                <c:pt idx="7">
                  <c:v>263</c:v>
                </c:pt>
                <c:pt idx="8">
                  <c:v>66</c:v>
                </c:pt>
                <c:pt idx="9">
                  <c:v>27</c:v>
                </c:pt>
                <c:pt idx="10">
                  <c:v>104</c:v>
                </c:pt>
                <c:pt idx="11">
                  <c:v>58</c:v>
                </c:pt>
                <c:pt idx="12">
                  <c:v>32</c:v>
                </c:pt>
                <c:pt idx="13">
                  <c:v>4</c:v>
                </c:pt>
                <c:pt idx="14">
                  <c:v>7</c:v>
                </c:pt>
                <c:pt idx="15">
                  <c:v>159</c:v>
                </c:pt>
                <c:pt idx="16">
                  <c:v>8</c:v>
                </c:pt>
                <c:pt idx="17">
                  <c:v>128</c:v>
                </c:pt>
                <c:pt idx="18">
                  <c:v>338</c:v>
                </c:pt>
                <c:pt idx="19">
                  <c:v>0</c:v>
                </c:pt>
                <c:pt idx="20">
                  <c:v>36</c:v>
                </c:pt>
                <c:pt idx="21" formatCode="General">
                  <c:v>34</c:v>
                </c:pt>
                <c:pt idx="22">
                  <c:v>126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08A-43A3-8053-8955DFF6787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852205695"/>
        <c:axId val="1852194175"/>
        <c:axId val="0"/>
      </c:bar3DChart>
      <c:catAx>
        <c:axId val="18522056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852194175"/>
        <c:crosses val="autoZero"/>
        <c:auto val="1"/>
        <c:lblAlgn val="ctr"/>
        <c:lblOffset val="100"/>
        <c:noMultiLvlLbl val="0"/>
      </c:catAx>
      <c:valAx>
        <c:axId val="1852194175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85220569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Total  del movimiento</a:t>
            </a:r>
            <a:r>
              <a:rPr lang="es-DO" baseline="0"/>
              <a:t> de Contenedores  Importación, Exportación y Tránsito</a:t>
            </a:r>
            <a:endParaRPr lang="es-DO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CONTENEDORES!#REF!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CONTENEDORES!#REF!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CONTENEDORES!#REF!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E63D-43F8-9F01-2ABE7DC4E112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CONTENEDORES!#REF!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CONTENEDORES!#REF!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CONTENEDORES!#REF!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E63D-43F8-9F01-2ABE7DC4E11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258513264"/>
        <c:axId val="258514048"/>
        <c:axId val="0"/>
      </c:bar3DChart>
      <c:catAx>
        <c:axId val="258513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58514048"/>
        <c:crosses val="autoZero"/>
        <c:auto val="1"/>
        <c:lblAlgn val="ctr"/>
        <c:lblOffset val="100"/>
        <c:noMultiLvlLbl val="0"/>
      </c:catAx>
      <c:valAx>
        <c:axId val="25851404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258513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sz="1100" b="1">
                <a:latin typeface="+mn-lt"/>
              </a:rPr>
              <a:t>COMPARATIVO  DE CONTENEDORES EN IMPORTACIÓN, EXPORTACIÓN Y TRÁNSITO</a:t>
            </a:r>
          </a:p>
          <a:p>
            <a:pPr>
              <a:defRPr/>
            </a:pPr>
            <a:r>
              <a:rPr lang="es-DO" sz="1100" b="1">
                <a:latin typeface="+mn-lt"/>
              </a:rPr>
              <a:t>ABRIL-JUNIO</a:t>
            </a:r>
            <a:r>
              <a:rPr lang="es-DO" sz="1100" b="1" baseline="0">
                <a:latin typeface="+mn-lt"/>
              </a:rPr>
              <a:t> </a:t>
            </a:r>
            <a:r>
              <a:rPr lang="es-DO" sz="1100" b="1">
                <a:latin typeface="+mn-lt"/>
              </a:rPr>
              <a:t> 2025 Vs 2024 (DATOS EXPRESADOS EN TEUS)</a:t>
            </a:r>
          </a:p>
        </c:rich>
      </c:tx>
      <c:layout>
        <c:manualLayout>
          <c:xMode val="edge"/>
          <c:yMode val="edge"/>
          <c:x val="9.8208807521029173E-2"/>
          <c:y val="1.652892561983471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 w="25400">
          <a:noFill/>
        </a:ln>
        <a:effectLst/>
        <a:sp3d/>
      </c:spPr>
    </c:sideWall>
    <c:backWall>
      <c:thickness val="0"/>
      <c:spPr>
        <a:noFill/>
        <a:ln w="25400"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4.2373347567081082E-2"/>
          <c:y val="0.19633608815426998"/>
          <c:w val="0.93981368855365122"/>
          <c:h val="0.67673998394828749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'CONTENEDORES TEUS'!$C$202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3.90688568606297E-3"/>
                  <c:y val="-2.63683563114274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577-42A9-BEBB-32CB38BC10F5}"/>
                </c:ext>
              </c:extLst>
            </c:dLbl>
            <c:dLbl>
              <c:idx val="1"/>
              <c:layout>
                <c:manualLayout>
                  <c:x val="7.81377137212594E-3"/>
                  <c:y val="-1.43827398062331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577-42A9-BEBB-32CB38BC10F5}"/>
                </c:ext>
              </c:extLst>
            </c:dLbl>
            <c:dLbl>
              <c:idx val="2"/>
              <c:layout>
                <c:manualLayout>
                  <c:x val="7.81377137212594E-3"/>
                  <c:y val="-1.67798631072720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577-42A9-BEBB-32CB38BC10F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'CONTENEDORES TEUS'!$B$203:$B$205</c:f>
              <c:strCache>
                <c:ptCount val="3"/>
                <c:pt idx="0">
                  <c:v>TEUS DE IMPORTACIÓN</c:v>
                </c:pt>
                <c:pt idx="1">
                  <c:v>TEUS DE EXPORTACIÓN</c:v>
                </c:pt>
                <c:pt idx="2">
                  <c:v>TEUS EN TRÁNSITO</c:v>
                </c:pt>
              </c:strCache>
            </c:strRef>
          </c:cat>
          <c:val>
            <c:numRef>
              <c:f>'CONTENEDORES TEUS'!$C$203:$C$205</c:f>
              <c:numCache>
                <c:formatCode>#,##0</c:formatCode>
                <c:ptCount val="3"/>
                <c:pt idx="0">
                  <c:v>158110.75</c:v>
                </c:pt>
                <c:pt idx="1">
                  <c:v>148588.5</c:v>
                </c:pt>
                <c:pt idx="2">
                  <c:v>141788.75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85-4F3E-B5E5-F48BFB8CAB25}"/>
            </c:ext>
          </c:extLst>
        </c:ser>
        <c:ser>
          <c:idx val="1"/>
          <c:order val="1"/>
          <c:tx>
            <c:strRef>
              <c:f>'CONTENEDORES TEUS'!$D$202</c:f>
              <c:strCache>
                <c:ptCount val="1"/>
                <c:pt idx="0">
                  <c:v>2025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2.1487871273346334E-2"/>
                  <c:y val="-3.35597262145440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577-42A9-BEBB-32CB38BC10F5}"/>
                </c:ext>
              </c:extLst>
            </c:dLbl>
            <c:dLbl>
              <c:idx val="1"/>
              <c:layout>
                <c:manualLayout>
                  <c:x val="1.1720657058188909E-2"/>
                  <c:y val="-9.588493204155485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577-42A9-BEBB-32CB38BC10F5}"/>
                </c:ext>
              </c:extLst>
            </c:dLbl>
            <c:dLbl>
              <c:idx val="2"/>
              <c:layout>
                <c:manualLayout>
                  <c:x val="1.7580985587283365E-2"/>
                  <c:y val="-2.15741097093497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577-42A9-BEBB-32CB38BC10F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'CONTENEDORES TEUS'!$B$203:$B$205</c:f>
              <c:strCache>
                <c:ptCount val="3"/>
                <c:pt idx="0">
                  <c:v>TEUS DE IMPORTACIÓN</c:v>
                </c:pt>
                <c:pt idx="1">
                  <c:v>TEUS DE EXPORTACIÓN</c:v>
                </c:pt>
                <c:pt idx="2">
                  <c:v>TEUS EN TRÁNSITO</c:v>
                </c:pt>
              </c:strCache>
            </c:strRef>
          </c:cat>
          <c:val>
            <c:numRef>
              <c:f>'CONTENEDORES TEUS'!$D$203:$D$205</c:f>
              <c:numCache>
                <c:formatCode>#,##0</c:formatCode>
                <c:ptCount val="3"/>
                <c:pt idx="0">
                  <c:v>209407</c:v>
                </c:pt>
                <c:pt idx="1">
                  <c:v>192791.75</c:v>
                </c:pt>
                <c:pt idx="2">
                  <c:v>201704.25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885-4F3E-B5E5-F48BFB8CAB2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713965327"/>
        <c:axId val="883095055"/>
        <c:axId val="0"/>
      </c:bar3DChart>
      <c:catAx>
        <c:axId val="71396532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883095055"/>
        <c:crosses val="autoZero"/>
        <c:auto val="1"/>
        <c:lblAlgn val="ctr"/>
        <c:lblOffset val="100"/>
        <c:noMultiLvlLbl val="0"/>
      </c:catAx>
      <c:valAx>
        <c:axId val="883095055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71396532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sz="1200" b="1">
                <a:latin typeface="+mn-lt"/>
              </a:rPr>
              <a:t>CONTENEDORES</a:t>
            </a:r>
            <a:r>
              <a:rPr lang="es-DO" sz="1200" b="1" baseline="0">
                <a:latin typeface="+mn-lt"/>
              </a:rPr>
              <a:t>  EN IMPORTACIÓN, EXPORTACIÓN  Y TRÁNSITO</a:t>
            </a:r>
          </a:p>
          <a:p>
            <a:pPr>
              <a:defRPr sz="1200" b="1"/>
            </a:pPr>
            <a:r>
              <a:rPr lang="es-DO" sz="1200" b="1" baseline="0">
                <a:latin typeface="+mn-lt"/>
              </a:rPr>
              <a:t>ABRIL-JUNIO 2025</a:t>
            </a:r>
          </a:p>
          <a:p>
            <a:pPr>
              <a:defRPr sz="1200" b="1"/>
            </a:pPr>
            <a:r>
              <a:rPr lang="es-DO" sz="1200" b="1" baseline="0">
                <a:latin typeface="+mn-lt"/>
              </a:rPr>
              <a:t>(DATOS EXPRESADOS EN TEUS)</a:t>
            </a:r>
            <a:endParaRPr lang="es-DO" sz="1200" b="1">
              <a:latin typeface="+mn-lt"/>
            </a:endParaRPr>
          </a:p>
        </c:rich>
      </c:tx>
      <c:layout>
        <c:manualLayout>
          <c:xMode val="edge"/>
          <c:yMode val="edge"/>
          <c:x val="0.29722353449094951"/>
          <c:y val="1.897086656962361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'CONTENEDORES TEUS'!$B$42</c:f>
              <c:strCache>
                <c:ptCount val="1"/>
                <c:pt idx="0">
                  <c:v>IMPORTACIÓN 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'CONTENEDORES TEUS'!$C$41:$G$41</c:f>
              <c:strCache>
                <c:ptCount val="5"/>
                <c:pt idx="0">
                  <c:v>CAUCEDO</c:v>
                </c:pt>
                <c:pt idx="1">
                  <c:v>MANZANILLO</c:v>
                </c:pt>
                <c:pt idx="2">
                  <c:v>PUERTO PLATA</c:v>
                </c:pt>
                <c:pt idx="3">
                  <c:v>RÍO HAINA</c:v>
                </c:pt>
                <c:pt idx="4">
                  <c:v>SANTO DOMINGO</c:v>
                </c:pt>
              </c:strCache>
            </c:strRef>
          </c:cat>
          <c:val>
            <c:numRef>
              <c:f>'CONTENEDORES TEUS'!$C$42:$G$42</c:f>
              <c:numCache>
                <c:formatCode>#,##0</c:formatCode>
                <c:ptCount val="5"/>
                <c:pt idx="0">
                  <c:v>123054.5</c:v>
                </c:pt>
                <c:pt idx="1">
                  <c:v>1869</c:v>
                </c:pt>
                <c:pt idx="2">
                  <c:v>4054.5</c:v>
                </c:pt>
                <c:pt idx="3">
                  <c:v>66769.25</c:v>
                </c:pt>
                <c:pt idx="4">
                  <c:v>13659.75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F5-40C5-A81F-A4831FC39DCA}"/>
            </c:ext>
          </c:extLst>
        </c:ser>
        <c:ser>
          <c:idx val="1"/>
          <c:order val="1"/>
          <c:tx>
            <c:strRef>
              <c:f>'CONTENEDORES TEUS'!$B$43</c:f>
              <c:strCache>
                <c:ptCount val="1"/>
                <c:pt idx="0">
                  <c:v>EXPORTACIÓN 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'CONTENEDORES TEUS'!$C$41:$G$41</c:f>
              <c:strCache>
                <c:ptCount val="5"/>
                <c:pt idx="0">
                  <c:v>CAUCEDO</c:v>
                </c:pt>
                <c:pt idx="1">
                  <c:v>MANZANILLO</c:v>
                </c:pt>
                <c:pt idx="2">
                  <c:v>PUERTO PLATA</c:v>
                </c:pt>
                <c:pt idx="3">
                  <c:v>RÍO HAINA</c:v>
                </c:pt>
                <c:pt idx="4">
                  <c:v>SANTO DOMINGO</c:v>
                </c:pt>
              </c:strCache>
            </c:strRef>
          </c:cat>
          <c:val>
            <c:numRef>
              <c:f>'CONTENEDORES TEUS'!$C$43:$G$43</c:f>
              <c:numCache>
                <c:formatCode>#,##0</c:formatCode>
                <c:ptCount val="5"/>
                <c:pt idx="0">
                  <c:v>114239</c:v>
                </c:pt>
                <c:pt idx="1">
                  <c:v>1847</c:v>
                </c:pt>
                <c:pt idx="2">
                  <c:v>4054</c:v>
                </c:pt>
                <c:pt idx="3">
                  <c:v>60368.75</c:v>
                </c:pt>
                <c:pt idx="4">
                  <c:v>12283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1F5-40C5-A81F-A4831FC39DCA}"/>
            </c:ext>
          </c:extLst>
        </c:ser>
        <c:ser>
          <c:idx val="2"/>
          <c:order val="2"/>
          <c:tx>
            <c:strRef>
              <c:f>'CONTENEDORES TEUS'!$B$44</c:f>
              <c:strCache>
                <c:ptCount val="1"/>
                <c:pt idx="0">
                  <c:v>TRÁNSITO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'CONTENEDORES TEUS'!$C$41:$G$41</c:f>
              <c:strCache>
                <c:ptCount val="5"/>
                <c:pt idx="0">
                  <c:v>CAUCEDO</c:v>
                </c:pt>
                <c:pt idx="1">
                  <c:v>MANZANILLO</c:v>
                </c:pt>
                <c:pt idx="2">
                  <c:v>PUERTO PLATA</c:v>
                </c:pt>
                <c:pt idx="3">
                  <c:v>RÍO HAINA</c:v>
                </c:pt>
                <c:pt idx="4">
                  <c:v>SANTO DOMINGO</c:v>
                </c:pt>
              </c:strCache>
            </c:strRef>
          </c:cat>
          <c:val>
            <c:numRef>
              <c:f>'CONTENEDORES TEUS'!$C$44:$G$44</c:f>
              <c:numCache>
                <c:formatCode>#,##0</c:formatCode>
                <c:ptCount val="5"/>
                <c:pt idx="0">
                  <c:v>187308.25</c:v>
                </c:pt>
                <c:pt idx="1">
                  <c:v>0</c:v>
                </c:pt>
                <c:pt idx="2">
                  <c:v>0</c:v>
                </c:pt>
                <c:pt idx="3">
                  <c:v>14396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1F5-40C5-A81F-A4831FC39DC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734171391"/>
        <c:axId val="734172831"/>
      </c:barChart>
      <c:catAx>
        <c:axId val="73417139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734172831"/>
        <c:crosses val="autoZero"/>
        <c:auto val="1"/>
        <c:lblAlgn val="ctr"/>
        <c:lblOffset val="100"/>
        <c:noMultiLvlLbl val="0"/>
      </c:catAx>
      <c:valAx>
        <c:axId val="734172831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7341713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2275804937570873"/>
          <c:y val="0.39615172618587563"/>
          <c:w val="0.13215906988821699"/>
          <c:h val="0.2958439944514727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sz="1000" b="1">
                <a:latin typeface="+mn-lt"/>
              </a:rPr>
              <a:t>COMPARATIVO</a:t>
            </a:r>
            <a:r>
              <a:rPr lang="es-DO" sz="1000" b="1" baseline="0">
                <a:latin typeface="+mn-lt"/>
              </a:rPr>
              <a:t> DEL MOVIMIENTO DE CONTENEDORES EN EXPORTACIÓN</a:t>
            </a:r>
          </a:p>
          <a:p>
            <a:pPr>
              <a:defRPr sz="1000" b="1"/>
            </a:pPr>
            <a:r>
              <a:rPr lang="es-DO" sz="1000" b="1" baseline="0">
                <a:latin typeface="+mn-lt"/>
              </a:rPr>
              <a:t> </a:t>
            </a:r>
            <a:r>
              <a:rPr lang="es-DO" sz="10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(ABRIL-JUNIO 2025 Vs. 2024)</a:t>
            </a:r>
            <a:endParaRPr lang="es-DO" sz="1000" b="1" baseline="0">
              <a:latin typeface="+mn-lt"/>
            </a:endParaRPr>
          </a:p>
          <a:p>
            <a:pPr>
              <a:defRPr sz="1000" b="1"/>
            </a:pPr>
            <a:r>
              <a:rPr lang="es-DO" sz="10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(DATOS EXPRESADOS EN TEUS)</a:t>
            </a:r>
            <a:endParaRPr lang="es-DO" sz="1000" b="1">
              <a:latin typeface="+mn-lt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>
        <c:manualLayout>
          <c:layoutTarget val="inner"/>
          <c:xMode val="edge"/>
          <c:yMode val="edge"/>
          <c:x val="4.8416675783621195E-2"/>
          <c:y val="0.17729513225787727"/>
          <c:w val="0.78507681136399732"/>
          <c:h val="0.60301252518440929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'CONTENEDORES TEUS'!$B$85</c:f>
              <c:strCache>
                <c:ptCount val="1"/>
                <c:pt idx="0">
                  <c:v>CARGADOS</c:v>
                </c:pt>
              </c:strCache>
            </c:strRef>
          </c:tx>
          <c:spPr>
            <a:solidFill>
              <a:schemeClr val="accent1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0"/>
                  <c:y val="-1.7012224689962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C6C-4016-8B19-B03D8150528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'CONTENEDORES TEUS'!$C$84:$D$84</c:f>
              <c:numCache>
                <c:formatCode>General</c:formatCode>
                <c:ptCount val="2"/>
                <c:pt idx="0">
                  <c:v>2024</c:v>
                </c:pt>
                <c:pt idx="1">
                  <c:v>2025</c:v>
                </c:pt>
              </c:numCache>
            </c:numRef>
          </c:cat>
          <c:val>
            <c:numRef>
              <c:f>'CONTENEDORES TEUS'!$C$85:$D$85</c:f>
              <c:numCache>
                <c:formatCode>#,##0</c:formatCode>
                <c:ptCount val="2"/>
                <c:pt idx="0">
                  <c:v>65687.75</c:v>
                </c:pt>
                <c:pt idx="1">
                  <c:v>64718.75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3B-43A3-8606-4C2CA7B18252}"/>
            </c:ext>
          </c:extLst>
        </c:ser>
        <c:ser>
          <c:idx val="1"/>
          <c:order val="1"/>
          <c:tx>
            <c:strRef>
              <c:f>'CONTENEDORES TEUS'!$B$86</c:f>
              <c:strCache>
                <c:ptCount val="1"/>
                <c:pt idx="0">
                  <c:v>VACÍOS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'CONTENEDORES TEUS'!$C$84:$D$84</c:f>
              <c:numCache>
                <c:formatCode>General</c:formatCode>
                <c:ptCount val="2"/>
                <c:pt idx="0">
                  <c:v>2024</c:v>
                </c:pt>
                <c:pt idx="1">
                  <c:v>2025</c:v>
                </c:pt>
              </c:numCache>
            </c:numRef>
          </c:cat>
          <c:val>
            <c:numRef>
              <c:f>'CONTENEDORES TEUS'!$C$86:$D$86</c:f>
              <c:numCache>
                <c:formatCode>#,##0</c:formatCode>
                <c:ptCount val="2"/>
                <c:pt idx="0">
                  <c:v>82900.75</c:v>
                </c:pt>
                <c:pt idx="1">
                  <c:v>128073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73B-43A3-8606-4C2CA7B1825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axId val="1115180464"/>
        <c:axId val="1274451952"/>
      </c:barChart>
      <c:catAx>
        <c:axId val="11151804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274451952"/>
        <c:crosses val="autoZero"/>
        <c:auto val="1"/>
        <c:lblAlgn val="ctr"/>
        <c:lblOffset val="100"/>
        <c:noMultiLvlLbl val="0"/>
      </c:catAx>
      <c:valAx>
        <c:axId val="1274451952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1115180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331619866626764"/>
          <c:y val="0.37391959933579733"/>
          <c:w val="9.5138060008811365E-2"/>
          <c:h val="0.2304429803417429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sz="1000" b="1">
                <a:latin typeface="+mn-lt"/>
              </a:rPr>
              <a:t>COMPARATIVO</a:t>
            </a:r>
            <a:r>
              <a:rPr lang="es-DO" sz="1000" b="1" baseline="0">
                <a:latin typeface="+mn-lt"/>
              </a:rPr>
              <a:t> DEL MOVIMIENTO DE CONTENEDORES DE IMPORTACIÓN EN TRÁNSITO CARGADOS Y VACÍOS </a:t>
            </a:r>
          </a:p>
          <a:p>
            <a:pPr algn="ctr">
              <a:defRPr/>
            </a:pPr>
            <a:r>
              <a:rPr lang="es-DO" sz="1000" b="1" baseline="0">
                <a:latin typeface="+mn-lt"/>
              </a:rPr>
              <a:t>(ABRIL- JUNIO </a:t>
            </a:r>
            <a:r>
              <a:rPr lang="es-DO" sz="10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2025 Vs. 2024)</a:t>
            </a:r>
          </a:p>
          <a:p>
            <a:pPr algn="ctr">
              <a:defRPr/>
            </a:pPr>
            <a:r>
              <a:rPr lang="es-DO" sz="10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(DATOS EXPRESADOS EN TEUS)</a:t>
            </a:r>
            <a:endParaRPr lang="es-DO" sz="1000" b="1">
              <a:latin typeface="+mn-lt"/>
            </a:endParaRPr>
          </a:p>
        </c:rich>
      </c:tx>
      <c:layout>
        <c:manualLayout>
          <c:xMode val="edge"/>
          <c:yMode val="edge"/>
          <c:x val="0.19775583930937621"/>
          <c:y val="1.614367617565209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'CONTENEDORES TEUS'!$B$143</c:f>
              <c:strCache>
                <c:ptCount val="1"/>
                <c:pt idx="0">
                  <c:v>CARGADOS</c:v>
                </c:pt>
              </c:strCache>
            </c:strRef>
          </c:tx>
          <c:spPr>
            <a:solidFill>
              <a:schemeClr val="accent1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-2.34489460745017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69E-408B-9807-29B843DDE735}"/>
                </c:ext>
              </c:extLst>
            </c:dLbl>
            <c:dLbl>
              <c:idx val="1"/>
              <c:layout>
                <c:manualLayout>
                  <c:x val="-8.0057299334274187E-17"/>
                  <c:y val="-2.34489460745017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69E-408B-9807-29B843DDE73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'CONTENEDORES TEUS'!$C$142:$D$142</c:f>
              <c:strCache>
                <c:ptCount val="2"/>
                <c:pt idx="0">
                  <c:v>Abril-junio 2024</c:v>
                </c:pt>
                <c:pt idx="1">
                  <c:v>Enero - Marzo 2025</c:v>
                </c:pt>
              </c:strCache>
            </c:strRef>
          </c:cat>
          <c:val>
            <c:numRef>
              <c:f>'CONTENEDORES TEUS'!$C$143:$D$143</c:f>
              <c:numCache>
                <c:formatCode>#,##0</c:formatCode>
                <c:ptCount val="2"/>
                <c:pt idx="0">
                  <c:v>47006.75</c:v>
                </c:pt>
                <c:pt idx="1">
                  <c:v>76769.5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63-474D-8FAD-1EDA7FEC23A3}"/>
            </c:ext>
          </c:extLst>
        </c:ser>
        <c:ser>
          <c:idx val="1"/>
          <c:order val="1"/>
          <c:tx>
            <c:strRef>
              <c:f>'CONTENEDORES TEUS'!$B$144</c:f>
              <c:strCache>
                <c:ptCount val="1"/>
                <c:pt idx="0">
                  <c:v>VACÍOS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6.1585835257890681E-3"/>
                  <c:y val="-8.487556272013328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263-474D-8FAD-1EDA7FEC23A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'CONTENEDORES TEUS'!$C$142:$D$142</c:f>
              <c:strCache>
                <c:ptCount val="2"/>
                <c:pt idx="0">
                  <c:v>Abril-junio 2024</c:v>
                </c:pt>
                <c:pt idx="1">
                  <c:v>Enero - Marzo 2025</c:v>
                </c:pt>
              </c:strCache>
            </c:strRef>
          </c:cat>
          <c:val>
            <c:numRef>
              <c:f>'CONTENEDORES TEUS'!$C$144:$D$144</c:f>
              <c:numCache>
                <c:formatCode>#,##0</c:formatCode>
                <c:ptCount val="2"/>
                <c:pt idx="0">
                  <c:v>22917.5</c:v>
                </c:pt>
                <c:pt idx="1">
                  <c:v>25291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263-474D-8FAD-1EDA7FEC23A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304167728"/>
        <c:axId val="1113745552"/>
      </c:barChart>
      <c:catAx>
        <c:axId val="13041677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113745552"/>
        <c:crosses val="autoZero"/>
        <c:auto val="1"/>
        <c:lblAlgn val="ctr"/>
        <c:lblOffset val="100"/>
        <c:noMultiLvlLbl val="0"/>
      </c:catAx>
      <c:valAx>
        <c:axId val="1113745552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1304167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14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15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7.xml><?xml version="1.0" encoding="utf-8"?>
<cs:colorStyle xmlns:cs="http://schemas.microsoft.com/office/drawing/2012/chartStyle" xmlns:a="http://schemas.openxmlformats.org/drawingml/2006/main" meth="withinLinearReversed" id="21">
  <a:schemeClr val="accent1"/>
</cs:colorStyle>
</file>

<file path=xl/charts/colors8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9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image" Target="../media/image4.png"/><Relationship Id="rId1" Type="http://schemas.openxmlformats.org/officeDocument/2006/relationships/image" Target="../media/image2.png"/><Relationship Id="rId4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0.xml"/><Relationship Id="rId3" Type="http://schemas.openxmlformats.org/officeDocument/2006/relationships/image" Target="../media/image6.png"/><Relationship Id="rId7" Type="http://schemas.openxmlformats.org/officeDocument/2006/relationships/chart" Target="../charts/chart9.xml"/><Relationship Id="rId2" Type="http://schemas.openxmlformats.org/officeDocument/2006/relationships/chart" Target="../charts/chart5.xml"/><Relationship Id="rId1" Type="http://schemas.openxmlformats.org/officeDocument/2006/relationships/image" Target="../media/image5.png"/><Relationship Id="rId6" Type="http://schemas.openxmlformats.org/officeDocument/2006/relationships/chart" Target="../charts/chart8.xml"/><Relationship Id="rId5" Type="http://schemas.openxmlformats.org/officeDocument/2006/relationships/chart" Target="../charts/chart7.xml"/><Relationship Id="rId4" Type="http://schemas.openxmlformats.org/officeDocument/2006/relationships/chart" Target="../charts/chart6.xml"/><Relationship Id="rId9" Type="http://schemas.openxmlformats.org/officeDocument/2006/relationships/chart" Target="../charts/chart11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image" Target="../media/image6.png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7.xml"/><Relationship Id="rId3" Type="http://schemas.openxmlformats.org/officeDocument/2006/relationships/chart" Target="../charts/chart13.xml"/><Relationship Id="rId7" Type="http://schemas.openxmlformats.org/officeDocument/2006/relationships/chart" Target="../charts/chart16.xml"/><Relationship Id="rId2" Type="http://schemas.openxmlformats.org/officeDocument/2006/relationships/image" Target="../media/image7.png"/><Relationship Id="rId1" Type="http://schemas.openxmlformats.org/officeDocument/2006/relationships/image" Target="../media/image2.png"/><Relationship Id="rId6" Type="http://schemas.openxmlformats.org/officeDocument/2006/relationships/chart" Target="../charts/chart15.xml"/><Relationship Id="rId5" Type="http://schemas.openxmlformats.org/officeDocument/2006/relationships/image" Target="../media/image8.png"/><Relationship Id="rId4" Type="http://schemas.openxmlformats.org/officeDocument/2006/relationships/chart" Target="../charts/chart14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png"/><Relationship Id="rId7" Type="http://schemas.openxmlformats.org/officeDocument/2006/relationships/chart" Target="../charts/chart21.xml"/><Relationship Id="rId2" Type="http://schemas.openxmlformats.org/officeDocument/2006/relationships/chart" Target="../charts/chart18.xml"/><Relationship Id="rId1" Type="http://schemas.openxmlformats.org/officeDocument/2006/relationships/image" Target="../media/image2.png"/><Relationship Id="rId6" Type="http://schemas.openxmlformats.org/officeDocument/2006/relationships/chart" Target="../charts/chart20.xml"/><Relationship Id="rId5" Type="http://schemas.openxmlformats.org/officeDocument/2006/relationships/chart" Target="../charts/chart19.xml"/><Relationship Id="rId4" Type="http://schemas.openxmlformats.org/officeDocument/2006/relationships/image" Target="../media/image10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2.png"/><Relationship Id="rId1" Type="http://schemas.openxmlformats.org/officeDocument/2006/relationships/image" Target="../media/image1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304800</xdr:colOff>
      <xdr:row>0</xdr:row>
      <xdr:rowOff>0</xdr:rowOff>
    </xdr:from>
    <xdr:to>
      <xdr:col>7</xdr:col>
      <xdr:colOff>731519</xdr:colOff>
      <xdr:row>10</xdr:row>
      <xdr:rowOff>62116</xdr:rowOff>
    </xdr:to>
    <xdr:pic>
      <xdr:nvPicPr>
        <xdr:cNvPr id="4" name="Imagen 3" descr="Transparencia">
          <a:extLst>
            <a:ext uri="{FF2B5EF4-FFF2-40B4-BE49-F238E27FC236}">
              <a16:creationId xmlns:a16="http://schemas.microsoft.com/office/drawing/2014/main" id="{F64911D4-B1F6-0DA4-EDF3-C2C59A28BC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2240" y="0"/>
          <a:ext cx="3596639" cy="18909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1154836</xdr:colOff>
      <xdr:row>1</xdr:row>
      <xdr:rowOff>79169</xdr:rowOff>
    </xdr:from>
    <xdr:ext cx="1477528" cy="934234"/>
    <xdr:pic>
      <xdr:nvPicPr>
        <xdr:cNvPr id="7" name="2 Imagen" descr="Logotipo&#10;&#10;Descripción generada automáticamente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09070" y="257299"/>
          <a:ext cx="1477528" cy="934234"/>
        </a:xfrm>
        <a:prstGeom prst="rect">
          <a:avLst/>
        </a:prstGeom>
      </xdr:spPr>
    </xdr:pic>
    <xdr:clientData/>
  </xdr:oneCellAnchor>
  <xdr:oneCellAnchor>
    <xdr:from>
      <xdr:col>0</xdr:col>
      <xdr:colOff>432954</xdr:colOff>
      <xdr:row>35</xdr:row>
      <xdr:rowOff>24739</xdr:rowOff>
    </xdr:from>
    <xdr:ext cx="1061357" cy="781792"/>
    <xdr:pic>
      <xdr:nvPicPr>
        <xdr:cNvPr id="3" name="2 Imagen" descr="Logotipo&#10;&#10;Descripción generada automáticamente">
          <a:extLst>
            <a:ext uri="{FF2B5EF4-FFF2-40B4-BE49-F238E27FC236}">
              <a16:creationId xmlns:a16="http://schemas.microsoft.com/office/drawing/2014/main" id="{78416F89-74BC-45C8-95E0-70247E5FFB6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2954" y="7026233"/>
          <a:ext cx="1061357" cy="781792"/>
        </a:xfrm>
        <a:prstGeom prst="rect">
          <a:avLst/>
        </a:prstGeom>
      </xdr:spPr>
    </xdr:pic>
    <xdr:clientData/>
  </xdr:oneCellAnchor>
  <xdr:twoCellAnchor>
    <xdr:from>
      <xdr:col>3</xdr:col>
      <xdr:colOff>475014</xdr:colOff>
      <xdr:row>40</xdr:row>
      <xdr:rowOff>1</xdr:rowOff>
    </xdr:from>
    <xdr:to>
      <xdr:col>13</xdr:col>
      <xdr:colOff>504702</xdr:colOff>
      <xdr:row>64</xdr:row>
      <xdr:rowOff>69273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E91F61BC-6848-2326-63E1-4CA181E7DEB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13971</xdr:colOff>
      <xdr:row>0</xdr:row>
      <xdr:rowOff>0</xdr:rowOff>
    </xdr:from>
    <xdr:to>
      <xdr:col>1</xdr:col>
      <xdr:colOff>461645</xdr:colOff>
      <xdr:row>4</xdr:row>
      <xdr:rowOff>133985</xdr:rowOff>
    </xdr:to>
    <xdr:pic>
      <xdr:nvPicPr>
        <xdr:cNvPr id="4" name="2 Imagen" descr="Logotipo&#10;&#10;Descripción generada automáticamente">
          <a:extLst>
            <a:ext uri="{FF2B5EF4-FFF2-40B4-BE49-F238E27FC236}">
              <a16:creationId xmlns:a16="http://schemas.microsoft.com/office/drawing/2014/main" id="{4431CE8D-A81A-4922-B8C1-22019083755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71" y="0"/>
          <a:ext cx="1655444" cy="865505"/>
        </a:xfrm>
        <a:prstGeom prst="rect">
          <a:avLst/>
        </a:prstGeom>
      </xdr:spPr>
    </xdr:pic>
    <xdr:clientData/>
  </xdr:twoCellAnchor>
  <xdr:twoCellAnchor>
    <xdr:from>
      <xdr:col>0</xdr:col>
      <xdr:colOff>366711</xdr:colOff>
      <xdr:row>31</xdr:row>
      <xdr:rowOff>119062</xdr:rowOff>
    </xdr:from>
    <xdr:to>
      <xdr:col>13</xdr:col>
      <xdr:colOff>762000</xdr:colOff>
      <xdr:row>60</xdr:row>
      <xdr:rowOff>171450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BCFA933D-535F-3FD6-5A52-8C5F81BE1EE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23813</xdr:rowOff>
    </xdr:from>
    <xdr:to>
      <xdr:col>3</xdr:col>
      <xdr:colOff>596884</xdr:colOff>
      <xdr:row>8</xdr:row>
      <xdr:rowOff>45663</xdr:rowOff>
    </xdr:to>
    <xdr:pic>
      <xdr:nvPicPr>
        <xdr:cNvPr id="2" name="2 Imagen" descr="Logotipo&#10;&#10;Descripción generada automáticament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78844" y="381001"/>
          <a:ext cx="1742685" cy="1221440"/>
        </a:xfrm>
        <a:prstGeom prst="rect">
          <a:avLst/>
        </a:prstGeom>
      </xdr:spPr>
    </xdr:pic>
    <xdr:clientData/>
  </xdr:twoCellAnchor>
  <xdr:twoCellAnchor editAs="oneCell">
    <xdr:from>
      <xdr:col>1</xdr:col>
      <xdr:colOff>419100</xdr:colOff>
      <xdr:row>54</xdr:row>
      <xdr:rowOff>133350</xdr:rowOff>
    </xdr:from>
    <xdr:to>
      <xdr:col>3</xdr:col>
      <xdr:colOff>238125</xdr:colOff>
      <xdr:row>62</xdr:row>
      <xdr:rowOff>12469</xdr:rowOff>
    </xdr:to>
    <xdr:pic>
      <xdr:nvPicPr>
        <xdr:cNvPr id="6" name="2 Imagen" descr="Logotipo&#10;&#10;Descripción generada automáticamente">
          <a:extLst>
            <a:ext uri="{FF2B5EF4-FFF2-40B4-BE49-F238E27FC236}">
              <a16:creationId xmlns:a16="http://schemas.microsoft.com/office/drawing/2014/main" id="{EC09DE2A-EE82-4CD3-9520-14CE174FF354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2050" y="9753600"/>
          <a:ext cx="2400300" cy="1250719"/>
        </a:xfrm>
        <a:prstGeom prst="rect">
          <a:avLst/>
        </a:prstGeom>
      </xdr:spPr>
    </xdr:pic>
    <xdr:clientData/>
  </xdr:twoCellAnchor>
  <xdr:twoCellAnchor>
    <xdr:from>
      <xdr:col>1</xdr:col>
      <xdr:colOff>538444</xdr:colOff>
      <xdr:row>14</xdr:row>
      <xdr:rowOff>109255</xdr:rowOff>
    </xdr:from>
    <xdr:to>
      <xdr:col>11</xdr:col>
      <xdr:colOff>1053913</xdr:colOff>
      <xdr:row>50</xdr:row>
      <xdr:rowOff>69056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1C4CDB7F-2F54-DA13-8BF1-9B28C2486D1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89647</xdr:colOff>
      <xdr:row>64</xdr:row>
      <xdr:rowOff>143435</xdr:rowOff>
    </xdr:from>
    <xdr:to>
      <xdr:col>13</xdr:col>
      <xdr:colOff>619125</xdr:colOff>
      <xdr:row>89</xdr:row>
      <xdr:rowOff>219075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3A99C404-D37D-F8D7-4C54-4AEC84FF36D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578907</xdr:colOff>
      <xdr:row>0</xdr:row>
      <xdr:rowOff>25400</xdr:rowOff>
    </xdr:from>
    <xdr:to>
      <xdr:col>1</xdr:col>
      <xdr:colOff>1295401</xdr:colOff>
      <xdr:row>4</xdr:row>
      <xdr:rowOff>92075</xdr:rowOff>
    </xdr:to>
    <xdr:pic>
      <xdr:nvPicPr>
        <xdr:cNvPr id="2" name="3 Imagen" descr="Logotipo&#10;&#10;Descripción generada automáticamente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8907" y="25400"/>
          <a:ext cx="1465794" cy="777875"/>
        </a:xfrm>
        <a:prstGeom prst="rect">
          <a:avLst/>
        </a:prstGeom>
      </xdr:spPr>
    </xdr:pic>
    <xdr:clientData/>
  </xdr:twoCellAnchor>
  <xdr:twoCellAnchor>
    <xdr:from>
      <xdr:col>0</xdr:col>
      <xdr:colOff>266700</xdr:colOff>
      <xdr:row>229</xdr:row>
      <xdr:rowOff>0</xdr:rowOff>
    </xdr:from>
    <xdr:to>
      <xdr:col>4</xdr:col>
      <xdr:colOff>742950</xdr:colOff>
      <xdr:row>229</xdr:row>
      <xdr:rowOff>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2</xdr:col>
      <xdr:colOff>406401</xdr:colOff>
      <xdr:row>192</xdr:row>
      <xdr:rowOff>175260</xdr:rowOff>
    </xdr:from>
    <xdr:to>
      <xdr:col>3</xdr:col>
      <xdr:colOff>960121</xdr:colOff>
      <xdr:row>198</xdr:row>
      <xdr:rowOff>156421</xdr:rowOff>
    </xdr:to>
    <xdr:pic>
      <xdr:nvPicPr>
        <xdr:cNvPr id="5" name="3 Imagen" descr="Logotipo&#10;&#10;Descripción generada automáticamente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90621" y="35455860"/>
          <a:ext cx="1757680" cy="1078441"/>
        </a:xfrm>
        <a:prstGeom prst="rect">
          <a:avLst/>
        </a:prstGeom>
      </xdr:spPr>
    </xdr:pic>
    <xdr:clientData/>
  </xdr:twoCellAnchor>
  <xdr:twoCellAnchor editAs="oneCell">
    <xdr:from>
      <xdr:col>2</xdr:col>
      <xdr:colOff>411692</xdr:colOff>
      <xdr:row>71</xdr:row>
      <xdr:rowOff>28575</xdr:rowOff>
    </xdr:from>
    <xdr:to>
      <xdr:col>3</xdr:col>
      <xdr:colOff>877358</xdr:colOff>
      <xdr:row>75</xdr:row>
      <xdr:rowOff>147955</xdr:rowOff>
    </xdr:to>
    <xdr:pic>
      <xdr:nvPicPr>
        <xdr:cNvPr id="8" name="3 Imagen" descr="Logotipo&#10;&#10;Descripción generada automáticamente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02567" y="13554075"/>
          <a:ext cx="1637241" cy="881380"/>
        </a:xfrm>
        <a:prstGeom prst="rect">
          <a:avLst/>
        </a:prstGeom>
      </xdr:spPr>
    </xdr:pic>
    <xdr:clientData/>
  </xdr:twoCellAnchor>
  <xdr:twoCellAnchor editAs="oneCell">
    <xdr:from>
      <xdr:col>3</xdr:col>
      <xdr:colOff>323851</xdr:colOff>
      <xdr:row>31</xdr:row>
      <xdr:rowOff>175260</xdr:rowOff>
    </xdr:from>
    <xdr:to>
      <xdr:col>4</xdr:col>
      <xdr:colOff>1066800</xdr:colOff>
      <xdr:row>37</xdr:row>
      <xdr:rowOff>121498</xdr:rowOff>
    </xdr:to>
    <xdr:pic>
      <xdr:nvPicPr>
        <xdr:cNvPr id="12" name="3 Imagen" descr="Logotipo&#10;&#10;Descripción generada automáticamente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86301" y="5814060"/>
          <a:ext cx="1876424" cy="1077808"/>
        </a:xfrm>
        <a:prstGeom prst="rect">
          <a:avLst/>
        </a:prstGeom>
      </xdr:spPr>
    </xdr:pic>
    <xdr:clientData/>
  </xdr:twoCellAnchor>
  <xdr:twoCellAnchor>
    <xdr:from>
      <xdr:col>1</xdr:col>
      <xdr:colOff>3175</xdr:colOff>
      <xdr:row>207</xdr:row>
      <xdr:rowOff>50588</xdr:rowOff>
    </xdr:from>
    <xdr:to>
      <xdr:col>6</xdr:col>
      <xdr:colOff>9525</xdr:colOff>
      <xdr:row>232</xdr:row>
      <xdr:rowOff>136313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5D89CB05-0BD4-4629-05BC-12EF53AA8B6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723898</xdr:colOff>
      <xdr:row>46</xdr:row>
      <xdr:rowOff>138110</xdr:rowOff>
    </xdr:from>
    <xdr:to>
      <xdr:col>6</xdr:col>
      <xdr:colOff>1028699</xdr:colOff>
      <xdr:row>69</xdr:row>
      <xdr:rowOff>123824</xdr:rowOff>
    </xdr:to>
    <xdr:graphicFrame macro="">
      <xdr:nvGraphicFramePr>
        <xdr:cNvPr id="14" name="Gráfico 13">
          <a:extLst>
            <a:ext uri="{FF2B5EF4-FFF2-40B4-BE49-F238E27FC236}">
              <a16:creationId xmlns:a16="http://schemas.microsoft.com/office/drawing/2014/main" id="{E1C0617D-9A7C-BA2F-F7F8-35813EBA560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728980</xdr:colOff>
      <xdr:row>119</xdr:row>
      <xdr:rowOff>2541</xdr:rowOff>
    </xdr:from>
    <xdr:to>
      <xdr:col>6</xdr:col>
      <xdr:colOff>599440</xdr:colOff>
      <xdr:row>137</xdr:row>
      <xdr:rowOff>101600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C518798F-70C6-32F8-FE60-25CB0955A9F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641350</xdr:colOff>
      <xdr:row>145</xdr:row>
      <xdr:rowOff>71436</xdr:rowOff>
    </xdr:from>
    <xdr:to>
      <xdr:col>6</xdr:col>
      <xdr:colOff>634999</xdr:colOff>
      <xdr:row>163</xdr:row>
      <xdr:rowOff>114300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F1A7D03D-786C-746B-3082-386556F61CF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741680</xdr:colOff>
      <xdr:row>171</xdr:row>
      <xdr:rowOff>163510</xdr:rowOff>
    </xdr:from>
    <xdr:to>
      <xdr:col>6</xdr:col>
      <xdr:colOff>711200</xdr:colOff>
      <xdr:row>191</xdr:row>
      <xdr:rowOff>139699</xdr:rowOff>
    </xdr:to>
    <xdr:graphicFrame macro="">
      <xdr:nvGraphicFramePr>
        <xdr:cNvPr id="13" name="Gráfico 12">
          <a:extLst>
            <a:ext uri="{FF2B5EF4-FFF2-40B4-BE49-F238E27FC236}">
              <a16:creationId xmlns:a16="http://schemas.microsoft.com/office/drawing/2014/main" id="{3CCA7F0B-9FD2-8194-7F9D-0C2F80C74F4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36510</xdr:colOff>
      <xdr:row>100</xdr:row>
      <xdr:rowOff>26987</xdr:rowOff>
    </xdr:from>
    <xdr:to>
      <xdr:col>6</xdr:col>
      <xdr:colOff>634999</xdr:colOff>
      <xdr:row>117</xdr:row>
      <xdr:rowOff>50800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F569F1DC-0D76-130F-3FA9-01A1A882B2B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1808843</xdr:colOff>
      <xdr:row>1</xdr:row>
      <xdr:rowOff>45357</xdr:rowOff>
    </xdr:from>
    <xdr:to>
      <xdr:col>8</xdr:col>
      <xdr:colOff>1891393</xdr:colOff>
      <xdr:row>7</xdr:row>
      <xdr:rowOff>16782</xdr:rowOff>
    </xdr:to>
    <xdr:pic>
      <xdr:nvPicPr>
        <xdr:cNvPr id="3" name="3 Imagen" descr="Logotipo&#10;&#10;Descripción generada automáticamente">
          <a:extLst>
            <a:ext uri="{FF2B5EF4-FFF2-40B4-BE49-F238E27FC236}">
              <a16:creationId xmlns:a16="http://schemas.microsoft.com/office/drawing/2014/main" id="{F109A38C-9C20-4D2D-83AE-8BA157FB7C4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78379" y="235857"/>
          <a:ext cx="1905907" cy="1114425"/>
        </a:xfrm>
        <a:prstGeom prst="rect">
          <a:avLst/>
        </a:prstGeom>
      </xdr:spPr>
    </xdr:pic>
    <xdr:clientData/>
  </xdr:twoCellAnchor>
  <xdr:twoCellAnchor>
    <xdr:from>
      <xdr:col>2</xdr:col>
      <xdr:colOff>638175</xdr:colOff>
      <xdr:row>89</xdr:row>
      <xdr:rowOff>114300</xdr:rowOff>
    </xdr:from>
    <xdr:to>
      <xdr:col>6</xdr:col>
      <xdr:colOff>1143000</xdr:colOff>
      <xdr:row>99</xdr:row>
      <xdr:rowOff>152400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98762812-93BE-B647-8871-ED93C7318EE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928340</xdr:colOff>
      <xdr:row>0</xdr:row>
      <xdr:rowOff>0</xdr:rowOff>
    </xdr:from>
    <xdr:ext cx="2009775" cy="919654"/>
    <xdr:pic>
      <xdr:nvPicPr>
        <xdr:cNvPr id="3" name="2 Imagen" descr="Logotipo&#10;&#10;Descripción generada automáticamente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42601" y="0"/>
          <a:ext cx="2009775" cy="919654"/>
        </a:xfrm>
        <a:prstGeom prst="rect">
          <a:avLst/>
        </a:prstGeom>
      </xdr:spPr>
    </xdr:pic>
    <xdr:clientData/>
  </xdr:oneCellAnchor>
  <xdr:oneCellAnchor>
    <xdr:from>
      <xdr:col>1</xdr:col>
      <xdr:colOff>240862</xdr:colOff>
      <xdr:row>29</xdr:row>
      <xdr:rowOff>0</xdr:rowOff>
    </xdr:from>
    <xdr:ext cx="1946385" cy="1142013"/>
    <xdr:pic>
      <xdr:nvPicPr>
        <xdr:cNvPr id="7" name="2 Imagen" descr="Logotipo&#10;&#10;Descripción generada automáticamente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4034" y="5806966"/>
          <a:ext cx="1946385" cy="1142013"/>
        </a:xfrm>
        <a:prstGeom prst="rect">
          <a:avLst/>
        </a:prstGeom>
      </xdr:spPr>
    </xdr:pic>
    <xdr:clientData/>
  </xdr:oneCellAnchor>
  <xdr:twoCellAnchor>
    <xdr:from>
      <xdr:col>5</xdr:col>
      <xdr:colOff>0</xdr:colOff>
      <xdr:row>95</xdr:row>
      <xdr:rowOff>38100</xdr:rowOff>
    </xdr:from>
    <xdr:to>
      <xdr:col>17</xdr:col>
      <xdr:colOff>127000</xdr:colOff>
      <xdr:row>124</xdr:row>
      <xdr:rowOff>88900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A095EE72-B253-3858-1B3F-CA2A66A3EDC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0</xdr:colOff>
      <xdr:row>126</xdr:row>
      <xdr:rowOff>69541</xdr:rowOff>
    </xdr:from>
    <xdr:to>
      <xdr:col>17</xdr:col>
      <xdr:colOff>139700</xdr:colOff>
      <xdr:row>151</xdr:row>
      <xdr:rowOff>76200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4EF4D970-C27F-9185-0A10-CD81961F4AA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oneCellAnchor>
    <xdr:from>
      <xdr:col>1</xdr:col>
      <xdr:colOff>262760</xdr:colOff>
      <xdr:row>89</xdr:row>
      <xdr:rowOff>87586</xdr:rowOff>
    </xdr:from>
    <xdr:ext cx="1867886" cy="1218543"/>
    <xdr:pic>
      <xdr:nvPicPr>
        <xdr:cNvPr id="5" name="2 Imagen" descr="Logotipo&#10;&#10;Descripción generada automáticamente">
          <a:extLst>
            <a:ext uri="{FF2B5EF4-FFF2-40B4-BE49-F238E27FC236}">
              <a16:creationId xmlns:a16="http://schemas.microsoft.com/office/drawing/2014/main" id="{6843E89B-139C-4C59-B27D-364351F00DED}"/>
            </a:ext>
          </a:extLst>
        </xdr:cNvPr>
        <xdr:cNvPicPr/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15932" y="16764000"/>
          <a:ext cx="1867886" cy="1218543"/>
        </a:xfrm>
        <a:prstGeom prst="rect">
          <a:avLst/>
        </a:prstGeom>
      </xdr:spPr>
    </xdr:pic>
    <xdr:clientData/>
  </xdr:oneCellAnchor>
  <xdr:twoCellAnchor>
    <xdr:from>
      <xdr:col>5</xdr:col>
      <xdr:colOff>0</xdr:colOff>
      <xdr:row>34</xdr:row>
      <xdr:rowOff>140804</xdr:rowOff>
    </xdr:from>
    <xdr:to>
      <xdr:col>17</xdr:col>
      <xdr:colOff>25400</xdr:colOff>
      <xdr:row>59</xdr:row>
      <xdr:rowOff>76200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1EF0BDD3-DBFE-3816-1CEE-9EB4CA1573D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oneCellAnchor>
    <xdr:from>
      <xdr:col>1</xdr:col>
      <xdr:colOff>128781</xdr:colOff>
      <xdr:row>122</xdr:row>
      <xdr:rowOff>9526</xdr:rowOff>
    </xdr:from>
    <xdr:ext cx="1833370" cy="803894"/>
    <xdr:pic>
      <xdr:nvPicPr>
        <xdr:cNvPr id="9" name="2 Imagen" descr="Logotipo&#10;&#10;Descripción generada automáticamente">
          <a:extLst>
            <a:ext uri="{FF2B5EF4-FFF2-40B4-BE49-F238E27FC236}">
              <a16:creationId xmlns:a16="http://schemas.microsoft.com/office/drawing/2014/main" id="{E70ED35A-69B3-438C-903D-A886ED8384E9}"/>
            </a:ext>
          </a:extLst>
        </xdr:cNvPr>
        <xdr:cNvPicPr/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2806" y="30241876"/>
          <a:ext cx="1833370" cy="803894"/>
        </a:xfrm>
        <a:prstGeom prst="rect">
          <a:avLst/>
        </a:prstGeom>
      </xdr:spPr>
    </xdr:pic>
    <xdr:clientData/>
  </xdr:oneCellAnchor>
  <xdr:twoCellAnchor>
    <xdr:from>
      <xdr:col>7</xdr:col>
      <xdr:colOff>393700</xdr:colOff>
      <xdr:row>61</xdr:row>
      <xdr:rowOff>124807</xdr:rowOff>
    </xdr:from>
    <xdr:to>
      <xdr:col>17</xdr:col>
      <xdr:colOff>25400</xdr:colOff>
      <xdr:row>89</xdr:row>
      <xdr:rowOff>114300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8CA9D197-EBF9-6613-C5DE-F9BA1D5C473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61</xdr:row>
      <xdr:rowOff>84518</xdr:rowOff>
    </xdr:from>
    <xdr:to>
      <xdr:col>7</xdr:col>
      <xdr:colOff>38100</xdr:colOff>
      <xdr:row>89</xdr:row>
      <xdr:rowOff>114300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id="{FC39EAFF-C474-A1FE-404E-84CE68A3052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342900</xdr:colOff>
      <xdr:row>99</xdr:row>
      <xdr:rowOff>160020</xdr:rowOff>
    </xdr:from>
    <xdr:to>
      <xdr:col>3</xdr:col>
      <xdr:colOff>1059180</xdr:colOff>
      <xdr:row>106</xdr:row>
      <xdr:rowOff>92930</xdr:rowOff>
    </xdr:to>
    <xdr:pic>
      <xdr:nvPicPr>
        <xdr:cNvPr id="13" name="2 Imagen" descr="Logotipo&#10;&#10;Descripción generada automáticamente">
          <a:extLst>
            <a:ext uri="{FF2B5EF4-FFF2-40B4-BE49-F238E27FC236}">
              <a16:creationId xmlns:a16="http://schemas.microsoft.com/office/drawing/2014/main" id="{69FB25C8-39CD-44C1-BE37-C4FA464C6B8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09900" y="20073620"/>
          <a:ext cx="2151380" cy="1177510"/>
        </a:xfrm>
        <a:prstGeom prst="rect">
          <a:avLst/>
        </a:prstGeom>
      </xdr:spPr>
    </xdr:pic>
    <xdr:clientData/>
  </xdr:twoCellAnchor>
  <xdr:twoCellAnchor>
    <xdr:from>
      <xdr:col>0</xdr:col>
      <xdr:colOff>446468</xdr:colOff>
      <xdr:row>66</xdr:row>
      <xdr:rowOff>83659</xdr:rowOff>
    </xdr:from>
    <xdr:to>
      <xdr:col>10</xdr:col>
      <xdr:colOff>482600</xdr:colOff>
      <xdr:row>95</xdr:row>
      <xdr:rowOff>127000</xdr:rowOff>
    </xdr:to>
    <xdr:graphicFrame macro="">
      <xdr:nvGraphicFramePr>
        <xdr:cNvPr id="15" name="Gráfico 14">
          <a:extLst>
            <a:ext uri="{FF2B5EF4-FFF2-40B4-BE49-F238E27FC236}">
              <a16:creationId xmlns:a16="http://schemas.microsoft.com/office/drawing/2014/main" id="{6BD73E30-6050-4587-B226-9977889B2AA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3</xdr:col>
      <xdr:colOff>390525</xdr:colOff>
      <xdr:row>0</xdr:row>
      <xdr:rowOff>76201</xdr:rowOff>
    </xdr:from>
    <xdr:to>
      <xdr:col>4</xdr:col>
      <xdr:colOff>1066800</xdr:colOff>
      <xdr:row>6</xdr:row>
      <xdr:rowOff>120651</xdr:rowOff>
    </xdr:to>
    <xdr:pic>
      <xdr:nvPicPr>
        <xdr:cNvPr id="17" name="2 Imagen" descr="Logotipo&#10;&#10;Descripción generada automáticamente">
          <a:extLst>
            <a:ext uri="{FF2B5EF4-FFF2-40B4-BE49-F238E27FC236}">
              <a16:creationId xmlns:a16="http://schemas.microsoft.com/office/drawing/2014/main" id="{92523138-2B7A-40AA-83C4-46A18CF7DB2D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92625" y="76201"/>
          <a:ext cx="2060575" cy="1111250"/>
        </a:xfrm>
        <a:prstGeom prst="rect">
          <a:avLst/>
        </a:prstGeom>
      </xdr:spPr>
    </xdr:pic>
    <xdr:clientData/>
  </xdr:twoCellAnchor>
  <xdr:twoCellAnchor editAs="oneCell">
    <xdr:from>
      <xdr:col>0</xdr:col>
      <xdr:colOff>369569</xdr:colOff>
      <xdr:row>145</xdr:row>
      <xdr:rowOff>1</xdr:rowOff>
    </xdr:from>
    <xdr:to>
      <xdr:col>1</xdr:col>
      <xdr:colOff>1199221</xdr:colOff>
      <xdr:row>149</xdr:row>
      <xdr:rowOff>133663</xdr:rowOff>
    </xdr:to>
    <xdr:pic>
      <xdr:nvPicPr>
        <xdr:cNvPr id="18" name="2 Imagen" descr="Logotipo&#10;&#10;Descripción generada automáticamente">
          <a:extLst>
            <a:ext uri="{FF2B5EF4-FFF2-40B4-BE49-F238E27FC236}">
              <a16:creationId xmlns:a16="http://schemas.microsoft.com/office/drawing/2014/main" id="{226A89D8-FF12-450E-BE83-D594E85C3C7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9569" y="26187401"/>
          <a:ext cx="1756752" cy="844862"/>
        </a:xfrm>
        <a:prstGeom prst="rect">
          <a:avLst/>
        </a:prstGeom>
      </xdr:spPr>
    </xdr:pic>
    <xdr:clientData/>
  </xdr:twoCellAnchor>
  <xdr:twoCellAnchor editAs="oneCell">
    <xdr:from>
      <xdr:col>2</xdr:col>
      <xdr:colOff>840105</xdr:colOff>
      <xdr:row>49</xdr:row>
      <xdr:rowOff>133350</xdr:rowOff>
    </xdr:from>
    <xdr:to>
      <xdr:col>4</xdr:col>
      <xdr:colOff>3175</xdr:colOff>
      <xdr:row>54</xdr:row>
      <xdr:rowOff>114300</xdr:rowOff>
    </xdr:to>
    <xdr:pic>
      <xdr:nvPicPr>
        <xdr:cNvPr id="20" name="2 Imagen" descr="Logotipo&#10;&#10;Descripción generada automáticamente">
          <a:extLst>
            <a:ext uri="{FF2B5EF4-FFF2-40B4-BE49-F238E27FC236}">
              <a16:creationId xmlns:a16="http://schemas.microsoft.com/office/drawing/2014/main" id="{25A9B447-434C-44C4-915E-FDE661242765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21380" y="11058525"/>
          <a:ext cx="1896745" cy="933450"/>
        </a:xfrm>
        <a:prstGeom prst="rect">
          <a:avLst/>
        </a:prstGeom>
      </xdr:spPr>
    </xdr:pic>
    <xdr:clientData/>
  </xdr:twoCellAnchor>
  <xdr:twoCellAnchor>
    <xdr:from>
      <xdr:col>3</xdr:col>
      <xdr:colOff>92075</xdr:colOff>
      <xdr:row>25</xdr:row>
      <xdr:rowOff>92076</xdr:rowOff>
    </xdr:from>
    <xdr:to>
      <xdr:col>10</xdr:col>
      <xdr:colOff>612775</xdr:colOff>
      <xdr:row>46</xdr:row>
      <xdr:rowOff>53976</xdr:rowOff>
    </xdr:to>
    <xdr:graphicFrame macro="">
      <xdr:nvGraphicFramePr>
        <xdr:cNvPr id="22" name="Gráfico 21">
          <a:extLst>
            <a:ext uri="{FF2B5EF4-FFF2-40B4-BE49-F238E27FC236}">
              <a16:creationId xmlns:a16="http://schemas.microsoft.com/office/drawing/2014/main" id="{CD0FCDED-F6B2-4E1B-AA98-9AD3B237694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</xdr:colOff>
      <xdr:row>117</xdr:row>
      <xdr:rowOff>22224</xdr:rowOff>
    </xdr:from>
    <xdr:to>
      <xdr:col>10</xdr:col>
      <xdr:colOff>558801</xdr:colOff>
      <xdr:row>141</xdr:row>
      <xdr:rowOff>50800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166649D6-EDFD-ED91-3D44-F246140FEE9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139700</xdr:colOff>
      <xdr:row>166</xdr:row>
      <xdr:rowOff>25400</xdr:rowOff>
    </xdr:from>
    <xdr:to>
      <xdr:col>10</xdr:col>
      <xdr:colOff>596900</xdr:colOff>
      <xdr:row>196</xdr:row>
      <xdr:rowOff>139700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1120C69A-045A-029E-AA28-B5ECC2F761E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91440</xdr:colOff>
      <xdr:row>22</xdr:row>
      <xdr:rowOff>83820</xdr:rowOff>
    </xdr:from>
    <xdr:to>
      <xdr:col>5</xdr:col>
      <xdr:colOff>647700</xdr:colOff>
      <xdr:row>32</xdr:row>
      <xdr:rowOff>114300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AD8282C-35EF-4FD3-C889-6D971A64BB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3920" y="4191000"/>
          <a:ext cx="4335780" cy="1859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365760</xdr:colOff>
      <xdr:row>32</xdr:row>
      <xdr:rowOff>53340</xdr:rowOff>
    </xdr:from>
    <xdr:to>
      <xdr:col>5</xdr:col>
      <xdr:colOff>603885</xdr:colOff>
      <xdr:row>56</xdr:row>
      <xdr:rowOff>3175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F0CF4D4-F6ED-EFC5-EC85-28832A2949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65760" y="5989320"/>
          <a:ext cx="4810125" cy="43338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402B72-74CB-48D0-BA62-E3974EB6F95B}">
  <sheetPr>
    <pageSetUpPr fitToPage="1"/>
  </sheetPr>
  <dimension ref="A12:K19"/>
  <sheetViews>
    <sheetView tabSelected="1" zoomScaleNormal="100" zoomScaleSheetLayoutView="130" workbookViewId="0">
      <selection activeCell="C27" sqref="C27"/>
    </sheetView>
  </sheetViews>
  <sheetFormatPr baseColWidth="10" defaultColWidth="11.5546875" defaultRowHeight="14.4"/>
  <cols>
    <col min="1" max="16384" width="11.5546875" style="227"/>
  </cols>
  <sheetData>
    <row r="12" spans="1:11" ht="46.8">
      <c r="A12" s="246" t="s">
        <v>240</v>
      </c>
      <c r="B12" s="246"/>
      <c r="C12" s="246"/>
      <c r="D12" s="246"/>
      <c r="E12" s="246"/>
      <c r="F12" s="246"/>
      <c r="G12" s="246"/>
      <c r="H12" s="246"/>
      <c r="I12" s="246"/>
      <c r="J12" s="246"/>
      <c r="K12" s="246"/>
    </row>
    <row r="13" spans="1:11">
      <c r="A13" s="247" t="s">
        <v>239</v>
      </c>
      <c r="B13" s="247"/>
      <c r="C13" s="247"/>
      <c r="D13" s="247"/>
      <c r="E13" s="247"/>
      <c r="F13" s="247"/>
      <c r="G13" s="247"/>
      <c r="H13" s="247"/>
      <c r="I13" s="247"/>
      <c r="J13" s="247"/>
      <c r="K13" s="247"/>
    </row>
    <row r="14" spans="1:11" ht="45.6" customHeight="1">
      <c r="A14" s="247"/>
      <c r="B14" s="247"/>
      <c r="C14" s="247"/>
      <c r="D14" s="247"/>
      <c r="E14" s="247"/>
      <c r="F14" s="247"/>
      <c r="G14" s="247"/>
      <c r="H14" s="247"/>
      <c r="I14" s="247"/>
      <c r="J14" s="247"/>
      <c r="K14" s="247"/>
    </row>
    <row r="15" spans="1:11" ht="14.4" customHeight="1">
      <c r="A15" s="228"/>
      <c r="B15" s="228"/>
      <c r="C15" s="228"/>
      <c r="D15" s="228"/>
      <c r="E15" s="228"/>
      <c r="F15" s="228"/>
      <c r="G15" s="228"/>
      <c r="H15" s="228"/>
      <c r="I15" s="228"/>
    </row>
    <row r="16" spans="1:11" ht="43.2" customHeight="1">
      <c r="A16" s="247" t="s">
        <v>241</v>
      </c>
      <c r="B16" s="247"/>
      <c r="C16" s="247"/>
      <c r="D16" s="247"/>
      <c r="E16" s="247"/>
      <c r="F16" s="247"/>
      <c r="G16" s="247"/>
      <c r="H16" s="247"/>
      <c r="I16" s="247"/>
      <c r="J16" s="247"/>
      <c r="K16" s="247"/>
    </row>
    <row r="18" spans="1:10">
      <c r="A18" s="244" t="s">
        <v>272</v>
      </c>
      <c r="B18" s="245"/>
      <c r="C18" s="245"/>
      <c r="D18" s="245"/>
      <c r="E18" s="245"/>
      <c r="F18" s="245"/>
      <c r="G18" s="245"/>
      <c r="H18" s="245"/>
      <c r="I18" s="245"/>
      <c r="J18" s="245"/>
    </row>
    <row r="19" spans="1:10" ht="35.4" customHeight="1">
      <c r="A19" s="245"/>
      <c r="B19" s="245"/>
      <c r="C19" s="245"/>
      <c r="D19" s="245"/>
      <c r="E19" s="245"/>
      <c r="F19" s="245"/>
      <c r="G19" s="245"/>
      <c r="H19" s="245"/>
      <c r="I19" s="245"/>
      <c r="J19" s="245"/>
    </row>
  </sheetData>
  <mergeCells count="4">
    <mergeCell ref="A18:J19"/>
    <mergeCell ref="A12:K12"/>
    <mergeCell ref="A13:K14"/>
    <mergeCell ref="A16:K16"/>
  </mergeCells>
  <pageMargins left="0.7" right="0.7" top="0.75" bottom="2.0499999999999998" header="0.3" footer="0.3"/>
  <pageSetup scale="96" fitToHeight="0" orientation="landscape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0.39997558519241921"/>
  </sheetPr>
  <dimension ref="A2:P102"/>
  <sheetViews>
    <sheetView topLeftCell="A38" zoomScale="84" zoomScaleNormal="84" zoomScaleSheetLayoutView="77" workbookViewId="0">
      <selection activeCell="C27" sqref="C27"/>
    </sheetView>
  </sheetViews>
  <sheetFormatPr baseColWidth="10" defaultColWidth="10.88671875" defaultRowHeight="13.8"/>
  <cols>
    <col min="1" max="1" width="10.88671875" style="96"/>
    <col min="2" max="2" width="25" style="1" customWidth="1"/>
    <col min="3" max="3" width="18.5546875" style="1" customWidth="1"/>
    <col min="4" max="4" width="20.6640625" style="1" customWidth="1"/>
    <col min="5" max="5" width="12.44140625" style="1" customWidth="1"/>
    <col min="6" max="6" width="13.33203125" style="1" customWidth="1"/>
    <col min="7" max="7" width="12.33203125" style="1" customWidth="1"/>
    <col min="8" max="8" width="11.88671875" style="1" customWidth="1"/>
    <col min="9" max="10" width="15.109375" style="1" customWidth="1"/>
    <col min="11" max="11" width="9.88671875" style="1" customWidth="1"/>
    <col min="12" max="12" width="15.109375" style="1" customWidth="1"/>
    <col min="13" max="13" width="7.6640625" style="1" customWidth="1"/>
    <col min="14" max="14" width="12.5546875" style="9" customWidth="1"/>
    <col min="15" max="16384" width="10.88671875" style="1"/>
  </cols>
  <sheetData>
    <row r="2" spans="2:14" s="96" customFormat="1">
      <c r="F2" s="97"/>
      <c r="G2" s="97"/>
      <c r="H2" s="97"/>
      <c r="I2" s="97"/>
      <c r="J2" s="97"/>
      <c r="K2" s="97"/>
      <c r="L2" s="97"/>
      <c r="N2" s="98"/>
    </row>
    <row r="3" spans="2:14" s="96" customFormat="1" ht="14.4">
      <c r="B3" s="276" t="s">
        <v>27</v>
      </c>
      <c r="C3" s="276"/>
      <c r="D3" s="276"/>
      <c r="E3" s="276"/>
      <c r="F3" s="276"/>
      <c r="G3" s="276"/>
      <c r="H3" s="276"/>
      <c r="I3" s="276"/>
      <c r="J3" s="276"/>
      <c r="K3" s="276"/>
      <c r="L3" s="276"/>
      <c r="M3" s="276"/>
      <c r="N3" s="276"/>
    </row>
    <row r="4" spans="2:14" s="96" customFormat="1" ht="14.4">
      <c r="B4" s="276" t="s">
        <v>90</v>
      </c>
      <c r="C4" s="276"/>
      <c r="D4" s="276"/>
      <c r="E4" s="276"/>
      <c r="F4" s="276"/>
      <c r="G4" s="276"/>
      <c r="H4" s="276"/>
      <c r="I4" s="276"/>
      <c r="J4" s="276"/>
      <c r="K4" s="276"/>
      <c r="L4" s="276"/>
      <c r="M4" s="276"/>
      <c r="N4" s="276"/>
    </row>
    <row r="5" spans="2:14" s="96" customFormat="1" ht="14.4">
      <c r="B5" s="276" t="s">
        <v>65</v>
      </c>
      <c r="C5" s="276"/>
      <c r="D5" s="276"/>
      <c r="E5" s="276"/>
      <c r="F5" s="276"/>
      <c r="G5" s="276"/>
      <c r="H5" s="276"/>
      <c r="I5" s="276"/>
      <c r="J5" s="276"/>
      <c r="K5" s="276"/>
      <c r="L5" s="276"/>
      <c r="M5" s="276"/>
      <c r="N5" s="276"/>
    </row>
    <row r="6" spans="2:14" s="96" customFormat="1" ht="14.4">
      <c r="B6" s="276" t="s">
        <v>242</v>
      </c>
      <c r="C6" s="276"/>
      <c r="D6" s="276"/>
      <c r="E6" s="276"/>
      <c r="F6" s="276"/>
      <c r="G6" s="276"/>
      <c r="H6" s="276"/>
      <c r="I6" s="276"/>
      <c r="J6" s="276"/>
      <c r="K6" s="276"/>
      <c r="L6" s="276"/>
      <c r="M6" s="276"/>
      <c r="N6" s="276"/>
    </row>
    <row r="7" spans="2:14" s="96" customFormat="1" ht="14.4">
      <c r="B7" s="94"/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</row>
    <row r="8" spans="2:14" ht="14.4">
      <c r="B8" s="200" t="s">
        <v>0</v>
      </c>
      <c r="C8" s="200" t="s">
        <v>191</v>
      </c>
      <c r="D8" s="200" t="s">
        <v>192</v>
      </c>
      <c r="E8" s="200" t="s">
        <v>18</v>
      </c>
      <c r="F8" s="200" t="s">
        <v>19</v>
      </c>
      <c r="G8" s="200" t="s">
        <v>20</v>
      </c>
      <c r="H8" s="200" t="s">
        <v>21</v>
      </c>
      <c r="I8" s="201" t="s">
        <v>22</v>
      </c>
      <c r="J8" s="201" t="s">
        <v>23</v>
      </c>
      <c r="K8" s="201" t="s">
        <v>24</v>
      </c>
      <c r="L8" s="201" t="s">
        <v>25</v>
      </c>
      <c r="M8" s="201" t="s">
        <v>26</v>
      </c>
      <c r="N8" s="201" t="s">
        <v>17</v>
      </c>
    </row>
    <row r="9" spans="2:14" ht="14.4">
      <c r="B9" s="50" t="s">
        <v>36</v>
      </c>
      <c r="C9" s="43">
        <v>0</v>
      </c>
      <c r="D9" s="43">
        <v>0</v>
      </c>
      <c r="E9" s="43">
        <v>0</v>
      </c>
      <c r="F9" s="43">
        <v>0</v>
      </c>
      <c r="G9" s="43">
        <v>65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114">
        <f>SUM(C9:M9)</f>
        <v>65</v>
      </c>
    </row>
    <row r="10" spans="2:14" ht="14.4">
      <c r="B10" s="50" t="s">
        <v>1</v>
      </c>
      <c r="C10" s="43">
        <v>1</v>
      </c>
      <c r="D10" s="43">
        <v>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114">
        <f t="shared" ref="N10:N31" si="0">SUM(C10:M10)</f>
        <v>1</v>
      </c>
    </row>
    <row r="11" spans="2:14" ht="14.4">
      <c r="B11" s="50" t="s">
        <v>2</v>
      </c>
      <c r="C11" s="43">
        <v>0</v>
      </c>
      <c r="D11" s="43">
        <v>0</v>
      </c>
      <c r="E11" s="43">
        <v>1</v>
      </c>
      <c r="F11" s="43">
        <v>6</v>
      </c>
      <c r="G11" s="43">
        <v>0</v>
      </c>
      <c r="H11" s="43">
        <v>0</v>
      </c>
      <c r="I11" s="43">
        <v>3</v>
      </c>
      <c r="J11" s="43">
        <v>1</v>
      </c>
      <c r="K11" s="43">
        <v>0</v>
      </c>
      <c r="L11" s="43">
        <v>0</v>
      </c>
      <c r="M11" s="43">
        <v>0</v>
      </c>
      <c r="N11" s="114">
        <f t="shared" si="0"/>
        <v>11</v>
      </c>
    </row>
    <row r="12" spans="2:14" ht="14.4">
      <c r="B12" s="50" t="s">
        <v>3</v>
      </c>
      <c r="C12" s="43">
        <v>0</v>
      </c>
      <c r="D12" s="43">
        <v>0</v>
      </c>
      <c r="E12" s="43">
        <v>6</v>
      </c>
      <c r="F12" s="43">
        <v>2</v>
      </c>
      <c r="G12" s="43">
        <v>0</v>
      </c>
      <c r="H12" s="43">
        <v>0</v>
      </c>
      <c r="I12" s="43">
        <v>8</v>
      </c>
      <c r="J12" s="43">
        <v>8</v>
      </c>
      <c r="K12" s="43">
        <v>0</v>
      </c>
      <c r="L12" s="43">
        <v>0</v>
      </c>
      <c r="M12" s="43">
        <v>0</v>
      </c>
      <c r="N12" s="114">
        <f t="shared" si="0"/>
        <v>24</v>
      </c>
    </row>
    <row r="13" spans="2:14" ht="14.4">
      <c r="B13" s="50" t="s">
        <v>4</v>
      </c>
      <c r="C13" s="85">
        <v>18</v>
      </c>
      <c r="D13" s="85">
        <v>0</v>
      </c>
      <c r="E13" s="85">
        <v>0</v>
      </c>
      <c r="F13" s="85">
        <v>10</v>
      </c>
      <c r="G13" s="85">
        <v>0</v>
      </c>
      <c r="H13" s="85">
        <v>0</v>
      </c>
      <c r="I13" s="85">
        <v>2</v>
      </c>
      <c r="J13" s="85">
        <v>0</v>
      </c>
      <c r="K13" s="85">
        <v>1</v>
      </c>
      <c r="L13" s="85">
        <v>0</v>
      </c>
      <c r="M13" s="85">
        <v>0</v>
      </c>
      <c r="N13" s="114">
        <f t="shared" si="0"/>
        <v>31</v>
      </c>
    </row>
    <row r="14" spans="2:14" ht="45.6" customHeight="1">
      <c r="B14" s="50" t="s">
        <v>85</v>
      </c>
      <c r="C14" s="85">
        <v>7</v>
      </c>
      <c r="D14" s="85">
        <v>0</v>
      </c>
      <c r="E14" s="85">
        <v>0</v>
      </c>
      <c r="F14" s="85">
        <v>0</v>
      </c>
      <c r="G14" s="85">
        <v>0</v>
      </c>
      <c r="H14" s="85">
        <v>0</v>
      </c>
      <c r="I14" s="85">
        <v>2</v>
      </c>
      <c r="J14" s="85">
        <v>1</v>
      </c>
      <c r="K14" s="85">
        <v>0</v>
      </c>
      <c r="L14" s="85">
        <v>0</v>
      </c>
      <c r="M14" s="85">
        <v>0</v>
      </c>
      <c r="N14" s="114">
        <f t="shared" si="0"/>
        <v>10</v>
      </c>
    </row>
    <row r="15" spans="2:14" ht="14.4">
      <c r="B15" s="50" t="s">
        <v>5</v>
      </c>
      <c r="C15" s="85">
        <v>0</v>
      </c>
      <c r="D15" s="85">
        <v>0</v>
      </c>
      <c r="E15" s="85">
        <v>0</v>
      </c>
      <c r="F15" s="85">
        <v>0</v>
      </c>
      <c r="G15" s="85">
        <v>0</v>
      </c>
      <c r="H15" s="85">
        <v>0</v>
      </c>
      <c r="I15" s="85">
        <v>0</v>
      </c>
      <c r="J15" s="85">
        <v>0</v>
      </c>
      <c r="K15" s="85">
        <v>0</v>
      </c>
      <c r="L15" s="85">
        <v>0</v>
      </c>
      <c r="M15" s="85">
        <v>0</v>
      </c>
      <c r="N15" s="114">
        <f t="shared" si="0"/>
        <v>0</v>
      </c>
    </row>
    <row r="16" spans="2:14" ht="43.2" customHeight="1">
      <c r="B16" s="50" t="s">
        <v>6</v>
      </c>
      <c r="C16" s="85">
        <v>8</v>
      </c>
      <c r="D16" s="85">
        <v>255</v>
      </c>
      <c r="E16" s="85">
        <v>0</v>
      </c>
      <c r="F16" s="85">
        <v>0</v>
      </c>
      <c r="G16" s="85">
        <v>0</v>
      </c>
      <c r="H16" s="85">
        <v>0</v>
      </c>
      <c r="I16" s="85">
        <v>0</v>
      </c>
      <c r="J16" s="85">
        <v>0</v>
      </c>
      <c r="K16" s="85">
        <v>0</v>
      </c>
      <c r="L16" s="85">
        <v>0</v>
      </c>
      <c r="M16" s="85">
        <v>0</v>
      </c>
      <c r="N16" s="114">
        <f t="shared" si="0"/>
        <v>263</v>
      </c>
    </row>
    <row r="17" spans="2:14" ht="14.4">
      <c r="B17" s="50" t="s">
        <v>7</v>
      </c>
      <c r="C17" s="85">
        <v>0</v>
      </c>
      <c r="D17" s="85">
        <v>0</v>
      </c>
      <c r="E17" s="85">
        <v>0</v>
      </c>
      <c r="F17" s="85">
        <v>66</v>
      </c>
      <c r="G17" s="85">
        <v>0</v>
      </c>
      <c r="H17" s="85">
        <v>0</v>
      </c>
      <c r="I17" s="85">
        <v>0</v>
      </c>
      <c r="J17" s="85">
        <v>0</v>
      </c>
      <c r="K17" s="85">
        <v>0</v>
      </c>
      <c r="L17" s="85">
        <v>0</v>
      </c>
      <c r="M17" s="85">
        <v>0</v>
      </c>
      <c r="N17" s="114">
        <f t="shared" si="0"/>
        <v>66</v>
      </c>
    </row>
    <row r="18" spans="2:14" ht="14.4">
      <c r="B18" s="50" t="s">
        <v>8</v>
      </c>
      <c r="C18" s="85">
        <v>0</v>
      </c>
      <c r="D18" s="85">
        <v>0</v>
      </c>
      <c r="E18" s="85">
        <v>0</v>
      </c>
      <c r="F18" s="85">
        <v>8</v>
      </c>
      <c r="G18" s="85">
        <v>9</v>
      </c>
      <c r="H18" s="85">
        <v>0</v>
      </c>
      <c r="I18" s="85">
        <v>5</v>
      </c>
      <c r="J18" s="85">
        <v>5</v>
      </c>
      <c r="K18" s="85">
        <v>0</v>
      </c>
      <c r="L18" s="85">
        <v>0</v>
      </c>
      <c r="M18" s="85">
        <v>0</v>
      </c>
      <c r="N18" s="114">
        <f t="shared" si="0"/>
        <v>27</v>
      </c>
    </row>
    <row r="19" spans="2:14" ht="14.4">
      <c r="B19" s="50" t="s">
        <v>87</v>
      </c>
      <c r="C19" s="85">
        <v>0</v>
      </c>
      <c r="D19" s="85">
        <v>0</v>
      </c>
      <c r="E19" s="85">
        <v>0</v>
      </c>
      <c r="F19" s="85">
        <v>0</v>
      </c>
      <c r="G19" s="85">
        <v>0</v>
      </c>
      <c r="H19" s="85">
        <v>0</v>
      </c>
      <c r="I19" s="85">
        <v>0</v>
      </c>
      <c r="J19" s="85">
        <v>0</v>
      </c>
      <c r="K19" s="85">
        <v>104</v>
      </c>
      <c r="L19" s="85">
        <v>0</v>
      </c>
      <c r="M19" s="85">
        <v>0</v>
      </c>
      <c r="N19" s="114">
        <f t="shared" si="0"/>
        <v>104</v>
      </c>
    </row>
    <row r="20" spans="2:14" ht="14.4">
      <c r="B20" s="50" t="s">
        <v>86</v>
      </c>
      <c r="C20" s="85">
        <v>0</v>
      </c>
      <c r="D20" s="85">
        <v>0</v>
      </c>
      <c r="E20" s="85">
        <v>0</v>
      </c>
      <c r="F20" s="85">
        <v>0</v>
      </c>
      <c r="G20" s="85">
        <v>58</v>
      </c>
      <c r="H20" s="85">
        <v>0</v>
      </c>
      <c r="I20" s="85">
        <v>0</v>
      </c>
      <c r="J20" s="85">
        <v>0</v>
      </c>
      <c r="K20" s="85">
        <v>0</v>
      </c>
      <c r="L20" s="85">
        <v>0</v>
      </c>
      <c r="M20" s="85">
        <v>0</v>
      </c>
      <c r="N20" s="114">
        <f t="shared" si="0"/>
        <v>58</v>
      </c>
    </row>
    <row r="21" spans="2:14" ht="14.4">
      <c r="B21" s="51" t="s">
        <v>9</v>
      </c>
      <c r="C21" s="85">
        <v>22</v>
      </c>
      <c r="D21" s="85">
        <v>0</v>
      </c>
      <c r="E21" s="85">
        <v>6</v>
      </c>
      <c r="F21" s="85">
        <v>0</v>
      </c>
      <c r="G21" s="85">
        <v>0</v>
      </c>
      <c r="H21" s="85">
        <v>0</v>
      </c>
      <c r="I21" s="85">
        <v>2</v>
      </c>
      <c r="J21" s="85">
        <v>2</v>
      </c>
      <c r="K21" s="85">
        <v>0</v>
      </c>
      <c r="L21" s="85">
        <v>0</v>
      </c>
      <c r="M21" s="85">
        <v>0</v>
      </c>
      <c r="N21" s="114">
        <f t="shared" si="0"/>
        <v>32</v>
      </c>
    </row>
    <row r="22" spans="2:14" ht="14.4">
      <c r="B22" s="51" t="s">
        <v>10</v>
      </c>
      <c r="C22" s="85">
        <v>0</v>
      </c>
      <c r="D22" s="85">
        <v>0</v>
      </c>
      <c r="E22" s="85">
        <v>0</v>
      </c>
      <c r="F22" s="85">
        <v>0</v>
      </c>
      <c r="G22" s="85">
        <v>4</v>
      </c>
      <c r="H22" s="85">
        <v>0</v>
      </c>
      <c r="I22" s="85">
        <v>0</v>
      </c>
      <c r="J22" s="85">
        <v>0</v>
      </c>
      <c r="K22" s="85">
        <v>0</v>
      </c>
      <c r="L22" s="85">
        <v>0</v>
      </c>
      <c r="M22" s="85">
        <v>0</v>
      </c>
      <c r="N22" s="114">
        <f t="shared" si="0"/>
        <v>4</v>
      </c>
    </row>
    <row r="23" spans="2:14" ht="14.4">
      <c r="B23" s="51" t="s">
        <v>11</v>
      </c>
      <c r="C23" s="85">
        <v>4</v>
      </c>
      <c r="D23" s="85">
        <v>0</v>
      </c>
      <c r="E23" s="85">
        <v>0</v>
      </c>
      <c r="F23" s="85">
        <v>0</v>
      </c>
      <c r="G23" s="85">
        <v>0</v>
      </c>
      <c r="H23" s="85">
        <v>0</v>
      </c>
      <c r="I23" s="85">
        <v>2</v>
      </c>
      <c r="J23" s="85">
        <v>2</v>
      </c>
      <c r="K23" s="85">
        <v>0</v>
      </c>
      <c r="L23" s="85">
        <v>0</v>
      </c>
      <c r="M23" s="85">
        <v>0</v>
      </c>
      <c r="N23" s="114">
        <f t="shared" si="0"/>
        <v>8</v>
      </c>
    </row>
    <row r="24" spans="2:14" ht="14.4">
      <c r="B24" s="51" t="s">
        <v>12</v>
      </c>
      <c r="C24" s="85">
        <v>69</v>
      </c>
      <c r="D24" s="85">
        <v>51</v>
      </c>
      <c r="E24" s="85">
        <v>13</v>
      </c>
      <c r="F24" s="85">
        <v>0</v>
      </c>
      <c r="G24" s="85">
        <v>0</v>
      </c>
      <c r="H24" s="85">
        <v>0</v>
      </c>
      <c r="I24" s="85">
        <v>14</v>
      </c>
      <c r="J24" s="85">
        <v>11</v>
      </c>
      <c r="K24" s="85">
        <v>1</v>
      </c>
      <c r="L24" s="85">
        <v>0</v>
      </c>
      <c r="M24" s="85">
        <v>0</v>
      </c>
      <c r="N24" s="114">
        <f t="shared" si="0"/>
        <v>159</v>
      </c>
    </row>
    <row r="25" spans="2:14" ht="14.4">
      <c r="B25" s="51" t="s">
        <v>13</v>
      </c>
      <c r="C25" s="43">
        <v>0</v>
      </c>
      <c r="D25" s="43">
        <v>0</v>
      </c>
      <c r="E25" s="43">
        <v>8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114">
        <f t="shared" si="0"/>
        <v>8</v>
      </c>
    </row>
    <row r="26" spans="2:14" ht="14.4">
      <c r="B26" s="50" t="s">
        <v>136</v>
      </c>
      <c r="C26" s="85">
        <v>74</v>
      </c>
      <c r="D26" s="85">
        <v>188</v>
      </c>
      <c r="E26" s="85">
        <v>33</v>
      </c>
      <c r="F26" s="85">
        <v>27</v>
      </c>
      <c r="G26" s="85">
        <v>0</v>
      </c>
      <c r="H26" s="85">
        <v>0</v>
      </c>
      <c r="I26" s="85">
        <v>8</v>
      </c>
      <c r="J26" s="85">
        <v>6</v>
      </c>
      <c r="K26" s="85">
        <v>0</v>
      </c>
      <c r="L26" s="85">
        <v>2</v>
      </c>
      <c r="M26" s="85">
        <v>0</v>
      </c>
      <c r="N26" s="114">
        <f t="shared" si="0"/>
        <v>338</v>
      </c>
    </row>
    <row r="27" spans="2:14" ht="14.4">
      <c r="B27" s="50" t="s">
        <v>208</v>
      </c>
      <c r="C27" s="85">
        <v>21</v>
      </c>
      <c r="D27" s="85">
        <v>0</v>
      </c>
      <c r="E27" s="85">
        <v>33</v>
      </c>
      <c r="F27" s="85">
        <v>69</v>
      </c>
      <c r="G27" s="85">
        <v>0</v>
      </c>
      <c r="H27" s="85">
        <v>0</v>
      </c>
      <c r="I27" s="85">
        <v>3</v>
      </c>
      <c r="J27" s="85">
        <v>2</v>
      </c>
      <c r="K27" s="85">
        <v>0</v>
      </c>
      <c r="L27" s="85">
        <v>0</v>
      </c>
      <c r="M27" s="85">
        <v>0</v>
      </c>
      <c r="N27" s="114">
        <f t="shared" si="0"/>
        <v>128</v>
      </c>
    </row>
    <row r="28" spans="2:14" ht="14.4">
      <c r="B28" s="50" t="s">
        <v>31</v>
      </c>
      <c r="C28" s="85">
        <v>0</v>
      </c>
      <c r="D28" s="85">
        <v>0</v>
      </c>
      <c r="E28" s="85">
        <v>0</v>
      </c>
      <c r="F28" s="85">
        <v>0</v>
      </c>
      <c r="G28" s="85">
        <v>0</v>
      </c>
      <c r="H28" s="85">
        <v>0</v>
      </c>
      <c r="I28" s="85">
        <v>0</v>
      </c>
      <c r="J28" s="85">
        <v>0</v>
      </c>
      <c r="K28" s="85">
        <v>0</v>
      </c>
      <c r="L28" s="85">
        <v>0</v>
      </c>
      <c r="M28" s="85">
        <v>0</v>
      </c>
      <c r="N28" s="114">
        <f t="shared" si="0"/>
        <v>0</v>
      </c>
    </row>
    <row r="29" spans="2:14" ht="19.5" customHeight="1">
      <c r="B29" s="50" t="s">
        <v>32</v>
      </c>
      <c r="C29" s="43">
        <v>7</v>
      </c>
      <c r="D29" s="43">
        <v>0</v>
      </c>
      <c r="E29" s="43">
        <v>2</v>
      </c>
      <c r="F29" s="43">
        <v>12</v>
      </c>
      <c r="G29" s="43">
        <v>0</v>
      </c>
      <c r="H29" s="43">
        <v>0</v>
      </c>
      <c r="I29" s="43">
        <v>7</v>
      </c>
      <c r="J29" s="43">
        <v>6</v>
      </c>
      <c r="K29" s="43">
        <v>2</v>
      </c>
      <c r="L29" s="43">
        <v>0</v>
      </c>
      <c r="M29" s="43">
        <v>0</v>
      </c>
      <c r="N29" s="114">
        <f t="shared" si="0"/>
        <v>36</v>
      </c>
    </row>
    <row r="30" spans="2:14" ht="21.75" customHeight="1">
      <c r="B30" s="52" t="s">
        <v>14</v>
      </c>
      <c r="C30" s="85">
        <v>1</v>
      </c>
      <c r="D30" s="85">
        <v>0</v>
      </c>
      <c r="E30" s="85">
        <v>0</v>
      </c>
      <c r="F30" s="85">
        <v>0</v>
      </c>
      <c r="G30" s="85">
        <v>3</v>
      </c>
      <c r="H30" s="85">
        <v>0</v>
      </c>
      <c r="I30" s="85">
        <v>0</v>
      </c>
      <c r="J30" s="85">
        <v>0</v>
      </c>
      <c r="K30" s="85">
        <v>30</v>
      </c>
      <c r="L30" s="85">
        <v>0</v>
      </c>
      <c r="M30" s="85">
        <v>0</v>
      </c>
      <c r="N30" s="114">
        <f t="shared" si="0"/>
        <v>34</v>
      </c>
    </row>
    <row r="31" spans="2:14" ht="22.5" customHeight="1">
      <c r="B31" s="52" t="s">
        <v>15</v>
      </c>
      <c r="C31" s="85">
        <v>59</v>
      </c>
      <c r="D31" s="85">
        <v>15</v>
      </c>
      <c r="E31" s="85">
        <v>0</v>
      </c>
      <c r="F31" s="85">
        <v>5</v>
      </c>
      <c r="G31" s="86">
        <v>0</v>
      </c>
      <c r="H31" s="85">
        <v>0</v>
      </c>
      <c r="I31" s="85">
        <v>2</v>
      </c>
      <c r="J31" s="85">
        <v>3</v>
      </c>
      <c r="K31" s="85">
        <v>0</v>
      </c>
      <c r="L31" s="85">
        <v>2</v>
      </c>
      <c r="M31" s="85">
        <v>39</v>
      </c>
      <c r="N31" s="114">
        <f t="shared" si="0"/>
        <v>125</v>
      </c>
    </row>
    <row r="32" spans="2:14" ht="14.4">
      <c r="B32" s="53" t="s">
        <v>17</v>
      </c>
      <c r="C32" s="54">
        <f>SUM(C9:C31)</f>
        <v>291</v>
      </c>
      <c r="D32" s="54">
        <f>SUM(D9:D31)</f>
        <v>509</v>
      </c>
      <c r="E32" s="54">
        <f t="shared" ref="E32:N32" si="1">SUM(E9:E31)</f>
        <v>102</v>
      </c>
      <c r="F32" s="54">
        <f t="shared" si="1"/>
        <v>205</v>
      </c>
      <c r="G32" s="54">
        <f t="shared" si="1"/>
        <v>139</v>
      </c>
      <c r="H32" s="54">
        <f t="shared" si="1"/>
        <v>0</v>
      </c>
      <c r="I32" s="54">
        <f t="shared" si="1"/>
        <v>58</v>
      </c>
      <c r="J32" s="54">
        <f t="shared" si="1"/>
        <v>47</v>
      </c>
      <c r="K32" s="54">
        <f t="shared" si="1"/>
        <v>138</v>
      </c>
      <c r="L32" s="54">
        <f t="shared" si="1"/>
        <v>4</v>
      </c>
      <c r="M32" s="54">
        <f t="shared" si="1"/>
        <v>39</v>
      </c>
      <c r="N32" s="54">
        <f t="shared" si="1"/>
        <v>1532</v>
      </c>
    </row>
    <row r="33" spans="1:16" s="96" customFormat="1" ht="14.4">
      <c r="B33" s="144" t="s">
        <v>66</v>
      </c>
      <c r="C33" s="94"/>
      <c r="D33" s="94"/>
      <c r="E33" s="94"/>
      <c r="F33" s="94"/>
      <c r="G33" s="94"/>
      <c r="H33" s="94"/>
      <c r="I33" s="94"/>
      <c r="J33" s="94"/>
      <c r="K33" s="94"/>
      <c r="L33" s="94"/>
      <c r="M33" s="94"/>
      <c r="N33" s="94"/>
    </row>
    <row r="34" spans="1:16" s="96" customFormat="1">
      <c r="B34" s="277" t="s">
        <v>260</v>
      </c>
      <c r="C34" s="277"/>
      <c r="D34" s="277"/>
      <c r="E34" s="277"/>
      <c r="F34" s="277"/>
      <c r="G34" s="277"/>
      <c r="H34" s="277"/>
      <c r="I34" s="277"/>
      <c r="J34" s="277"/>
      <c r="K34" s="277"/>
      <c r="L34" s="277"/>
      <c r="M34" s="277"/>
      <c r="N34" s="277"/>
    </row>
    <row r="35" spans="1:16" s="96" customFormat="1">
      <c r="A35" s="96" t="s">
        <v>272</v>
      </c>
      <c r="N35" s="98"/>
    </row>
    <row r="36" spans="1:16" s="96" customFormat="1" ht="14.4">
      <c r="A36" s="276" t="s">
        <v>27</v>
      </c>
      <c r="B36" s="276"/>
      <c r="C36" s="276"/>
      <c r="D36" s="276"/>
      <c r="E36" s="276"/>
      <c r="F36" s="119"/>
      <c r="G36" s="119"/>
      <c r="H36" s="119"/>
      <c r="I36" s="119"/>
      <c r="J36" s="119"/>
      <c r="K36" s="119"/>
      <c r="L36" s="119"/>
      <c r="M36" s="119"/>
      <c r="N36" s="120"/>
      <c r="O36" s="97"/>
      <c r="P36" s="97"/>
    </row>
    <row r="37" spans="1:16" s="96" customFormat="1" ht="14.4">
      <c r="A37" s="276" t="s">
        <v>90</v>
      </c>
      <c r="B37" s="276"/>
      <c r="C37" s="276"/>
      <c r="D37" s="276"/>
      <c r="E37" s="276"/>
      <c r="F37" s="119"/>
      <c r="G37" s="119"/>
      <c r="H37" s="119"/>
      <c r="I37" s="119"/>
      <c r="J37" s="119"/>
      <c r="K37" s="119"/>
      <c r="L37" s="119"/>
      <c r="M37" s="119"/>
      <c r="N37" s="120"/>
      <c r="O37" s="97"/>
      <c r="P37" s="97"/>
    </row>
    <row r="38" spans="1:16" s="96" customFormat="1" ht="14.4">
      <c r="A38" s="276" t="s">
        <v>76</v>
      </c>
      <c r="B38" s="276"/>
      <c r="C38" s="276"/>
      <c r="D38" s="276"/>
      <c r="E38" s="276"/>
      <c r="F38" s="119"/>
      <c r="G38" s="119"/>
      <c r="H38" s="119"/>
      <c r="I38" s="119"/>
      <c r="J38" s="119"/>
      <c r="K38" s="119"/>
      <c r="L38" s="119"/>
      <c r="M38" s="119"/>
      <c r="N38" s="120"/>
      <c r="O38" s="97"/>
      <c r="P38" s="97"/>
    </row>
    <row r="39" spans="1:16" s="96" customFormat="1" ht="14.4">
      <c r="B39" s="276" t="s">
        <v>243</v>
      </c>
      <c r="C39" s="276"/>
      <c r="D39" s="115"/>
      <c r="E39" s="121"/>
      <c r="F39" s="119"/>
      <c r="G39" s="119"/>
      <c r="H39" s="119"/>
      <c r="I39" s="119"/>
      <c r="J39" s="119"/>
      <c r="K39" s="119"/>
      <c r="L39" s="119"/>
      <c r="M39" s="119"/>
      <c r="N39" s="120"/>
      <c r="O39" s="97"/>
      <c r="P39" s="97"/>
    </row>
    <row r="40" spans="1:16" s="96" customFormat="1">
      <c r="C40" s="113"/>
      <c r="D40" s="116"/>
      <c r="E40" s="116"/>
      <c r="F40" s="116"/>
      <c r="G40" s="116"/>
      <c r="H40" s="116"/>
      <c r="I40" s="116"/>
      <c r="J40" s="116"/>
      <c r="K40" s="116"/>
      <c r="L40" s="116"/>
      <c r="M40" s="116"/>
      <c r="N40" s="120"/>
      <c r="O40" s="97"/>
      <c r="P40" s="97"/>
    </row>
    <row r="41" spans="1:16" ht="27.6">
      <c r="B41" s="39" t="s">
        <v>84</v>
      </c>
      <c r="C41" s="82" t="s">
        <v>74</v>
      </c>
      <c r="D41" s="96"/>
      <c r="E41" s="96"/>
      <c r="F41" s="96"/>
      <c r="G41" s="96"/>
      <c r="H41" s="96"/>
      <c r="I41" s="96"/>
      <c r="J41" s="96"/>
      <c r="K41" s="96"/>
      <c r="L41" s="96"/>
      <c r="M41" s="96"/>
      <c r="N41" s="98"/>
      <c r="O41" s="96"/>
      <c r="P41" s="96"/>
    </row>
    <row r="42" spans="1:16" ht="14.4">
      <c r="B42" s="4" t="s">
        <v>36</v>
      </c>
      <c r="C42" s="3">
        <v>65</v>
      </c>
      <c r="D42" s="96"/>
      <c r="E42" s="96"/>
      <c r="F42" s="96"/>
      <c r="G42" s="96"/>
      <c r="H42" s="96"/>
      <c r="I42" s="96"/>
      <c r="J42" s="96"/>
      <c r="K42" s="96"/>
      <c r="L42" s="96"/>
      <c r="M42" s="96"/>
      <c r="N42" s="98"/>
      <c r="O42" s="96"/>
      <c r="P42" s="96"/>
    </row>
    <row r="43" spans="1:16" ht="14.4">
      <c r="B43" s="4" t="s">
        <v>1</v>
      </c>
      <c r="C43" s="3">
        <v>1</v>
      </c>
      <c r="D43" s="96"/>
      <c r="E43" s="96"/>
      <c r="F43" s="96"/>
      <c r="G43" s="96"/>
      <c r="H43" s="96"/>
      <c r="I43" s="96"/>
      <c r="J43" s="96"/>
      <c r="K43" s="96"/>
      <c r="L43" s="96"/>
      <c r="M43" s="96"/>
      <c r="N43" s="98"/>
      <c r="O43" s="96"/>
      <c r="P43" s="96"/>
    </row>
    <row r="44" spans="1:16" ht="14.4">
      <c r="B44" s="4" t="s">
        <v>2</v>
      </c>
      <c r="C44" s="3">
        <v>11</v>
      </c>
      <c r="D44" s="96"/>
      <c r="E44" s="96"/>
      <c r="F44" s="96"/>
      <c r="G44" s="96"/>
      <c r="H44" s="96"/>
      <c r="I44" s="96"/>
      <c r="J44" s="96"/>
      <c r="K44" s="96"/>
      <c r="L44" s="96"/>
      <c r="M44" s="96"/>
      <c r="N44" s="98"/>
      <c r="O44" s="96"/>
      <c r="P44" s="96"/>
    </row>
    <row r="45" spans="1:16" ht="14.4">
      <c r="B45" s="4" t="s">
        <v>3</v>
      </c>
      <c r="C45" s="3">
        <v>24</v>
      </c>
      <c r="D45" s="96"/>
      <c r="E45" s="96"/>
      <c r="F45" s="96"/>
      <c r="G45" s="96"/>
      <c r="H45" s="96"/>
      <c r="I45" s="96"/>
      <c r="J45" s="96"/>
      <c r="K45" s="96"/>
      <c r="L45" s="96"/>
      <c r="M45" s="96"/>
      <c r="N45" s="98"/>
      <c r="O45" s="96"/>
      <c r="P45" s="96"/>
    </row>
    <row r="46" spans="1:16" ht="14.4">
      <c r="B46" s="4" t="s">
        <v>4</v>
      </c>
      <c r="C46" s="3">
        <v>31</v>
      </c>
      <c r="D46" s="96"/>
      <c r="E46" s="96"/>
      <c r="F46" s="96"/>
      <c r="G46" s="96"/>
      <c r="H46" s="96"/>
      <c r="I46" s="96"/>
      <c r="J46" s="96"/>
      <c r="K46" s="96"/>
      <c r="L46" s="96"/>
      <c r="M46" s="96"/>
      <c r="N46" s="98"/>
      <c r="O46" s="96"/>
      <c r="P46" s="96"/>
    </row>
    <row r="47" spans="1:16" ht="18.75" customHeight="1">
      <c r="B47" s="4" t="s">
        <v>85</v>
      </c>
      <c r="C47" s="3">
        <v>10</v>
      </c>
      <c r="D47" s="96"/>
      <c r="E47" s="96"/>
      <c r="F47" s="96"/>
      <c r="G47" s="96"/>
      <c r="H47" s="96"/>
      <c r="I47" s="96"/>
      <c r="J47" s="96"/>
      <c r="K47" s="96"/>
      <c r="L47" s="96"/>
      <c r="M47" s="96"/>
      <c r="N47" s="98"/>
      <c r="O47" s="96"/>
      <c r="P47" s="96"/>
    </row>
    <row r="48" spans="1:16" ht="14.4">
      <c r="B48" s="4" t="s">
        <v>5</v>
      </c>
      <c r="C48" s="3">
        <v>0</v>
      </c>
      <c r="D48" s="96"/>
      <c r="E48" s="96"/>
      <c r="F48" s="96"/>
      <c r="G48" s="96"/>
      <c r="H48" s="96"/>
      <c r="I48" s="96"/>
      <c r="J48" s="96"/>
      <c r="K48" s="96"/>
      <c r="L48" s="96"/>
      <c r="M48" s="96"/>
      <c r="N48" s="98"/>
      <c r="O48" s="96"/>
      <c r="P48" s="96"/>
    </row>
    <row r="49" spans="2:16" ht="14.4">
      <c r="B49" s="4" t="s">
        <v>6</v>
      </c>
      <c r="C49" s="3">
        <v>263</v>
      </c>
      <c r="D49" s="96"/>
      <c r="E49" s="96"/>
      <c r="F49" s="96"/>
      <c r="G49" s="96"/>
      <c r="H49" s="96"/>
      <c r="I49" s="96"/>
      <c r="J49" s="96"/>
      <c r="K49" s="96"/>
      <c r="L49" s="96"/>
      <c r="M49" s="96"/>
      <c r="N49" s="98"/>
      <c r="O49" s="96"/>
      <c r="P49" s="96"/>
    </row>
    <row r="50" spans="2:16" ht="14.4">
      <c r="B50" s="4" t="s">
        <v>7</v>
      </c>
      <c r="C50" s="3">
        <v>66</v>
      </c>
      <c r="D50" s="96"/>
      <c r="E50" s="96"/>
      <c r="F50" s="96"/>
      <c r="G50" s="96"/>
      <c r="H50" s="96"/>
      <c r="I50" s="96"/>
      <c r="J50" s="96"/>
      <c r="K50" s="96"/>
      <c r="L50" s="96"/>
      <c r="M50" s="96"/>
      <c r="N50" s="98"/>
      <c r="O50" s="96"/>
      <c r="P50" s="96"/>
    </row>
    <row r="51" spans="2:16" ht="14.4">
      <c r="B51" s="4" t="s">
        <v>8</v>
      </c>
      <c r="C51" s="3">
        <v>27</v>
      </c>
      <c r="D51" s="96"/>
      <c r="E51" s="96"/>
      <c r="F51" s="96"/>
      <c r="G51" s="96"/>
      <c r="H51" s="96"/>
      <c r="I51" s="96"/>
      <c r="J51" s="96"/>
      <c r="K51" s="96"/>
      <c r="L51" s="96"/>
      <c r="M51" s="96"/>
      <c r="N51" s="98"/>
      <c r="O51" s="96"/>
      <c r="P51" s="96"/>
    </row>
    <row r="52" spans="2:16" ht="14.4">
      <c r="B52" s="4" t="s">
        <v>87</v>
      </c>
      <c r="C52" s="3">
        <v>104</v>
      </c>
      <c r="D52" s="96"/>
      <c r="E52" s="96"/>
      <c r="F52" s="96"/>
      <c r="G52" s="96"/>
      <c r="H52" s="96"/>
      <c r="I52" s="96"/>
      <c r="J52" s="96"/>
      <c r="K52" s="96"/>
      <c r="L52" s="96"/>
      <c r="M52" s="96"/>
      <c r="N52" s="98"/>
      <c r="O52" s="96"/>
      <c r="P52" s="96"/>
    </row>
    <row r="53" spans="2:16" ht="14.4">
      <c r="B53" s="4" t="s">
        <v>86</v>
      </c>
      <c r="C53" s="3">
        <v>58</v>
      </c>
      <c r="D53" s="96"/>
      <c r="E53" s="96"/>
      <c r="F53" s="96"/>
      <c r="G53" s="96"/>
      <c r="H53" s="96"/>
      <c r="I53" s="96"/>
      <c r="J53" s="96"/>
      <c r="K53" s="96"/>
      <c r="L53" s="96"/>
      <c r="M53" s="96"/>
      <c r="N53" s="98"/>
      <c r="O53" s="96"/>
      <c r="P53" s="96"/>
    </row>
    <row r="54" spans="2:16" ht="14.4">
      <c r="B54" s="5" t="s">
        <v>9</v>
      </c>
      <c r="C54" s="3">
        <v>32</v>
      </c>
      <c r="D54" s="96"/>
      <c r="E54" s="96"/>
      <c r="F54" s="96"/>
      <c r="G54" s="96"/>
      <c r="H54" s="96"/>
      <c r="I54" s="96"/>
      <c r="J54" s="96"/>
      <c r="K54" s="96"/>
      <c r="L54" s="96"/>
      <c r="M54" s="96"/>
      <c r="N54" s="98"/>
      <c r="O54" s="96"/>
      <c r="P54" s="96"/>
    </row>
    <row r="55" spans="2:16" ht="14.4">
      <c r="B55" s="5" t="s">
        <v>10</v>
      </c>
      <c r="C55" s="3">
        <v>4</v>
      </c>
      <c r="D55" s="96"/>
      <c r="E55" s="96"/>
      <c r="F55" s="96"/>
      <c r="G55" s="96"/>
      <c r="H55" s="96"/>
      <c r="I55" s="96"/>
      <c r="J55" s="96"/>
      <c r="K55" s="96"/>
      <c r="L55" s="96"/>
      <c r="M55" s="96"/>
      <c r="N55" s="98"/>
      <c r="O55" s="96"/>
      <c r="P55" s="96"/>
    </row>
    <row r="56" spans="2:16" ht="14.4">
      <c r="B56" s="5" t="s">
        <v>11</v>
      </c>
      <c r="C56" s="3">
        <v>7</v>
      </c>
      <c r="D56" s="96"/>
      <c r="E56" s="96"/>
      <c r="F56" s="96"/>
      <c r="G56" s="96"/>
      <c r="H56" s="96"/>
      <c r="I56" s="96"/>
      <c r="J56" s="96"/>
      <c r="K56" s="96"/>
      <c r="L56" s="96"/>
      <c r="M56" s="96"/>
      <c r="N56" s="98"/>
      <c r="O56" s="96"/>
      <c r="P56" s="96"/>
    </row>
    <row r="57" spans="2:16" ht="14.4">
      <c r="B57" s="5" t="s">
        <v>12</v>
      </c>
      <c r="C57" s="3">
        <v>159</v>
      </c>
      <c r="D57" s="96"/>
      <c r="E57" s="96"/>
      <c r="F57" s="96"/>
      <c r="G57" s="96"/>
      <c r="H57" s="96"/>
      <c r="I57" s="96"/>
      <c r="J57" s="96"/>
      <c r="K57" s="96"/>
      <c r="L57" s="96"/>
      <c r="M57" s="96"/>
      <c r="N57" s="98"/>
      <c r="O57" s="96"/>
      <c r="P57" s="96"/>
    </row>
    <row r="58" spans="2:16" ht="14.4">
      <c r="B58" s="5" t="s">
        <v>13</v>
      </c>
      <c r="C58" s="3">
        <v>8</v>
      </c>
      <c r="D58" s="96"/>
      <c r="E58" s="96"/>
      <c r="F58" s="96"/>
      <c r="G58" s="96"/>
      <c r="H58" s="96"/>
      <c r="I58" s="96"/>
      <c r="J58" s="96"/>
      <c r="K58" s="96"/>
      <c r="L58" s="96"/>
      <c r="M58" s="96"/>
      <c r="N58" s="98"/>
      <c r="O58" s="96"/>
      <c r="P58" s="96"/>
    </row>
    <row r="59" spans="2:16" ht="14.4">
      <c r="B59" s="5" t="s">
        <v>208</v>
      </c>
      <c r="C59" s="3">
        <v>128</v>
      </c>
      <c r="D59" s="96"/>
      <c r="E59" s="96"/>
      <c r="F59" s="96"/>
      <c r="G59" s="96"/>
      <c r="H59" s="96"/>
      <c r="I59" s="96"/>
      <c r="J59" s="96"/>
      <c r="K59" s="96"/>
      <c r="L59" s="96"/>
      <c r="M59" s="96"/>
      <c r="N59" s="98"/>
      <c r="O59" s="96"/>
      <c r="P59" s="96"/>
    </row>
    <row r="60" spans="2:16" ht="14.4">
      <c r="B60" s="5" t="s">
        <v>136</v>
      </c>
      <c r="C60" s="3">
        <v>338</v>
      </c>
      <c r="D60" s="96"/>
      <c r="E60" s="96"/>
      <c r="F60" s="96"/>
      <c r="G60" s="96"/>
      <c r="H60" s="96"/>
      <c r="I60" s="96"/>
      <c r="J60" s="96"/>
      <c r="K60" s="96"/>
      <c r="L60" s="96"/>
      <c r="M60" s="96"/>
      <c r="N60" s="98"/>
      <c r="O60" s="96"/>
      <c r="P60" s="96"/>
    </row>
    <row r="61" spans="2:16" ht="14.4">
      <c r="B61" s="4" t="s">
        <v>31</v>
      </c>
      <c r="C61" s="3">
        <v>0</v>
      </c>
      <c r="D61" s="96"/>
      <c r="E61" s="96"/>
      <c r="F61" s="96"/>
      <c r="G61" s="96"/>
      <c r="H61" s="96"/>
      <c r="I61" s="96"/>
      <c r="J61" s="96"/>
      <c r="K61" s="96"/>
      <c r="L61" s="96"/>
      <c r="M61" s="96"/>
      <c r="N61" s="98"/>
      <c r="O61" s="96"/>
      <c r="P61" s="96"/>
    </row>
    <row r="62" spans="2:16" ht="22.5" customHeight="1">
      <c r="B62" s="4" t="s">
        <v>32</v>
      </c>
      <c r="C62" s="3">
        <v>36</v>
      </c>
      <c r="D62" s="96"/>
      <c r="E62" s="96"/>
      <c r="F62" s="96"/>
      <c r="G62" s="96"/>
      <c r="H62" s="96"/>
      <c r="I62" s="96"/>
      <c r="J62" s="96"/>
      <c r="K62" s="96"/>
      <c r="L62" s="96"/>
      <c r="M62" s="96"/>
      <c r="N62" s="98"/>
      <c r="O62" s="96"/>
      <c r="P62" s="96"/>
    </row>
    <row r="63" spans="2:16" ht="21" customHeight="1">
      <c r="B63" s="6" t="s">
        <v>14</v>
      </c>
      <c r="C63" s="11">
        <v>34</v>
      </c>
      <c r="D63" s="96"/>
      <c r="E63" s="96"/>
      <c r="F63" s="96"/>
      <c r="G63" s="96"/>
      <c r="H63" s="96"/>
      <c r="I63" s="96"/>
      <c r="J63" s="96"/>
      <c r="K63" s="96"/>
      <c r="L63" s="96"/>
      <c r="M63" s="96"/>
      <c r="N63" s="98"/>
      <c r="O63" s="96"/>
      <c r="P63" s="96"/>
    </row>
    <row r="64" spans="2:16" ht="20.25" customHeight="1">
      <c r="B64" s="6" t="s">
        <v>15</v>
      </c>
      <c r="C64" s="3">
        <v>126</v>
      </c>
      <c r="D64" s="96"/>
      <c r="E64" s="96"/>
      <c r="F64" s="96"/>
      <c r="G64" s="96"/>
      <c r="H64" s="96"/>
      <c r="I64" s="96"/>
      <c r="J64" s="96"/>
      <c r="K64" s="96"/>
      <c r="L64" s="96"/>
      <c r="M64" s="96"/>
      <c r="N64" s="98"/>
      <c r="O64" s="96"/>
      <c r="P64" s="96"/>
    </row>
    <row r="65" spans="2:16" ht="14.4">
      <c r="B65" s="55" t="s">
        <v>17</v>
      </c>
      <c r="C65" s="56">
        <f>SUM(C42:C64)</f>
        <v>1532</v>
      </c>
      <c r="D65" s="96"/>
      <c r="E65" s="96"/>
      <c r="F65" s="96"/>
      <c r="G65" s="96"/>
      <c r="H65" s="96"/>
      <c r="I65" s="96"/>
      <c r="J65" s="96"/>
      <c r="K65" s="96"/>
      <c r="L65" s="96"/>
      <c r="M65" s="96"/>
      <c r="N65" s="98"/>
      <c r="O65" s="96"/>
      <c r="P65" s="96"/>
    </row>
    <row r="66" spans="2:16" s="96" customFormat="1">
      <c r="B66" s="143" t="s">
        <v>66</v>
      </c>
      <c r="E66" s="275" t="s">
        <v>259</v>
      </c>
      <c r="F66" s="275"/>
      <c r="G66" s="275"/>
      <c r="H66" s="275"/>
      <c r="I66" s="275"/>
      <c r="J66" s="275"/>
      <c r="K66" s="275"/>
      <c r="L66" s="275"/>
      <c r="M66" s="275"/>
      <c r="N66" s="98"/>
    </row>
    <row r="67" spans="2:16" s="96" customFormat="1">
      <c r="E67" s="122"/>
      <c r="F67" s="122"/>
      <c r="G67" s="122"/>
      <c r="H67" s="122"/>
      <c r="I67" s="122"/>
      <c r="J67" s="122"/>
      <c r="K67" s="122"/>
      <c r="N67" s="98"/>
    </row>
    <row r="68" spans="2:16" s="96" customFormat="1">
      <c r="N68" s="98"/>
    </row>
    <row r="69" spans="2:16" s="96" customFormat="1">
      <c r="N69" s="98"/>
    </row>
    <row r="70" spans="2:16" s="96" customFormat="1">
      <c r="N70" s="98"/>
    </row>
    <row r="71" spans="2:16" s="96" customFormat="1">
      <c r="N71" s="98"/>
    </row>
    <row r="72" spans="2:16" s="96" customFormat="1">
      <c r="N72" s="98"/>
    </row>
    <row r="73" spans="2:16" s="96" customFormat="1">
      <c r="N73" s="98"/>
    </row>
    <row r="74" spans="2:16" s="96" customFormat="1">
      <c r="N74" s="98"/>
    </row>
    <row r="75" spans="2:16" s="96" customFormat="1">
      <c r="N75" s="98"/>
    </row>
    <row r="76" spans="2:16" s="96" customFormat="1">
      <c r="N76" s="98"/>
    </row>
    <row r="77" spans="2:16" s="96" customFormat="1">
      <c r="N77" s="98"/>
    </row>
    <row r="78" spans="2:16" s="96" customFormat="1">
      <c r="E78" s="96" t="s">
        <v>57</v>
      </c>
      <c r="N78" s="98"/>
    </row>
    <row r="79" spans="2:16" s="96" customFormat="1">
      <c r="N79" s="98"/>
    </row>
    <row r="80" spans="2:16" s="96" customFormat="1">
      <c r="N80" s="98"/>
    </row>
    <row r="81" spans="14:14" s="96" customFormat="1">
      <c r="N81" s="98"/>
    </row>
    <row r="82" spans="14:14" s="96" customFormat="1">
      <c r="N82" s="98"/>
    </row>
    <row r="83" spans="14:14" s="96" customFormat="1">
      <c r="N83" s="98"/>
    </row>
    <row r="84" spans="14:14" s="96" customFormat="1">
      <c r="N84" s="98"/>
    </row>
    <row r="85" spans="14:14" s="96" customFormat="1">
      <c r="N85" s="98"/>
    </row>
    <row r="86" spans="14:14" s="96" customFormat="1">
      <c r="N86" s="98"/>
    </row>
    <row r="87" spans="14:14" s="96" customFormat="1">
      <c r="N87" s="98"/>
    </row>
    <row r="88" spans="14:14" s="96" customFormat="1">
      <c r="N88" s="98"/>
    </row>
    <row r="89" spans="14:14" s="96" customFormat="1">
      <c r="N89" s="98"/>
    </row>
    <row r="90" spans="14:14" s="96" customFormat="1">
      <c r="N90" s="98"/>
    </row>
    <row r="91" spans="14:14" s="96" customFormat="1">
      <c r="N91" s="98"/>
    </row>
    <row r="92" spans="14:14" s="96" customFormat="1">
      <c r="N92" s="98"/>
    </row>
    <row r="93" spans="14:14" s="96" customFormat="1">
      <c r="N93" s="98"/>
    </row>
    <row r="94" spans="14:14" s="96" customFormat="1">
      <c r="N94" s="98"/>
    </row>
    <row r="95" spans="14:14" s="96" customFormat="1">
      <c r="N95" s="98"/>
    </row>
    <row r="96" spans="14:14" s="96" customFormat="1">
      <c r="N96" s="98"/>
    </row>
    <row r="97" spans="14:14" s="96" customFormat="1">
      <c r="N97" s="98"/>
    </row>
    <row r="98" spans="14:14" s="96" customFormat="1">
      <c r="N98" s="98"/>
    </row>
    <row r="99" spans="14:14" s="96" customFormat="1">
      <c r="N99" s="98"/>
    </row>
    <row r="100" spans="14:14" s="96" customFormat="1">
      <c r="N100" s="98"/>
    </row>
    <row r="101" spans="14:14" s="96" customFormat="1">
      <c r="N101" s="98"/>
    </row>
    <row r="102" spans="14:14" s="96" customFormat="1">
      <c r="N102" s="98"/>
    </row>
  </sheetData>
  <mergeCells count="10">
    <mergeCell ref="E66:M66"/>
    <mergeCell ref="B5:N5"/>
    <mergeCell ref="B4:N4"/>
    <mergeCell ref="B3:N3"/>
    <mergeCell ref="B6:N6"/>
    <mergeCell ref="B39:C39"/>
    <mergeCell ref="A36:E36"/>
    <mergeCell ref="A38:E38"/>
    <mergeCell ref="A37:E37"/>
    <mergeCell ref="B34:N34"/>
  </mergeCells>
  <pageMargins left="0.66" right="0.7" top="0.75" bottom="0.75" header="0.3" footer="0.3"/>
  <pageSetup scale="60" orientation="landscape" r:id="rId1"/>
  <rowBreaks count="1" manualBreakCount="1">
    <brk id="35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2814DC-FF94-482E-80DF-71D3500B15D5}">
  <sheetPr>
    <tabColor theme="4" tint="0.39997558519241921"/>
    <pageSetUpPr fitToPage="1"/>
  </sheetPr>
  <dimension ref="A1:O66"/>
  <sheetViews>
    <sheetView topLeftCell="A39" zoomScaleNormal="100" zoomScaleSheetLayoutView="100" workbookViewId="0">
      <selection activeCell="C27" sqref="C27"/>
    </sheetView>
  </sheetViews>
  <sheetFormatPr baseColWidth="10" defaultRowHeight="14.4"/>
  <cols>
    <col min="1" max="1" width="17.5546875" customWidth="1"/>
    <col min="2" max="2" width="12.109375" customWidth="1"/>
    <col min="3" max="3" width="21.6640625" customWidth="1"/>
    <col min="4" max="4" width="13.33203125" customWidth="1"/>
    <col min="5" max="5" width="13.5546875" customWidth="1"/>
    <col min="6" max="6" width="12.33203125" customWidth="1"/>
    <col min="7" max="7" width="10.6640625" customWidth="1"/>
    <col min="8" max="8" width="6.6640625" customWidth="1"/>
    <col min="9" max="9" width="10.6640625" customWidth="1"/>
    <col min="10" max="10" width="7.6640625" customWidth="1"/>
    <col min="11" max="11" width="8.6640625" customWidth="1"/>
    <col min="12" max="12" width="7.109375" customWidth="1"/>
    <col min="13" max="13" width="11.44140625" customWidth="1"/>
    <col min="14" max="14" width="16.5546875" customWidth="1"/>
    <col min="15" max="15" width="11.5546875" style="92"/>
  </cols>
  <sheetData>
    <row r="1" spans="1:14" s="92" customFormat="1"/>
    <row r="2" spans="1:14" s="92" customFormat="1">
      <c r="A2" s="278" t="s">
        <v>27</v>
      </c>
      <c r="B2" s="278"/>
      <c r="C2" s="278"/>
      <c r="D2" s="278"/>
      <c r="E2" s="278"/>
      <c r="F2" s="278"/>
      <c r="G2" s="278"/>
      <c r="H2" s="278"/>
      <c r="I2" s="278"/>
      <c r="J2" s="278"/>
      <c r="K2" s="278"/>
      <c r="L2" s="278"/>
      <c r="M2" s="278"/>
      <c r="N2" s="278"/>
    </row>
    <row r="3" spans="1:14" s="92" customFormat="1">
      <c r="A3" s="278" t="s">
        <v>90</v>
      </c>
      <c r="B3" s="278"/>
      <c r="C3" s="278"/>
      <c r="D3" s="278"/>
      <c r="E3" s="278"/>
      <c r="F3" s="278"/>
      <c r="G3" s="278"/>
      <c r="H3" s="278"/>
      <c r="I3" s="278"/>
      <c r="J3" s="278"/>
      <c r="K3" s="278"/>
      <c r="L3" s="278"/>
      <c r="M3" s="278"/>
      <c r="N3" s="278"/>
    </row>
    <row r="4" spans="1:14" s="92" customFormat="1">
      <c r="A4" s="278" t="s">
        <v>244</v>
      </c>
      <c r="B4" s="278"/>
      <c r="C4" s="278"/>
      <c r="D4" s="278"/>
      <c r="E4" s="278"/>
      <c r="F4" s="278"/>
      <c r="G4" s="278"/>
      <c r="H4" s="278"/>
      <c r="I4" s="278"/>
      <c r="J4" s="278"/>
      <c r="K4" s="278"/>
      <c r="L4" s="278"/>
      <c r="M4" s="278"/>
      <c r="N4" s="278"/>
    </row>
    <row r="5" spans="1:14" s="92" customFormat="1"/>
    <row r="6" spans="1:14" ht="28.8">
      <c r="A6" s="203" t="s">
        <v>80</v>
      </c>
      <c r="B6" s="202" t="s">
        <v>193</v>
      </c>
      <c r="C6" s="202" t="s">
        <v>192</v>
      </c>
      <c r="D6" s="202" t="s">
        <v>18</v>
      </c>
      <c r="E6" s="202" t="s">
        <v>19</v>
      </c>
      <c r="F6" s="202" t="s">
        <v>20</v>
      </c>
      <c r="G6" s="202" t="s">
        <v>88</v>
      </c>
      <c r="H6" s="202" t="s">
        <v>92</v>
      </c>
      <c r="I6" s="202" t="s">
        <v>23</v>
      </c>
      <c r="J6" s="202" t="s">
        <v>24</v>
      </c>
      <c r="K6" s="202" t="s">
        <v>194</v>
      </c>
      <c r="L6" s="202" t="s">
        <v>26</v>
      </c>
      <c r="M6" s="202" t="s">
        <v>17</v>
      </c>
      <c r="N6" s="202" t="s">
        <v>59</v>
      </c>
    </row>
    <row r="7" spans="1:14" ht="24.75" customHeight="1">
      <c r="A7" s="10" t="s">
        <v>36</v>
      </c>
      <c r="B7" s="43">
        <v>0</v>
      </c>
      <c r="C7" s="43">
        <v>0</v>
      </c>
      <c r="D7" s="43">
        <v>0</v>
      </c>
      <c r="E7" s="43">
        <v>0</v>
      </c>
      <c r="F7" s="43">
        <v>65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57">
        <f>SUM(B7:L7)</f>
        <v>65</v>
      </c>
      <c r="N7" s="58">
        <f t="shared" ref="N7:N30" si="0">M7/$M$30</f>
        <v>4.2428198433420362E-2</v>
      </c>
    </row>
    <row r="8" spans="1:14" ht="21" customHeight="1">
      <c r="A8" s="10" t="s">
        <v>1</v>
      </c>
      <c r="B8" s="43">
        <v>1</v>
      </c>
      <c r="C8" s="43">
        <v>0</v>
      </c>
      <c r="D8" s="43">
        <v>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57">
        <f t="shared" ref="M8:M29" si="1">SUM(B8:L8)</f>
        <v>1</v>
      </c>
      <c r="N8" s="58">
        <f t="shared" si="0"/>
        <v>6.5274151436031332E-4</v>
      </c>
    </row>
    <row r="9" spans="1:14">
      <c r="A9" s="10" t="s">
        <v>2</v>
      </c>
      <c r="B9" s="43">
        <v>0</v>
      </c>
      <c r="C9" s="43">
        <v>0</v>
      </c>
      <c r="D9" s="43">
        <v>1</v>
      </c>
      <c r="E9" s="43">
        <v>6</v>
      </c>
      <c r="F9" s="43">
        <v>0</v>
      </c>
      <c r="G9" s="43">
        <v>0</v>
      </c>
      <c r="H9" s="43">
        <v>3</v>
      </c>
      <c r="I9" s="43">
        <v>1</v>
      </c>
      <c r="J9" s="43">
        <v>0</v>
      </c>
      <c r="K9" s="43">
        <v>0</v>
      </c>
      <c r="L9" s="43">
        <v>0</v>
      </c>
      <c r="M9" s="57">
        <f t="shared" si="1"/>
        <v>11</v>
      </c>
      <c r="N9" s="58">
        <f t="shared" si="0"/>
        <v>7.1801566579634468E-3</v>
      </c>
    </row>
    <row r="10" spans="1:14">
      <c r="A10" s="10" t="s">
        <v>3</v>
      </c>
      <c r="B10" s="43">
        <v>0</v>
      </c>
      <c r="C10" s="43">
        <v>0</v>
      </c>
      <c r="D10" s="43">
        <v>6</v>
      </c>
      <c r="E10" s="43">
        <v>2</v>
      </c>
      <c r="F10" s="43">
        <v>0</v>
      </c>
      <c r="G10" s="43">
        <v>0</v>
      </c>
      <c r="H10" s="43">
        <v>8</v>
      </c>
      <c r="I10" s="43">
        <v>8</v>
      </c>
      <c r="J10" s="43">
        <v>0</v>
      </c>
      <c r="K10" s="43">
        <v>0</v>
      </c>
      <c r="L10" s="43">
        <v>0</v>
      </c>
      <c r="M10" s="57">
        <f t="shared" si="1"/>
        <v>24</v>
      </c>
      <c r="N10" s="58">
        <f t="shared" si="0"/>
        <v>1.5665796344647518E-2</v>
      </c>
    </row>
    <row r="11" spans="1:14" ht="21" customHeight="1">
      <c r="A11" s="10" t="s">
        <v>4</v>
      </c>
      <c r="B11" s="85">
        <v>18</v>
      </c>
      <c r="C11" s="85">
        <v>0</v>
      </c>
      <c r="D11" s="85">
        <v>0</v>
      </c>
      <c r="E11" s="85">
        <v>10</v>
      </c>
      <c r="F11" s="85">
        <v>0</v>
      </c>
      <c r="G11" s="85">
        <v>0</v>
      </c>
      <c r="H11" s="85">
        <v>2</v>
      </c>
      <c r="I11" s="85">
        <v>0</v>
      </c>
      <c r="J11" s="85">
        <v>1</v>
      </c>
      <c r="K11" s="85">
        <v>0</v>
      </c>
      <c r="L11" s="85">
        <v>0</v>
      </c>
      <c r="M11" s="57">
        <f t="shared" si="1"/>
        <v>31</v>
      </c>
      <c r="N11" s="58">
        <f t="shared" si="0"/>
        <v>2.0234986945169713E-2</v>
      </c>
    </row>
    <row r="12" spans="1:14" ht="21" customHeight="1">
      <c r="A12" s="10" t="s">
        <v>85</v>
      </c>
      <c r="B12" s="85">
        <v>7</v>
      </c>
      <c r="C12" s="85">
        <v>0</v>
      </c>
      <c r="D12" s="85">
        <v>0</v>
      </c>
      <c r="E12" s="85">
        <v>0</v>
      </c>
      <c r="F12" s="85">
        <v>0</v>
      </c>
      <c r="G12" s="85">
        <v>0</v>
      </c>
      <c r="H12" s="85">
        <v>2</v>
      </c>
      <c r="I12" s="85">
        <v>1</v>
      </c>
      <c r="J12" s="85">
        <v>0</v>
      </c>
      <c r="K12" s="85">
        <v>0</v>
      </c>
      <c r="L12" s="85">
        <v>0</v>
      </c>
      <c r="M12" s="57">
        <f t="shared" si="1"/>
        <v>10</v>
      </c>
      <c r="N12" s="58">
        <f t="shared" si="0"/>
        <v>6.5274151436031328E-3</v>
      </c>
    </row>
    <row r="13" spans="1:14">
      <c r="A13" s="10" t="s">
        <v>5</v>
      </c>
      <c r="B13" s="85">
        <v>0</v>
      </c>
      <c r="C13" s="85">
        <v>0</v>
      </c>
      <c r="D13" s="85">
        <v>0</v>
      </c>
      <c r="E13" s="85">
        <v>0</v>
      </c>
      <c r="F13" s="85">
        <v>0</v>
      </c>
      <c r="G13" s="85">
        <v>0</v>
      </c>
      <c r="H13" s="85">
        <v>0</v>
      </c>
      <c r="I13" s="85">
        <v>0</v>
      </c>
      <c r="J13" s="85">
        <v>0</v>
      </c>
      <c r="K13" s="85">
        <v>0</v>
      </c>
      <c r="L13" s="85">
        <v>0</v>
      </c>
      <c r="M13" s="57">
        <f t="shared" si="1"/>
        <v>0</v>
      </c>
      <c r="N13" s="58">
        <f t="shared" si="0"/>
        <v>0</v>
      </c>
    </row>
    <row r="14" spans="1:14" ht="45.6" customHeight="1">
      <c r="A14" s="10" t="s">
        <v>6</v>
      </c>
      <c r="B14" s="85">
        <v>8</v>
      </c>
      <c r="C14" s="85">
        <v>255</v>
      </c>
      <c r="D14" s="85">
        <v>0</v>
      </c>
      <c r="E14" s="85">
        <v>0</v>
      </c>
      <c r="F14" s="85">
        <v>0</v>
      </c>
      <c r="G14" s="85">
        <v>0</v>
      </c>
      <c r="H14" s="85">
        <v>0</v>
      </c>
      <c r="I14" s="85">
        <v>0</v>
      </c>
      <c r="J14" s="85">
        <v>0</v>
      </c>
      <c r="K14" s="85">
        <v>0</v>
      </c>
      <c r="L14" s="85">
        <v>0</v>
      </c>
      <c r="M14" s="57">
        <f t="shared" si="1"/>
        <v>263</v>
      </c>
      <c r="N14" s="58">
        <f t="shared" si="0"/>
        <v>0.1716710182767624</v>
      </c>
    </row>
    <row r="15" spans="1:14">
      <c r="A15" s="10" t="s">
        <v>7</v>
      </c>
      <c r="B15" s="85">
        <v>0</v>
      </c>
      <c r="C15" s="85">
        <v>0</v>
      </c>
      <c r="D15" s="85">
        <v>0</v>
      </c>
      <c r="E15" s="85">
        <v>66</v>
      </c>
      <c r="F15" s="85">
        <v>0</v>
      </c>
      <c r="G15" s="85">
        <v>0</v>
      </c>
      <c r="H15" s="85">
        <v>0</v>
      </c>
      <c r="I15" s="85">
        <v>0</v>
      </c>
      <c r="J15" s="85">
        <v>0</v>
      </c>
      <c r="K15" s="85">
        <v>0</v>
      </c>
      <c r="L15" s="85">
        <v>0</v>
      </c>
      <c r="M15" s="57">
        <f t="shared" si="1"/>
        <v>66</v>
      </c>
      <c r="N15" s="58">
        <f t="shared" si="0"/>
        <v>4.3080939947780679E-2</v>
      </c>
    </row>
    <row r="16" spans="1:14" ht="43.2" customHeight="1">
      <c r="A16" s="10" t="s">
        <v>8</v>
      </c>
      <c r="B16" s="85">
        <v>0</v>
      </c>
      <c r="C16" s="85">
        <v>0</v>
      </c>
      <c r="D16" s="85">
        <v>0</v>
      </c>
      <c r="E16" s="85">
        <v>8</v>
      </c>
      <c r="F16" s="85">
        <v>9</v>
      </c>
      <c r="G16" s="85">
        <v>0</v>
      </c>
      <c r="H16" s="85">
        <v>5</v>
      </c>
      <c r="I16" s="85">
        <v>5</v>
      </c>
      <c r="J16" s="85">
        <v>0</v>
      </c>
      <c r="K16" s="85">
        <v>0</v>
      </c>
      <c r="L16" s="85">
        <v>0</v>
      </c>
      <c r="M16" s="57">
        <f t="shared" si="1"/>
        <v>27</v>
      </c>
      <c r="N16" s="58">
        <f t="shared" si="0"/>
        <v>1.7624020887728461E-2</v>
      </c>
    </row>
    <row r="17" spans="1:14">
      <c r="A17" s="10" t="s">
        <v>87</v>
      </c>
      <c r="B17" s="85">
        <v>0</v>
      </c>
      <c r="C17" s="85">
        <v>0</v>
      </c>
      <c r="D17" s="85">
        <v>0</v>
      </c>
      <c r="E17" s="85">
        <v>0</v>
      </c>
      <c r="F17" s="85">
        <v>0</v>
      </c>
      <c r="G17" s="85">
        <v>0</v>
      </c>
      <c r="H17" s="85">
        <v>0</v>
      </c>
      <c r="I17" s="85">
        <v>0</v>
      </c>
      <c r="J17" s="85">
        <v>104</v>
      </c>
      <c r="K17" s="85">
        <v>0</v>
      </c>
      <c r="L17" s="85">
        <v>0</v>
      </c>
      <c r="M17" s="57">
        <f t="shared" si="1"/>
        <v>104</v>
      </c>
      <c r="N17" s="58">
        <f t="shared" si="0"/>
        <v>6.7885117493472591E-2</v>
      </c>
    </row>
    <row r="18" spans="1:14">
      <c r="A18" s="10" t="s">
        <v>272</v>
      </c>
      <c r="B18" s="85">
        <v>0</v>
      </c>
      <c r="C18" s="85">
        <v>0</v>
      </c>
      <c r="D18" s="85">
        <v>0</v>
      </c>
      <c r="E18" s="85">
        <v>0</v>
      </c>
      <c r="F18" s="85">
        <v>58</v>
      </c>
      <c r="G18" s="85">
        <v>0</v>
      </c>
      <c r="H18" s="85">
        <v>0</v>
      </c>
      <c r="I18" s="85">
        <v>0</v>
      </c>
      <c r="J18" s="85">
        <v>0</v>
      </c>
      <c r="K18" s="85">
        <v>0</v>
      </c>
      <c r="L18" s="85">
        <v>0</v>
      </c>
      <c r="M18" s="57">
        <f t="shared" si="1"/>
        <v>58</v>
      </c>
      <c r="N18" s="58">
        <f t="shared" si="0"/>
        <v>3.7859007832898174E-2</v>
      </c>
    </row>
    <row r="19" spans="1:14">
      <c r="A19" s="10" t="s">
        <v>9</v>
      </c>
      <c r="B19" s="85">
        <v>22</v>
      </c>
      <c r="C19" s="85">
        <v>0</v>
      </c>
      <c r="D19" s="85">
        <v>6</v>
      </c>
      <c r="E19" s="85">
        <v>0</v>
      </c>
      <c r="F19" s="85">
        <v>0</v>
      </c>
      <c r="G19" s="85">
        <v>0</v>
      </c>
      <c r="H19" s="85">
        <v>2</v>
      </c>
      <c r="I19" s="85">
        <v>2</v>
      </c>
      <c r="J19" s="85">
        <v>0</v>
      </c>
      <c r="K19" s="85">
        <v>0</v>
      </c>
      <c r="L19" s="85">
        <v>0</v>
      </c>
      <c r="M19" s="57">
        <f t="shared" si="1"/>
        <v>32</v>
      </c>
      <c r="N19" s="58">
        <f t="shared" si="0"/>
        <v>2.0887728459530026E-2</v>
      </c>
    </row>
    <row r="20" spans="1:14">
      <c r="A20" s="10" t="s">
        <v>10</v>
      </c>
      <c r="B20" s="85">
        <v>0</v>
      </c>
      <c r="C20" s="85">
        <v>0</v>
      </c>
      <c r="D20" s="85">
        <v>0</v>
      </c>
      <c r="E20" s="85">
        <v>0</v>
      </c>
      <c r="F20" s="85">
        <v>4</v>
      </c>
      <c r="G20" s="85">
        <v>0</v>
      </c>
      <c r="H20" s="85">
        <v>0</v>
      </c>
      <c r="I20" s="85">
        <v>0</v>
      </c>
      <c r="J20" s="85">
        <v>0</v>
      </c>
      <c r="K20" s="85">
        <v>0</v>
      </c>
      <c r="L20" s="85">
        <v>0</v>
      </c>
      <c r="M20" s="57">
        <f t="shared" si="1"/>
        <v>4</v>
      </c>
      <c r="N20" s="58">
        <f t="shared" si="0"/>
        <v>2.6109660574412533E-3</v>
      </c>
    </row>
    <row r="21" spans="1:14">
      <c r="A21" s="10" t="s">
        <v>11</v>
      </c>
      <c r="B21" s="85">
        <v>5</v>
      </c>
      <c r="C21" s="85">
        <v>0</v>
      </c>
      <c r="D21" s="85">
        <v>0</v>
      </c>
      <c r="E21" s="85">
        <v>0</v>
      </c>
      <c r="F21" s="85">
        <v>0</v>
      </c>
      <c r="G21" s="85">
        <v>0</v>
      </c>
      <c r="H21" s="85">
        <v>1</v>
      </c>
      <c r="I21" s="85">
        <v>1</v>
      </c>
      <c r="J21" s="85">
        <v>0</v>
      </c>
      <c r="K21" s="85">
        <v>0</v>
      </c>
      <c r="L21" s="85">
        <v>0</v>
      </c>
      <c r="M21" s="57">
        <f t="shared" si="1"/>
        <v>7</v>
      </c>
      <c r="N21" s="58">
        <f t="shared" si="0"/>
        <v>4.5691906005221935E-3</v>
      </c>
    </row>
    <row r="22" spans="1:14">
      <c r="A22" s="10" t="s">
        <v>12</v>
      </c>
      <c r="B22" s="85">
        <v>69</v>
      </c>
      <c r="C22" s="85">
        <v>51</v>
      </c>
      <c r="D22" s="85">
        <v>13</v>
      </c>
      <c r="E22" s="85">
        <v>0</v>
      </c>
      <c r="F22" s="85">
        <v>0</v>
      </c>
      <c r="G22" s="85">
        <v>0</v>
      </c>
      <c r="H22" s="85">
        <v>14</v>
      </c>
      <c r="I22" s="85">
        <v>11</v>
      </c>
      <c r="J22" s="85">
        <v>1</v>
      </c>
      <c r="K22" s="85">
        <v>0</v>
      </c>
      <c r="L22" s="85">
        <v>0</v>
      </c>
      <c r="M22" s="57">
        <f t="shared" si="1"/>
        <v>159</v>
      </c>
      <c r="N22" s="58">
        <f t="shared" si="0"/>
        <v>0.10378590078328982</v>
      </c>
    </row>
    <row r="23" spans="1:14">
      <c r="A23" s="10" t="s">
        <v>13</v>
      </c>
      <c r="B23" s="43">
        <v>0</v>
      </c>
      <c r="C23" s="43">
        <v>0</v>
      </c>
      <c r="D23" s="43">
        <v>8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57">
        <f t="shared" si="1"/>
        <v>8</v>
      </c>
      <c r="N23" s="58">
        <f t="shared" si="0"/>
        <v>5.2219321148825066E-3</v>
      </c>
    </row>
    <row r="24" spans="1:14">
      <c r="A24" s="10" t="s">
        <v>136</v>
      </c>
      <c r="B24" s="85">
        <v>74</v>
      </c>
      <c r="C24" s="85">
        <v>188</v>
      </c>
      <c r="D24" s="85">
        <v>33</v>
      </c>
      <c r="E24" s="85">
        <v>27</v>
      </c>
      <c r="F24" s="85">
        <v>0</v>
      </c>
      <c r="G24" s="85">
        <v>0</v>
      </c>
      <c r="H24" s="85">
        <v>8</v>
      </c>
      <c r="I24" s="85">
        <v>6</v>
      </c>
      <c r="J24" s="85">
        <v>0</v>
      </c>
      <c r="K24" s="85">
        <v>2</v>
      </c>
      <c r="L24" s="85">
        <v>0</v>
      </c>
      <c r="M24" s="57">
        <f t="shared" si="1"/>
        <v>338</v>
      </c>
      <c r="N24" s="58">
        <f t="shared" si="0"/>
        <v>0.22062663185378589</v>
      </c>
    </row>
    <row r="25" spans="1:14" ht="24" customHeight="1">
      <c r="A25" s="10" t="s">
        <v>208</v>
      </c>
      <c r="B25" s="85">
        <v>21</v>
      </c>
      <c r="C25" s="85">
        <v>0</v>
      </c>
      <c r="D25" s="85">
        <v>33</v>
      </c>
      <c r="E25" s="85">
        <v>69</v>
      </c>
      <c r="F25" s="85">
        <v>0</v>
      </c>
      <c r="G25" s="85">
        <v>0</v>
      </c>
      <c r="H25" s="85">
        <v>3</v>
      </c>
      <c r="I25" s="85">
        <v>2</v>
      </c>
      <c r="J25" s="85">
        <v>0</v>
      </c>
      <c r="K25" s="85">
        <v>0</v>
      </c>
      <c r="L25" s="85">
        <v>0</v>
      </c>
      <c r="M25" s="57">
        <f t="shared" si="1"/>
        <v>128</v>
      </c>
      <c r="N25" s="58">
        <f t="shared" si="0"/>
        <v>8.3550913838120106E-2</v>
      </c>
    </row>
    <row r="26" spans="1:14" ht="16.5" customHeight="1">
      <c r="A26" s="10" t="s">
        <v>31</v>
      </c>
      <c r="B26" s="85">
        <v>0</v>
      </c>
      <c r="C26" s="85">
        <v>0</v>
      </c>
      <c r="D26" s="85">
        <v>0</v>
      </c>
      <c r="E26" s="85">
        <v>0</v>
      </c>
      <c r="F26" s="85">
        <v>0</v>
      </c>
      <c r="G26" s="85">
        <v>0</v>
      </c>
      <c r="H26" s="85">
        <v>0</v>
      </c>
      <c r="I26" s="85">
        <v>0</v>
      </c>
      <c r="J26" s="85">
        <v>0</v>
      </c>
      <c r="K26" s="85">
        <v>0</v>
      </c>
      <c r="L26" s="85">
        <v>0</v>
      </c>
      <c r="M26" s="57">
        <f t="shared" si="1"/>
        <v>0</v>
      </c>
      <c r="N26" s="58">
        <f t="shared" si="0"/>
        <v>0</v>
      </c>
    </row>
    <row r="27" spans="1:14" ht="37.200000000000003" customHeight="1">
      <c r="A27" s="118" t="s">
        <v>32</v>
      </c>
      <c r="B27" s="43">
        <v>7</v>
      </c>
      <c r="C27" s="43">
        <v>0</v>
      </c>
      <c r="D27" s="43">
        <v>2</v>
      </c>
      <c r="E27" s="43">
        <v>12</v>
      </c>
      <c r="F27" s="43">
        <v>0</v>
      </c>
      <c r="G27" s="43">
        <v>0</v>
      </c>
      <c r="H27" s="43">
        <v>7</v>
      </c>
      <c r="I27" s="43">
        <v>6</v>
      </c>
      <c r="J27" s="43">
        <v>2</v>
      </c>
      <c r="K27" s="43">
        <v>0</v>
      </c>
      <c r="L27" s="43">
        <v>0</v>
      </c>
      <c r="M27" s="57">
        <f t="shared" si="1"/>
        <v>36</v>
      </c>
      <c r="N27" s="58">
        <f t="shared" si="0"/>
        <v>2.3498694516971279E-2</v>
      </c>
    </row>
    <row r="28" spans="1:14" ht="18.75" customHeight="1">
      <c r="A28" s="87" t="s">
        <v>14</v>
      </c>
      <c r="B28" s="85">
        <v>1</v>
      </c>
      <c r="C28" s="85">
        <v>0</v>
      </c>
      <c r="D28" s="85">
        <v>0</v>
      </c>
      <c r="E28" s="85">
        <v>0</v>
      </c>
      <c r="F28" s="85">
        <v>3</v>
      </c>
      <c r="G28" s="85">
        <v>0</v>
      </c>
      <c r="H28" s="85">
        <v>0</v>
      </c>
      <c r="I28" s="85">
        <v>0</v>
      </c>
      <c r="J28" s="85">
        <v>30</v>
      </c>
      <c r="K28" s="85">
        <v>0</v>
      </c>
      <c r="L28" s="85">
        <v>0</v>
      </c>
      <c r="M28" s="57">
        <f t="shared" si="1"/>
        <v>34</v>
      </c>
      <c r="N28" s="58">
        <f t="shared" si="0"/>
        <v>2.2193211488250653E-2</v>
      </c>
    </row>
    <row r="29" spans="1:14" ht="18.75" customHeight="1">
      <c r="A29" s="87" t="s">
        <v>15</v>
      </c>
      <c r="B29" s="85">
        <v>60</v>
      </c>
      <c r="C29" s="85">
        <v>15</v>
      </c>
      <c r="D29" s="85">
        <v>0</v>
      </c>
      <c r="E29" s="85">
        <v>5</v>
      </c>
      <c r="F29" s="86">
        <v>0</v>
      </c>
      <c r="G29" s="85">
        <v>0</v>
      </c>
      <c r="H29" s="85">
        <v>2</v>
      </c>
      <c r="I29" s="85">
        <v>3</v>
      </c>
      <c r="J29" s="85">
        <v>0</v>
      </c>
      <c r="K29" s="85">
        <v>2</v>
      </c>
      <c r="L29" s="85">
        <v>39</v>
      </c>
      <c r="M29" s="57">
        <f t="shared" si="1"/>
        <v>126</v>
      </c>
      <c r="N29" s="58">
        <f t="shared" si="0"/>
        <v>8.2245430809399472E-2</v>
      </c>
    </row>
    <row r="30" spans="1:14">
      <c r="A30" s="33" t="s">
        <v>17</v>
      </c>
      <c r="B30" s="42">
        <f>SUM(B7:B29)</f>
        <v>293</v>
      </c>
      <c r="C30" s="42">
        <f>SUM(C7:C29)</f>
        <v>509</v>
      </c>
      <c r="D30" s="42">
        <f t="shared" ref="D30:L30" si="2">SUM(D7:D29)</f>
        <v>102</v>
      </c>
      <c r="E30" s="42">
        <f t="shared" si="2"/>
        <v>205</v>
      </c>
      <c r="F30" s="42">
        <f t="shared" si="2"/>
        <v>139</v>
      </c>
      <c r="G30" s="42">
        <f t="shared" si="2"/>
        <v>0</v>
      </c>
      <c r="H30" s="42">
        <f t="shared" si="2"/>
        <v>57</v>
      </c>
      <c r="I30" s="42">
        <f t="shared" si="2"/>
        <v>46</v>
      </c>
      <c r="J30" s="42">
        <f t="shared" si="2"/>
        <v>138</v>
      </c>
      <c r="K30" s="42">
        <f t="shared" si="2"/>
        <v>4</v>
      </c>
      <c r="L30" s="42">
        <f t="shared" si="2"/>
        <v>39</v>
      </c>
      <c r="M30" s="42">
        <f>SUM(M7:M29)</f>
        <v>1532</v>
      </c>
      <c r="N30" s="59">
        <f t="shared" si="0"/>
        <v>1</v>
      </c>
    </row>
    <row r="31" spans="1:14" s="92" customFormat="1">
      <c r="A31" s="101" t="s">
        <v>66</v>
      </c>
      <c r="B31" s="96"/>
      <c r="C31" s="96"/>
      <c r="D31" s="96"/>
      <c r="E31" s="96"/>
      <c r="F31" s="96"/>
      <c r="G31" s="96"/>
      <c r="H31" s="96"/>
      <c r="I31" s="96"/>
      <c r="J31" s="96"/>
      <c r="K31" s="96"/>
      <c r="L31" s="96"/>
      <c r="M31" s="96"/>
      <c r="N31" s="102"/>
    </row>
    <row r="32" spans="1:14" s="92" customFormat="1">
      <c r="A32" s="96"/>
      <c r="B32" s="96"/>
      <c r="C32" s="96"/>
      <c r="D32" s="96"/>
      <c r="E32" s="96"/>
      <c r="F32" s="96"/>
      <c r="G32" s="96"/>
      <c r="H32" s="96"/>
      <c r="I32" s="96"/>
      <c r="J32" s="96"/>
      <c r="K32" s="96"/>
      <c r="L32" s="96"/>
      <c r="M32" s="96"/>
      <c r="N32" s="96"/>
    </row>
    <row r="33" spans="1:14" s="92" customFormat="1">
      <c r="A33" s="96"/>
      <c r="B33" s="96"/>
      <c r="C33" s="96"/>
      <c r="D33" s="96"/>
      <c r="E33" s="96"/>
      <c r="F33" s="96"/>
      <c r="G33" s="96"/>
      <c r="H33" s="96"/>
      <c r="I33" s="96"/>
      <c r="J33" s="96"/>
      <c r="K33" s="96"/>
      <c r="L33" s="96"/>
      <c r="M33" s="96"/>
      <c r="N33" s="96"/>
    </row>
    <row r="34" spans="1:14" s="92" customFormat="1">
      <c r="A34" s="96"/>
      <c r="B34" s="96"/>
      <c r="C34" s="96"/>
      <c r="D34" s="96"/>
      <c r="E34" s="96"/>
      <c r="F34" s="96"/>
      <c r="G34" s="96"/>
      <c r="H34" s="96"/>
      <c r="I34" s="96"/>
      <c r="J34" s="96"/>
      <c r="K34" s="96"/>
      <c r="L34" s="96"/>
      <c r="M34" s="96"/>
      <c r="N34" s="96"/>
    </row>
    <row r="35" spans="1:14" s="92" customFormat="1">
      <c r="A35" s="96"/>
      <c r="B35" s="96"/>
      <c r="C35" s="96"/>
      <c r="D35" s="96"/>
      <c r="E35" s="96"/>
      <c r="F35" s="96"/>
      <c r="G35" s="96"/>
      <c r="H35" s="96"/>
      <c r="I35" s="96"/>
      <c r="J35" s="96"/>
      <c r="K35" s="96"/>
      <c r="L35" s="96"/>
      <c r="M35" s="96"/>
      <c r="N35" s="96"/>
    </row>
    <row r="36" spans="1:14" s="92" customFormat="1">
      <c r="A36" s="96"/>
      <c r="B36" s="96"/>
      <c r="C36" s="96"/>
      <c r="D36" s="96"/>
      <c r="E36" s="96"/>
      <c r="F36" s="96"/>
      <c r="G36" s="96"/>
      <c r="H36" s="96"/>
      <c r="I36" s="96"/>
      <c r="J36" s="96"/>
      <c r="K36" s="96"/>
      <c r="L36" s="96"/>
      <c r="M36" s="96"/>
      <c r="N36" s="96"/>
    </row>
    <row r="37" spans="1:14" s="92" customFormat="1">
      <c r="A37" s="96"/>
      <c r="B37" s="96"/>
      <c r="C37" s="96"/>
      <c r="D37" s="96"/>
      <c r="E37" s="96"/>
      <c r="F37" s="96"/>
      <c r="G37" s="96"/>
      <c r="H37" s="96"/>
      <c r="I37" s="96"/>
      <c r="J37" s="96"/>
      <c r="K37" s="96"/>
      <c r="L37" s="96"/>
      <c r="M37" s="96"/>
      <c r="N37" s="96"/>
    </row>
    <row r="38" spans="1:14" s="92" customFormat="1">
      <c r="A38" s="96"/>
      <c r="B38" s="96"/>
      <c r="C38" s="96"/>
      <c r="D38" s="96"/>
      <c r="E38" s="96"/>
      <c r="F38" s="96"/>
      <c r="G38" s="96"/>
      <c r="H38" s="96"/>
      <c r="I38" s="96"/>
      <c r="J38" s="96"/>
      <c r="K38" s="96"/>
      <c r="L38" s="96"/>
      <c r="M38" s="96"/>
      <c r="N38" s="96"/>
    </row>
    <row r="39" spans="1:14" s="92" customFormat="1">
      <c r="A39" s="96"/>
      <c r="B39" s="96"/>
      <c r="C39" s="96"/>
      <c r="D39" s="96"/>
      <c r="E39" s="96"/>
      <c r="F39" s="96"/>
      <c r="G39" s="96"/>
      <c r="H39" s="96"/>
      <c r="I39" s="96"/>
      <c r="J39" s="96"/>
      <c r="K39" s="96"/>
      <c r="L39" s="96"/>
      <c r="M39" s="96"/>
      <c r="N39" s="96"/>
    </row>
    <row r="40" spans="1:14" s="92" customFormat="1">
      <c r="A40" s="96"/>
      <c r="B40" s="96"/>
      <c r="C40" s="96"/>
      <c r="D40" s="96"/>
      <c r="E40" s="96"/>
      <c r="F40" s="96"/>
      <c r="G40" s="96"/>
      <c r="H40" s="96"/>
      <c r="I40" s="96"/>
      <c r="J40" s="96"/>
      <c r="K40" s="96"/>
      <c r="L40" s="96"/>
      <c r="M40" s="96"/>
      <c r="N40" s="96"/>
    </row>
    <row r="41" spans="1:14" s="92" customFormat="1">
      <c r="A41" s="96"/>
      <c r="B41" s="96"/>
      <c r="C41" s="96"/>
      <c r="D41" s="96"/>
      <c r="E41" s="96"/>
      <c r="F41" s="96"/>
      <c r="G41" s="96"/>
      <c r="H41" s="96"/>
      <c r="I41" s="96"/>
      <c r="J41" s="96"/>
      <c r="K41" s="96"/>
      <c r="L41" s="96"/>
      <c r="M41" s="96"/>
      <c r="N41" s="96"/>
    </row>
    <row r="42" spans="1:14" s="92" customFormat="1">
      <c r="A42" s="96"/>
      <c r="B42" s="96"/>
      <c r="C42" s="96"/>
      <c r="D42" s="96"/>
      <c r="E42" s="96"/>
      <c r="F42" s="96"/>
      <c r="G42" s="96"/>
      <c r="H42" s="96"/>
      <c r="I42" s="96"/>
      <c r="J42" s="96"/>
      <c r="K42" s="96"/>
      <c r="L42" s="96"/>
      <c r="M42" s="96"/>
      <c r="N42" s="96"/>
    </row>
    <row r="43" spans="1:14" s="92" customFormat="1">
      <c r="A43" s="96"/>
      <c r="B43" s="96"/>
      <c r="C43" s="96"/>
      <c r="D43" s="96"/>
      <c r="E43" s="96"/>
      <c r="F43" s="96"/>
      <c r="G43" s="96"/>
      <c r="H43" s="96"/>
      <c r="I43" s="96"/>
      <c r="J43" s="96"/>
      <c r="K43" s="96"/>
      <c r="L43" s="96"/>
      <c r="M43" s="96"/>
      <c r="N43" s="96"/>
    </row>
    <row r="44" spans="1:14" s="92" customFormat="1">
      <c r="A44" s="96"/>
      <c r="B44" s="96"/>
      <c r="C44" s="96"/>
      <c r="D44" s="96"/>
      <c r="E44" s="96"/>
      <c r="F44" s="96"/>
      <c r="G44" s="96"/>
      <c r="H44" s="96"/>
      <c r="I44" s="96"/>
      <c r="J44" s="96"/>
      <c r="K44" s="96"/>
      <c r="L44" s="96"/>
      <c r="M44" s="96"/>
      <c r="N44" s="96"/>
    </row>
    <row r="45" spans="1:14" s="92" customFormat="1">
      <c r="A45" s="96"/>
      <c r="B45" s="96"/>
      <c r="C45" s="96"/>
      <c r="D45" s="96"/>
      <c r="E45" s="96"/>
      <c r="F45" s="96"/>
      <c r="G45" s="96"/>
      <c r="H45" s="96"/>
      <c r="I45" s="96"/>
      <c r="J45" s="96"/>
      <c r="K45" s="96"/>
      <c r="L45" s="96"/>
      <c r="M45" s="96"/>
      <c r="N45" s="96"/>
    </row>
    <row r="46" spans="1:14" s="92" customFormat="1">
      <c r="A46" s="96"/>
      <c r="B46" s="96"/>
      <c r="C46" s="96"/>
      <c r="D46" s="96"/>
      <c r="E46" s="96"/>
      <c r="F46" s="96"/>
      <c r="G46" s="96"/>
      <c r="H46" s="96"/>
      <c r="I46" s="96"/>
      <c r="J46" s="96"/>
      <c r="K46" s="96"/>
      <c r="L46" s="96"/>
      <c r="M46" s="96"/>
      <c r="N46" s="96"/>
    </row>
    <row r="47" spans="1:14" s="92" customFormat="1">
      <c r="A47" s="96"/>
      <c r="B47" s="96"/>
      <c r="C47" s="96"/>
      <c r="D47" s="96"/>
      <c r="E47" s="96"/>
      <c r="F47" s="96"/>
      <c r="G47" s="96"/>
      <c r="H47" s="96"/>
      <c r="I47" s="96"/>
      <c r="J47" s="96"/>
      <c r="K47" s="96"/>
      <c r="L47" s="96"/>
      <c r="M47" s="96"/>
      <c r="N47" s="96"/>
    </row>
    <row r="48" spans="1:14" s="92" customFormat="1">
      <c r="A48" s="96"/>
      <c r="B48" s="96"/>
      <c r="C48" s="96"/>
      <c r="D48" s="96"/>
      <c r="E48" s="96"/>
      <c r="F48" s="96"/>
      <c r="G48" s="96"/>
      <c r="H48" s="96"/>
      <c r="I48" s="96"/>
      <c r="J48" s="96"/>
      <c r="K48" s="96"/>
      <c r="L48" s="96"/>
      <c r="M48" s="96"/>
      <c r="N48" s="96"/>
    </row>
    <row r="49" spans="1:14" s="92" customFormat="1">
      <c r="A49" s="96"/>
      <c r="B49" s="96"/>
      <c r="C49" s="96"/>
      <c r="D49" s="96"/>
      <c r="E49" s="96"/>
      <c r="F49" s="96"/>
      <c r="G49" s="96"/>
      <c r="H49" s="96"/>
      <c r="I49" s="96"/>
      <c r="J49" s="96"/>
      <c r="K49" s="96"/>
      <c r="L49" s="96"/>
      <c r="M49" s="96"/>
      <c r="N49" s="96"/>
    </row>
    <row r="50" spans="1:14" s="92" customFormat="1">
      <c r="A50" s="96"/>
      <c r="B50" s="96"/>
      <c r="C50" s="96"/>
      <c r="D50" s="96"/>
      <c r="E50" s="96"/>
      <c r="F50" s="96"/>
      <c r="G50" s="96"/>
      <c r="H50" s="96"/>
      <c r="I50" s="96"/>
      <c r="J50" s="96"/>
      <c r="K50" s="96"/>
      <c r="L50" s="96"/>
      <c r="M50" s="96"/>
      <c r="N50" s="96"/>
    </row>
    <row r="51" spans="1:14" s="92" customFormat="1">
      <c r="A51" s="96"/>
      <c r="B51" s="96"/>
      <c r="C51" s="96"/>
      <c r="D51" s="96"/>
      <c r="E51" s="96"/>
      <c r="F51" s="96"/>
      <c r="G51" s="96"/>
      <c r="H51" s="96"/>
      <c r="I51" s="96"/>
      <c r="J51" s="96"/>
      <c r="K51" s="96"/>
      <c r="L51" s="96"/>
      <c r="M51" s="96"/>
      <c r="N51" s="96"/>
    </row>
    <row r="52" spans="1:14" s="92" customFormat="1">
      <c r="A52" s="96"/>
      <c r="B52" s="96"/>
      <c r="C52" s="96"/>
      <c r="D52" s="96"/>
      <c r="E52" s="96"/>
      <c r="F52" s="96"/>
      <c r="G52" s="96"/>
      <c r="H52" s="96"/>
      <c r="I52" s="96"/>
      <c r="J52" s="96"/>
      <c r="K52" s="96"/>
      <c r="L52" s="96"/>
      <c r="M52" s="96"/>
      <c r="N52" s="96"/>
    </row>
    <row r="53" spans="1:14" s="92" customFormat="1">
      <c r="A53" s="96"/>
      <c r="B53" s="96"/>
      <c r="C53" s="96"/>
      <c r="D53" s="96"/>
      <c r="E53" s="96"/>
      <c r="F53" s="96"/>
      <c r="G53" s="96"/>
      <c r="H53" s="96"/>
      <c r="I53" s="96"/>
      <c r="J53" s="96"/>
      <c r="K53" s="96"/>
      <c r="L53" s="96"/>
      <c r="M53" s="96"/>
      <c r="N53" s="96"/>
    </row>
    <row r="54" spans="1:14" s="92" customFormat="1">
      <c r="A54" s="96"/>
      <c r="B54" s="96"/>
      <c r="C54" s="96"/>
      <c r="D54" s="96"/>
      <c r="E54" s="96"/>
      <c r="F54" s="96"/>
      <c r="G54" s="96"/>
      <c r="H54" s="96"/>
      <c r="I54" s="96"/>
      <c r="J54" s="96"/>
      <c r="K54" s="96"/>
      <c r="L54" s="96"/>
      <c r="M54" s="96"/>
      <c r="N54" s="96"/>
    </row>
    <row r="55" spans="1:14" s="92" customFormat="1">
      <c r="A55" s="96"/>
      <c r="B55" s="96"/>
      <c r="C55" s="96"/>
      <c r="D55" s="96"/>
      <c r="E55" s="96"/>
      <c r="F55" s="96"/>
      <c r="G55" s="96"/>
      <c r="H55" s="96"/>
      <c r="I55" s="96"/>
      <c r="J55" s="96"/>
      <c r="K55" s="96"/>
      <c r="L55" s="96"/>
      <c r="M55" s="96"/>
      <c r="N55" s="96"/>
    </row>
    <row r="56" spans="1:14" s="92" customFormat="1">
      <c r="A56" s="96"/>
      <c r="B56" s="96"/>
      <c r="C56" s="96"/>
      <c r="D56" s="96"/>
      <c r="E56" s="96"/>
      <c r="F56" s="96"/>
      <c r="G56" s="96"/>
      <c r="H56" s="96"/>
      <c r="I56" s="96"/>
      <c r="J56" s="96"/>
      <c r="K56" s="96"/>
      <c r="L56" s="96"/>
      <c r="M56" s="96"/>
      <c r="N56" s="96"/>
    </row>
    <row r="57" spans="1:14" s="92" customFormat="1">
      <c r="A57" s="96"/>
      <c r="B57" s="96"/>
      <c r="C57" s="96"/>
      <c r="D57" s="96"/>
      <c r="E57" s="96"/>
      <c r="F57" s="96"/>
      <c r="G57" s="96"/>
      <c r="H57" s="96"/>
      <c r="I57" s="96"/>
      <c r="J57" s="96"/>
      <c r="K57" s="96"/>
      <c r="L57" s="96"/>
      <c r="M57" s="96"/>
      <c r="N57" s="96"/>
    </row>
    <row r="58" spans="1:14" s="92" customFormat="1">
      <c r="A58" s="96"/>
      <c r="B58" s="96"/>
      <c r="C58" s="96"/>
      <c r="D58" s="96"/>
      <c r="E58" s="96"/>
      <c r="F58" s="96"/>
      <c r="G58" s="96"/>
      <c r="H58" s="96"/>
      <c r="I58" s="96"/>
      <c r="J58" s="96"/>
      <c r="K58" s="96"/>
      <c r="L58" s="96"/>
      <c r="M58" s="96"/>
      <c r="N58" s="96"/>
    </row>
    <row r="59" spans="1:14" s="92" customFormat="1">
      <c r="A59" s="96"/>
      <c r="B59" s="96"/>
      <c r="C59" s="96"/>
      <c r="D59" s="96"/>
      <c r="E59" s="96"/>
      <c r="F59" s="96"/>
      <c r="G59" s="96"/>
      <c r="H59" s="96"/>
      <c r="I59" s="96"/>
      <c r="J59" s="96"/>
      <c r="K59" s="96"/>
      <c r="L59" s="96"/>
      <c r="M59" s="96"/>
      <c r="N59" s="96"/>
    </row>
    <row r="60" spans="1:14" s="92" customFormat="1">
      <c r="A60" s="96"/>
      <c r="B60" s="96"/>
      <c r="C60" s="96"/>
      <c r="D60" s="96"/>
      <c r="E60" s="96"/>
      <c r="F60" s="96"/>
      <c r="G60" s="96"/>
      <c r="H60" s="96"/>
      <c r="I60" s="96"/>
      <c r="J60" s="96"/>
      <c r="K60" s="96"/>
      <c r="L60" s="96"/>
      <c r="M60" s="96"/>
      <c r="N60" s="96"/>
    </row>
    <row r="61" spans="1:14" s="92" customFormat="1">
      <c r="A61" s="96"/>
      <c r="B61" s="96"/>
      <c r="C61" s="96"/>
      <c r="D61" s="96"/>
      <c r="E61" s="96"/>
      <c r="F61" s="96"/>
      <c r="G61" s="96"/>
      <c r="H61" s="96"/>
      <c r="I61" s="96"/>
      <c r="J61" s="96"/>
      <c r="K61" s="96"/>
      <c r="L61" s="96"/>
      <c r="M61" s="96"/>
      <c r="N61" s="96"/>
    </row>
    <row r="62" spans="1:14" s="92" customFormat="1">
      <c r="A62" s="96"/>
      <c r="B62" s="96"/>
      <c r="C62" s="96"/>
      <c r="D62" s="96"/>
      <c r="E62" s="96"/>
      <c r="F62" s="96"/>
      <c r="G62" s="96"/>
      <c r="H62" s="96"/>
      <c r="I62" s="96"/>
      <c r="J62" s="96"/>
      <c r="K62" s="96"/>
      <c r="L62" s="96"/>
      <c r="M62" s="96"/>
      <c r="N62" s="96"/>
    </row>
    <row r="63" spans="1:1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</row>
    <row r="64" spans="1:1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</row>
    <row r="65" spans="1:1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</row>
    <row r="66" spans="1:1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</row>
  </sheetData>
  <mergeCells count="3">
    <mergeCell ref="A4:N4"/>
    <mergeCell ref="A3:N3"/>
    <mergeCell ref="A2:N2"/>
  </mergeCells>
  <pageMargins left="0.7" right="0.7" top="0.75" bottom="0.75" header="0.3" footer="0.3"/>
  <pageSetup scale="48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  <pageSetUpPr fitToPage="1"/>
  </sheetPr>
  <dimension ref="A1:S111"/>
  <sheetViews>
    <sheetView topLeftCell="A71" zoomScale="85" zoomScaleNormal="85" zoomScaleSheetLayoutView="80" workbookViewId="0">
      <selection activeCell="C27" sqref="C27"/>
    </sheetView>
  </sheetViews>
  <sheetFormatPr baseColWidth="10" defaultColWidth="10.88671875" defaultRowHeight="13.8"/>
  <cols>
    <col min="1" max="1" width="10.88671875" style="98"/>
    <col min="2" max="2" width="19" style="9" customWidth="1"/>
    <col min="3" max="3" width="18.6640625" style="9" customWidth="1"/>
    <col min="4" max="4" width="23.5546875" style="9" customWidth="1"/>
    <col min="5" max="5" width="19.109375" style="9" customWidth="1"/>
    <col min="6" max="6" width="16.44140625" style="9" customWidth="1"/>
    <col min="7" max="7" width="14.33203125" style="9" customWidth="1"/>
    <col min="8" max="8" width="14.88671875" style="9" customWidth="1"/>
    <col min="9" max="9" width="20.6640625" style="9" customWidth="1"/>
    <col min="10" max="10" width="13" style="9" customWidth="1"/>
    <col min="11" max="11" width="13.109375" style="9" customWidth="1"/>
    <col min="12" max="12" width="15.6640625" style="9" bestFit="1" customWidth="1"/>
    <col min="13" max="14" width="10.44140625" style="9" customWidth="1"/>
    <col min="15" max="19" width="10.88671875" style="98"/>
    <col min="20" max="16384" width="10.88671875" style="9"/>
  </cols>
  <sheetData>
    <row r="1" spans="1:14" s="98" customFormat="1">
      <c r="E1" s="120"/>
      <c r="F1" s="120"/>
      <c r="G1" s="120"/>
      <c r="H1" s="120"/>
      <c r="I1" s="120"/>
      <c r="J1" s="120"/>
      <c r="K1" s="120"/>
    </row>
    <row r="2" spans="1:14" s="98" customFormat="1">
      <c r="E2" s="280" t="s">
        <v>27</v>
      </c>
      <c r="F2" s="280"/>
      <c r="G2" s="280"/>
      <c r="H2" s="280"/>
      <c r="I2" s="280"/>
      <c r="J2" s="280"/>
      <c r="K2" s="280"/>
    </row>
    <row r="3" spans="1:14" s="98" customFormat="1">
      <c r="E3" s="280" t="s">
        <v>91</v>
      </c>
      <c r="F3" s="280"/>
      <c r="G3" s="280"/>
      <c r="H3" s="280"/>
      <c r="I3" s="280"/>
      <c r="J3" s="280"/>
      <c r="K3" s="280"/>
    </row>
    <row r="4" spans="1:14" s="98" customFormat="1">
      <c r="E4" s="280" t="s">
        <v>245</v>
      </c>
      <c r="F4" s="280"/>
      <c r="G4" s="280"/>
      <c r="H4" s="280"/>
      <c r="I4" s="280"/>
      <c r="J4" s="280"/>
      <c r="K4" s="280"/>
    </row>
    <row r="5" spans="1:14" s="98" customFormat="1" ht="14.4" thickBot="1"/>
    <row r="6" spans="1:14" ht="16.2" thickBot="1">
      <c r="B6" s="98"/>
      <c r="C6" s="98"/>
      <c r="D6" s="98"/>
      <c r="E6" s="281" t="s">
        <v>75</v>
      </c>
      <c r="F6" s="281"/>
      <c r="G6" s="281"/>
      <c r="H6" s="282" t="s">
        <v>28</v>
      </c>
      <c r="I6" s="282"/>
      <c r="J6" s="282" t="s">
        <v>29</v>
      </c>
      <c r="K6" s="282"/>
      <c r="L6" s="98"/>
      <c r="M6" s="98"/>
      <c r="N6" s="98"/>
    </row>
    <row r="7" spans="1:14" ht="18" customHeight="1" thickBot="1">
      <c r="B7" s="98"/>
      <c r="C7" s="98"/>
      <c r="D7" s="98"/>
      <c r="E7" s="283" t="s">
        <v>30</v>
      </c>
      <c r="F7" s="284"/>
      <c r="G7" s="285"/>
      <c r="H7" s="123" t="s">
        <v>246</v>
      </c>
      <c r="I7" s="123" t="s">
        <v>247</v>
      </c>
      <c r="J7" s="123" t="s">
        <v>93</v>
      </c>
      <c r="K7" s="124" t="s">
        <v>94</v>
      </c>
      <c r="L7" s="98"/>
      <c r="M7" s="98"/>
      <c r="N7" s="98"/>
    </row>
    <row r="8" spans="1:14" ht="15.75" customHeight="1" thickBot="1">
      <c r="A8" s="125"/>
      <c r="B8" s="98"/>
      <c r="C8" s="98"/>
      <c r="D8" s="98"/>
      <c r="E8" s="286"/>
      <c r="F8" s="287"/>
      <c r="G8" s="288"/>
      <c r="H8" s="126">
        <v>1499</v>
      </c>
      <c r="I8" s="127">
        <v>1532</v>
      </c>
      <c r="J8" s="128">
        <f>I8-H8</f>
        <v>33</v>
      </c>
      <c r="K8" s="129">
        <f>J8/H8</f>
        <v>2.2014676450967312E-2</v>
      </c>
      <c r="L8" s="98"/>
      <c r="M8" s="98"/>
      <c r="N8" s="98"/>
    </row>
    <row r="9" spans="1:14">
      <c r="B9" s="98"/>
      <c r="C9" s="98"/>
      <c r="D9" s="98"/>
      <c r="E9" s="98"/>
      <c r="F9" s="98"/>
      <c r="G9" s="98"/>
      <c r="H9" s="98"/>
      <c r="I9" s="98"/>
      <c r="J9" s="98"/>
      <c r="K9" s="98"/>
      <c r="L9" s="98"/>
      <c r="M9" s="98"/>
      <c r="N9" s="98"/>
    </row>
    <row r="10" spans="1:14">
      <c r="B10" s="98"/>
      <c r="C10" s="98"/>
      <c r="D10" s="98"/>
      <c r="E10" s="98"/>
      <c r="F10" s="98"/>
      <c r="G10" s="98"/>
      <c r="H10" s="98"/>
      <c r="I10" s="98"/>
      <c r="J10" s="98"/>
      <c r="K10" s="98"/>
      <c r="L10" s="98"/>
      <c r="M10" s="98"/>
      <c r="N10" s="98"/>
    </row>
    <row r="11" spans="1:14" ht="31.95" customHeight="1">
      <c r="B11" s="223" t="s">
        <v>196</v>
      </c>
      <c r="C11" s="223" t="s">
        <v>191</v>
      </c>
      <c r="D11" s="223" t="s">
        <v>228</v>
      </c>
      <c r="E11" s="223" t="s">
        <v>18</v>
      </c>
      <c r="F11" s="223" t="s">
        <v>19</v>
      </c>
      <c r="G11" s="223" t="s">
        <v>20</v>
      </c>
      <c r="H11" s="223" t="s">
        <v>21</v>
      </c>
      <c r="I11" s="224" t="s">
        <v>22</v>
      </c>
      <c r="J11" s="224" t="s">
        <v>23</v>
      </c>
      <c r="K11" s="224" t="s">
        <v>24</v>
      </c>
      <c r="L11" s="223" t="s">
        <v>25</v>
      </c>
      <c r="M11" s="224" t="s">
        <v>26</v>
      </c>
      <c r="N11" s="223" t="s">
        <v>17</v>
      </c>
    </row>
    <row r="12" spans="1:14">
      <c r="B12" s="130">
        <v>2024</v>
      </c>
      <c r="C12" s="132">
        <v>498</v>
      </c>
      <c r="D12" s="132">
        <v>311</v>
      </c>
      <c r="E12" s="132">
        <v>92</v>
      </c>
      <c r="F12" s="132">
        <v>186</v>
      </c>
      <c r="G12" s="132">
        <v>147</v>
      </c>
      <c r="H12" s="132">
        <v>0</v>
      </c>
      <c r="I12" s="132">
        <v>64</v>
      </c>
      <c r="J12" s="132">
        <v>50</v>
      </c>
      <c r="K12" s="132">
        <v>139</v>
      </c>
      <c r="L12" s="132">
        <v>8</v>
      </c>
      <c r="M12" s="132">
        <v>4</v>
      </c>
      <c r="N12" s="133">
        <f>SUM(C12:M12)</f>
        <v>1499</v>
      </c>
    </row>
    <row r="13" spans="1:14">
      <c r="B13" s="130">
        <v>2025</v>
      </c>
      <c r="C13" s="131">
        <v>293</v>
      </c>
      <c r="D13" s="132">
        <v>509</v>
      </c>
      <c r="E13" s="132">
        <v>102</v>
      </c>
      <c r="F13" s="132">
        <v>205</v>
      </c>
      <c r="G13" s="132">
        <v>139</v>
      </c>
      <c r="H13" s="132">
        <v>0</v>
      </c>
      <c r="I13" s="132">
        <v>57</v>
      </c>
      <c r="J13" s="132">
        <v>46</v>
      </c>
      <c r="K13" s="132">
        <v>138</v>
      </c>
      <c r="L13" s="132">
        <v>4</v>
      </c>
      <c r="M13" s="132">
        <v>39</v>
      </c>
      <c r="N13" s="133">
        <f>SUM(C13:M13)</f>
        <v>1532</v>
      </c>
    </row>
    <row r="14" spans="1:14" s="98" customFormat="1" ht="45.6" customHeight="1">
      <c r="B14" s="142" t="s">
        <v>66</v>
      </c>
      <c r="C14" s="134"/>
    </row>
    <row r="15" spans="1:14" s="98" customFormat="1"/>
    <row r="16" spans="1:14" s="98" customFormat="1" ht="43.2" customHeight="1"/>
    <row r="17" s="98" customFormat="1"/>
    <row r="18" s="98" customFormat="1"/>
    <row r="19" s="98" customFormat="1"/>
    <row r="20" s="98" customFormat="1"/>
    <row r="21" s="98" customFormat="1"/>
    <row r="22" s="98" customFormat="1"/>
    <row r="23" s="98" customFormat="1"/>
    <row r="24" s="98" customFormat="1"/>
    <row r="25" s="98" customFormat="1"/>
    <row r="26" s="98" customFormat="1"/>
    <row r="27" s="98" customFormat="1"/>
    <row r="28" s="98" customFormat="1"/>
    <row r="29" s="98" customFormat="1"/>
    <row r="30" s="98" customFormat="1"/>
    <row r="31" s="98" customFormat="1"/>
    <row r="32" s="98" customFormat="1"/>
    <row r="33" s="98" customFormat="1"/>
    <row r="34" s="98" customFormat="1"/>
    <row r="35" s="98" customFormat="1"/>
    <row r="36" s="98" customFormat="1"/>
    <row r="37" s="98" customFormat="1"/>
    <row r="38" s="98" customFormat="1"/>
    <row r="39" s="98" customFormat="1"/>
    <row r="40" s="98" customFormat="1"/>
    <row r="41" s="98" customFormat="1"/>
    <row r="42" s="98" customFormat="1"/>
    <row r="43" s="98" customFormat="1"/>
    <row r="44" s="98" customFormat="1"/>
    <row r="45" s="98" customFormat="1"/>
    <row r="46" s="98" customFormat="1"/>
    <row r="47" s="98" customFormat="1"/>
    <row r="48" s="98" customFormat="1"/>
    <row r="49" spans="1:10" s="98" customFormat="1"/>
    <row r="50" spans="1:10" s="98" customFormat="1"/>
    <row r="51" spans="1:10" s="98" customFormat="1"/>
    <row r="52" spans="1:10" s="98" customFormat="1">
      <c r="A52" s="98" t="s">
        <v>272</v>
      </c>
    </row>
    <row r="53" spans="1:10" s="98" customFormat="1"/>
    <row r="54" spans="1:10" s="98" customFormat="1"/>
    <row r="55" spans="1:10" s="98" customFormat="1"/>
    <row r="56" spans="1:10" s="98" customFormat="1"/>
    <row r="57" spans="1:10" s="98" customFormat="1"/>
    <row r="58" spans="1:10" s="98" customFormat="1"/>
    <row r="59" spans="1:10" s="98" customFormat="1"/>
    <row r="60" spans="1:10" s="98" customFormat="1">
      <c r="D60" s="280" t="s">
        <v>27</v>
      </c>
      <c r="E60" s="280"/>
      <c r="F60" s="280"/>
      <c r="G60" s="280"/>
      <c r="H60" s="280"/>
      <c r="I60" s="280"/>
      <c r="J60" s="280"/>
    </row>
    <row r="61" spans="1:10" s="98" customFormat="1">
      <c r="D61" s="280" t="s">
        <v>91</v>
      </c>
      <c r="E61" s="280"/>
      <c r="F61" s="280"/>
      <c r="G61" s="280"/>
      <c r="H61" s="280"/>
      <c r="I61" s="280"/>
      <c r="J61" s="280"/>
    </row>
    <row r="62" spans="1:10" s="98" customFormat="1">
      <c r="D62" s="280" t="s">
        <v>248</v>
      </c>
      <c r="E62" s="280"/>
      <c r="F62" s="280"/>
      <c r="G62" s="280"/>
      <c r="H62" s="280"/>
      <c r="I62" s="280"/>
      <c r="J62" s="280"/>
    </row>
    <row r="63" spans="1:10" s="98" customFormat="1">
      <c r="B63" s="279"/>
      <c r="C63" s="279"/>
      <c r="D63" s="279"/>
      <c r="E63" s="279"/>
      <c r="F63" s="279"/>
      <c r="G63" s="279"/>
    </row>
    <row r="64" spans="1:10" s="98" customFormat="1"/>
    <row r="65" spans="2:6" s="98" customFormat="1"/>
    <row r="66" spans="2:6" ht="30" customHeight="1">
      <c r="B66" s="204" t="s">
        <v>197</v>
      </c>
      <c r="C66" s="204" t="s">
        <v>246</v>
      </c>
      <c r="D66" s="204" t="s">
        <v>247</v>
      </c>
      <c r="E66" s="204" t="s">
        <v>63</v>
      </c>
      <c r="F66" s="204" t="s">
        <v>64</v>
      </c>
    </row>
    <row r="67" spans="2:6">
      <c r="B67" s="135" t="s">
        <v>36</v>
      </c>
      <c r="C67" s="206">
        <v>63</v>
      </c>
      <c r="D67" s="225">
        <v>65</v>
      </c>
      <c r="E67" s="131">
        <f>D67-C67</f>
        <v>2</v>
      </c>
      <c r="F67" s="136">
        <f>E67/C67</f>
        <v>3.1746031746031744E-2</v>
      </c>
    </row>
    <row r="68" spans="2:6">
      <c r="B68" s="135" t="s">
        <v>1</v>
      </c>
      <c r="C68" s="206">
        <v>3</v>
      </c>
      <c r="D68" s="225">
        <v>1</v>
      </c>
      <c r="E68" s="131">
        <f t="shared" ref="E68:E90" si="0">D68-C68</f>
        <v>-2</v>
      </c>
      <c r="F68" s="136">
        <f t="shared" ref="F68:F89" si="1">E68/C68</f>
        <v>-0.66666666666666663</v>
      </c>
    </row>
    <row r="69" spans="2:6">
      <c r="B69" s="135" t="s">
        <v>2</v>
      </c>
      <c r="C69" s="206">
        <v>18</v>
      </c>
      <c r="D69" s="225">
        <v>11</v>
      </c>
      <c r="E69" s="131">
        <f t="shared" si="0"/>
        <v>-7</v>
      </c>
      <c r="F69" s="136">
        <f t="shared" si="1"/>
        <v>-0.3888888888888889</v>
      </c>
    </row>
    <row r="70" spans="2:6">
      <c r="B70" s="135" t="s">
        <v>3</v>
      </c>
      <c r="C70" s="206">
        <v>18</v>
      </c>
      <c r="D70" s="225">
        <v>24</v>
      </c>
      <c r="E70" s="131">
        <f t="shared" si="0"/>
        <v>6</v>
      </c>
      <c r="F70" s="136">
        <f t="shared" si="1"/>
        <v>0.33333333333333331</v>
      </c>
    </row>
    <row r="71" spans="2:6" ht="20.25" customHeight="1">
      <c r="B71" s="135" t="s">
        <v>4</v>
      </c>
      <c r="C71" s="206">
        <v>30</v>
      </c>
      <c r="D71" s="225">
        <v>31</v>
      </c>
      <c r="E71" s="131">
        <f t="shared" si="0"/>
        <v>1</v>
      </c>
      <c r="F71" s="136">
        <f t="shared" si="1"/>
        <v>3.3333333333333333E-2</v>
      </c>
    </row>
    <row r="72" spans="2:6" ht="18.75" customHeight="1">
      <c r="B72" s="135" t="s">
        <v>85</v>
      </c>
      <c r="C72" s="206">
        <v>7</v>
      </c>
      <c r="D72" s="225">
        <v>10</v>
      </c>
      <c r="E72" s="131">
        <f t="shared" si="0"/>
        <v>3</v>
      </c>
      <c r="F72" s="136">
        <f t="shared" si="1"/>
        <v>0.42857142857142855</v>
      </c>
    </row>
    <row r="73" spans="2:6" ht="18.75" customHeight="1">
      <c r="B73" s="135" t="s">
        <v>5</v>
      </c>
      <c r="C73" s="206">
        <v>0</v>
      </c>
      <c r="D73" s="225">
        <v>0</v>
      </c>
      <c r="E73" s="131">
        <f t="shared" si="0"/>
        <v>0</v>
      </c>
      <c r="F73" s="136">
        <v>0</v>
      </c>
    </row>
    <row r="74" spans="2:6">
      <c r="B74" s="135" t="s">
        <v>6</v>
      </c>
      <c r="C74" s="206">
        <v>280</v>
      </c>
      <c r="D74" s="225">
        <v>263</v>
      </c>
      <c r="E74" s="131">
        <f t="shared" si="0"/>
        <v>-17</v>
      </c>
      <c r="F74" s="136">
        <f t="shared" si="1"/>
        <v>-6.0714285714285714E-2</v>
      </c>
    </row>
    <row r="75" spans="2:6">
      <c r="B75" s="135" t="s">
        <v>7</v>
      </c>
      <c r="C75" s="206">
        <v>69</v>
      </c>
      <c r="D75" s="225">
        <v>66</v>
      </c>
      <c r="E75" s="131">
        <f t="shared" si="0"/>
        <v>-3</v>
      </c>
      <c r="F75" s="136">
        <f t="shared" si="1"/>
        <v>-4.3478260869565216E-2</v>
      </c>
    </row>
    <row r="76" spans="2:6">
      <c r="B76" s="135" t="s">
        <v>8</v>
      </c>
      <c r="C76" s="206">
        <v>27</v>
      </c>
      <c r="D76" s="225">
        <v>27</v>
      </c>
      <c r="E76" s="131">
        <f t="shared" si="0"/>
        <v>0</v>
      </c>
      <c r="F76" s="136">
        <f t="shared" si="1"/>
        <v>0</v>
      </c>
    </row>
    <row r="77" spans="2:6">
      <c r="B77" s="135" t="s">
        <v>87</v>
      </c>
      <c r="C77" s="206">
        <v>109</v>
      </c>
      <c r="D77" s="225">
        <v>104</v>
      </c>
      <c r="E77" s="131">
        <f t="shared" si="0"/>
        <v>-5</v>
      </c>
      <c r="F77" s="136">
        <f t="shared" si="1"/>
        <v>-4.5871559633027525E-2</v>
      </c>
    </row>
    <row r="78" spans="2:6">
      <c r="B78" s="135" t="s">
        <v>86</v>
      </c>
      <c r="C78" s="206">
        <v>65</v>
      </c>
      <c r="D78" s="225">
        <v>58</v>
      </c>
      <c r="E78" s="131">
        <f t="shared" si="0"/>
        <v>-7</v>
      </c>
      <c r="F78" s="136">
        <f t="shared" si="1"/>
        <v>-0.1076923076923077</v>
      </c>
    </row>
    <row r="79" spans="2:6">
      <c r="B79" s="137" t="s">
        <v>9</v>
      </c>
      <c r="C79" s="207">
        <v>32</v>
      </c>
      <c r="D79" s="225">
        <v>32</v>
      </c>
      <c r="E79" s="131">
        <f t="shared" si="0"/>
        <v>0</v>
      </c>
      <c r="F79" s="136">
        <f t="shared" si="1"/>
        <v>0</v>
      </c>
    </row>
    <row r="80" spans="2:6">
      <c r="B80" s="137" t="s">
        <v>10</v>
      </c>
      <c r="C80" s="207">
        <v>1</v>
      </c>
      <c r="D80" s="225">
        <v>4</v>
      </c>
      <c r="E80" s="131">
        <f t="shared" si="0"/>
        <v>3</v>
      </c>
      <c r="F80" s="136">
        <f t="shared" si="1"/>
        <v>3</v>
      </c>
    </row>
    <row r="81" spans="2:7">
      <c r="B81" s="137" t="s">
        <v>11</v>
      </c>
      <c r="C81" s="207">
        <v>9</v>
      </c>
      <c r="D81" s="225">
        <v>7</v>
      </c>
      <c r="E81" s="131">
        <f t="shared" si="0"/>
        <v>-2</v>
      </c>
      <c r="F81" s="136">
        <f t="shared" si="1"/>
        <v>-0.22222222222222221</v>
      </c>
    </row>
    <row r="82" spans="2:7">
      <c r="B82" s="137" t="s">
        <v>12</v>
      </c>
      <c r="C82" s="207">
        <v>129</v>
      </c>
      <c r="D82" s="225">
        <v>159</v>
      </c>
      <c r="E82" s="131">
        <f t="shared" si="0"/>
        <v>30</v>
      </c>
      <c r="F82" s="136">
        <f t="shared" si="1"/>
        <v>0.23255813953488372</v>
      </c>
    </row>
    <row r="83" spans="2:7">
      <c r="B83" s="137" t="s">
        <v>13</v>
      </c>
      <c r="C83" s="207">
        <v>9</v>
      </c>
      <c r="D83" s="225">
        <v>8</v>
      </c>
      <c r="E83" s="131">
        <f t="shared" si="0"/>
        <v>-1</v>
      </c>
      <c r="F83" s="136">
        <f t="shared" si="1"/>
        <v>-0.1111111111111111</v>
      </c>
    </row>
    <row r="84" spans="2:7">
      <c r="B84" s="137" t="s">
        <v>208</v>
      </c>
      <c r="C84" s="207">
        <v>103</v>
      </c>
      <c r="D84" s="225">
        <v>128</v>
      </c>
      <c r="E84" s="131">
        <f t="shared" si="0"/>
        <v>25</v>
      </c>
      <c r="F84" s="136">
        <f t="shared" si="1"/>
        <v>0.24271844660194175</v>
      </c>
    </row>
    <row r="85" spans="2:7">
      <c r="B85" s="137" t="s">
        <v>136</v>
      </c>
      <c r="C85" s="207">
        <v>343</v>
      </c>
      <c r="D85" s="225">
        <v>338</v>
      </c>
      <c r="E85" s="131">
        <f t="shared" si="0"/>
        <v>-5</v>
      </c>
      <c r="F85" s="136">
        <f t="shared" si="1"/>
        <v>-1.4577259475218658E-2</v>
      </c>
    </row>
    <row r="86" spans="2:7">
      <c r="B86" s="137" t="s">
        <v>31</v>
      </c>
      <c r="C86" s="207">
        <v>1</v>
      </c>
      <c r="D86" s="225">
        <v>0</v>
      </c>
      <c r="E86" s="131">
        <f t="shared" si="0"/>
        <v>-1</v>
      </c>
      <c r="F86" s="136">
        <f t="shared" si="1"/>
        <v>-1</v>
      </c>
    </row>
    <row r="87" spans="2:7" ht="14.25" customHeight="1">
      <c r="B87" s="137" t="s">
        <v>32</v>
      </c>
      <c r="C87" s="207">
        <v>56</v>
      </c>
      <c r="D87" s="225">
        <v>36</v>
      </c>
      <c r="E87" s="131">
        <f t="shared" si="0"/>
        <v>-20</v>
      </c>
      <c r="F87" s="136">
        <f t="shared" si="1"/>
        <v>-0.35714285714285715</v>
      </c>
    </row>
    <row r="88" spans="2:7" ht="19.5" customHeight="1">
      <c r="B88" s="135" t="s">
        <v>14</v>
      </c>
      <c r="C88" s="206">
        <v>27</v>
      </c>
      <c r="D88" s="131">
        <v>34</v>
      </c>
      <c r="E88" s="131">
        <f t="shared" si="0"/>
        <v>7</v>
      </c>
      <c r="F88" s="136">
        <f t="shared" si="1"/>
        <v>0.25925925925925924</v>
      </c>
    </row>
    <row r="89" spans="2:7" ht="21.75" customHeight="1">
      <c r="B89" s="135" t="s">
        <v>15</v>
      </c>
      <c r="C89" s="206">
        <v>100</v>
      </c>
      <c r="D89" s="225">
        <v>126</v>
      </c>
      <c r="E89" s="131">
        <f t="shared" si="0"/>
        <v>26</v>
      </c>
      <c r="F89" s="136">
        <f t="shared" si="1"/>
        <v>0.26</v>
      </c>
    </row>
    <row r="90" spans="2:7" ht="21" customHeight="1">
      <c r="B90" s="138" t="s">
        <v>17</v>
      </c>
      <c r="C90" s="138">
        <f>SUM(C67:C89)</f>
        <v>1499</v>
      </c>
      <c r="D90" s="138">
        <f>SUM(D67:D89)</f>
        <v>1532</v>
      </c>
      <c r="E90" s="138">
        <f t="shared" si="0"/>
        <v>33</v>
      </c>
      <c r="F90" s="139">
        <f>E90/C90</f>
        <v>2.2014676450967312E-2</v>
      </c>
    </row>
    <row r="91" spans="2:7" s="98" customFormat="1">
      <c r="B91" s="140" t="s">
        <v>66</v>
      </c>
      <c r="C91" s="140"/>
      <c r="D91" s="141"/>
      <c r="E91" s="141"/>
      <c r="F91" s="141"/>
      <c r="G91" s="141"/>
    </row>
    <row r="92" spans="2:7" s="98" customFormat="1"/>
    <row r="93" spans="2:7" s="98" customFormat="1"/>
    <row r="94" spans="2:7" s="98" customFormat="1"/>
    <row r="95" spans="2:7" s="98" customFormat="1"/>
    <row r="96" spans="2:7" s="98" customFormat="1"/>
    <row r="97" s="98" customFormat="1"/>
    <row r="98" s="98" customFormat="1"/>
    <row r="99" s="98" customFormat="1"/>
    <row r="100" s="98" customFormat="1"/>
    <row r="101" s="98" customFormat="1"/>
    <row r="102" s="98" customFormat="1"/>
    <row r="103" s="98" customFormat="1"/>
    <row r="104" s="98" customFormat="1"/>
    <row r="105" s="98" customFormat="1"/>
    <row r="106" s="98" customFormat="1"/>
    <row r="107" s="98" customFormat="1"/>
    <row r="108" s="98" customFormat="1"/>
    <row r="109" s="98" customFormat="1"/>
    <row r="110" s="98" customFormat="1"/>
    <row r="111" s="98" customFormat="1"/>
  </sheetData>
  <mergeCells count="11">
    <mergeCell ref="B63:G63"/>
    <mergeCell ref="E2:K2"/>
    <mergeCell ref="E3:K3"/>
    <mergeCell ref="E4:K4"/>
    <mergeCell ref="E6:G6"/>
    <mergeCell ref="H6:I6"/>
    <mergeCell ref="J6:K6"/>
    <mergeCell ref="E7:G8"/>
    <mergeCell ref="D60:J60"/>
    <mergeCell ref="D61:J61"/>
    <mergeCell ref="D62:J62"/>
  </mergeCells>
  <pageMargins left="0.7" right="0.7" top="0.75" bottom="0.75" header="0.3" footer="0.3"/>
  <pageSetup scale="55" fitToHeight="0" orientation="landscape" r:id="rId1"/>
  <rowBreaks count="1" manualBreakCount="1">
    <brk id="53" max="13" man="1"/>
  </rowBreaks>
  <ignoredErrors>
    <ignoredError sqref="C90:D90 N12:N13" formulaRange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5" tint="0.39997558519241921"/>
  </sheetPr>
  <dimension ref="A1:L281"/>
  <sheetViews>
    <sheetView topLeftCell="A202" zoomScaleNormal="100" workbookViewId="0">
      <selection activeCell="C27" sqref="C27"/>
    </sheetView>
  </sheetViews>
  <sheetFormatPr baseColWidth="10" defaultColWidth="10.88671875" defaultRowHeight="14.4"/>
  <cols>
    <col min="1" max="1" width="10.88671875" style="92"/>
    <col min="2" max="2" width="37" customWidth="1"/>
    <col min="3" max="3" width="17.5546875" customWidth="1"/>
    <col min="4" max="4" width="17" customWidth="1"/>
    <col min="5" max="5" width="17.88671875" customWidth="1"/>
    <col min="6" max="6" width="16" customWidth="1"/>
    <col min="7" max="7" width="17" customWidth="1"/>
    <col min="8" max="8" width="24.33203125" customWidth="1"/>
    <col min="9" max="12" width="10.88671875" style="92"/>
  </cols>
  <sheetData>
    <row r="1" spans="2:8" s="92" customFormat="1"/>
    <row r="2" spans="2:8" s="92" customFormat="1">
      <c r="D2" s="103"/>
      <c r="E2" s="100" t="s">
        <v>27</v>
      </c>
      <c r="F2" s="103"/>
      <c r="G2" s="104"/>
      <c r="H2" s="104"/>
    </row>
    <row r="3" spans="2:8" s="92" customFormat="1">
      <c r="D3" s="103"/>
      <c r="E3" s="100" t="s">
        <v>96</v>
      </c>
      <c r="F3" s="103"/>
    </row>
    <row r="4" spans="2:8" s="92" customFormat="1">
      <c r="E4" s="105" t="s">
        <v>67</v>
      </c>
      <c r="G4" s="106"/>
      <c r="H4" s="106"/>
    </row>
    <row r="5" spans="2:8" s="92" customFormat="1">
      <c r="C5" s="107"/>
      <c r="E5" s="105" t="s">
        <v>242</v>
      </c>
      <c r="G5" s="106"/>
      <c r="H5" s="106"/>
    </row>
    <row r="6" spans="2:8">
      <c r="B6" s="291" t="s">
        <v>37</v>
      </c>
      <c r="C6" s="291" t="s">
        <v>6</v>
      </c>
      <c r="D6" s="291" t="s">
        <v>9</v>
      </c>
      <c r="E6" s="291" t="s">
        <v>12</v>
      </c>
      <c r="F6" s="291" t="s">
        <v>78</v>
      </c>
      <c r="G6" s="291" t="s">
        <v>15</v>
      </c>
      <c r="H6" s="290" t="s">
        <v>17</v>
      </c>
    </row>
    <row r="7" spans="2:8">
      <c r="B7" s="291"/>
      <c r="C7" s="291"/>
      <c r="D7" s="291"/>
      <c r="E7" s="291"/>
      <c r="F7" s="291"/>
      <c r="G7" s="291"/>
      <c r="H7" s="290"/>
    </row>
    <row r="8" spans="2:8">
      <c r="B8" s="60" t="s">
        <v>38</v>
      </c>
      <c r="C8" s="61">
        <v>122792.75</v>
      </c>
      <c r="D8" s="16">
        <v>318</v>
      </c>
      <c r="E8" s="16">
        <v>2197.5</v>
      </c>
      <c r="F8" s="145">
        <v>58166</v>
      </c>
      <c r="G8" s="17">
        <v>3428</v>
      </c>
      <c r="H8" s="62">
        <f>SUM(C8:G8)</f>
        <v>186902.25</v>
      </c>
    </row>
    <row r="9" spans="2:8">
      <c r="B9" s="63" t="s">
        <v>190</v>
      </c>
      <c r="C9" s="61">
        <v>261.75</v>
      </c>
      <c r="D9" s="61">
        <v>1551</v>
      </c>
      <c r="E9" s="61">
        <v>1857</v>
      </c>
      <c r="F9" s="64">
        <v>8603.25</v>
      </c>
      <c r="G9" s="61">
        <v>10231.75</v>
      </c>
      <c r="H9" s="62">
        <f>SUM(C9:G9)</f>
        <v>22504.75</v>
      </c>
    </row>
    <row r="10" spans="2:8">
      <c r="B10" s="81" t="s">
        <v>213</v>
      </c>
      <c r="C10" s="208">
        <f>SUM(C8:C9)</f>
        <v>123054.5</v>
      </c>
      <c r="D10" s="208">
        <f>SUM(D8:D9)</f>
        <v>1869</v>
      </c>
      <c r="E10" s="208">
        <f>SUM(E8:E9)</f>
        <v>4054.5</v>
      </c>
      <c r="F10" s="208">
        <f>SUM(F8:F9)</f>
        <v>66769.25</v>
      </c>
      <c r="G10" s="208">
        <f>SUM(G8:G9)</f>
        <v>13659.75</v>
      </c>
      <c r="H10" s="208">
        <f>SUM(C10:G10)</f>
        <v>209407</v>
      </c>
    </row>
    <row r="11" spans="2:8">
      <c r="B11" s="20"/>
      <c r="C11" s="20"/>
      <c r="D11" s="20"/>
      <c r="E11" s="20"/>
      <c r="F11" s="20"/>
      <c r="G11" s="20"/>
      <c r="H11" s="20"/>
    </row>
    <row r="12" spans="2:8">
      <c r="B12" s="291" t="s">
        <v>40</v>
      </c>
      <c r="C12" s="291" t="s">
        <v>6</v>
      </c>
      <c r="D12" s="291" t="s">
        <v>9</v>
      </c>
      <c r="E12" s="291" t="s">
        <v>12</v>
      </c>
      <c r="F12" s="291" t="s">
        <v>78</v>
      </c>
      <c r="G12" s="291" t="s">
        <v>15</v>
      </c>
      <c r="H12" s="290" t="s">
        <v>17</v>
      </c>
    </row>
    <row r="13" spans="2:8">
      <c r="B13" s="291"/>
      <c r="C13" s="291"/>
      <c r="D13" s="291"/>
      <c r="E13" s="291"/>
      <c r="F13" s="291"/>
      <c r="G13" s="291"/>
      <c r="H13" s="290"/>
    </row>
    <row r="14" spans="2:8" ht="45.6" customHeight="1">
      <c r="B14" s="63" t="s">
        <v>38</v>
      </c>
      <c r="C14" s="61">
        <v>23974.75</v>
      </c>
      <c r="D14" s="61">
        <v>1648</v>
      </c>
      <c r="E14" s="61">
        <v>3164</v>
      </c>
      <c r="F14" s="64">
        <v>23649</v>
      </c>
      <c r="G14" s="61">
        <v>12283</v>
      </c>
      <c r="H14" s="62">
        <f>SUM(C14:G14)</f>
        <v>64718.75</v>
      </c>
    </row>
    <row r="15" spans="2:8">
      <c r="B15" s="63" t="s">
        <v>190</v>
      </c>
      <c r="C15" s="61">
        <v>90264.25</v>
      </c>
      <c r="D15" s="61">
        <v>199</v>
      </c>
      <c r="E15" s="61">
        <v>890</v>
      </c>
      <c r="F15" s="64">
        <v>36719.75</v>
      </c>
      <c r="G15" s="61">
        <v>0</v>
      </c>
      <c r="H15" s="62">
        <f>SUM(C15:G15)</f>
        <v>128073</v>
      </c>
    </row>
    <row r="16" spans="2:8" ht="43.2" customHeight="1">
      <c r="B16" s="81" t="s">
        <v>214</v>
      </c>
      <c r="C16" s="208">
        <f>SUM(C14:C15)</f>
        <v>114239</v>
      </c>
      <c r="D16" s="208">
        <f>SUM(D14:D15)</f>
        <v>1847</v>
      </c>
      <c r="E16" s="208">
        <f>SUM(E14:E15)</f>
        <v>4054</v>
      </c>
      <c r="F16" s="208">
        <f>SUM(F14:F15)</f>
        <v>60368.75</v>
      </c>
      <c r="G16" s="208">
        <f>SUM(G14:G15)</f>
        <v>12283</v>
      </c>
      <c r="H16" s="208">
        <f>SUM(C16:G16)</f>
        <v>192791.75</v>
      </c>
    </row>
    <row r="17" spans="1:10">
      <c r="B17" s="20"/>
      <c r="C17" s="20"/>
      <c r="D17" s="20"/>
      <c r="E17" s="20"/>
      <c r="F17" s="20"/>
      <c r="G17" s="20"/>
      <c r="H17" s="20"/>
    </row>
    <row r="18" spans="1:10">
      <c r="B18" s="291" t="s">
        <v>41</v>
      </c>
      <c r="C18" s="291" t="s">
        <v>6</v>
      </c>
      <c r="D18" s="291" t="s">
        <v>9</v>
      </c>
      <c r="E18" s="291" t="s">
        <v>12</v>
      </c>
      <c r="F18" s="291" t="s">
        <v>78</v>
      </c>
      <c r="G18" s="291" t="s">
        <v>15</v>
      </c>
      <c r="H18" s="290" t="s">
        <v>17</v>
      </c>
    </row>
    <row r="19" spans="1:10">
      <c r="B19" s="291"/>
      <c r="C19" s="291"/>
      <c r="D19" s="291"/>
      <c r="E19" s="291"/>
      <c r="F19" s="291"/>
      <c r="G19" s="291"/>
      <c r="H19" s="290"/>
    </row>
    <row r="20" spans="1:10">
      <c r="B20" s="63" t="s">
        <v>38</v>
      </c>
      <c r="C20" s="61">
        <v>69658.5</v>
      </c>
      <c r="D20" s="61">
        <v>0</v>
      </c>
      <c r="E20" s="65">
        <v>0</v>
      </c>
      <c r="F20" s="65">
        <v>7111</v>
      </c>
      <c r="G20" s="61">
        <v>0</v>
      </c>
      <c r="H20" s="62">
        <f>SUM(C20:G20)</f>
        <v>76769.5</v>
      </c>
      <c r="I20" s="146"/>
    </row>
    <row r="21" spans="1:10">
      <c r="B21" s="63" t="s">
        <v>190</v>
      </c>
      <c r="C21" s="61">
        <v>24874</v>
      </c>
      <c r="D21" s="61">
        <v>0</v>
      </c>
      <c r="E21" s="66">
        <v>0</v>
      </c>
      <c r="F21" s="65">
        <v>417</v>
      </c>
      <c r="G21" s="61">
        <v>0</v>
      </c>
      <c r="H21" s="62">
        <f t="shared" ref="H21:H26" si="0">SUM(C21:G21)</f>
        <v>25291</v>
      </c>
      <c r="I21" s="146"/>
    </row>
    <row r="22" spans="1:10">
      <c r="B22" s="230" t="s">
        <v>215</v>
      </c>
      <c r="C22" s="216">
        <f>SUM(C20:C21)</f>
        <v>94532.5</v>
      </c>
      <c r="D22" s="216">
        <f>SUM(D20:D21)</f>
        <v>0</v>
      </c>
      <c r="E22" s="216">
        <f>SUM(E20:E21)</f>
        <v>0</v>
      </c>
      <c r="F22" s="216">
        <f>SUM(F20:F21)</f>
        <v>7528</v>
      </c>
      <c r="G22" s="216">
        <f>SUM(G20:G21)</f>
        <v>0</v>
      </c>
      <c r="H22" s="216">
        <f>SUM(C22:G22)</f>
        <v>102060.5</v>
      </c>
      <c r="I22" s="146"/>
    </row>
    <row r="23" spans="1:10">
      <c r="B23" s="63" t="s">
        <v>38</v>
      </c>
      <c r="C23" s="61">
        <v>69209.75</v>
      </c>
      <c r="D23" s="61">
        <v>0</v>
      </c>
      <c r="E23" s="65">
        <v>0</v>
      </c>
      <c r="F23" s="65">
        <v>5713.25</v>
      </c>
      <c r="G23" s="61">
        <v>0</v>
      </c>
      <c r="H23" s="62">
        <f t="shared" si="0"/>
        <v>74923</v>
      </c>
      <c r="I23" s="146"/>
    </row>
    <row r="24" spans="1:10">
      <c r="B24" s="63" t="s">
        <v>190</v>
      </c>
      <c r="C24" s="61">
        <v>23566</v>
      </c>
      <c r="D24" s="61">
        <v>0</v>
      </c>
      <c r="E24" s="65">
        <v>0</v>
      </c>
      <c r="F24" s="65">
        <v>1154.75</v>
      </c>
      <c r="G24" s="61">
        <v>0</v>
      </c>
      <c r="H24" s="62">
        <f t="shared" si="0"/>
        <v>24720.75</v>
      </c>
      <c r="I24" s="146"/>
    </row>
    <row r="25" spans="1:10">
      <c r="B25" s="230" t="s">
        <v>216</v>
      </c>
      <c r="C25" s="216">
        <f>SUM(C23:C24)</f>
        <v>92775.75</v>
      </c>
      <c r="D25" s="216">
        <f>SUM(D23:D24)</f>
        <v>0</v>
      </c>
      <c r="E25" s="216">
        <f>SUM(E23:E24)</f>
        <v>0</v>
      </c>
      <c r="F25" s="216">
        <f>SUM(F23:F24)</f>
        <v>6868</v>
      </c>
      <c r="G25" s="216">
        <f>SUM(G23:G24)</f>
        <v>0</v>
      </c>
      <c r="H25" s="216">
        <f>SUM(C25:G25)</f>
        <v>99643.75</v>
      </c>
      <c r="I25" s="146"/>
      <c r="J25" s="62"/>
    </row>
    <row r="26" spans="1:10">
      <c r="B26" s="81" t="s">
        <v>217</v>
      </c>
      <c r="C26" s="208">
        <f>C22+C25</f>
        <v>187308.25</v>
      </c>
      <c r="D26" s="208">
        <f>D22+D25</f>
        <v>0</v>
      </c>
      <c r="E26" s="208">
        <f>E22+E25</f>
        <v>0</v>
      </c>
      <c r="F26" s="208">
        <f>F22+F25</f>
        <v>14396</v>
      </c>
      <c r="G26" s="208">
        <f>G22+G25</f>
        <v>0</v>
      </c>
      <c r="H26" s="208">
        <f t="shared" si="0"/>
        <v>201704.25</v>
      </c>
    </row>
    <row r="27" spans="1:10">
      <c r="B27" s="63"/>
      <c r="C27" s="17"/>
      <c r="D27" s="17"/>
      <c r="E27" s="17"/>
      <c r="F27" s="67"/>
      <c r="G27" s="17"/>
      <c r="H27" s="20"/>
    </row>
    <row r="28" spans="1:10">
      <c r="B28" s="68" t="s">
        <v>187</v>
      </c>
      <c r="C28" s="69">
        <f t="shared" ref="C28:H28" si="1">C10+C16+C26</f>
        <v>424601.75</v>
      </c>
      <c r="D28" s="69">
        <f t="shared" si="1"/>
        <v>3716</v>
      </c>
      <c r="E28" s="69">
        <f t="shared" si="1"/>
        <v>8108.5</v>
      </c>
      <c r="F28" s="69">
        <f t="shared" si="1"/>
        <v>141534</v>
      </c>
      <c r="G28" s="69">
        <f t="shared" si="1"/>
        <v>25942.75</v>
      </c>
      <c r="H28" s="69">
        <f t="shared" si="1"/>
        <v>603903</v>
      </c>
    </row>
    <row r="29" spans="1:10" s="92" customFormat="1">
      <c r="B29" s="143" t="s">
        <v>77</v>
      </c>
    </row>
    <row r="30" spans="1:10" s="92" customFormat="1">
      <c r="B30" s="143" t="s">
        <v>66</v>
      </c>
    </row>
    <row r="31" spans="1:10" s="92" customFormat="1">
      <c r="A31" s="92" t="s">
        <v>272</v>
      </c>
    </row>
    <row r="32" spans="1:10" s="92" customFormat="1"/>
    <row r="33" spans="1:9" s="92" customFormat="1"/>
    <row r="34" spans="1:9" s="92" customFormat="1"/>
    <row r="35" spans="1:9" s="92" customFormat="1"/>
    <row r="36" spans="1:9" s="92" customFormat="1"/>
    <row r="37" spans="1:9" s="92" customFormat="1"/>
    <row r="38" spans="1:9" s="92" customFormat="1"/>
    <row r="39" spans="1:9" s="92" customFormat="1">
      <c r="A39" s="278" t="s">
        <v>249</v>
      </c>
      <c r="B39" s="278"/>
      <c r="C39" s="278"/>
      <c r="D39" s="278"/>
      <c r="E39" s="278"/>
      <c r="F39" s="278"/>
      <c r="G39" s="278"/>
      <c r="H39" s="278"/>
      <c r="I39" s="278"/>
    </row>
    <row r="40" spans="1:9" s="92" customFormat="1">
      <c r="A40" s="108"/>
      <c r="B40" s="108"/>
      <c r="C40" s="108"/>
      <c r="D40" s="108"/>
      <c r="E40" s="108"/>
      <c r="F40" s="108"/>
      <c r="G40" s="108"/>
      <c r="H40" s="108"/>
    </row>
    <row r="41" spans="1:9">
      <c r="A41" s="108"/>
      <c r="B41" s="7" t="s">
        <v>95</v>
      </c>
      <c r="C41" s="7" t="s">
        <v>6</v>
      </c>
      <c r="D41" s="7" t="s">
        <v>9</v>
      </c>
      <c r="E41" s="7" t="s">
        <v>12</v>
      </c>
      <c r="F41" s="7" t="s">
        <v>78</v>
      </c>
      <c r="G41" s="7" t="s">
        <v>15</v>
      </c>
      <c r="H41" s="7" t="s">
        <v>16</v>
      </c>
    </row>
    <row r="42" spans="1:9">
      <c r="A42" s="108"/>
      <c r="B42" s="147" t="s">
        <v>55</v>
      </c>
      <c r="C42" s="17">
        <v>123054.5</v>
      </c>
      <c r="D42" s="17">
        <v>1869</v>
      </c>
      <c r="E42" s="18">
        <v>4054.5</v>
      </c>
      <c r="F42" s="17">
        <v>66769.25</v>
      </c>
      <c r="G42" s="18">
        <v>13659.75</v>
      </c>
      <c r="H42" s="19">
        <f>SUM(C42:G42)</f>
        <v>209407</v>
      </c>
    </row>
    <row r="43" spans="1:9">
      <c r="A43" s="108"/>
      <c r="B43" s="147" t="s">
        <v>56</v>
      </c>
      <c r="C43" s="17">
        <v>114239</v>
      </c>
      <c r="D43" s="18">
        <v>1847</v>
      </c>
      <c r="E43" s="18">
        <v>4054</v>
      </c>
      <c r="F43" s="18">
        <v>60368.75</v>
      </c>
      <c r="G43" s="18">
        <v>12283</v>
      </c>
      <c r="H43" s="19">
        <f>SUM(C43:G43)</f>
        <v>192791.75</v>
      </c>
    </row>
    <row r="44" spans="1:9">
      <c r="A44" s="108"/>
      <c r="B44" s="147" t="s">
        <v>45</v>
      </c>
      <c r="C44" s="18">
        <v>187308.25</v>
      </c>
      <c r="D44" s="18">
        <v>0</v>
      </c>
      <c r="E44" s="18">
        <v>0</v>
      </c>
      <c r="F44" s="18">
        <v>14396</v>
      </c>
      <c r="G44" s="18">
        <v>0</v>
      </c>
      <c r="H44" s="19">
        <f>SUM(C44:G44)</f>
        <v>201704.25</v>
      </c>
    </row>
    <row r="45" spans="1:9">
      <c r="A45" s="108"/>
      <c r="B45" s="70" t="s">
        <v>218</v>
      </c>
      <c r="C45" s="71">
        <f>SUM(C42:C44)</f>
        <v>424601.75</v>
      </c>
      <c r="D45" s="71">
        <f>SUM(D42:D44)</f>
        <v>3716</v>
      </c>
      <c r="E45" s="71">
        <f>SUM(E42:E44)</f>
        <v>8108.5</v>
      </c>
      <c r="F45" s="71">
        <f>SUM(F42:F44)</f>
        <v>141534</v>
      </c>
      <c r="G45" s="71">
        <f>SUM(G42:G44)</f>
        <v>25942.75</v>
      </c>
      <c r="H45" s="71">
        <f>SUM(C45:G45)</f>
        <v>603903</v>
      </c>
    </row>
    <row r="46" spans="1:9" s="92" customFormat="1">
      <c r="B46" s="143" t="s">
        <v>66</v>
      </c>
      <c r="C46" s="148"/>
      <c r="D46" s="148"/>
      <c r="E46" s="148"/>
      <c r="F46" s="148"/>
      <c r="G46" s="148"/>
    </row>
    <row r="47" spans="1:9" s="92" customFormat="1"/>
    <row r="48" spans="1:9" s="92" customFormat="1"/>
    <row r="49" spans="2:2" s="92" customFormat="1"/>
    <row r="50" spans="2:2" s="92" customFormat="1"/>
    <row r="51" spans="2:2" s="92" customFormat="1"/>
    <row r="52" spans="2:2" s="92" customFormat="1"/>
    <row r="53" spans="2:2" s="92" customFormat="1"/>
    <row r="54" spans="2:2" s="92" customFormat="1">
      <c r="B54" s="92" t="s">
        <v>53</v>
      </c>
    </row>
    <row r="55" spans="2:2" s="92" customFormat="1"/>
    <row r="56" spans="2:2" s="92" customFormat="1"/>
    <row r="57" spans="2:2" s="92" customFormat="1"/>
    <row r="58" spans="2:2" s="92" customFormat="1"/>
    <row r="59" spans="2:2" s="92" customFormat="1"/>
    <row r="60" spans="2:2" s="92" customFormat="1"/>
    <row r="61" spans="2:2" s="92" customFormat="1"/>
    <row r="62" spans="2:2" s="92" customFormat="1"/>
    <row r="63" spans="2:2" s="92" customFormat="1"/>
    <row r="64" spans="2:2" s="92" customFormat="1"/>
    <row r="65" spans="2:8" s="92" customFormat="1"/>
    <row r="66" spans="2:8" s="92" customFormat="1"/>
    <row r="67" spans="2:8" s="92" customFormat="1"/>
    <row r="68" spans="2:8" s="92" customFormat="1"/>
    <row r="69" spans="2:8" s="92" customFormat="1"/>
    <row r="70" spans="2:8" s="92" customFormat="1"/>
    <row r="71" spans="2:8" s="92" customFormat="1"/>
    <row r="72" spans="2:8" s="92" customFormat="1"/>
    <row r="73" spans="2:8" s="92" customFormat="1"/>
    <row r="74" spans="2:8" s="92" customFormat="1"/>
    <row r="75" spans="2:8" s="92" customFormat="1">
      <c r="F75" s="149"/>
    </row>
    <row r="76" spans="2:8" s="92" customFormat="1"/>
    <row r="77" spans="2:8" s="92" customFormat="1">
      <c r="B77" s="278" t="s">
        <v>209</v>
      </c>
      <c r="C77" s="278"/>
      <c r="D77" s="278"/>
      <c r="E77" s="278"/>
      <c r="F77" s="278"/>
    </row>
    <row r="78" spans="2:8" s="92" customFormat="1">
      <c r="B78" s="292" t="s">
        <v>241</v>
      </c>
      <c r="C78" s="292"/>
      <c r="D78" s="292"/>
      <c r="E78" s="292"/>
      <c r="F78" s="292"/>
    </row>
    <row r="79" spans="2:8">
      <c r="B79" s="12" t="s">
        <v>37</v>
      </c>
      <c r="C79" s="15">
        <v>2024</v>
      </c>
      <c r="D79" s="15">
        <v>2025</v>
      </c>
      <c r="E79" s="15" t="s">
        <v>69</v>
      </c>
      <c r="F79" s="15" t="s">
        <v>68</v>
      </c>
      <c r="G79" s="92"/>
      <c r="H79" s="92"/>
    </row>
    <row r="80" spans="2:8">
      <c r="B80" s="72" t="s">
        <v>38</v>
      </c>
      <c r="C80" s="8">
        <v>142076.75</v>
      </c>
      <c r="D80" s="8">
        <v>186902.25</v>
      </c>
      <c r="E80" s="8">
        <f>D80-C80</f>
        <v>44825.5</v>
      </c>
      <c r="F80" s="73">
        <f>E80/C80</f>
        <v>0.3155020085974658</v>
      </c>
      <c r="G80" s="92"/>
      <c r="H80" s="92"/>
    </row>
    <row r="81" spans="2:11">
      <c r="B81" s="74" t="s">
        <v>190</v>
      </c>
      <c r="C81" s="8">
        <v>16034</v>
      </c>
      <c r="D81" s="8">
        <v>22504.75</v>
      </c>
      <c r="E81" s="8">
        <f>D81-C81</f>
        <v>6470.75</v>
      </c>
      <c r="F81" s="73">
        <f t="shared" ref="F81:F82" si="2">E81/C81</f>
        <v>0.40356430086067108</v>
      </c>
      <c r="G81" s="92"/>
      <c r="H81" s="92"/>
    </row>
    <row r="82" spans="2:11">
      <c r="B82" s="240" t="s">
        <v>219</v>
      </c>
      <c r="C82" s="208">
        <v>158110.75</v>
      </c>
      <c r="D82" s="208">
        <f>+D80+D81</f>
        <v>209407</v>
      </c>
      <c r="E82" s="208">
        <f>D82-C82</f>
        <v>51296.25</v>
      </c>
      <c r="F82" s="241">
        <f t="shared" si="2"/>
        <v>0.32443239944153068</v>
      </c>
      <c r="G82" s="92"/>
      <c r="H82" s="92"/>
    </row>
    <row r="83" spans="2:11">
      <c r="B83" s="75"/>
      <c r="C83" s="150"/>
      <c r="D83" s="150"/>
      <c r="E83" s="8"/>
      <c r="F83" s="76"/>
      <c r="G83" s="92"/>
      <c r="H83" s="92"/>
    </row>
    <row r="84" spans="2:11">
      <c r="B84" s="12" t="s">
        <v>40</v>
      </c>
      <c r="C84" s="15">
        <v>2024</v>
      </c>
      <c r="D84" s="15">
        <v>2025</v>
      </c>
      <c r="E84" s="15" t="s">
        <v>69</v>
      </c>
      <c r="F84" s="15" t="s">
        <v>68</v>
      </c>
      <c r="G84" s="92"/>
      <c r="H84" s="92"/>
    </row>
    <row r="85" spans="2:11">
      <c r="B85" s="74" t="s">
        <v>38</v>
      </c>
      <c r="C85" s="8">
        <v>65687.75</v>
      </c>
      <c r="D85" s="8">
        <v>64718.75</v>
      </c>
      <c r="E85" s="8">
        <f>D85-C85</f>
        <v>-969</v>
      </c>
      <c r="F85" s="77">
        <f>E85/C85</f>
        <v>-1.4751608937739533E-2</v>
      </c>
      <c r="G85" s="92"/>
      <c r="H85" s="92"/>
    </row>
    <row r="86" spans="2:11">
      <c r="B86" s="74" t="s">
        <v>190</v>
      </c>
      <c r="C86" s="8">
        <v>82900.75</v>
      </c>
      <c r="D86" s="8">
        <v>128073</v>
      </c>
      <c r="E86" s="8">
        <f t="shared" ref="E86:E87" si="3">D86-C86</f>
        <v>45172.25</v>
      </c>
      <c r="F86" s="77">
        <f t="shared" ref="F86:F87" si="4">E86/C86</f>
        <v>0.54489555281466096</v>
      </c>
      <c r="G86" s="92"/>
      <c r="H86" s="92"/>
    </row>
    <row r="87" spans="2:11">
      <c r="B87" s="240" t="s">
        <v>220</v>
      </c>
      <c r="C87" s="208">
        <v>148588.5</v>
      </c>
      <c r="D87" s="208">
        <f>+D85+D86</f>
        <v>192791.75</v>
      </c>
      <c r="E87" s="208">
        <f t="shared" si="3"/>
        <v>44203.25</v>
      </c>
      <c r="F87" s="242">
        <f t="shared" si="4"/>
        <v>0.297487692519946</v>
      </c>
      <c r="G87" s="92"/>
      <c r="H87" s="92"/>
    </row>
    <row r="88" spans="2:11">
      <c r="B88" s="75"/>
      <c r="C88" s="150"/>
      <c r="D88" s="150"/>
      <c r="E88" s="8"/>
      <c r="F88" s="76"/>
      <c r="G88" s="92"/>
      <c r="H88" s="92"/>
    </row>
    <row r="89" spans="2:11">
      <c r="B89" s="12" t="s">
        <v>41</v>
      </c>
      <c r="C89" s="12">
        <v>2024</v>
      </c>
      <c r="D89" s="15">
        <v>2025</v>
      </c>
      <c r="E89" s="15" t="s">
        <v>69</v>
      </c>
      <c r="F89" s="15" t="s">
        <v>68</v>
      </c>
      <c r="G89" s="92"/>
      <c r="H89" s="92"/>
    </row>
    <row r="90" spans="2:11">
      <c r="B90" s="74" t="s">
        <v>38</v>
      </c>
      <c r="C90" s="8">
        <v>47006.75</v>
      </c>
      <c r="D90" s="8">
        <v>76769.5</v>
      </c>
      <c r="E90" s="8">
        <f>D90-C90</f>
        <v>29762.75</v>
      </c>
      <c r="F90" s="77">
        <f>E90/C90</f>
        <v>0.63315906758071983</v>
      </c>
      <c r="G90" s="92"/>
      <c r="H90" s="92"/>
    </row>
    <row r="91" spans="2:11">
      <c r="B91" s="74" t="s">
        <v>39</v>
      </c>
      <c r="C91" s="8">
        <v>22917.5</v>
      </c>
      <c r="D91" s="8">
        <v>25291</v>
      </c>
      <c r="E91" s="8">
        <f>D91-C91</f>
        <v>2373.5</v>
      </c>
      <c r="F91" s="77">
        <f t="shared" ref="F91:F95" si="5">E91/C91</f>
        <v>0.10356714301298135</v>
      </c>
      <c r="G91" s="92"/>
      <c r="H91" s="92"/>
      <c r="K91" s="103"/>
    </row>
    <row r="92" spans="2:11">
      <c r="B92" s="240" t="s">
        <v>42</v>
      </c>
      <c r="C92" s="208">
        <f>+C90+C91</f>
        <v>69924.25</v>
      </c>
      <c r="D92" s="208">
        <f>+D90+D91</f>
        <v>102060.5</v>
      </c>
      <c r="E92" s="208">
        <f t="shared" ref="E92:E96" si="6">D92-C92</f>
        <v>32136.25</v>
      </c>
      <c r="F92" s="242">
        <f t="shared" si="5"/>
        <v>0.45958662409679046</v>
      </c>
      <c r="G92" s="92"/>
      <c r="H92" s="92"/>
    </row>
    <row r="93" spans="2:11">
      <c r="B93" s="74" t="s">
        <v>38</v>
      </c>
      <c r="C93" s="8">
        <v>56939.75</v>
      </c>
      <c r="D93" s="8">
        <v>74923</v>
      </c>
      <c r="E93" s="8">
        <f>D93-C93</f>
        <v>17983.25</v>
      </c>
      <c r="F93" s="77">
        <f>E93/C93</f>
        <v>0.31582945130598572</v>
      </c>
      <c r="G93" s="92"/>
      <c r="H93" s="92"/>
    </row>
    <row r="94" spans="2:11">
      <c r="B94" s="74" t="s">
        <v>190</v>
      </c>
      <c r="C94" s="8">
        <v>14924.75</v>
      </c>
      <c r="D94" s="8">
        <v>24720.75</v>
      </c>
      <c r="E94" s="8">
        <f>D94-C94</f>
        <v>9796</v>
      </c>
      <c r="F94" s="77">
        <f>E94/C94</f>
        <v>0.65635940300507545</v>
      </c>
      <c r="G94" s="92"/>
      <c r="H94" s="92"/>
    </row>
    <row r="95" spans="2:11">
      <c r="B95" s="240" t="s">
        <v>43</v>
      </c>
      <c r="C95" s="208">
        <f>+C93+C94</f>
        <v>71864.5</v>
      </c>
      <c r="D95" s="208">
        <f>+D93+D94</f>
        <v>99643.75</v>
      </c>
      <c r="E95" s="208">
        <f t="shared" si="6"/>
        <v>27779.25</v>
      </c>
      <c r="F95" s="242">
        <f t="shared" si="5"/>
        <v>0.38655038301247485</v>
      </c>
      <c r="G95" s="92"/>
      <c r="H95" s="92"/>
    </row>
    <row r="96" spans="2:11">
      <c r="B96" s="74" t="s">
        <v>41</v>
      </c>
      <c r="C96" s="57">
        <f>+C95+C92</f>
        <v>141788.75</v>
      </c>
      <c r="D96" s="57">
        <f>+D95+D92</f>
        <v>201704.25</v>
      </c>
      <c r="E96" s="57">
        <f t="shared" si="6"/>
        <v>59915.5</v>
      </c>
      <c r="F96" s="215">
        <f>E96/C96</f>
        <v>0.42256878631062056</v>
      </c>
      <c r="G96" s="92"/>
      <c r="H96" s="92"/>
    </row>
    <row r="97" spans="2:8">
      <c r="B97" s="78"/>
      <c r="C97" s="8"/>
      <c r="D97" s="8"/>
      <c r="E97" s="8"/>
      <c r="F97" s="77"/>
      <c r="G97" s="92"/>
      <c r="H97" s="92"/>
    </row>
    <row r="98" spans="2:8">
      <c r="B98" s="79" t="s">
        <v>17</v>
      </c>
      <c r="C98" s="48">
        <f>C82+C87+C96</f>
        <v>448488</v>
      </c>
      <c r="D98" s="48">
        <f>D82+D87+D96</f>
        <v>603903</v>
      </c>
      <c r="E98" s="48">
        <f>E82+E87+E96</f>
        <v>155415</v>
      </c>
      <c r="F98" s="209">
        <f>E98/C98</f>
        <v>0.3465310108631669</v>
      </c>
      <c r="G98" s="92"/>
      <c r="H98" s="92"/>
    </row>
    <row r="99" spans="2:8">
      <c r="B99" s="143" t="s">
        <v>66</v>
      </c>
      <c r="C99" s="92"/>
      <c r="D99" s="92"/>
      <c r="E99" s="92"/>
      <c r="F99" s="92"/>
      <c r="G99" s="92"/>
      <c r="H99" s="92"/>
    </row>
    <row r="100" spans="2:8">
      <c r="B100" s="151"/>
      <c r="C100" s="92"/>
      <c r="D100" s="92"/>
      <c r="E100" s="92"/>
      <c r="F100" s="92"/>
      <c r="G100" s="92"/>
      <c r="H100" s="92"/>
    </row>
    <row r="101" spans="2:8">
      <c r="B101" s="151"/>
      <c r="C101" s="92"/>
      <c r="D101" s="92"/>
      <c r="E101" s="92"/>
      <c r="F101" s="92"/>
      <c r="G101" s="92"/>
      <c r="H101" s="92"/>
    </row>
    <row r="102" spans="2:8">
      <c r="B102" s="151"/>
      <c r="C102" s="92"/>
      <c r="D102" s="92"/>
      <c r="E102" s="92"/>
      <c r="F102" s="92"/>
      <c r="G102" s="92"/>
      <c r="H102" s="92"/>
    </row>
    <row r="103" spans="2:8">
      <c r="B103" s="151"/>
      <c r="C103" s="92"/>
      <c r="D103" s="92"/>
      <c r="E103" s="92"/>
      <c r="F103" s="92"/>
      <c r="G103" s="92"/>
      <c r="H103" s="92"/>
    </row>
    <row r="104" spans="2:8">
      <c r="B104" s="151"/>
      <c r="C104" s="92"/>
      <c r="D104" s="92"/>
      <c r="E104" s="92"/>
      <c r="F104" s="92"/>
      <c r="G104" s="92"/>
      <c r="H104" s="92"/>
    </row>
    <row r="105" spans="2:8">
      <c r="B105" s="151"/>
      <c r="C105" s="92"/>
      <c r="D105" s="92"/>
      <c r="E105" s="92"/>
      <c r="F105" s="92"/>
      <c r="G105" s="92"/>
      <c r="H105" s="92"/>
    </row>
    <row r="106" spans="2:8">
      <c r="B106" s="151"/>
      <c r="C106" s="92"/>
      <c r="D106" s="92"/>
      <c r="E106" s="92"/>
      <c r="F106" s="92"/>
      <c r="G106" s="92"/>
      <c r="H106" s="92"/>
    </row>
    <row r="107" spans="2:8">
      <c r="B107" s="151"/>
      <c r="C107" s="92"/>
      <c r="D107" s="92"/>
      <c r="E107" s="92"/>
      <c r="F107" s="92"/>
      <c r="G107" s="92"/>
      <c r="H107" s="92"/>
    </row>
    <row r="108" spans="2:8">
      <c r="B108" s="151"/>
      <c r="C108" s="92"/>
      <c r="D108" s="92"/>
      <c r="E108" s="92"/>
      <c r="F108" s="92"/>
      <c r="G108" s="92"/>
      <c r="H108" s="92"/>
    </row>
    <row r="109" spans="2:8">
      <c r="B109" s="151"/>
      <c r="C109" s="92"/>
      <c r="D109" s="92"/>
      <c r="E109" s="92"/>
      <c r="F109" s="92"/>
      <c r="G109" s="92"/>
      <c r="H109" s="92"/>
    </row>
    <row r="110" spans="2:8">
      <c r="B110" s="151"/>
      <c r="C110" s="92"/>
      <c r="D110" s="92"/>
      <c r="E110" s="92"/>
      <c r="F110" s="92"/>
      <c r="G110" s="92"/>
      <c r="H110" s="92"/>
    </row>
    <row r="111" spans="2:8">
      <c r="B111" s="151"/>
      <c r="C111" s="92"/>
      <c r="D111" s="92"/>
      <c r="E111" s="92"/>
      <c r="F111" s="92"/>
      <c r="G111" s="92"/>
      <c r="H111" s="92"/>
    </row>
    <row r="112" spans="2:8">
      <c r="B112" s="151"/>
      <c r="C112" s="92"/>
      <c r="D112" s="92"/>
      <c r="E112" s="92"/>
      <c r="F112" s="92"/>
      <c r="G112" s="92"/>
      <c r="H112" s="92"/>
    </row>
    <row r="113" spans="2:8">
      <c r="B113" s="151"/>
      <c r="C113" s="92"/>
      <c r="D113" s="92"/>
      <c r="E113" s="92"/>
      <c r="F113" s="92"/>
      <c r="G113" s="92"/>
      <c r="H113" s="92"/>
    </row>
    <row r="114" spans="2:8">
      <c r="B114" s="151"/>
      <c r="C114" s="92"/>
      <c r="D114" s="92"/>
      <c r="E114" s="92"/>
      <c r="F114" s="92"/>
      <c r="G114" s="92"/>
      <c r="H114" s="92"/>
    </row>
    <row r="115" spans="2:8">
      <c r="B115" s="151"/>
      <c r="C115" s="92"/>
      <c r="D115" s="92"/>
      <c r="E115" s="92"/>
      <c r="F115" s="92"/>
      <c r="G115" s="92"/>
      <c r="H115" s="92"/>
    </row>
    <row r="116" spans="2:8">
      <c r="B116" s="151"/>
      <c r="C116" s="92"/>
      <c r="D116" s="92"/>
      <c r="E116" s="92"/>
      <c r="F116" s="92"/>
      <c r="G116" s="92"/>
      <c r="H116" s="92"/>
    </row>
    <row r="117" spans="2:8">
      <c r="B117" s="151"/>
      <c r="C117" s="92"/>
      <c r="D117" s="92"/>
      <c r="E117" s="92"/>
      <c r="F117" s="92"/>
      <c r="G117" s="92"/>
      <c r="H117" s="92"/>
    </row>
    <row r="118" spans="2:8">
      <c r="B118" s="151"/>
      <c r="C118" s="92"/>
      <c r="D118" s="92"/>
      <c r="E118" s="92"/>
      <c r="F118" s="92"/>
      <c r="G118" s="92"/>
      <c r="H118" s="92"/>
    </row>
    <row r="119" spans="2:8">
      <c r="B119" s="151"/>
      <c r="C119" s="92"/>
      <c r="D119" s="92"/>
      <c r="E119" s="92"/>
      <c r="F119" s="92"/>
      <c r="G119" s="92"/>
      <c r="H119" s="92"/>
    </row>
    <row r="120" spans="2:8">
      <c r="B120" s="151"/>
      <c r="C120" s="92"/>
      <c r="D120" s="92"/>
      <c r="E120" s="92"/>
      <c r="F120" s="92"/>
      <c r="G120" s="92"/>
      <c r="H120" s="92"/>
    </row>
    <row r="121" spans="2:8">
      <c r="B121" s="151"/>
      <c r="C121" s="92"/>
      <c r="D121" s="92"/>
      <c r="E121" s="92"/>
      <c r="F121" s="92"/>
      <c r="G121" s="92"/>
      <c r="H121" s="92"/>
    </row>
    <row r="122" spans="2:8">
      <c r="B122" s="151"/>
      <c r="C122" s="92"/>
      <c r="D122" s="92"/>
      <c r="E122" s="92"/>
      <c r="F122" s="92"/>
      <c r="G122" s="92"/>
      <c r="H122" s="92"/>
    </row>
    <row r="123" spans="2:8">
      <c r="B123" s="151"/>
      <c r="C123" s="92"/>
      <c r="D123" s="92"/>
      <c r="E123" s="92"/>
      <c r="F123" s="92"/>
      <c r="G123" s="92"/>
      <c r="H123" s="92"/>
    </row>
    <row r="124" spans="2:8">
      <c r="B124" s="151"/>
      <c r="C124" s="92"/>
      <c r="D124" s="92"/>
      <c r="E124" s="92"/>
      <c r="F124" s="92"/>
      <c r="G124" s="92"/>
      <c r="H124" s="92"/>
    </row>
    <row r="125" spans="2:8">
      <c r="B125" s="151"/>
      <c r="C125" s="92"/>
      <c r="D125" s="92"/>
      <c r="E125" s="92"/>
      <c r="F125" s="92"/>
      <c r="G125" s="92"/>
      <c r="H125" s="92"/>
    </row>
    <row r="126" spans="2:8">
      <c r="B126" s="151"/>
      <c r="C126" s="92"/>
      <c r="D126" s="92"/>
      <c r="E126" s="92"/>
      <c r="F126" s="92"/>
      <c r="G126" s="92"/>
      <c r="H126" s="92"/>
    </row>
    <row r="127" spans="2:8">
      <c r="B127" s="151"/>
      <c r="C127" s="92"/>
      <c r="D127" s="92"/>
      <c r="E127" s="92"/>
      <c r="F127" s="92"/>
      <c r="G127" s="92"/>
      <c r="H127" s="92"/>
    </row>
    <row r="128" spans="2:8">
      <c r="B128" s="151"/>
      <c r="C128" s="92"/>
      <c r="D128" s="92"/>
      <c r="E128" s="92"/>
      <c r="F128" s="92"/>
      <c r="G128" s="92"/>
      <c r="H128" s="92"/>
    </row>
    <row r="129" spans="2:8">
      <c r="B129" s="151"/>
      <c r="C129" s="92"/>
      <c r="D129" s="92"/>
      <c r="E129" s="92"/>
      <c r="F129" s="92"/>
      <c r="G129" s="92"/>
      <c r="H129" s="92"/>
    </row>
    <row r="130" spans="2:8">
      <c r="B130" s="151"/>
      <c r="C130" s="92"/>
      <c r="D130" s="92"/>
      <c r="E130" s="92"/>
      <c r="F130" s="92"/>
      <c r="G130" s="92"/>
      <c r="H130" s="92"/>
    </row>
    <row r="131" spans="2:8">
      <c r="B131" s="151"/>
      <c r="C131" s="92"/>
      <c r="D131" s="92"/>
      <c r="E131" s="92"/>
      <c r="F131" s="92"/>
      <c r="G131" s="92"/>
      <c r="H131" s="92"/>
    </row>
    <row r="132" spans="2:8">
      <c r="B132" s="151"/>
      <c r="C132" s="92"/>
      <c r="D132" s="92"/>
      <c r="E132" s="92"/>
      <c r="F132" s="92"/>
      <c r="G132" s="92"/>
      <c r="H132" s="92"/>
    </row>
    <row r="133" spans="2:8">
      <c r="B133" s="151"/>
      <c r="C133" s="92"/>
      <c r="D133" s="92"/>
      <c r="E133" s="92"/>
      <c r="F133" s="92"/>
      <c r="G133" s="92"/>
      <c r="H133" s="92"/>
    </row>
    <row r="134" spans="2:8">
      <c r="B134" s="151"/>
      <c r="C134" s="92"/>
      <c r="D134" s="92"/>
      <c r="E134" s="92"/>
      <c r="F134" s="92"/>
      <c r="G134" s="92"/>
      <c r="H134" s="92"/>
    </row>
    <row r="135" spans="2:8">
      <c r="B135" s="151"/>
      <c r="C135" s="92"/>
      <c r="D135" s="92"/>
      <c r="E135" s="92"/>
      <c r="F135" s="92"/>
      <c r="G135" s="92"/>
      <c r="H135" s="92"/>
    </row>
    <row r="136" spans="2:8">
      <c r="B136" s="151"/>
      <c r="C136" s="92"/>
      <c r="D136" s="92"/>
      <c r="E136" s="92"/>
      <c r="F136" s="92"/>
      <c r="G136" s="92"/>
      <c r="H136" s="92"/>
    </row>
    <row r="137" spans="2:8">
      <c r="B137" s="151"/>
      <c r="C137" s="92"/>
      <c r="D137" s="92"/>
      <c r="E137" s="92"/>
      <c r="F137" s="92"/>
      <c r="G137" s="92"/>
      <c r="H137" s="92"/>
    </row>
    <row r="138" spans="2:8">
      <c r="B138" s="151"/>
      <c r="C138" s="92"/>
      <c r="D138" s="92"/>
      <c r="E138" s="92"/>
      <c r="F138" s="92"/>
      <c r="G138" s="92"/>
      <c r="H138" s="92"/>
    </row>
    <row r="139" spans="2:8">
      <c r="B139" s="151"/>
      <c r="C139" s="92"/>
      <c r="D139" s="92"/>
      <c r="E139" s="92"/>
      <c r="F139" s="92"/>
      <c r="G139" s="92"/>
      <c r="H139" s="92"/>
    </row>
    <row r="140" spans="2:8">
      <c r="B140" s="151"/>
      <c r="C140" s="92"/>
      <c r="D140" s="92"/>
      <c r="E140" s="92"/>
      <c r="F140" s="92"/>
      <c r="G140" s="92"/>
      <c r="H140" s="92"/>
    </row>
    <row r="141" spans="2:8">
      <c r="B141" s="289" t="s">
        <v>46</v>
      </c>
      <c r="C141" s="289"/>
      <c r="D141" s="289"/>
      <c r="E141" s="92"/>
      <c r="F141" s="92"/>
      <c r="G141" s="92"/>
      <c r="H141" s="92"/>
    </row>
    <row r="142" spans="2:8" ht="27.6" customHeight="1">
      <c r="B142" s="13" t="s">
        <v>102</v>
      </c>
      <c r="C142" s="12" t="s">
        <v>251</v>
      </c>
      <c r="D142" s="12" t="s">
        <v>229</v>
      </c>
      <c r="E142" s="92"/>
      <c r="F142" s="92"/>
      <c r="G142" s="92"/>
      <c r="H142" s="92"/>
    </row>
    <row r="143" spans="2:8">
      <c r="B143" s="14" t="s">
        <v>38</v>
      </c>
      <c r="C143" s="8">
        <v>47006.75</v>
      </c>
      <c r="D143" s="8">
        <v>76769.5</v>
      </c>
      <c r="E143" s="92"/>
      <c r="F143" s="92"/>
      <c r="G143" s="92"/>
      <c r="H143" s="92"/>
    </row>
    <row r="144" spans="2:8">
      <c r="B144" s="14" t="s">
        <v>190</v>
      </c>
      <c r="C144" s="8">
        <v>22917.5</v>
      </c>
      <c r="D144" s="8">
        <v>25291</v>
      </c>
      <c r="E144" s="92"/>
      <c r="F144" s="92"/>
      <c r="G144" s="92"/>
      <c r="H144" s="92"/>
    </row>
    <row r="145" spans="2:2" s="92" customFormat="1">
      <c r="B145" s="151"/>
    </row>
    <row r="146" spans="2:2" s="92" customFormat="1">
      <c r="B146" s="151"/>
    </row>
    <row r="147" spans="2:2" s="92" customFormat="1">
      <c r="B147" s="151"/>
    </row>
    <row r="148" spans="2:2" s="92" customFormat="1">
      <c r="B148" s="151"/>
    </row>
    <row r="149" spans="2:2" s="92" customFormat="1">
      <c r="B149" s="151"/>
    </row>
    <row r="150" spans="2:2" s="92" customFormat="1">
      <c r="B150" s="151"/>
    </row>
    <row r="151" spans="2:2" s="92" customFormat="1">
      <c r="B151" s="151"/>
    </row>
    <row r="152" spans="2:2" s="92" customFormat="1">
      <c r="B152" s="151"/>
    </row>
    <row r="153" spans="2:2" s="92" customFormat="1">
      <c r="B153" s="151"/>
    </row>
    <row r="154" spans="2:2" s="92" customFormat="1">
      <c r="B154" s="151"/>
    </row>
    <row r="155" spans="2:2" s="92" customFormat="1">
      <c r="B155" s="151"/>
    </row>
    <row r="156" spans="2:2" s="92" customFormat="1">
      <c r="B156" s="151"/>
    </row>
    <row r="157" spans="2:2" s="92" customFormat="1">
      <c r="B157" s="151"/>
    </row>
    <row r="158" spans="2:2" s="92" customFormat="1">
      <c r="B158" s="151"/>
    </row>
    <row r="159" spans="2:2" s="92" customFormat="1">
      <c r="B159" s="151"/>
    </row>
    <row r="160" spans="2:2" s="92" customFormat="1">
      <c r="B160" s="151"/>
    </row>
    <row r="161" spans="2:8" s="92" customFormat="1">
      <c r="B161" s="151"/>
    </row>
    <row r="162" spans="2:8" s="92" customFormat="1">
      <c r="B162" s="151"/>
    </row>
    <row r="163" spans="2:8" s="92" customFormat="1">
      <c r="B163" s="151"/>
    </row>
    <row r="164" spans="2:8" s="92" customFormat="1">
      <c r="B164" s="151"/>
    </row>
    <row r="165" spans="2:8" s="92" customFormat="1">
      <c r="B165" s="151"/>
    </row>
    <row r="166" spans="2:8" s="92" customFormat="1">
      <c r="B166" s="151"/>
    </row>
    <row r="167" spans="2:8" s="92" customFormat="1">
      <c r="B167" s="151"/>
    </row>
    <row r="168" spans="2:8">
      <c r="B168" s="289" t="s">
        <v>44</v>
      </c>
      <c r="C168" s="289"/>
      <c r="D168" s="289"/>
      <c r="E168" s="92"/>
      <c r="F168" s="92"/>
      <c r="G168" s="92"/>
      <c r="H168" s="92"/>
    </row>
    <row r="169" spans="2:8">
      <c r="B169" s="210" t="s">
        <v>101</v>
      </c>
      <c r="C169" s="211" t="s">
        <v>250</v>
      </c>
      <c r="D169" s="211" t="s">
        <v>270</v>
      </c>
      <c r="E169" s="92"/>
      <c r="F169" s="92"/>
      <c r="G169" s="92"/>
      <c r="H169" s="92"/>
    </row>
    <row r="170" spans="2:8">
      <c r="B170" s="14" t="s">
        <v>38</v>
      </c>
      <c r="C170" s="8">
        <v>56939.75</v>
      </c>
      <c r="D170" s="8">
        <v>74923</v>
      </c>
      <c r="E170" s="92"/>
      <c r="F170" s="92"/>
      <c r="G170" s="92"/>
      <c r="H170" s="92"/>
    </row>
    <row r="171" spans="2:8">
      <c r="B171" s="14" t="s">
        <v>190</v>
      </c>
      <c r="C171" s="8">
        <v>14924.75</v>
      </c>
      <c r="D171" s="8">
        <v>24720.75</v>
      </c>
      <c r="E171" s="92"/>
      <c r="F171" s="92"/>
      <c r="G171" s="92"/>
      <c r="H171" s="92"/>
    </row>
    <row r="172" spans="2:8">
      <c r="B172" s="152"/>
      <c r="G172" s="92"/>
      <c r="H172" s="92"/>
    </row>
    <row r="173" spans="2:8">
      <c r="B173" s="152"/>
      <c r="F173" s="92"/>
      <c r="G173" s="92"/>
      <c r="H173" s="92"/>
    </row>
    <row r="174" spans="2:8">
      <c r="B174" s="152"/>
      <c r="G174" s="92"/>
      <c r="H174" s="92"/>
    </row>
    <row r="175" spans="2:8">
      <c r="B175" s="152"/>
      <c r="F175" s="92"/>
      <c r="G175" s="92"/>
      <c r="H175" s="92"/>
    </row>
    <row r="176" spans="2:8">
      <c r="B176" s="152"/>
      <c r="G176" s="92"/>
      <c r="H176" s="92"/>
    </row>
    <row r="177" spans="2:8">
      <c r="B177" s="152"/>
      <c r="F177" s="92"/>
      <c r="G177" s="92"/>
      <c r="H177" s="92"/>
    </row>
    <row r="178" spans="2:8">
      <c r="B178" s="152"/>
      <c r="G178" s="92"/>
      <c r="H178" s="92"/>
    </row>
    <row r="179" spans="2:8">
      <c r="B179" s="152"/>
      <c r="F179" s="92"/>
      <c r="G179" s="92"/>
      <c r="H179" s="92"/>
    </row>
    <row r="180" spans="2:8">
      <c r="B180" s="152"/>
      <c r="G180" s="92"/>
      <c r="H180" s="92"/>
    </row>
    <row r="181" spans="2:8">
      <c r="B181" s="152"/>
      <c r="F181" s="92"/>
      <c r="G181" s="92"/>
      <c r="H181" s="92"/>
    </row>
    <row r="182" spans="2:8">
      <c r="B182" s="152"/>
      <c r="G182" s="92"/>
      <c r="H182" s="92"/>
    </row>
    <row r="183" spans="2:8">
      <c r="B183" s="152"/>
      <c r="F183" s="92"/>
      <c r="G183" s="92"/>
      <c r="H183" s="92"/>
    </row>
    <row r="184" spans="2:8">
      <c r="B184" s="152"/>
      <c r="G184" s="92"/>
      <c r="H184" s="92"/>
    </row>
    <row r="185" spans="2:8">
      <c r="B185" s="152"/>
      <c r="F185" s="92"/>
      <c r="G185" s="92"/>
      <c r="H185" s="92"/>
    </row>
    <row r="186" spans="2:8">
      <c r="B186" s="152"/>
      <c r="G186" s="92"/>
      <c r="H186" s="92"/>
    </row>
    <row r="187" spans="2:8">
      <c r="B187" s="152"/>
      <c r="F187" s="92"/>
      <c r="G187" s="92"/>
      <c r="H187" s="92"/>
    </row>
    <row r="188" spans="2:8">
      <c r="B188" s="152"/>
      <c r="G188" s="92"/>
      <c r="H188" s="92"/>
    </row>
    <row r="189" spans="2:8">
      <c r="B189" s="152"/>
      <c r="F189" s="92"/>
      <c r="G189" s="92"/>
      <c r="H189" s="92"/>
    </row>
    <row r="190" spans="2:8">
      <c r="B190" s="152"/>
      <c r="G190" s="92"/>
      <c r="H190" s="92"/>
    </row>
    <row r="191" spans="2:8">
      <c r="B191" s="152"/>
      <c r="F191" s="92"/>
      <c r="G191" s="92"/>
      <c r="H191" s="92"/>
    </row>
    <row r="192" spans="2:8" s="92" customFormat="1">
      <c r="B192" s="151"/>
    </row>
    <row r="193" spans="2:8" s="92" customFormat="1">
      <c r="B193" s="151"/>
    </row>
    <row r="194" spans="2:8" s="92" customFormat="1">
      <c r="B194" s="151"/>
    </row>
    <row r="195" spans="2:8" s="92" customFormat="1"/>
    <row r="196" spans="2:8" s="92" customFormat="1"/>
    <row r="197" spans="2:8" s="92" customFormat="1"/>
    <row r="198" spans="2:8" s="92" customFormat="1"/>
    <row r="199" spans="2:8" s="92" customFormat="1"/>
    <row r="200" spans="2:8" s="92" customFormat="1">
      <c r="B200" s="278" t="s">
        <v>252</v>
      </c>
      <c r="C200" s="278"/>
      <c r="D200" s="278"/>
      <c r="E200" s="278"/>
      <c r="F200" s="278"/>
    </row>
    <row r="201" spans="2:8" s="92" customFormat="1">
      <c r="B201" s="109"/>
    </row>
    <row r="202" spans="2:8">
      <c r="B202" s="12" t="s">
        <v>54</v>
      </c>
      <c r="C202" s="15">
        <v>2024</v>
      </c>
      <c r="D202" s="15">
        <v>2025</v>
      </c>
      <c r="E202" s="7" t="s">
        <v>82</v>
      </c>
      <c r="F202" s="7" t="s">
        <v>81</v>
      </c>
      <c r="G202" s="92"/>
      <c r="H202" s="92"/>
    </row>
    <row r="203" spans="2:8">
      <c r="B203" s="80" t="s">
        <v>183</v>
      </c>
      <c r="C203" s="18">
        <v>158110.75</v>
      </c>
      <c r="D203" s="8">
        <v>209407</v>
      </c>
      <c r="E203" s="18">
        <f>D203-C203</f>
        <v>51296.25</v>
      </c>
      <c r="F203" s="46">
        <f>E203/C203</f>
        <v>0.32443239944153068</v>
      </c>
      <c r="G203" s="92"/>
      <c r="H203" s="92"/>
    </row>
    <row r="204" spans="2:8">
      <c r="B204" s="80" t="s">
        <v>184</v>
      </c>
      <c r="C204" s="18">
        <v>148588.5</v>
      </c>
      <c r="D204" s="8">
        <v>192791.75</v>
      </c>
      <c r="E204" s="18">
        <f>D204-C204</f>
        <v>44203.25</v>
      </c>
      <c r="F204" s="46">
        <f>E204/C204</f>
        <v>0.297487692519946</v>
      </c>
      <c r="G204" s="92"/>
      <c r="H204" s="92"/>
    </row>
    <row r="205" spans="2:8">
      <c r="B205" s="80" t="s">
        <v>185</v>
      </c>
      <c r="C205" s="18">
        <v>141788.75</v>
      </c>
      <c r="D205" s="8">
        <v>201704.25</v>
      </c>
      <c r="E205" s="18">
        <f>D205-C205</f>
        <v>59915.5</v>
      </c>
      <c r="F205" s="46">
        <f>E205/C205</f>
        <v>0.42256878631062056</v>
      </c>
      <c r="G205" s="92"/>
      <c r="H205" s="92"/>
    </row>
    <row r="206" spans="2:8">
      <c r="B206" s="81" t="s">
        <v>186</v>
      </c>
      <c r="C206" s="47">
        <f>SUM(C203:C205)</f>
        <v>448488</v>
      </c>
      <c r="D206" s="47">
        <f>SUM(D203:D205)</f>
        <v>603903</v>
      </c>
      <c r="E206" s="47">
        <f>D206-C206</f>
        <v>155415</v>
      </c>
      <c r="F206" s="59">
        <f>E206/C206</f>
        <v>0.3465310108631669</v>
      </c>
      <c r="G206" s="92"/>
      <c r="H206" s="92"/>
    </row>
    <row r="207" spans="2:8">
      <c r="B207" s="44" t="s">
        <v>66</v>
      </c>
      <c r="G207" s="92"/>
      <c r="H207" s="92"/>
    </row>
    <row r="208" spans="2:8">
      <c r="G208" s="92"/>
      <c r="H208" s="92"/>
    </row>
    <row r="209" spans="7:8">
      <c r="G209" s="92"/>
      <c r="H209" s="92"/>
    </row>
    <row r="210" spans="7:8">
      <c r="G210" s="92"/>
      <c r="H210" s="92"/>
    </row>
    <row r="211" spans="7:8">
      <c r="G211" s="92"/>
      <c r="H211" s="92"/>
    </row>
    <row r="212" spans="7:8">
      <c r="G212" s="92"/>
      <c r="H212" s="92"/>
    </row>
    <row r="213" spans="7:8">
      <c r="G213" s="92"/>
      <c r="H213" s="92"/>
    </row>
    <row r="214" spans="7:8">
      <c r="G214" s="92"/>
      <c r="H214" s="92"/>
    </row>
    <row r="215" spans="7:8">
      <c r="G215" s="92"/>
      <c r="H215" s="92"/>
    </row>
    <row r="216" spans="7:8">
      <c r="G216" s="92"/>
      <c r="H216" s="92"/>
    </row>
    <row r="217" spans="7:8">
      <c r="G217" s="92"/>
      <c r="H217" s="92"/>
    </row>
    <row r="218" spans="7:8">
      <c r="G218" s="92"/>
      <c r="H218" s="92"/>
    </row>
    <row r="219" spans="7:8">
      <c r="G219" s="92"/>
      <c r="H219" s="92"/>
    </row>
    <row r="220" spans="7:8">
      <c r="G220" s="92"/>
      <c r="H220" s="92"/>
    </row>
    <row r="221" spans="7:8">
      <c r="G221" s="92"/>
      <c r="H221" s="92"/>
    </row>
    <row r="222" spans="7:8">
      <c r="G222" s="92"/>
      <c r="H222" s="92"/>
    </row>
    <row r="223" spans="7:8">
      <c r="G223" s="92"/>
      <c r="H223" s="92"/>
    </row>
    <row r="224" spans="7:8">
      <c r="G224" s="92"/>
      <c r="H224" s="92"/>
    </row>
    <row r="225" spans="7:8">
      <c r="G225" s="92"/>
      <c r="H225" s="92"/>
    </row>
    <row r="226" spans="7:8">
      <c r="G226" s="92"/>
      <c r="H226" s="92"/>
    </row>
    <row r="227" spans="7:8">
      <c r="G227" s="92"/>
      <c r="H227" s="92"/>
    </row>
    <row r="228" spans="7:8">
      <c r="G228" s="92"/>
      <c r="H228" s="92"/>
    </row>
    <row r="229" spans="7:8">
      <c r="G229" s="92"/>
      <c r="H229" s="92"/>
    </row>
    <row r="230" spans="7:8">
      <c r="G230" s="92"/>
      <c r="H230" s="92"/>
    </row>
    <row r="231" spans="7:8">
      <c r="G231" s="92"/>
      <c r="H231" s="92"/>
    </row>
    <row r="232" spans="7:8">
      <c r="G232" s="92"/>
      <c r="H232" s="92"/>
    </row>
    <row r="233" spans="7:8">
      <c r="G233" s="92"/>
      <c r="H233" s="92"/>
    </row>
    <row r="234" spans="7:8" s="92" customFormat="1"/>
    <row r="235" spans="7:8" s="92" customFormat="1"/>
    <row r="236" spans="7:8" s="92" customFormat="1"/>
    <row r="237" spans="7:8" s="92" customFormat="1"/>
    <row r="238" spans="7:8" s="92" customFormat="1"/>
    <row r="239" spans="7:8" s="92" customFormat="1"/>
    <row r="240" spans="7:8" s="92" customFormat="1"/>
    <row r="241" s="92" customFormat="1"/>
    <row r="242" s="92" customFormat="1"/>
    <row r="243" s="92" customFormat="1"/>
    <row r="244" s="92" customFormat="1"/>
    <row r="245" s="92" customFormat="1"/>
    <row r="246" s="92" customFormat="1"/>
    <row r="247" s="92" customFormat="1"/>
    <row r="248" s="92" customFormat="1"/>
    <row r="249" s="92" customFormat="1"/>
    <row r="250" s="92" customFormat="1"/>
    <row r="251" s="92" customFormat="1"/>
    <row r="252" s="92" customFormat="1"/>
    <row r="253" s="92" customFormat="1"/>
    <row r="254" s="92" customFormat="1"/>
    <row r="255" s="92" customFormat="1"/>
    <row r="256" s="92" customFormat="1"/>
    <row r="257" spans="7:8" s="92" customFormat="1"/>
    <row r="258" spans="7:8" s="92" customFormat="1"/>
    <row r="259" spans="7:8" s="92" customFormat="1"/>
    <row r="260" spans="7:8" s="92" customFormat="1"/>
    <row r="261" spans="7:8" s="92" customFormat="1"/>
    <row r="262" spans="7:8" s="92" customFormat="1"/>
    <row r="263" spans="7:8" s="92" customFormat="1"/>
    <row r="264" spans="7:8" s="92" customFormat="1"/>
    <row r="265" spans="7:8" s="92" customFormat="1"/>
    <row r="266" spans="7:8" s="92" customFormat="1"/>
    <row r="267" spans="7:8" s="92" customFormat="1"/>
    <row r="268" spans="7:8" s="92" customFormat="1"/>
    <row r="269" spans="7:8" s="92" customFormat="1"/>
    <row r="270" spans="7:8">
      <c r="G270" s="92"/>
      <c r="H270" s="92"/>
    </row>
    <row r="271" spans="7:8">
      <c r="G271" s="92"/>
      <c r="H271" s="92"/>
    </row>
    <row r="272" spans="7:8">
      <c r="G272" s="92"/>
      <c r="H272" s="92"/>
    </row>
    <row r="273" spans="7:8">
      <c r="G273" s="92"/>
      <c r="H273" s="92"/>
    </row>
    <row r="274" spans="7:8">
      <c r="G274" s="92"/>
      <c r="H274" s="92"/>
    </row>
    <row r="275" spans="7:8">
      <c r="G275" s="92"/>
      <c r="H275" s="92"/>
    </row>
    <row r="276" spans="7:8">
      <c r="G276" s="92"/>
      <c r="H276" s="92"/>
    </row>
    <row r="277" spans="7:8">
      <c r="G277" s="92"/>
      <c r="H277" s="92"/>
    </row>
    <row r="278" spans="7:8">
      <c r="G278" s="92"/>
      <c r="H278" s="92"/>
    </row>
    <row r="279" spans="7:8">
      <c r="G279" s="92"/>
      <c r="H279" s="92"/>
    </row>
    <row r="280" spans="7:8">
      <c r="G280" s="92"/>
      <c r="H280" s="92"/>
    </row>
    <row r="281" spans="7:8">
      <c r="G281" s="92"/>
      <c r="H281" s="92"/>
    </row>
  </sheetData>
  <mergeCells count="27">
    <mergeCell ref="G6:G7"/>
    <mergeCell ref="B78:F78"/>
    <mergeCell ref="B77:F77"/>
    <mergeCell ref="H18:H19"/>
    <mergeCell ref="B18:B19"/>
    <mergeCell ref="C18:C19"/>
    <mergeCell ref="D18:D19"/>
    <mergeCell ref="E18:E19"/>
    <mergeCell ref="F18:F19"/>
    <mergeCell ref="G18:G19"/>
    <mergeCell ref="A39:I39"/>
    <mergeCell ref="B168:D168"/>
    <mergeCell ref="B141:D141"/>
    <mergeCell ref="B200:F200"/>
    <mergeCell ref="H6:H7"/>
    <mergeCell ref="B12:B13"/>
    <mergeCell ref="C12:C13"/>
    <mergeCell ref="D12:D13"/>
    <mergeCell ref="E12:E13"/>
    <mergeCell ref="F12:F13"/>
    <mergeCell ref="G12:G13"/>
    <mergeCell ref="H12:H13"/>
    <mergeCell ref="B6:B7"/>
    <mergeCell ref="C6:C7"/>
    <mergeCell ref="D6:D7"/>
    <mergeCell ref="E6:E7"/>
    <mergeCell ref="F6:F7"/>
  </mergeCells>
  <pageMargins left="0.7" right="0.7" top="0.75" bottom="0.75" header="0.3" footer="0.3"/>
  <pageSetup scale="45" orientation="landscape" r:id="rId1"/>
  <rowBreaks count="4" manualBreakCount="4">
    <brk id="31" max="8" man="1"/>
    <brk id="70" max="16383" man="1"/>
    <brk id="118" max="16383" man="1"/>
    <brk id="192" max="8" man="1"/>
  </rowBreaks>
  <ignoredErrors>
    <ignoredError sqref="C206:D206" formulaRange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DDBBCF-A896-472D-B8DF-AB23ACEF150F}">
  <sheetPr>
    <tabColor theme="7"/>
    <pageSetUpPr fitToPage="1"/>
  </sheetPr>
  <dimension ref="A1:X114"/>
  <sheetViews>
    <sheetView topLeftCell="A72" zoomScale="70" zoomScaleNormal="70" workbookViewId="0">
      <selection activeCell="C27" sqref="C27"/>
    </sheetView>
  </sheetViews>
  <sheetFormatPr baseColWidth="10" defaultRowHeight="14.4"/>
  <cols>
    <col min="1" max="1" width="24.33203125" customWidth="1"/>
    <col min="2" max="2" width="20.109375" customWidth="1"/>
    <col min="3" max="3" width="29.5546875" customWidth="1"/>
    <col min="4" max="4" width="28.6640625" customWidth="1"/>
    <col min="5" max="5" width="26.33203125" customWidth="1"/>
    <col min="6" max="6" width="29" customWidth="1"/>
    <col min="7" max="7" width="24.88671875" customWidth="1"/>
    <col min="8" max="8" width="27.33203125" customWidth="1"/>
    <col min="9" max="9" width="28.88671875" customWidth="1"/>
    <col min="10" max="10" width="21.5546875" customWidth="1"/>
    <col min="11" max="11" width="19.33203125" customWidth="1"/>
    <col min="12" max="12" width="28.109375" customWidth="1"/>
    <col min="13" max="13" width="26.33203125" customWidth="1"/>
    <col min="14" max="14" width="23.5546875" customWidth="1"/>
    <col min="15" max="15" width="21.109375" customWidth="1"/>
    <col min="16" max="16" width="25.33203125" customWidth="1"/>
    <col min="17" max="17" width="19" customWidth="1"/>
    <col min="18" max="18" width="23.33203125" customWidth="1"/>
    <col min="19" max="19" width="20.88671875" customWidth="1"/>
    <col min="20" max="20" width="41.109375" customWidth="1"/>
    <col min="21" max="21" width="30.6640625" customWidth="1"/>
    <col min="22" max="22" width="23.109375" style="92" customWidth="1"/>
    <col min="23" max="24" width="11.5546875" style="92"/>
  </cols>
  <sheetData>
    <row r="1" spans="1:23" s="92" customFormat="1"/>
    <row r="2" spans="1:23" s="92" customFormat="1">
      <c r="A2" s="278" t="s">
        <v>27</v>
      </c>
      <c r="B2" s="278"/>
      <c r="C2" s="278"/>
      <c r="D2" s="278"/>
      <c r="E2" s="278"/>
      <c r="F2" s="278"/>
      <c r="G2" s="278"/>
      <c r="H2" s="278"/>
      <c r="I2" s="278"/>
      <c r="J2" s="278"/>
      <c r="K2" s="278"/>
      <c r="L2" s="278"/>
      <c r="M2" s="278"/>
      <c r="N2" s="278"/>
      <c r="O2" s="278"/>
      <c r="P2" s="278"/>
      <c r="Q2" s="278"/>
      <c r="R2" s="278"/>
      <c r="S2" s="278"/>
      <c r="T2" s="278"/>
      <c r="U2" s="278"/>
    </row>
    <row r="3" spans="1:23" s="92" customFormat="1">
      <c r="A3" s="278"/>
      <c r="B3" s="278"/>
      <c r="C3" s="278"/>
      <c r="D3" s="278"/>
      <c r="E3" s="278"/>
      <c r="F3" s="278"/>
      <c r="G3" s="278"/>
      <c r="H3" s="278"/>
      <c r="I3" s="278"/>
      <c r="J3" s="278"/>
      <c r="K3" s="278"/>
      <c r="L3" s="278"/>
      <c r="M3" s="278"/>
      <c r="N3" s="278"/>
      <c r="O3" s="278"/>
      <c r="P3" s="278"/>
      <c r="Q3" s="278"/>
      <c r="R3" s="278"/>
      <c r="S3" s="278"/>
      <c r="T3" s="278"/>
      <c r="U3" s="278"/>
    </row>
    <row r="4" spans="1:23" s="92" customFormat="1">
      <c r="A4" s="278" t="s">
        <v>90</v>
      </c>
      <c r="B4" s="278"/>
      <c r="C4" s="278"/>
      <c r="D4" s="278"/>
      <c r="E4" s="278"/>
      <c r="F4" s="278"/>
      <c r="G4" s="278"/>
      <c r="H4" s="278"/>
      <c r="I4" s="278"/>
      <c r="J4" s="278"/>
      <c r="K4" s="278"/>
      <c r="L4" s="278"/>
      <c r="M4" s="278"/>
      <c r="N4" s="278"/>
      <c r="O4" s="278"/>
      <c r="P4" s="278"/>
      <c r="Q4" s="278"/>
      <c r="R4" s="278"/>
      <c r="S4" s="278"/>
      <c r="T4" s="278"/>
      <c r="U4" s="278"/>
    </row>
    <row r="5" spans="1:23" s="92" customFormat="1">
      <c r="A5" s="278" t="s">
        <v>173</v>
      </c>
      <c r="B5" s="278"/>
      <c r="C5" s="278"/>
      <c r="D5" s="278"/>
      <c r="E5" s="278"/>
      <c r="F5" s="278"/>
      <c r="G5" s="278"/>
      <c r="H5" s="278"/>
      <c r="I5" s="278"/>
      <c r="J5" s="278"/>
      <c r="K5" s="278"/>
      <c r="L5" s="278"/>
      <c r="M5" s="278"/>
      <c r="N5" s="278"/>
      <c r="O5" s="278"/>
      <c r="P5" s="278"/>
      <c r="Q5" s="278"/>
      <c r="R5" s="278"/>
      <c r="S5" s="278"/>
      <c r="T5" s="278"/>
      <c r="U5" s="278"/>
    </row>
    <row r="6" spans="1:23" s="92" customFormat="1">
      <c r="A6" s="278" t="s">
        <v>264</v>
      </c>
      <c r="B6" s="278"/>
      <c r="C6" s="278"/>
      <c r="D6" s="278"/>
      <c r="E6" s="278"/>
      <c r="F6" s="278"/>
      <c r="G6" s="278"/>
      <c r="H6" s="278"/>
      <c r="I6" s="278"/>
      <c r="J6" s="278"/>
      <c r="K6" s="278"/>
      <c r="L6" s="278"/>
      <c r="M6" s="278"/>
      <c r="N6" s="278"/>
      <c r="O6" s="278"/>
      <c r="P6" s="278"/>
      <c r="Q6" s="278"/>
      <c r="R6" s="278"/>
      <c r="S6" s="278"/>
      <c r="T6" s="278"/>
      <c r="U6" s="278"/>
    </row>
    <row r="7" spans="1:23" s="92" customFormat="1">
      <c r="A7" s="278" t="s">
        <v>55</v>
      </c>
      <c r="B7" s="278"/>
      <c r="C7" s="278"/>
      <c r="D7" s="278"/>
      <c r="E7" s="278"/>
      <c r="F7" s="278"/>
      <c r="G7" s="278"/>
      <c r="H7" s="278"/>
      <c r="I7" s="278"/>
      <c r="J7" s="278"/>
      <c r="K7" s="278"/>
      <c r="L7" s="278"/>
      <c r="M7" s="278"/>
      <c r="N7" s="278"/>
      <c r="O7" s="278"/>
      <c r="P7" s="278"/>
      <c r="Q7" s="278"/>
      <c r="R7" s="278"/>
      <c r="S7" s="278"/>
      <c r="T7" s="278"/>
      <c r="U7" s="278"/>
    </row>
    <row r="8" spans="1:23" s="92" customFormat="1"/>
    <row r="9" spans="1:23" ht="32.4" customHeight="1">
      <c r="A9" s="7" t="s">
        <v>230</v>
      </c>
      <c r="B9" s="7" t="s">
        <v>231</v>
      </c>
      <c r="C9" s="7" t="s">
        <v>123</v>
      </c>
      <c r="D9" s="7" t="s">
        <v>124</v>
      </c>
      <c r="E9" s="7" t="s">
        <v>125</v>
      </c>
      <c r="F9" s="7" t="s">
        <v>126</v>
      </c>
      <c r="G9" s="7" t="s">
        <v>127</v>
      </c>
      <c r="H9" s="7" t="s">
        <v>128</v>
      </c>
      <c r="I9" s="7" t="s">
        <v>129</v>
      </c>
      <c r="J9" s="7" t="s">
        <v>130</v>
      </c>
      <c r="K9" s="7" t="s">
        <v>131</v>
      </c>
      <c r="L9" s="7" t="s">
        <v>132</v>
      </c>
      <c r="M9" s="7" t="s">
        <v>133</v>
      </c>
      <c r="N9" s="7" t="s">
        <v>232</v>
      </c>
      <c r="O9" s="7" t="s">
        <v>233</v>
      </c>
      <c r="P9" s="7" t="s">
        <v>234</v>
      </c>
      <c r="Q9" s="7" t="s">
        <v>235</v>
      </c>
      <c r="R9" s="7" t="s">
        <v>236</v>
      </c>
      <c r="S9" s="7" t="s">
        <v>237</v>
      </c>
      <c r="T9" s="7" t="s">
        <v>134</v>
      </c>
      <c r="U9" s="179" t="s">
        <v>135</v>
      </c>
    </row>
    <row r="10" spans="1:23" s="92" customFormat="1">
      <c r="A10" t="s">
        <v>267</v>
      </c>
      <c r="B10" s="229">
        <v>2025</v>
      </c>
      <c r="C10" t="s">
        <v>136</v>
      </c>
      <c r="D10">
        <v>1373</v>
      </c>
      <c r="E10">
        <v>255</v>
      </c>
      <c r="F10">
        <v>175</v>
      </c>
      <c r="G10">
        <v>670</v>
      </c>
      <c r="H10">
        <v>6352</v>
      </c>
      <c r="I10">
        <v>670</v>
      </c>
      <c r="J10">
        <v>0</v>
      </c>
      <c r="K10">
        <v>0</v>
      </c>
      <c r="L10">
        <v>0</v>
      </c>
      <c r="M10">
        <v>0</v>
      </c>
      <c r="N10">
        <v>25</v>
      </c>
      <c r="O10">
        <v>7</v>
      </c>
      <c r="P10">
        <v>2</v>
      </c>
      <c r="Q10">
        <v>0</v>
      </c>
      <c r="R10">
        <v>662</v>
      </c>
      <c r="S10">
        <v>120</v>
      </c>
      <c r="T10" s="243">
        <v>17533.5</v>
      </c>
      <c r="U10" s="243">
        <v>3379.5</v>
      </c>
      <c r="V10" s="217"/>
      <c r="W10" s="217"/>
    </row>
    <row r="11" spans="1:23" s="92" customFormat="1">
      <c r="A11" t="s">
        <v>267</v>
      </c>
      <c r="B11" s="229">
        <v>2025</v>
      </c>
      <c r="C11" t="s">
        <v>9</v>
      </c>
      <c r="D11">
        <v>0</v>
      </c>
      <c r="E11">
        <v>3</v>
      </c>
      <c r="F11">
        <v>47</v>
      </c>
      <c r="G11">
        <v>165</v>
      </c>
      <c r="H11">
        <v>0</v>
      </c>
      <c r="I11">
        <v>0</v>
      </c>
      <c r="J11">
        <v>0</v>
      </c>
      <c r="K11">
        <v>0</v>
      </c>
      <c r="L11">
        <v>0</v>
      </c>
      <c r="M11">
        <v>0</v>
      </c>
      <c r="N11">
        <v>0</v>
      </c>
      <c r="O11">
        <v>0</v>
      </c>
      <c r="P11">
        <v>0</v>
      </c>
      <c r="Q11">
        <v>0</v>
      </c>
      <c r="R11">
        <v>0</v>
      </c>
      <c r="S11">
        <v>0</v>
      </c>
      <c r="T11" s="243">
        <v>94</v>
      </c>
      <c r="U11" s="243">
        <v>333</v>
      </c>
      <c r="V11" s="217"/>
      <c r="W11" s="217"/>
    </row>
    <row r="12" spans="1:23" s="92" customFormat="1">
      <c r="A12" t="s">
        <v>267</v>
      </c>
      <c r="B12" s="229">
        <v>2025</v>
      </c>
      <c r="C12" t="s">
        <v>12</v>
      </c>
      <c r="D12">
        <v>37</v>
      </c>
      <c r="E12">
        <v>10</v>
      </c>
      <c r="F12">
        <v>479</v>
      </c>
      <c r="G12">
        <v>70</v>
      </c>
      <c r="H12">
        <v>72</v>
      </c>
      <c r="I12">
        <v>39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  <c r="R12">
        <v>0</v>
      </c>
      <c r="S12">
        <v>0</v>
      </c>
      <c r="T12" s="243">
        <v>1157</v>
      </c>
      <c r="U12" s="243">
        <v>237.75</v>
      </c>
      <c r="V12" s="217"/>
      <c r="W12" s="217"/>
    </row>
    <row r="13" spans="1:23" s="92" customFormat="1">
      <c r="A13" t="s">
        <v>267</v>
      </c>
      <c r="B13" s="229">
        <v>2025</v>
      </c>
      <c r="C13" t="s">
        <v>15</v>
      </c>
      <c r="D13">
        <v>0</v>
      </c>
      <c r="E13">
        <v>0</v>
      </c>
      <c r="F13">
        <v>531</v>
      </c>
      <c r="G13">
        <v>1591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 s="243">
        <v>1062</v>
      </c>
      <c r="U13" s="243">
        <v>3182</v>
      </c>
      <c r="V13" s="217"/>
      <c r="W13" s="217"/>
    </row>
    <row r="14" spans="1:23" s="92" customFormat="1" ht="45.6" customHeight="1">
      <c r="A14" t="s">
        <v>267</v>
      </c>
      <c r="B14" s="229">
        <v>2025</v>
      </c>
      <c r="C14" t="s">
        <v>6</v>
      </c>
      <c r="D14">
        <v>6077</v>
      </c>
      <c r="E14">
        <v>55</v>
      </c>
      <c r="F14">
        <v>14022</v>
      </c>
      <c r="G14">
        <v>1</v>
      </c>
      <c r="H14">
        <v>43</v>
      </c>
      <c r="I14">
        <v>3</v>
      </c>
      <c r="J14">
        <v>0</v>
      </c>
      <c r="K14">
        <v>0</v>
      </c>
      <c r="L14">
        <v>0</v>
      </c>
      <c r="M14">
        <v>0</v>
      </c>
      <c r="N14">
        <v>13</v>
      </c>
      <c r="O14">
        <v>0</v>
      </c>
      <c r="P14">
        <v>2196</v>
      </c>
      <c r="Q14">
        <v>2</v>
      </c>
      <c r="R14">
        <v>0</v>
      </c>
      <c r="S14">
        <v>0</v>
      </c>
      <c r="T14" s="243">
        <v>38622.75</v>
      </c>
      <c r="U14" s="243">
        <v>67.75</v>
      </c>
      <c r="V14" s="217"/>
      <c r="W14" s="217"/>
    </row>
    <row r="15" spans="1:23" s="92" customFormat="1">
      <c r="A15" t="s">
        <v>268</v>
      </c>
      <c r="B15" s="229">
        <v>2025</v>
      </c>
      <c r="C15" t="s">
        <v>15</v>
      </c>
      <c r="D15">
        <v>0</v>
      </c>
      <c r="E15">
        <v>0</v>
      </c>
      <c r="F15">
        <v>590</v>
      </c>
      <c r="G15">
        <v>1795</v>
      </c>
      <c r="H15">
        <v>0</v>
      </c>
      <c r="I15">
        <v>148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 s="243">
        <v>1180</v>
      </c>
      <c r="U15" s="243">
        <v>3923</v>
      </c>
      <c r="V15" s="217"/>
      <c r="W15" s="217"/>
    </row>
    <row r="16" spans="1:23" s="92" customFormat="1" ht="43.2" customHeight="1">
      <c r="A16" t="s">
        <v>268</v>
      </c>
      <c r="B16" s="229">
        <v>2025</v>
      </c>
      <c r="C16" t="s">
        <v>9</v>
      </c>
      <c r="D16">
        <v>0</v>
      </c>
      <c r="E16">
        <v>8</v>
      </c>
      <c r="F16">
        <v>73</v>
      </c>
      <c r="G16">
        <v>295</v>
      </c>
      <c r="H16">
        <v>0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>
        <v>0</v>
      </c>
      <c r="S16">
        <v>0</v>
      </c>
      <c r="T16" s="243">
        <v>146</v>
      </c>
      <c r="U16" s="243">
        <v>598</v>
      </c>
      <c r="V16" s="217"/>
      <c r="W16" s="217"/>
    </row>
    <row r="17" spans="1:23" s="92" customFormat="1">
      <c r="A17" t="s">
        <v>268</v>
      </c>
      <c r="B17" s="229">
        <v>2025</v>
      </c>
      <c r="C17" t="s">
        <v>12</v>
      </c>
      <c r="D17">
        <v>29</v>
      </c>
      <c r="E17">
        <v>0</v>
      </c>
      <c r="F17">
        <v>184</v>
      </c>
      <c r="G17">
        <v>406</v>
      </c>
      <c r="H17">
        <v>78</v>
      </c>
      <c r="I17">
        <v>73</v>
      </c>
      <c r="J17">
        <v>0</v>
      </c>
      <c r="K17">
        <v>0</v>
      </c>
      <c r="L17">
        <v>0</v>
      </c>
      <c r="M17">
        <v>0</v>
      </c>
      <c r="N17">
        <v>0</v>
      </c>
      <c r="O17">
        <v>0</v>
      </c>
      <c r="P17">
        <v>0</v>
      </c>
      <c r="Q17">
        <v>0</v>
      </c>
      <c r="R17">
        <v>0</v>
      </c>
      <c r="S17">
        <v>0</v>
      </c>
      <c r="T17" s="243">
        <v>572.5</v>
      </c>
      <c r="U17" s="243">
        <v>976.25</v>
      </c>
      <c r="V17" s="217"/>
      <c r="W17" s="217"/>
    </row>
    <row r="18" spans="1:23" s="92" customFormat="1">
      <c r="A18" t="s">
        <v>272</v>
      </c>
      <c r="B18" s="229">
        <v>2025</v>
      </c>
      <c r="C18" t="s">
        <v>6</v>
      </c>
      <c r="D18">
        <v>7424</v>
      </c>
      <c r="E18">
        <v>49</v>
      </c>
      <c r="F18">
        <v>18556</v>
      </c>
      <c r="G18">
        <v>10</v>
      </c>
      <c r="H18">
        <v>41</v>
      </c>
      <c r="I18">
        <v>0</v>
      </c>
      <c r="J18">
        <v>0</v>
      </c>
      <c r="K18">
        <v>0</v>
      </c>
      <c r="L18">
        <v>0</v>
      </c>
      <c r="M18">
        <v>0</v>
      </c>
      <c r="N18">
        <v>0</v>
      </c>
      <c r="O18">
        <v>0</v>
      </c>
      <c r="P18">
        <v>0</v>
      </c>
      <c r="Q18">
        <v>0</v>
      </c>
      <c r="R18">
        <v>0</v>
      </c>
      <c r="S18">
        <v>0</v>
      </c>
      <c r="T18" s="243">
        <v>44628.25</v>
      </c>
      <c r="U18" s="243">
        <v>69</v>
      </c>
      <c r="V18" s="217"/>
      <c r="W18" s="217"/>
    </row>
    <row r="19" spans="1:23" s="92" customFormat="1">
      <c r="A19" t="s">
        <v>268</v>
      </c>
      <c r="B19" s="229">
        <v>2025</v>
      </c>
      <c r="C19" t="s">
        <v>136</v>
      </c>
      <c r="D19">
        <v>1578</v>
      </c>
      <c r="E19">
        <v>171</v>
      </c>
      <c r="F19">
        <v>165</v>
      </c>
      <c r="G19">
        <v>36</v>
      </c>
      <c r="H19">
        <v>7449</v>
      </c>
      <c r="I19">
        <v>602</v>
      </c>
      <c r="J19">
        <v>0</v>
      </c>
      <c r="K19">
        <v>0</v>
      </c>
      <c r="L19">
        <v>0</v>
      </c>
      <c r="M19">
        <v>0</v>
      </c>
      <c r="N19">
        <v>46</v>
      </c>
      <c r="O19">
        <v>17</v>
      </c>
      <c r="P19">
        <v>0</v>
      </c>
      <c r="Q19">
        <v>0</v>
      </c>
      <c r="R19">
        <v>762</v>
      </c>
      <c r="S19">
        <v>607</v>
      </c>
      <c r="T19" s="243">
        <v>20428.75</v>
      </c>
      <c r="U19" s="243">
        <v>2980.25</v>
      </c>
      <c r="V19" s="217"/>
      <c r="W19" s="217"/>
    </row>
    <row r="20" spans="1:23" s="92" customFormat="1">
      <c r="A20" t="s">
        <v>269</v>
      </c>
      <c r="B20" s="229">
        <v>2025</v>
      </c>
      <c r="C20" t="s">
        <v>12</v>
      </c>
      <c r="D20">
        <v>44</v>
      </c>
      <c r="E20">
        <v>5</v>
      </c>
      <c r="F20">
        <v>212</v>
      </c>
      <c r="G20">
        <v>319</v>
      </c>
      <c r="H20">
        <v>0</v>
      </c>
      <c r="I20">
        <v>0</v>
      </c>
      <c r="J20">
        <v>0</v>
      </c>
      <c r="K20">
        <v>0</v>
      </c>
      <c r="L20">
        <v>0</v>
      </c>
      <c r="M20">
        <v>0</v>
      </c>
      <c r="N20">
        <v>0</v>
      </c>
      <c r="O20">
        <v>0</v>
      </c>
      <c r="P20">
        <v>0</v>
      </c>
      <c r="Q20">
        <v>0</v>
      </c>
      <c r="R20">
        <v>0</v>
      </c>
      <c r="S20">
        <v>0</v>
      </c>
      <c r="T20" s="243">
        <v>468</v>
      </c>
      <c r="U20" s="243">
        <v>643</v>
      </c>
      <c r="V20" s="217"/>
      <c r="W20" s="217"/>
    </row>
    <row r="21" spans="1:23" s="92" customFormat="1">
      <c r="A21" t="s">
        <v>269</v>
      </c>
      <c r="B21" s="229">
        <v>2025</v>
      </c>
      <c r="C21" t="s">
        <v>9</v>
      </c>
      <c r="D21">
        <v>0</v>
      </c>
      <c r="E21">
        <v>0</v>
      </c>
      <c r="F21">
        <v>39</v>
      </c>
      <c r="G21">
        <v>310</v>
      </c>
      <c r="H21">
        <v>0</v>
      </c>
      <c r="I21">
        <v>0</v>
      </c>
      <c r="J21">
        <v>0</v>
      </c>
      <c r="K21">
        <v>0</v>
      </c>
      <c r="L21">
        <v>0</v>
      </c>
      <c r="M21">
        <v>0</v>
      </c>
      <c r="N21">
        <v>0</v>
      </c>
      <c r="O21">
        <v>0</v>
      </c>
      <c r="P21">
        <v>0</v>
      </c>
      <c r="Q21">
        <v>0</v>
      </c>
      <c r="R21">
        <v>0</v>
      </c>
      <c r="S21">
        <v>0</v>
      </c>
      <c r="T21" s="243">
        <v>78</v>
      </c>
      <c r="U21" s="243">
        <v>620</v>
      </c>
      <c r="V21" s="217"/>
      <c r="W21" s="217"/>
    </row>
    <row r="22" spans="1:23" s="92" customFormat="1">
      <c r="A22" t="s">
        <v>269</v>
      </c>
      <c r="B22" s="229">
        <v>2025</v>
      </c>
      <c r="C22" t="s">
        <v>6</v>
      </c>
      <c r="D22">
        <v>6207</v>
      </c>
      <c r="E22">
        <v>67</v>
      </c>
      <c r="F22">
        <v>14798</v>
      </c>
      <c r="G22">
        <v>9</v>
      </c>
      <c r="H22">
        <v>59</v>
      </c>
      <c r="I22">
        <v>0</v>
      </c>
      <c r="J22">
        <v>0</v>
      </c>
      <c r="K22">
        <v>0</v>
      </c>
      <c r="L22">
        <v>0</v>
      </c>
      <c r="M22">
        <v>0</v>
      </c>
      <c r="N22">
        <v>18</v>
      </c>
      <c r="O22">
        <v>0</v>
      </c>
      <c r="P22">
        <v>1794</v>
      </c>
      <c r="Q22">
        <v>20</v>
      </c>
      <c r="R22">
        <v>0</v>
      </c>
      <c r="S22">
        <v>0</v>
      </c>
      <c r="T22" s="243">
        <v>39541.75</v>
      </c>
      <c r="U22" s="243">
        <v>125</v>
      </c>
      <c r="V22" s="229"/>
      <c r="W22" s="229"/>
    </row>
    <row r="23" spans="1:23" s="92" customFormat="1">
      <c r="A23" t="s">
        <v>269</v>
      </c>
      <c r="B23" s="229">
        <v>2025</v>
      </c>
      <c r="C23" t="s">
        <v>15</v>
      </c>
      <c r="D23">
        <v>0</v>
      </c>
      <c r="E23">
        <v>0</v>
      </c>
      <c r="F23">
        <v>593</v>
      </c>
      <c r="G23">
        <v>1344</v>
      </c>
      <c r="H23">
        <v>0</v>
      </c>
      <c r="I23">
        <v>195</v>
      </c>
      <c r="J23">
        <v>0</v>
      </c>
      <c r="K23">
        <v>0</v>
      </c>
      <c r="L23">
        <v>0</v>
      </c>
      <c r="M23">
        <v>0</v>
      </c>
      <c r="N23">
        <v>0</v>
      </c>
      <c r="O23">
        <v>0</v>
      </c>
      <c r="P23">
        <v>0</v>
      </c>
      <c r="Q23">
        <v>0</v>
      </c>
      <c r="R23">
        <v>0</v>
      </c>
      <c r="S23">
        <v>0</v>
      </c>
      <c r="T23" s="243">
        <v>1186</v>
      </c>
      <c r="U23" s="243">
        <v>3126.75</v>
      </c>
      <c r="V23" s="217"/>
      <c r="W23" s="217"/>
    </row>
    <row r="24" spans="1:23" s="92" customFormat="1">
      <c r="A24" t="s">
        <v>269</v>
      </c>
      <c r="B24" s="229">
        <v>2025</v>
      </c>
      <c r="C24" t="s">
        <v>136</v>
      </c>
      <c r="D24">
        <v>1533</v>
      </c>
      <c r="E24">
        <v>251</v>
      </c>
      <c r="F24">
        <v>258</v>
      </c>
      <c r="G24">
        <v>80</v>
      </c>
      <c r="H24">
        <v>7350</v>
      </c>
      <c r="I24">
        <v>729</v>
      </c>
      <c r="J24">
        <v>0</v>
      </c>
      <c r="K24">
        <v>0</v>
      </c>
      <c r="L24">
        <v>0</v>
      </c>
      <c r="M24">
        <v>0</v>
      </c>
      <c r="N24">
        <v>31</v>
      </c>
      <c r="O24">
        <v>10</v>
      </c>
      <c r="P24">
        <v>0</v>
      </c>
      <c r="Q24">
        <v>0</v>
      </c>
      <c r="R24">
        <v>705</v>
      </c>
      <c r="S24">
        <v>81</v>
      </c>
      <c r="T24" s="243">
        <v>20203.75</v>
      </c>
      <c r="U24" s="243">
        <v>2243.5</v>
      </c>
      <c r="V24" s="217"/>
      <c r="W24" s="217"/>
    </row>
    <row r="25" spans="1:23" ht="28.8">
      <c r="A25" s="235"/>
      <c r="B25" s="235"/>
      <c r="C25" s="236" t="s">
        <v>175</v>
      </c>
      <c r="D25" s="237">
        <f>SUM(D10:D24)</f>
        <v>24302</v>
      </c>
      <c r="E25" s="237">
        <f t="shared" ref="E25:U25" si="0">SUM(E10:E24)</f>
        <v>874</v>
      </c>
      <c r="F25" s="237">
        <f t="shared" si="0"/>
        <v>50722</v>
      </c>
      <c r="G25" s="237">
        <f t="shared" si="0"/>
        <v>7101</v>
      </c>
      <c r="H25" s="237">
        <f t="shared" si="0"/>
        <v>21444</v>
      </c>
      <c r="I25" s="237">
        <f t="shared" si="0"/>
        <v>2459</v>
      </c>
      <c r="J25" s="237">
        <f t="shared" si="0"/>
        <v>0</v>
      </c>
      <c r="K25" s="237">
        <f t="shared" si="0"/>
        <v>0</v>
      </c>
      <c r="L25" s="237">
        <f t="shared" si="0"/>
        <v>0</v>
      </c>
      <c r="M25" s="237">
        <f t="shared" si="0"/>
        <v>0</v>
      </c>
      <c r="N25" s="237">
        <f t="shared" si="0"/>
        <v>133</v>
      </c>
      <c r="O25" s="237">
        <f t="shared" si="0"/>
        <v>34</v>
      </c>
      <c r="P25" s="237">
        <f t="shared" si="0"/>
        <v>3992</v>
      </c>
      <c r="Q25" s="237">
        <f t="shared" si="0"/>
        <v>22</v>
      </c>
      <c r="R25" s="237">
        <f t="shared" si="0"/>
        <v>2129</v>
      </c>
      <c r="S25" s="237">
        <f t="shared" si="0"/>
        <v>808</v>
      </c>
      <c r="T25" s="237">
        <f t="shared" si="0"/>
        <v>186902.25</v>
      </c>
      <c r="U25" s="237">
        <f t="shared" si="0"/>
        <v>22504.75</v>
      </c>
      <c r="V25" s="217"/>
      <c r="W25" s="217"/>
    </row>
    <row r="26" spans="1:23" s="92" customFormat="1">
      <c r="A26" s="214" t="s">
        <v>66</v>
      </c>
      <c r="T26" s="293" t="s">
        <v>77</v>
      </c>
      <c r="U26" s="293"/>
    </row>
    <row r="27" spans="1:23" s="92" customFormat="1"/>
    <row r="28" spans="1:23" s="92" customFormat="1"/>
    <row r="29" spans="1:23" s="92" customFormat="1"/>
    <row r="30" spans="1:23" s="92" customFormat="1"/>
    <row r="31" spans="1:23" s="92" customFormat="1"/>
    <row r="32" spans="1:23" s="92" customFormat="1"/>
    <row r="33" spans="1:24" s="92" customFormat="1">
      <c r="A33" s="278" t="s">
        <v>56</v>
      </c>
      <c r="B33" s="278"/>
      <c r="C33" s="278"/>
      <c r="D33" s="278"/>
      <c r="E33" s="278"/>
      <c r="F33" s="278"/>
      <c r="G33" s="278"/>
      <c r="H33" s="278"/>
      <c r="I33" s="278"/>
      <c r="J33" s="278"/>
      <c r="K33" s="278"/>
      <c r="L33" s="278"/>
      <c r="M33" s="278"/>
      <c r="N33" s="278"/>
      <c r="O33" s="278"/>
      <c r="P33" s="278"/>
      <c r="Q33" s="278"/>
      <c r="R33" s="278"/>
      <c r="S33" s="278"/>
      <c r="T33" s="278"/>
      <c r="U33" s="278"/>
    </row>
    <row r="34" spans="1:24" s="92" customFormat="1">
      <c r="V34" s="217"/>
      <c r="W34" s="217"/>
      <c r="X34" s="217"/>
    </row>
    <row r="35" spans="1:24" ht="30.6" customHeight="1">
      <c r="A35" s="7" t="s">
        <v>230</v>
      </c>
      <c r="B35" s="7" t="s">
        <v>231</v>
      </c>
      <c r="C35" s="7" t="s">
        <v>123</v>
      </c>
      <c r="D35" s="7" t="s">
        <v>137</v>
      </c>
      <c r="E35" s="7" t="s">
        <v>138</v>
      </c>
      <c r="F35" s="7" t="s">
        <v>139</v>
      </c>
      <c r="G35" s="7" t="s">
        <v>140</v>
      </c>
      <c r="H35" s="7" t="s">
        <v>141</v>
      </c>
      <c r="I35" s="7" t="s">
        <v>142</v>
      </c>
      <c r="J35" s="7" t="s">
        <v>143</v>
      </c>
      <c r="K35" s="7" t="s">
        <v>144</v>
      </c>
      <c r="L35" s="7" t="s">
        <v>145</v>
      </c>
      <c r="M35" s="7" t="s">
        <v>146</v>
      </c>
      <c r="N35" s="7" t="s">
        <v>232</v>
      </c>
      <c r="O35" s="7" t="s">
        <v>233</v>
      </c>
      <c r="P35" s="7" t="s">
        <v>234</v>
      </c>
      <c r="Q35" s="7" t="s">
        <v>235</v>
      </c>
      <c r="R35" s="7" t="s">
        <v>236</v>
      </c>
      <c r="S35" s="7" t="s">
        <v>237</v>
      </c>
      <c r="T35" s="7" t="s">
        <v>147</v>
      </c>
      <c r="U35" s="179" t="s">
        <v>148</v>
      </c>
      <c r="V35" s="217"/>
      <c r="W35" s="217"/>
      <c r="X35" s="217"/>
    </row>
    <row r="36" spans="1:24">
      <c r="A36" t="s">
        <v>267</v>
      </c>
      <c r="B36" s="229">
        <v>2025</v>
      </c>
      <c r="C36" t="s">
        <v>136</v>
      </c>
      <c r="D36">
        <v>583</v>
      </c>
      <c r="E36">
        <v>777</v>
      </c>
      <c r="F36">
        <v>22</v>
      </c>
      <c r="G36">
        <v>201</v>
      </c>
      <c r="H36">
        <v>2709</v>
      </c>
      <c r="I36">
        <v>4132</v>
      </c>
      <c r="J36">
        <v>0</v>
      </c>
      <c r="K36">
        <v>0</v>
      </c>
      <c r="L36">
        <v>0</v>
      </c>
      <c r="M36">
        <v>0</v>
      </c>
      <c r="N36">
        <v>27</v>
      </c>
      <c r="O36">
        <v>2</v>
      </c>
      <c r="P36">
        <v>0</v>
      </c>
      <c r="Q36">
        <v>0</v>
      </c>
      <c r="R36">
        <v>346</v>
      </c>
      <c r="S36">
        <v>376</v>
      </c>
      <c r="T36" s="243">
        <v>7527.75</v>
      </c>
      <c r="U36" s="243">
        <v>11324</v>
      </c>
      <c r="V36" s="217"/>
      <c r="W36" s="217"/>
    </row>
    <row r="37" spans="1:24">
      <c r="A37" t="s">
        <v>267</v>
      </c>
      <c r="B37" s="229">
        <v>2025</v>
      </c>
      <c r="C37" t="s">
        <v>9</v>
      </c>
      <c r="D37">
        <v>1</v>
      </c>
      <c r="E37">
        <v>0</v>
      </c>
      <c r="F37">
        <v>271</v>
      </c>
      <c r="G37">
        <v>13</v>
      </c>
      <c r="H37">
        <v>0</v>
      </c>
      <c r="I37">
        <v>0</v>
      </c>
      <c r="J37">
        <v>0</v>
      </c>
      <c r="K37">
        <v>0</v>
      </c>
      <c r="L37">
        <v>0</v>
      </c>
      <c r="M37">
        <v>0</v>
      </c>
      <c r="N37">
        <v>0</v>
      </c>
      <c r="O37">
        <v>0</v>
      </c>
      <c r="P37">
        <v>0</v>
      </c>
      <c r="Q37">
        <v>0</v>
      </c>
      <c r="R37">
        <v>0</v>
      </c>
      <c r="S37">
        <v>0</v>
      </c>
      <c r="T37" s="243">
        <v>543</v>
      </c>
      <c r="U37" s="243">
        <v>26</v>
      </c>
      <c r="V37" s="217"/>
      <c r="W37" s="217"/>
    </row>
    <row r="38" spans="1:24">
      <c r="A38" t="s">
        <v>267</v>
      </c>
      <c r="B38" s="229">
        <v>2025</v>
      </c>
      <c r="C38" t="s">
        <v>12</v>
      </c>
      <c r="D38">
        <v>33</v>
      </c>
      <c r="E38">
        <v>10</v>
      </c>
      <c r="F38">
        <v>125</v>
      </c>
      <c r="G38">
        <v>215</v>
      </c>
      <c r="H38">
        <v>64</v>
      </c>
      <c r="I38">
        <v>18</v>
      </c>
      <c r="J38">
        <v>0</v>
      </c>
      <c r="K38">
        <v>0</v>
      </c>
      <c r="L38">
        <v>0</v>
      </c>
      <c r="M38">
        <v>0</v>
      </c>
      <c r="N38">
        <v>0</v>
      </c>
      <c r="O38">
        <v>0</v>
      </c>
      <c r="P38">
        <v>0</v>
      </c>
      <c r="Q38">
        <v>0</v>
      </c>
      <c r="R38">
        <v>0</v>
      </c>
      <c r="S38">
        <v>0</v>
      </c>
      <c r="T38" s="243">
        <v>427</v>
      </c>
      <c r="U38" s="243">
        <v>480.5</v>
      </c>
      <c r="V38" s="217"/>
      <c r="W38" s="217"/>
    </row>
    <row r="39" spans="1:24">
      <c r="A39" t="s">
        <v>267</v>
      </c>
      <c r="B39" s="229">
        <v>2025</v>
      </c>
      <c r="C39" t="s">
        <v>15</v>
      </c>
      <c r="D39">
        <v>0</v>
      </c>
      <c r="E39">
        <v>0</v>
      </c>
      <c r="F39">
        <v>1552</v>
      </c>
      <c r="G39">
        <v>0</v>
      </c>
      <c r="H39">
        <v>479</v>
      </c>
      <c r="I39">
        <v>0</v>
      </c>
      <c r="J39">
        <v>0</v>
      </c>
      <c r="K39">
        <v>0</v>
      </c>
      <c r="L39">
        <v>0</v>
      </c>
      <c r="M39">
        <v>0</v>
      </c>
      <c r="N39">
        <v>0</v>
      </c>
      <c r="O39">
        <v>0</v>
      </c>
      <c r="P39">
        <v>0</v>
      </c>
      <c r="Q39">
        <v>0</v>
      </c>
      <c r="R39">
        <v>0</v>
      </c>
      <c r="S39">
        <v>0</v>
      </c>
      <c r="T39" s="243">
        <v>4181.75</v>
      </c>
      <c r="U39" s="243">
        <v>0</v>
      </c>
      <c r="V39" s="217"/>
      <c r="W39" s="217"/>
    </row>
    <row r="40" spans="1:24">
      <c r="A40" t="s">
        <v>267</v>
      </c>
      <c r="B40" s="229">
        <v>2025</v>
      </c>
      <c r="C40" t="s">
        <v>6</v>
      </c>
      <c r="D40">
        <v>910</v>
      </c>
      <c r="E40">
        <v>5649</v>
      </c>
      <c r="F40">
        <v>3388</v>
      </c>
      <c r="G40">
        <v>10717</v>
      </c>
      <c r="H40">
        <v>50</v>
      </c>
      <c r="I40">
        <v>50</v>
      </c>
      <c r="J40">
        <v>0</v>
      </c>
      <c r="K40">
        <v>0</v>
      </c>
      <c r="L40">
        <v>0</v>
      </c>
      <c r="M40">
        <v>0</v>
      </c>
      <c r="N40">
        <v>28</v>
      </c>
      <c r="O40">
        <v>0</v>
      </c>
      <c r="P40">
        <v>463</v>
      </c>
      <c r="Q40">
        <v>1593</v>
      </c>
      <c r="R40">
        <v>0</v>
      </c>
      <c r="S40">
        <v>0</v>
      </c>
      <c r="T40" s="243">
        <v>0</v>
      </c>
      <c r="U40" s="243">
        <v>30381.5</v>
      </c>
      <c r="V40" s="217"/>
      <c r="W40" s="217"/>
    </row>
    <row r="41" spans="1:24">
      <c r="A41" t="s">
        <v>268</v>
      </c>
      <c r="B41" s="229">
        <v>2025</v>
      </c>
      <c r="C41" t="s">
        <v>6</v>
      </c>
      <c r="D41">
        <v>1025</v>
      </c>
      <c r="E41">
        <v>5035</v>
      </c>
      <c r="F41">
        <v>5283</v>
      </c>
      <c r="G41">
        <v>11859</v>
      </c>
      <c r="H41">
        <v>34</v>
      </c>
      <c r="I41">
        <v>36</v>
      </c>
      <c r="J41">
        <v>0</v>
      </c>
      <c r="K41">
        <v>0</v>
      </c>
      <c r="L41">
        <v>0</v>
      </c>
      <c r="M41">
        <v>0</v>
      </c>
      <c r="N41">
        <v>0</v>
      </c>
      <c r="O41">
        <v>0</v>
      </c>
      <c r="P41">
        <v>0</v>
      </c>
      <c r="Q41">
        <v>0</v>
      </c>
      <c r="R41">
        <v>0</v>
      </c>
      <c r="S41">
        <v>0</v>
      </c>
      <c r="T41" s="243">
        <v>11667.5</v>
      </c>
      <c r="U41" s="243">
        <v>28834</v>
      </c>
      <c r="V41" s="217"/>
      <c r="W41" s="217"/>
    </row>
    <row r="42" spans="1:24">
      <c r="A42" t="s">
        <v>268</v>
      </c>
      <c r="B42" s="229">
        <v>2025</v>
      </c>
      <c r="C42" t="s">
        <v>136</v>
      </c>
      <c r="D42">
        <v>500</v>
      </c>
      <c r="E42">
        <v>1231</v>
      </c>
      <c r="F42">
        <v>37</v>
      </c>
      <c r="G42">
        <v>200</v>
      </c>
      <c r="H42">
        <v>3102</v>
      </c>
      <c r="I42">
        <v>5103</v>
      </c>
      <c r="J42">
        <v>0</v>
      </c>
      <c r="K42">
        <v>0</v>
      </c>
      <c r="L42">
        <v>0</v>
      </c>
      <c r="M42">
        <v>0</v>
      </c>
      <c r="N42">
        <v>21</v>
      </c>
      <c r="O42">
        <v>13</v>
      </c>
      <c r="P42">
        <v>0</v>
      </c>
      <c r="Q42">
        <v>0</v>
      </c>
      <c r="R42">
        <v>491</v>
      </c>
      <c r="S42">
        <v>250</v>
      </c>
      <c r="T42" s="243">
        <v>8679.25</v>
      </c>
      <c r="U42" s="243">
        <v>13688.25</v>
      </c>
      <c r="V42" s="217"/>
      <c r="W42" s="217"/>
    </row>
    <row r="43" spans="1:24">
      <c r="A43" t="s">
        <v>268</v>
      </c>
      <c r="B43" s="229">
        <v>2025</v>
      </c>
      <c r="C43" t="s">
        <v>9</v>
      </c>
      <c r="D43">
        <v>5</v>
      </c>
      <c r="E43">
        <v>0</v>
      </c>
      <c r="F43">
        <v>300</v>
      </c>
      <c r="G43">
        <v>33</v>
      </c>
      <c r="H43">
        <v>0</v>
      </c>
      <c r="I43">
        <v>0</v>
      </c>
      <c r="J43">
        <v>0</v>
      </c>
      <c r="K43">
        <v>0</v>
      </c>
      <c r="L43">
        <v>0</v>
      </c>
      <c r="M43">
        <v>0</v>
      </c>
      <c r="N43">
        <v>0</v>
      </c>
      <c r="O43">
        <v>0</v>
      </c>
      <c r="P43">
        <v>0</v>
      </c>
      <c r="Q43">
        <v>0</v>
      </c>
      <c r="R43">
        <v>0</v>
      </c>
      <c r="S43">
        <v>0</v>
      </c>
      <c r="T43" s="243">
        <v>605</v>
      </c>
      <c r="U43" s="243">
        <v>66</v>
      </c>
      <c r="V43" s="217"/>
      <c r="W43" s="217"/>
    </row>
    <row r="44" spans="1:24">
      <c r="A44" t="s">
        <v>268</v>
      </c>
      <c r="B44" s="229">
        <v>2025</v>
      </c>
      <c r="C44" t="s">
        <v>15</v>
      </c>
      <c r="D44">
        <v>0</v>
      </c>
      <c r="E44">
        <v>0</v>
      </c>
      <c r="F44">
        <v>2196</v>
      </c>
      <c r="G44">
        <v>0</v>
      </c>
      <c r="H44">
        <v>196</v>
      </c>
      <c r="I44">
        <v>0</v>
      </c>
      <c r="J44">
        <v>0</v>
      </c>
      <c r="K44">
        <v>0</v>
      </c>
      <c r="L44">
        <v>0</v>
      </c>
      <c r="M44">
        <v>0</v>
      </c>
      <c r="N44">
        <v>0</v>
      </c>
      <c r="O44">
        <v>0</v>
      </c>
      <c r="P44">
        <v>0</v>
      </c>
      <c r="Q44">
        <v>0</v>
      </c>
      <c r="R44">
        <v>0</v>
      </c>
      <c r="S44">
        <v>0</v>
      </c>
      <c r="T44" s="243">
        <v>4833</v>
      </c>
      <c r="U44" s="243">
        <v>0</v>
      </c>
      <c r="V44" s="217"/>
      <c r="W44" s="217"/>
    </row>
    <row r="45" spans="1:24">
      <c r="A45" t="s">
        <v>268</v>
      </c>
      <c r="B45" s="229">
        <v>2025</v>
      </c>
      <c r="C45" t="s">
        <v>12</v>
      </c>
      <c r="D45">
        <v>36</v>
      </c>
      <c r="E45">
        <v>13</v>
      </c>
      <c r="F45">
        <v>675</v>
      </c>
      <c r="G45">
        <v>61</v>
      </c>
      <c r="H45">
        <v>107</v>
      </c>
      <c r="I45">
        <v>51</v>
      </c>
      <c r="J45">
        <v>0</v>
      </c>
      <c r="K45">
        <v>0</v>
      </c>
      <c r="L45">
        <v>0</v>
      </c>
      <c r="M45">
        <v>0</v>
      </c>
      <c r="N45">
        <v>0</v>
      </c>
      <c r="O45">
        <v>0</v>
      </c>
      <c r="P45">
        <v>0</v>
      </c>
      <c r="Q45">
        <v>0</v>
      </c>
      <c r="R45">
        <v>0</v>
      </c>
      <c r="S45">
        <v>0</v>
      </c>
      <c r="T45" s="243">
        <v>1626.75</v>
      </c>
      <c r="U45" s="243">
        <v>249.75</v>
      </c>
      <c r="V45" s="217"/>
      <c r="W45" s="217"/>
    </row>
    <row r="46" spans="1:24">
      <c r="A46" t="s">
        <v>269</v>
      </c>
      <c r="B46" s="229">
        <v>2025</v>
      </c>
      <c r="C46" t="s">
        <v>12</v>
      </c>
      <c r="D46">
        <v>34</v>
      </c>
      <c r="E46">
        <v>8</v>
      </c>
      <c r="F46">
        <v>538</v>
      </c>
      <c r="G46">
        <v>76</v>
      </c>
      <c r="H46">
        <v>0</v>
      </c>
      <c r="I46">
        <v>0</v>
      </c>
      <c r="J46">
        <v>0</v>
      </c>
      <c r="K46">
        <v>0</v>
      </c>
      <c r="L46">
        <v>0</v>
      </c>
      <c r="M46">
        <v>0</v>
      </c>
      <c r="N46">
        <v>0</v>
      </c>
      <c r="O46">
        <v>0</v>
      </c>
      <c r="P46">
        <v>0</v>
      </c>
      <c r="Q46">
        <v>0</v>
      </c>
      <c r="R46">
        <v>0</v>
      </c>
      <c r="S46">
        <v>0</v>
      </c>
      <c r="T46" s="243">
        <v>1110</v>
      </c>
      <c r="U46" s="243">
        <v>160</v>
      </c>
      <c r="V46" s="217"/>
      <c r="W46" s="217"/>
    </row>
    <row r="47" spans="1:24">
      <c r="A47" t="s">
        <v>269</v>
      </c>
      <c r="B47" s="229">
        <v>2025</v>
      </c>
      <c r="C47" s="239" t="s">
        <v>9</v>
      </c>
      <c r="D47">
        <v>0</v>
      </c>
      <c r="E47">
        <v>3</v>
      </c>
      <c r="F47">
        <v>250</v>
      </c>
      <c r="G47">
        <v>52</v>
      </c>
      <c r="H47">
        <v>0</v>
      </c>
      <c r="I47">
        <v>0</v>
      </c>
      <c r="J47">
        <v>0</v>
      </c>
      <c r="K47">
        <v>0</v>
      </c>
      <c r="L47">
        <v>0</v>
      </c>
      <c r="M47">
        <v>0</v>
      </c>
      <c r="N47">
        <v>0</v>
      </c>
      <c r="O47">
        <v>0</v>
      </c>
      <c r="P47">
        <v>0</v>
      </c>
      <c r="Q47">
        <v>0</v>
      </c>
      <c r="R47">
        <v>0</v>
      </c>
      <c r="S47">
        <v>0</v>
      </c>
      <c r="T47" s="243">
        <v>500</v>
      </c>
      <c r="U47" s="243">
        <v>107</v>
      </c>
      <c r="V47" s="229"/>
      <c r="W47" s="229"/>
    </row>
    <row r="48" spans="1:24">
      <c r="A48" t="s">
        <v>269</v>
      </c>
      <c r="B48" s="229">
        <v>2025</v>
      </c>
      <c r="C48" t="s">
        <v>6</v>
      </c>
      <c r="D48">
        <v>1408</v>
      </c>
      <c r="E48">
        <v>6675</v>
      </c>
      <c r="F48">
        <v>4561</v>
      </c>
      <c r="G48">
        <v>11100</v>
      </c>
      <c r="H48">
        <v>49</v>
      </c>
      <c r="I48">
        <v>47</v>
      </c>
      <c r="J48">
        <v>0</v>
      </c>
      <c r="K48">
        <v>0</v>
      </c>
      <c r="L48">
        <v>0</v>
      </c>
      <c r="M48">
        <v>0</v>
      </c>
      <c r="N48">
        <v>17</v>
      </c>
      <c r="O48">
        <v>40</v>
      </c>
      <c r="P48">
        <v>825</v>
      </c>
      <c r="Q48">
        <v>1014</v>
      </c>
      <c r="R48">
        <v>0</v>
      </c>
      <c r="S48">
        <v>0</v>
      </c>
      <c r="T48" s="243">
        <v>12307.25</v>
      </c>
      <c r="U48" s="243">
        <v>31048.75</v>
      </c>
      <c r="V48" s="217"/>
      <c r="W48" s="217"/>
    </row>
    <row r="49" spans="1:23">
      <c r="A49" t="s">
        <v>269</v>
      </c>
      <c r="B49" s="229">
        <v>2025</v>
      </c>
      <c r="C49" t="s">
        <v>15</v>
      </c>
      <c r="D49">
        <v>0</v>
      </c>
      <c r="E49">
        <v>0</v>
      </c>
      <c r="F49">
        <v>1588</v>
      </c>
      <c r="G49">
        <v>0</v>
      </c>
      <c r="H49">
        <v>41</v>
      </c>
      <c r="I49">
        <v>0</v>
      </c>
      <c r="J49">
        <v>0</v>
      </c>
      <c r="K49">
        <v>0</v>
      </c>
      <c r="L49">
        <v>0</v>
      </c>
      <c r="M49">
        <v>0</v>
      </c>
      <c r="N49">
        <v>0</v>
      </c>
      <c r="O49">
        <v>0</v>
      </c>
      <c r="P49">
        <v>0</v>
      </c>
      <c r="Q49">
        <v>0</v>
      </c>
      <c r="R49">
        <v>0</v>
      </c>
      <c r="S49">
        <v>0</v>
      </c>
      <c r="T49" s="243">
        <v>3268.25</v>
      </c>
      <c r="U49" s="243">
        <v>0</v>
      </c>
      <c r="V49" s="217"/>
      <c r="W49" s="217"/>
    </row>
    <row r="50" spans="1:23">
      <c r="A50" t="s">
        <v>269</v>
      </c>
      <c r="B50" s="229">
        <v>2025</v>
      </c>
      <c r="C50" t="s">
        <v>136</v>
      </c>
      <c r="D50">
        <v>597</v>
      </c>
      <c r="E50">
        <v>1005</v>
      </c>
      <c r="F50">
        <v>22</v>
      </c>
      <c r="G50">
        <v>167</v>
      </c>
      <c r="H50">
        <v>2618</v>
      </c>
      <c r="I50">
        <v>4314</v>
      </c>
      <c r="J50">
        <v>0</v>
      </c>
      <c r="K50">
        <v>0</v>
      </c>
      <c r="L50">
        <v>0</v>
      </c>
      <c r="M50">
        <v>0</v>
      </c>
      <c r="N50">
        <v>24</v>
      </c>
      <c r="O50">
        <v>14</v>
      </c>
      <c r="P50">
        <v>0</v>
      </c>
      <c r="Q50">
        <v>0</v>
      </c>
      <c r="R50">
        <v>394</v>
      </c>
      <c r="S50">
        <v>288</v>
      </c>
      <c r="T50" s="243">
        <v>7442</v>
      </c>
      <c r="U50" s="243">
        <v>11707.5</v>
      </c>
      <c r="V50" s="217"/>
      <c r="W50" s="217"/>
    </row>
    <row r="51" spans="1:23" ht="28.8">
      <c r="A51" s="238"/>
      <c r="B51" s="238"/>
      <c r="C51" s="236" t="s">
        <v>175</v>
      </c>
      <c r="D51" s="237">
        <f t="shared" ref="D51:U51" si="1">SUM(D36:D50)</f>
        <v>5132</v>
      </c>
      <c r="E51" s="237">
        <f t="shared" si="1"/>
        <v>20406</v>
      </c>
      <c r="F51" s="237">
        <f t="shared" si="1"/>
        <v>20808</v>
      </c>
      <c r="G51" s="237">
        <f t="shared" si="1"/>
        <v>34694</v>
      </c>
      <c r="H51" s="237">
        <f t="shared" si="1"/>
        <v>9449</v>
      </c>
      <c r="I51" s="237">
        <f t="shared" si="1"/>
        <v>13751</v>
      </c>
      <c r="J51" s="237">
        <f t="shared" si="1"/>
        <v>0</v>
      </c>
      <c r="K51" s="237">
        <f t="shared" si="1"/>
        <v>0</v>
      </c>
      <c r="L51" s="237">
        <f t="shared" si="1"/>
        <v>0</v>
      </c>
      <c r="M51" s="237">
        <f t="shared" si="1"/>
        <v>0</v>
      </c>
      <c r="N51" s="237">
        <f t="shared" si="1"/>
        <v>117</v>
      </c>
      <c r="O51" s="237">
        <f t="shared" si="1"/>
        <v>69</v>
      </c>
      <c r="P51" s="237">
        <f t="shared" si="1"/>
        <v>1288</v>
      </c>
      <c r="Q51" s="237">
        <f t="shared" si="1"/>
        <v>2607</v>
      </c>
      <c r="R51" s="237">
        <f t="shared" si="1"/>
        <v>1231</v>
      </c>
      <c r="S51" s="237">
        <f t="shared" si="1"/>
        <v>914</v>
      </c>
      <c r="T51" s="79">
        <f t="shared" si="1"/>
        <v>64718.5</v>
      </c>
      <c r="U51" s="79">
        <f t="shared" si="1"/>
        <v>128073.25</v>
      </c>
    </row>
    <row r="52" spans="1:23" s="92" customFormat="1">
      <c r="A52" s="214" t="s">
        <v>66</v>
      </c>
      <c r="T52" s="294" t="s">
        <v>77</v>
      </c>
      <c r="U52" s="294"/>
    </row>
    <row r="53" spans="1:23" s="92" customFormat="1"/>
    <row r="54" spans="1:23" s="92" customFormat="1"/>
    <row r="55" spans="1:23" s="92" customFormat="1"/>
    <row r="56" spans="1:23" s="92" customFormat="1"/>
    <row r="57" spans="1:23" s="92" customFormat="1"/>
    <row r="58" spans="1:23" s="92" customFormat="1"/>
    <row r="59" spans="1:23" s="92" customFormat="1">
      <c r="A59" s="278" t="s">
        <v>266</v>
      </c>
      <c r="B59" s="278"/>
      <c r="C59" s="278"/>
      <c r="D59" s="278"/>
      <c r="E59" s="278"/>
      <c r="F59" s="278"/>
      <c r="G59" s="278"/>
      <c r="H59" s="278"/>
      <c r="I59" s="278"/>
      <c r="J59" s="278"/>
      <c r="K59" s="278"/>
      <c r="L59" s="278"/>
      <c r="M59" s="278"/>
      <c r="N59" s="278"/>
      <c r="O59" s="278"/>
      <c r="P59" s="278"/>
      <c r="Q59" s="278"/>
      <c r="R59" s="278"/>
      <c r="S59" s="278"/>
      <c r="T59" s="278"/>
      <c r="U59" s="278"/>
    </row>
    <row r="60" spans="1:23" s="92" customFormat="1"/>
    <row r="61" spans="1:23" ht="28.8">
      <c r="A61" s="79" t="s">
        <v>230</v>
      </c>
      <c r="B61" s="79" t="s">
        <v>231</v>
      </c>
      <c r="C61" s="79" t="s">
        <v>123</v>
      </c>
      <c r="D61" s="79" t="s">
        <v>149</v>
      </c>
      <c r="E61" s="79" t="s">
        <v>150</v>
      </c>
      <c r="F61" s="79" t="s">
        <v>151</v>
      </c>
      <c r="G61" s="79" t="s">
        <v>152</v>
      </c>
      <c r="H61" s="79" t="s">
        <v>153</v>
      </c>
      <c r="I61" s="79" t="s">
        <v>154</v>
      </c>
      <c r="J61" s="79" t="s">
        <v>155</v>
      </c>
      <c r="K61" s="79" t="s">
        <v>156</v>
      </c>
      <c r="L61" s="79" t="s">
        <v>157</v>
      </c>
      <c r="M61" s="79" t="s">
        <v>158</v>
      </c>
      <c r="N61" s="79" t="s">
        <v>232</v>
      </c>
      <c r="O61" s="79" t="s">
        <v>233</v>
      </c>
      <c r="P61" s="79" t="s">
        <v>234</v>
      </c>
      <c r="Q61" s="79" t="s">
        <v>235</v>
      </c>
      <c r="R61" s="79" t="s">
        <v>236</v>
      </c>
      <c r="S61" s="79" t="s">
        <v>237</v>
      </c>
      <c r="T61" s="79" t="s">
        <v>159</v>
      </c>
      <c r="U61" s="222" t="s">
        <v>160</v>
      </c>
    </row>
    <row r="62" spans="1:23">
      <c r="A62" s="45" t="s">
        <v>267</v>
      </c>
      <c r="B62" s="45">
        <v>2025</v>
      </c>
      <c r="C62" s="45" t="s">
        <v>136</v>
      </c>
      <c r="D62" s="45">
        <v>130</v>
      </c>
      <c r="E62" s="45">
        <v>0</v>
      </c>
      <c r="F62" s="45">
        <v>4</v>
      </c>
      <c r="G62" s="45">
        <v>0</v>
      </c>
      <c r="H62" s="45">
        <v>468</v>
      </c>
      <c r="I62" s="45">
        <v>0</v>
      </c>
      <c r="J62" s="45">
        <v>0</v>
      </c>
      <c r="K62" s="45">
        <v>0</v>
      </c>
      <c r="L62" s="45">
        <v>0</v>
      </c>
      <c r="M62" s="45">
        <v>0</v>
      </c>
      <c r="N62" s="45">
        <v>1</v>
      </c>
      <c r="O62" s="45">
        <v>4</v>
      </c>
      <c r="P62" s="45">
        <v>0</v>
      </c>
      <c r="Q62" s="45">
        <v>0</v>
      </c>
      <c r="R62" s="45">
        <v>120</v>
      </c>
      <c r="S62" s="45">
        <v>0</v>
      </c>
      <c r="T62" s="88">
        <v>1462</v>
      </c>
      <c r="U62" s="88">
        <v>4</v>
      </c>
      <c r="V62" s="217"/>
    </row>
    <row r="63" spans="1:23">
      <c r="A63" s="45" t="s">
        <v>267</v>
      </c>
      <c r="B63" s="45">
        <v>2025</v>
      </c>
      <c r="C63" s="45" t="s">
        <v>6</v>
      </c>
      <c r="D63" s="45">
        <v>4203</v>
      </c>
      <c r="E63" s="45">
        <v>1358</v>
      </c>
      <c r="F63" s="45">
        <v>8446</v>
      </c>
      <c r="G63" s="45">
        <v>2823</v>
      </c>
      <c r="H63" s="45">
        <v>0</v>
      </c>
      <c r="I63" s="45">
        <v>72</v>
      </c>
      <c r="J63" s="45">
        <v>0</v>
      </c>
      <c r="K63" s="45">
        <v>0</v>
      </c>
      <c r="L63" s="45">
        <v>0</v>
      </c>
      <c r="M63" s="45">
        <v>0</v>
      </c>
      <c r="N63" s="45">
        <v>27</v>
      </c>
      <c r="O63" s="45">
        <v>29</v>
      </c>
      <c r="P63" s="45">
        <v>2431</v>
      </c>
      <c r="Q63" s="45">
        <v>307</v>
      </c>
      <c r="R63" s="45">
        <v>0</v>
      </c>
      <c r="S63" s="45">
        <v>0</v>
      </c>
      <c r="T63" s="88">
        <v>25984</v>
      </c>
      <c r="U63" s="88">
        <v>7809</v>
      </c>
      <c r="V63" s="217"/>
    </row>
    <row r="64" spans="1:23">
      <c r="A64" s="45" t="s">
        <v>268</v>
      </c>
      <c r="B64" s="45">
        <v>2025</v>
      </c>
      <c r="C64" s="45" t="s">
        <v>6</v>
      </c>
      <c r="D64" s="45">
        <v>4019</v>
      </c>
      <c r="E64" s="45">
        <v>1200</v>
      </c>
      <c r="F64" s="45">
        <v>9906</v>
      </c>
      <c r="G64" s="45">
        <v>3486</v>
      </c>
      <c r="H64" s="45">
        <v>6</v>
      </c>
      <c r="I64" s="45">
        <v>45</v>
      </c>
      <c r="J64" s="45">
        <v>0</v>
      </c>
      <c r="K64" s="45">
        <v>0</v>
      </c>
      <c r="L64" s="45">
        <v>0</v>
      </c>
      <c r="M64" s="45">
        <v>0</v>
      </c>
      <c r="N64" s="45">
        <v>0</v>
      </c>
      <c r="O64" s="45">
        <v>0</v>
      </c>
      <c r="P64" s="45">
        <v>0</v>
      </c>
      <c r="Q64" s="45">
        <v>0</v>
      </c>
      <c r="R64" s="45">
        <v>0</v>
      </c>
      <c r="S64" s="45">
        <v>0</v>
      </c>
      <c r="T64" s="88">
        <v>23844.5</v>
      </c>
      <c r="U64" s="88">
        <v>8273.25</v>
      </c>
      <c r="V64" s="217"/>
    </row>
    <row r="65" spans="1:22">
      <c r="A65" s="45" t="s">
        <v>268</v>
      </c>
      <c r="B65" s="45">
        <v>2025</v>
      </c>
      <c r="C65" s="45" t="s">
        <v>136</v>
      </c>
      <c r="D65" s="45">
        <v>363</v>
      </c>
      <c r="E65" s="45">
        <v>0</v>
      </c>
      <c r="F65" s="45">
        <v>37</v>
      </c>
      <c r="G65" s="45">
        <v>0</v>
      </c>
      <c r="H65" s="45">
        <v>784</v>
      </c>
      <c r="I65" s="45">
        <v>0</v>
      </c>
      <c r="J65" s="45">
        <v>0</v>
      </c>
      <c r="K65" s="45">
        <v>0</v>
      </c>
      <c r="L65" s="45">
        <v>0</v>
      </c>
      <c r="M65" s="45">
        <v>0</v>
      </c>
      <c r="N65" s="45">
        <v>1</v>
      </c>
      <c r="O65" s="45">
        <v>24</v>
      </c>
      <c r="P65" s="45">
        <v>0</v>
      </c>
      <c r="Q65" s="45">
        <v>0</v>
      </c>
      <c r="R65" s="45">
        <v>283</v>
      </c>
      <c r="S65" s="45">
        <v>25</v>
      </c>
      <c r="T65" s="88">
        <v>2838.75</v>
      </c>
      <c r="U65" s="88">
        <v>80.25</v>
      </c>
      <c r="V65" s="217"/>
    </row>
    <row r="66" spans="1:22">
      <c r="A66" s="45" t="s">
        <v>269</v>
      </c>
      <c r="B66" s="45">
        <v>2025</v>
      </c>
      <c r="C66" s="45" t="s">
        <v>6</v>
      </c>
      <c r="D66" s="45">
        <v>3185</v>
      </c>
      <c r="E66" s="45">
        <v>1851</v>
      </c>
      <c r="F66" s="45">
        <v>7487</v>
      </c>
      <c r="G66" s="45">
        <v>3225</v>
      </c>
      <c r="H66" s="45">
        <v>12</v>
      </c>
      <c r="I66" s="45">
        <v>31</v>
      </c>
      <c r="J66" s="45">
        <v>0</v>
      </c>
      <c r="K66" s="45">
        <v>0</v>
      </c>
      <c r="L66" s="45">
        <v>0</v>
      </c>
      <c r="M66" s="45">
        <v>0</v>
      </c>
      <c r="N66" s="45">
        <v>12</v>
      </c>
      <c r="O66" s="45">
        <v>49</v>
      </c>
      <c r="P66" s="45">
        <v>816</v>
      </c>
      <c r="Q66" s="45">
        <v>186</v>
      </c>
      <c r="R66" s="45">
        <v>0</v>
      </c>
      <c r="S66" s="45">
        <v>0</v>
      </c>
      <c r="T66" s="88">
        <v>19830</v>
      </c>
      <c r="U66" s="88">
        <v>8791.75</v>
      </c>
      <c r="V66" s="217"/>
    </row>
    <row r="67" spans="1:22">
      <c r="A67" s="45" t="s">
        <v>269</v>
      </c>
      <c r="B67" s="45">
        <v>2025</v>
      </c>
      <c r="C67" s="45" t="s">
        <v>136</v>
      </c>
      <c r="D67" s="45">
        <v>366</v>
      </c>
      <c r="E67" s="45">
        <v>0</v>
      </c>
      <c r="F67" s="45">
        <v>24</v>
      </c>
      <c r="G67" s="45">
        <v>0</v>
      </c>
      <c r="H67" s="45">
        <v>838</v>
      </c>
      <c r="I67" s="45">
        <v>0</v>
      </c>
      <c r="J67" s="45">
        <v>0</v>
      </c>
      <c r="K67" s="45">
        <v>0</v>
      </c>
      <c r="L67" s="45">
        <v>0</v>
      </c>
      <c r="M67" s="45">
        <v>0</v>
      </c>
      <c r="N67" s="45">
        <v>0</v>
      </c>
      <c r="O67" s="45">
        <v>127</v>
      </c>
      <c r="P67" s="45">
        <v>0</v>
      </c>
      <c r="Q67" s="45">
        <v>5</v>
      </c>
      <c r="R67" s="45">
        <v>227</v>
      </c>
      <c r="S67" s="45">
        <v>87</v>
      </c>
      <c r="T67" s="88">
        <v>2810.25</v>
      </c>
      <c r="U67" s="88">
        <v>332.75</v>
      </c>
      <c r="V67" s="217"/>
    </row>
    <row r="68" spans="1:22" ht="28.8">
      <c r="A68" s="219"/>
      <c r="B68" s="219"/>
      <c r="C68" s="83" t="s">
        <v>176</v>
      </c>
      <c r="D68" s="218">
        <f>SUM(D62:D67)</f>
        <v>12266</v>
      </c>
      <c r="E68" s="218">
        <f t="shared" ref="E68:U68" si="2">SUM(E62:E67)</f>
        <v>4409</v>
      </c>
      <c r="F68" s="218">
        <f t="shared" si="2"/>
        <v>25904</v>
      </c>
      <c r="G68" s="218">
        <f t="shared" si="2"/>
        <v>9534</v>
      </c>
      <c r="H68" s="218">
        <f t="shared" si="2"/>
        <v>2108</v>
      </c>
      <c r="I68" s="218">
        <f t="shared" si="2"/>
        <v>148</v>
      </c>
      <c r="J68" s="218">
        <f t="shared" si="2"/>
        <v>0</v>
      </c>
      <c r="K68" s="218">
        <f t="shared" si="2"/>
        <v>0</v>
      </c>
      <c r="L68" s="218">
        <f t="shared" si="2"/>
        <v>0</v>
      </c>
      <c r="M68" s="218">
        <f t="shared" si="2"/>
        <v>0</v>
      </c>
      <c r="N68" s="218">
        <f t="shared" si="2"/>
        <v>41</v>
      </c>
      <c r="O68" s="218">
        <f t="shared" si="2"/>
        <v>233</v>
      </c>
      <c r="P68" s="218">
        <f t="shared" si="2"/>
        <v>3247</v>
      </c>
      <c r="Q68" s="218">
        <f t="shared" si="2"/>
        <v>498</v>
      </c>
      <c r="R68" s="218">
        <f t="shared" si="2"/>
        <v>630</v>
      </c>
      <c r="S68" s="218">
        <f t="shared" si="2"/>
        <v>112</v>
      </c>
      <c r="T68" s="70">
        <f t="shared" si="2"/>
        <v>76769.5</v>
      </c>
      <c r="U68" s="70">
        <f t="shared" si="2"/>
        <v>25291</v>
      </c>
    </row>
    <row r="69" spans="1:22" s="92" customFormat="1">
      <c r="A69" s="214" t="s">
        <v>66</v>
      </c>
      <c r="T69" s="293" t="s">
        <v>77</v>
      </c>
      <c r="U69" s="293"/>
    </row>
    <row r="70" spans="1:22" s="92" customFormat="1"/>
    <row r="71" spans="1:22" s="92" customFormat="1"/>
    <row r="72" spans="1:22" s="92" customFormat="1"/>
    <row r="73" spans="1:22" s="92" customFormat="1"/>
    <row r="74" spans="1:22" s="92" customFormat="1"/>
    <row r="75" spans="1:22" s="92" customFormat="1"/>
    <row r="76" spans="1:22" s="92" customFormat="1">
      <c r="A76" s="278" t="s">
        <v>265</v>
      </c>
      <c r="B76" s="278"/>
      <c r="C76" s="278"/>
      <c r="D76" s="278"/>
      <c r="E76" s="278"/>
      <c r="F76" s="278"/>
      <c r="G76" s="278"/>
      <c r="H76" s="278"/>
      <c r="I76" s="278"/>
      <c r="J76" s="278"/>
      <c r="K76" s="278"/>
      <c r="L76" s="278"/>
      <c r="M76" s="278"/>
      <c r="N76" s="278"/>
      <c r="O76" s="278"/>
      <c r="P76" s="278"/>
      <c r="Q76" s="278"/>
      <c r="R76" s="278"/>
      <c r="S76" s="278"/>
      <c r="T76" s="278"/>
      <c r="U76" s="278"/>
      <c r="V76" s="278"/>
    </row>
    <row r="77" spans="1:22" s="92" customFormat="1"/>
    <row r="78" spans="1:22" ht="30.6" customHeight="1">
      <c r="A78" s="220" t="s">
        <v>230</v>
      </c>
      <c r="B78" s="220" t="s">
        <v>231</v>
      </c>
      <c r="C78" s="220" t="s">
        <v>123</v>
      </c>
      <c r="D78" s="220" t="s">
        <v>161</v>
      </c>
      <c r="E78" s="220" t="s">
        <v>162</v>
      </c>
      <c r="F78" s="220" t="s">
        <v>163</v>
      </c>
      <c r="G78" s="220" t="s">
        <v>164</v>
      </c>
      <c r="H78" s="220" t="s">
        <v>165</v>
      </c>
      <c r="I78" s="220" t="s">
        <v>166</v>
      </c>
      <c r="J78" s="220" t="s">
        <v>167</v>
      </c>
      <c r="K78" s="220" t="s">
        <v>168</v>
      </c>
      <c r="L78" s="220" t="s">
        <v>169</v>
      </c>
      <c r="M78" s="220" t="s">
        <v>170</v>
      </c>
      <c r="N78" s="220" t="s">
        <v>232</v>
      </c>
      <c r="O78" s="220" t="s">
        <v>233</v>
      </c>
      <c r="P78" s="220" t="s">
        <v>234</v>
      </c>
      <c r="Q78" s="220" t="s">
        <v>235</v>
      </c>
      <c r="R78" s="220" t="s">
        <v>236</v>
      </c>
      <c r="S78" s="220" t="s">
        <v>237</v>
      </c>
      <c r="T78" s="212" t="s">
        <v>171</v>
      </c>
      <c r="U78" s="221" t="s">
        <v>172</v>
      </c>
    </row>
    <row r="79" spans="1:22">
      <c r="A79" t="s">
        <v>267</v>
      </c>
      <c r="B79" s="229">
        <v>2025</v>
      </c>
      <c r="C79" t="s">
        <v>136</v>
      </c>
      <c r="D79">
        <v>138</v>
      </c>
      <c r="E79">
        <v>0</v>
      </c>
      <c r="F79">
        <v>0</v>
      </c>
      <c r="G79">
        <v>0</v>
      </c>
      <c r="H79">
        <v>346</v>
      </c>
      <c r="I79">
        <v>0</v>
      </c>
      <c r="J79">
        <v>0</v>
      </c>
      <c r="K79">
        <v>0</v>
      </c>
      <c r="L79">
        <v>0</v>
      </c>
      <c r="M79">
        <v>0</v>
      </c>
      <c r="N79">
        <v>1</v>
      </c>
      <c r="O79">
        <v>15</v>
      </c>
      <c r="P79">
        <v>1</v>
      </c>
      <c r="Q79">
        <v>8</v>
      </c>
      <c r="R79">
        <v>110</v>
      </c>
      <c r="S79">
        <v>157</v>
      </c>
      <c r="T79" s="243">
        <v>1167</v>
      </c>
      <c r="U79" s="243">
        <v>384.25</v>
      </c>
      <c r="V79" s="217"/>
    </row>
    <row r="80" spans="1:22">
      <c r="A80" t="s">
        <v>267</v>
      </c>
      <c r="B80" s="229">
        <v>2025</v>
      </c>
      <c r="C80" t="s">
        <v>6</v>
      </c>
      <c r="D80">
        <v>3865</v>
      </c>
      <c r="E80">
        <v>1447</v>
      </c>
      <c r="F80">
        <v>8983</v>
      </c>
      <c r="G80">
        <v>2587</v>
      </c>
      <c r="H80">
        <v>0</v>
      </c>
      <c r="I80">
        <v>56</v>
      </c>
      <c r="J80">
        <v>0</v>
      </c>
      <c r="K80">
        <v>0</v>
      </c>
      <c r="L80">
        <v>0</v>
      </c>
      <c r="M80">
        <v>0</v>
      </c>
      <c r="N80">
        <v>28</v>
      </c>
      <c r="O80">
        <v>1</v>
      </c>
      <c r="P80">
        <v>1957</v>
      </c>
      <c r="Q80">
        <v>201</v>
      </c>
      <c r="R80">
        <v>0</v>
      </c>
      <c r="S80">
        <v>0</v>
      </c>
      <c r="T80" s="243">
        <v>25773</v>
      </c>
      <c r="U80" s="243">
        <v>7150</v>
      </c>
      <c r="V80" s="217"/>
    </row>
    <row r="81" spans="1:23">
      <c r="A81" t="s">
        <v>268</v>
      </c>
      <c r="B81" s="229">
        <v>2025</v>
      </c>
      <c r="C81" t="s">
        <v>6</v>
      </c>
      <c r="D81">
        <v>4238</v>
      </c>
      <c r="E81">
        <v>1108</v>
      </c>
      <c r="F81">
        <v>9669</v>
      </c>
      <c r="G81">
        <v>3784</v>
      </c>
      <c r="H81">
        <v>6</v>
      </c>
      <c r="I81">
        <v>42</v>
      </c>
      <c r="J81">
        <v>0</v>
      </c>
      <c r="K81">
        <v>0</v>
      </c>
      <c r="L81">
        <v>0</v>
      </c>
      <c r="M81">
        <v>0</v>
      </c>
      <c r="N81">
        <v>0</v>
      </c>
      <c r="O81">
        <v>0</v>
      </c>
      <c r="P81">
        <v>0</v>
      </c>
      <c r="Q81">
        <v>0</v>
      </c>
      <c r="R81">
        <v>0</v>
      </c>
      <c r="S81">
        <v>0</v>
      </c>
      <c r="T81" s="243">
        <v>23589.5</v>
      </c>
      <c r="U81" s="243">
        <v>8770.5</v>
      </c>
      <c r="V81" s="217"/>
    </row>
    <row r="82" spans="1:23">
      <c r="A82" t="s">
        <v>268</v>
      </c>
      <c r="B82" s="229">
        <v>2025</v>
      </c>
      <c r="C82" t="s">
        <v>136</v>
      </c>
      <c r="D82">
        <v>224</v>
      </c>
      <c r="E82">
        <v>0</v>
      </c>
      <c r="F82">
        <v>30</v>
      </c>
      <c r="G82">
        <v>0</v>
      </c>
      <c r="H82">
        <v>719</v>
      </c>
      <c r="I82">
        <v>0</v>
      </c>
      <c r="J82">
        <v>0</v>
      </c>
      <c r="K82">
        <v>0</v>
      </c>
      <c r="L82">
        <v>0</v>
      </c>
      <c r="M82">
        <v>0</v>
      </c>
      <c r="N82">
        <v>0</v>
      </c>
      <c r="O82">
        <v>33</v>
      </c>
      <c r="P82">
        <v>0</v>
      </c>
      <c r="Q82">
        <v>0</v>
      </c>
      <c r="R82">
        <v>250</v>
      </c>
      <c r="S82">
        <v>175</v>
      </c>
      <c r="T82" s="243">
        <v>2464.25</v>
      </c>
      <c r="U82" s="243">
        <v>426.75</v>
      </c>
      <c r="V82" s="217"/>
    </row>
    <row r="83" spans="1:23">
      <c r="A83" t="s">
        <v>269</v>
      </c>
      <c r="B83" s="229">
        <v>2025</v>
      </c>
      <c r="C83" t="s">
        <v>6</v>
      </c>
      <c r="D83">
        <v>3376</v>
      </c>
      <c r="E83">
        <v>2021</v>
      </c>
      <c r="F83">
        <v>7381</v>
      </c>
      <c r="G83">
        <v>2505</v>
      </c>
      <c r="H83">
        <v>13</v>
      </c>
      <c r="I83">
        <v>50</v>
      </c>
      <c r="J83">
        <v>0</v>
      </c>
      <c r="K83">
        <v>0</v>
      </c>
      <c r="L83">
        <v>0</v>
      </c>
      <c r="M83">
        <v>0</v>
      </c>
      <c r="N83">
        <v>14</v>
      </c>
      <c r="O83">
        <v>30</v>
      </c>
      <c r="P83">
        <v>833</v>
      </c>
      <c r="Q83">
        <v>236</v>
      </c>
      <c r="R83">
        <v>0</v>
      </c>
      <c r="S83">
        <v>0</v>
      </c>
      <c r="T83" s="243">
        <v>19847.25</v>
      </c>
      <c r="U83" s="243">
        <v>7645.5</v>
      </c>
    </row>
    <row r="84" spans="1:23">
      <c r="A84" t="s">
        <v>269</v>
      </c>
      <c r="B84" s="229">
        <v>2025</v>
      </c>
      <c r="C84" t="s">
        <v>136</v>
      </c>
      <c r="D84">
        <v>314</v>
      </c>
      <c r="E84">
        <v>0</v>
      </c>
      <c r="F84">
        <v>24</v>
      </c>
      <c r="G84">
        <v>0</v>
      </c>
      <c r="H84">
        <v>625</v>
      </c>
      <c r="I84">
        <v>0</v>
      </c>
      <c r="J84">
        <v>0</v>
      </c>
      <c r="K84">
        <v>0</v>
      </c>
      <c r="L84">
        <v>0</v>
      </c>
      <c r="M84">
        <v>0</v>
      </c>
      <c r="N84">
        <v>1</v>
      </c>
      <c r="O84">
        <v>176</v>
      </c>
      <c r="P84">
        <v>0</v>
      </c>
      <c r="Q84">
        <v>4</v>
      </c>
      <c r="R84">
        <v>139</v>
      </c>
      <c r="S84">
        <v>71</v>
      </c>
      <c r="T84" s="243">
        <v>2082</v>
      </c>
      <c r="U84" s="243">
        <v>343.75</v>
      </c>
      <c r="V84" s="217"/>
      <c r="W84" s="217"/>
    </row>
    <row r="85" spans="1:23" ht="28.8">
      <c r="A85" s="219"/>
      <c r="B85" s="219"/>
      <c r="C85" s="83" t="s">
        <v>177</v>
      </c>
      <c r="D85" s="218">
        <f>SUM(D79:D84)</f>
        <v>12155</v>
      </c>
      <c r="E85" s="218">
        <f t="shared" ref="E85:S85" si="3">SUM(E79:E84)</f>
        <v>4576</v>
      </c>
      <c r="F85" s="218">
        <f t="shared" si="3"/>
        <v>26087</v>
      </c>
      <c r="G85" s="218">
        <f t="shared" si="3"/>
        <v>8876</v>
      </c>
      <c r="H85" s="218">
        <f t="shared" si="3"/>
        <v>1709</v>
      </c>
      <c r="I85" s="218">
        <f t="shared" si="3"/>
        <v>148</v>
      </c>
      <c r="J85" s="218">
        <f t="shared" si="3"/>
        <v>0</v>
      </c>
      <c r="K85" s="218">
        <f t="shared" si="3"/>
        <v>0</v>
      </c>
      <c r="L85" s="218">
        <f t="shared" si="3"/>
        <v>0</v>
      </c>
      <c r="M85" s="218">
        <f t="shared" si="3"/>
        <v>0</v>
      </c>
      <c r="N85" s="218">
        <f t="shared" si="3"/>
        <v>44</v>
      </c>
      <c r="O85" s="218">
        <f t="shared" si="3"/>
        <v>255</v>
      </c>
      <c r="P85" s="218">
        <f t="shared" si="3"/>
        <v>2791</v>
      </c>
      <c r="Q85" s="218">
        <f t="shared" si="3"/>
        <v>449</v>
      </c>
      <c r="R85" s="218">
        <f t="shared" si="3"/>
        <v>499</v>
      </c>
      <c r="S85" s="218">
        <f t="shared" si="3"/>
        <v>403</v>
      </c>
      <c r="T85" s="70">
        <f>SUM(T79:T84)</f>
        <v>74923</v>
      </c>
      <c r="U85" s="70">
        <f>SUM(U79:U84)</f>
        <v>24720.75</v>
      </c>
    </row>
    <row r="86" spans="1:23" s="92" customFormat="1">
      <c r="A86" s="214" t="s">
        <v>66</v>
      </c>
      <c r="T86" s="293" t="s">
        <v>77</v>
      </c>
      <c r="U86" s="293"/>
    </row>
    <row r="87" spans="1:23" s="92" customFormat="1"/>
    <row r="88" spans="1:23" s="92" customFormat="1"/>
    <row r="89" spans="1:23" s="92" customFormat="1"/>
    <row r="90" spans="1:23">
      <c r="A90" s="278" t="s">
        <v>178</v>
      </c>
      <c r="B90" s="278"/>
      <c r="C90" s="92"/>
      <c r="D90" s="92"/>
      <c r="E90" s="92"/>
      <c r="F90" s="92"/>
      <c r="G90" s="92"/>
      <c r="H90" s="92"/>
      <c r="I90" s="92"/>
      <c r="J90" s="92"/>
      <c r="K90" s="92"/>
      <c r="L90" s="92"/>
      <c r="M90" s="92"/>
      <c r="N90" s="92"/>
      <c r="O90" s="92"/>
      <c r="P90" s="92"/>
      <c r="Q90" s="92"/>
      <c r="R90" s="92"/>
      <c r="S90" s="92"/>
      <c r="T90" s="92"/>
      <c r="U90" s="92"/>
    </row>
    <row r="91" spans="1:23">
      <c r="A91" s="292"/>
      <c r="B91" s="292"/>
      <c r="C91" s="92"/>
      <c r="D91" s="92"/>
      <c r="E91" s="92"/>
      <c r="F91" s="92"/>
      <c r="G91" s="92"/>
      <c r="H91" s="92"/>
      <c r="I91" s="92"/>
      <c r="J91" s="92"/>
      <c r="K91" s="92"/>
      <c r="L91" s="92"/>
      <c r="M91" s="92"/>
      <c r="N91" s="92"/>
      <c r="O91" s="92"/>
      <c r="P91" s="92"/>
      <c r="Q91" s="92"/>
      <c r="R91" s="92"/>
      <c r="S91" s="92"/>
      <c r="T91" s="92"/>
      <c r="U91" s="92"/>
    </row>
    <row r="92" spans="1:23" ht="51.6" customHeight="1">
      <c r="A92" s="179" t="s">
        <v>179</v>
      </c>
      <c r="B92" s="213">
        <v>209407</v>
      </c>
      <c r="C92" s="92"/>
      <c r="D92" s="92"/>
      <c r="E92" s="92"/>
      <c r="F92" s="92"/>
      <c r="G92" s="92"/>
      <c r="H92" s="92"/>
      <c r="I92" s="92"/>
      <c r="J92" s="92"/>
      <c r="K92" s="92"/>
      <c r="L92" s="92"/>
      <c r="M92" s="92"/>
      <c r="N92" s="92"/>
      <c r="O92" s="92"/>
      <c r="P92" s="92"/>
      <c r="Q92" s="92"/>
      <c r="R92" s="92"/>
      <c r="S92" s="92"/>
      <c r="T92" s="92"/>
      <c r="U92" s="92"/>
    </row>
    <row r="93" spans="1:23" ht="48.75" customHeight="1">
      <c r="A93" s="179" t="s">
        <v>180</v>
      </c>
      <c r="B93" s="213">
        <v>192791.75</v>
      </c>
      <c r="C93" s="92"/>
      <c r="D93" s="92"/>
      <c r="E93" s="92"/>
      <c r="F93" s="92"/>
      <c r="G93" s="92"/>
      <c r="H93" s="92"/>
      <c r="I93" s="92"/>
      <c r="J93" s="92"/>
      <c r="K93" s="92"/>
      <c r="L93" s="92"/>
      <c r="M93" s="92"/>
      <c r="N93" s="92"/>
      <c r="O93" s="92"/>
      <c r="P93" s="92"/>
      <c r="Q93" s="92"/>
      <c r="R93" s="92"/>
      <c r="S93" s="92"/>
      <c r="T93" s="92"/>
      <c r="U93" s="92"/>
    </row>
    <row r="94" spans="1:23" ht="63" customHeight="1">
      <c r="A94" s="179" t="s">
        <v>181</v>
      </c>
      <c r="B94" s="213">
        <v>102060.5</v>
      </c>
      <c r="C94" s="92"/>
      <c r="D94" s="92"/>
      <c r="E94" s="92"/>
      <c r="F94" s="92"/>
      <c r="G94" s="92"/>
      <c r="H94" s="92"/>
      <c r="I94" s="92"/>
      <c r="J94" s="92"/>
      <c r="K94" s="92"/>
      <c r="L94" s="92"/>
      <c r="M94" s="92"/>
      <c r="N94" s="92"/>
      <c r="O94" s="92"/>
      <c r="P94" s="92"/>
      <c r="Q94" s="92"/>
      <c r="R94" s="92"/>
      <c r="S94" s="92"/>
      <c r="T94" s="92"/>
      <c r="U94" s="92"/>
    </row>
    <row r="95" spans="1:23" ht="59.25" customHeight="1">
      <c r="A95" s="179" t="s">
        <v>182</v>
      </c>
      <c r="B95" s="213">
        <v>99643.75</v>
      </c>
      <c r="C95" s="92"/>
      <c r="D95" s="92"/>
      <c r="E95" s="92"/>
      <c r="F95" s="92"/>
      <c r="G95" s="92"/>
      <c r="H95" s="92"/>
      <c r="I95" s="92"/>
      <c r="J95" s="92"/>
      <c r="K95" s="92"/>
      <c r="L95" s="92"/>
      <c r="M95" s="92"/>
      <c r="N95" s="92"/>
      <c r="O95" s="92"/>
      <c r="P95" s="92"/>
      <c r="Q95" s="92"/>
      <c r="R95" s="92"/>
      <c r="S95" s="92"/>
      <c r="T95" s="92"/>
      <c r="U95" s="92"/>
    </row>
    <row r="96" spans="1:23">
      <c r="A96" s="214" t="s">
        <v>66</v>
      </c>
      <c r="B96" s="92"/>
      <c r="C96" s="92"/>
      <c r="D96" s="92"/>
      <c r="E96" s="92"/>
      <c r="F96" s="92"/>
      <c r="G96" s="92"/>
      <c r="H96" s="92"/>
      <c r="I96" s="92"/>
      <c r="J96" s="92"/>
      <c r="K96" s="92"/>
      <c r="L96" s="92"/>
      <c r="M96" s="92"/>
      <c r="N96" s="92"/>
      <c r="O96" s="92"/>
      <c r="P96" s="92"/>
      <c r="Q96" s="92"/>
      <c r="R96" s="92"/>
      <c r="S96" s="92"/>
      <c r="T96" s="92"/>
      <c r="U96" s="92"/>
    </row>
    <row r="97" spans="1:21">
      <c r="A97" s="92"/>
      <c r="B97" s="92"/>
      <c r="C97" s="92"/>
      <c r="D97" s="92"/>
      <c r="E97" s="92"/>
      <c r="F97" s="92"/>
      <c r="G97" s="92"/>
      <c r="H97" s="92"/>
      <c r="I97" s="92"/>
      <c r="J97" s="92"/>
      <c r="K97" s="92"/>
      <c r="L97" s="92"/>
      <c r="M97" s="92"/>
      <c r="N97" s="92"/>
      <c r="O97" s="92"/>
      <c r="P97" s="92"/>
      <c r="Q97" s="92"/>
      <c r="R97" s="92"/>
      <c r="S97" s="92"/>
      <c r="T97" s="92"/>
      <c r="U97" s="92"/>
    </row>
    <row r="98" spans="1:21" s="92" customFormat="1"/>
    <row r="99" spans="1:21" s="92" customFormat="1"/>
    <row r="100" spans="1:21" s="92" customFormat="1"/>
    <row r="101" spans="1:21" s="92" customFormat="1"/>
    <row r="102" spans="1:21" s="92" customFormat="1"/>
    <row r="103" spans="1:21" s="92" customFormat="1"/>
    <row r="104" spans="1:21" s="92" customFormat="1"/>
    <row r="105" spans="1:21" s="92" customFormat="1"/>
    <row r="106" spans="1:21" s="92" customFormat="1"/>
    <row r="107" spans="1:21" s="92" customFormat="1"/>
    <row r="108" spans="1:21" s="92" customFormat="1"/>
    <row r="109" spans="1:21" s="92" customFormat="1"/>
    <row r="110" spans="1:21" s="92" customFormat="1"/>
    <row r="111" spans="1:21" s="92" customFormat="1"/>
    <row r="112" spans="1:21" s="92" customFormat="1"/>
    <row r="113" s="92" customFormat="1"/>
    <row r="114" s="92" customFormat="1"/>
  </sheetData>
  <mergeCells count="13">
    <mergeCell ref="A90:B91"/>
    <mergeCell ref="A59:U59"/>
    <mergeCell ref="A76:V76"/>
    <mergeCell ref="T26:U26"/>
    <mergeCell ref="T52:U52"/>
    <mergeCell ref="T69:U69"/>
    <mergeCell ref="T86:U86"/>
    <mergeCell ref="A33:U33"/>
    <mergeCell ref="A2:U3"/>
    <mergeCell ref="A5:U5"/>
    <mergeCell ref="A4:U4"/>
    <mergeCell ref="A6:U6"/>
    <mergeCell ref="A7:U7"/>
  </mergeCells>
  <pageMargins left="0.7" right="0.7" top="0.75" bottom="0.75" header="0.3" footer="0.3"/>
  <pageSetup paperSize="9" scale="23" fitToHeight="0" orientation="landscape" r:id="rId1"/>
  <colBreaks count="1" manualBreakCount="1">
    <brk id="21" max="1048575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9" tint="0.59999389629810485"/>
  </sheetPr>
  <dimension ref="A1:AJ200"/>
  <sheetViews>
    <sheetView zoomScale="92" zoomScaleNormal="92" workbookViewId="0">
      <selection activeCell="C27" sqref="C27"/>
    </sheetView>
  </sheetViews>
  <sheetFormatPr baseColWidth="10" defaultColWidth="10.88671875" defaultRowHeight="13.2"/>
  <cols>
    <col min="1" max="1" width="24.33203125" style="2" customWidth="1"/>
    <col min="2" max="2" width="13" style="2" customWidth="1"/>
    <col min="3" max="3" width="13.109375" style="2" bestFit="1" customWidth="1"/>
    <col min="4" max="4" width="15.44140625" style="2" customWidth="1"/>
    <col min="5" max="5" width="17.33203125" style="2" customWidth="1"/>
    <col min="6" max="6" width="12.33203125" style="2" customWidth="1"/>
    <col min="7" max="7" width="13.33203125" style="2" customWidth="1"/>
    <col min="8" max="8" width="12.33203125" style="2" customWidth="1"/>
    <col min="9" max="9" width="15" style="2" customWidth="1"/>
    <col min="10" max="10" width="12.33203125" style="2" customWidth="1"/>
    <col min="11" max="11" width="11.44140625" style="2" customWidth="1"/>
    <col min="12" max="12" width="14.5546875" style="2" customWidth="1"/>
    <col min="13" max="13" width="14.33203125" style="2" customWidth="1"/>
    <col min="14" max="14" width="14.5546875" style="2" customWidth="1"/>
    <col min="15" max="15" width="10.5546875" style="2" customWidth="1"/>
    <col min="16" max="16" width="9" style="2" customWidth="1"/>
    <col min="17" max="17" width="12.44140625" style="2" customWidth="1"/>
    <col min="18" max="18" width="12.5546875" style="2" customWidth="1"/>
    <col min="19" max="36" width="10.88671875" style="99"/>
    <col min="37" max="16384" width="10.88671875" style="2"/>
  </cols>
  <sheetData>
    <row r="1" spans="1:18" s="99" customFormat="1"/>
    <row r="2" spans="1:18" s="99" customFormat="1" ht="14.4">
      <c r="A2" s="278" t="s">
        <v>58</v>
      </c>
      <c r="B2" s="278"/>
      <c r="C2" s="278"/>
      <c r="D2" s="278"/>
      <c r="E2" s="278"/>
      <c r="F2" s="278"/>
      <c r="G2" s="278"/>
      <c r="H2" s="278"/>
      <c r="I2" s="278"/>
      <c r="J2" s="278"/>
      <c r="K2" s="278"/>
      <c r="L2" s="278"/>
      <c r="M2" s="278"/>
      <c r="N2" s="278"/>
      <c r="O2" s="278"/>
      <c r="P2" s="278"/>
      <c r="Q2" s="278"/>
      <c r="R2" s="278"/>
    </row>
    <row r="3" spans="1:18" s="99" customFormat="1" ht="14.4">
      <c r="A3" s="278" t="s">
        <v>90</v>
      </c>
      <c r="B3" s="278"/>
      <c r="C3" s="278"/>
      <c r="D3" s="278"/>
      <c r="E3" s="278"/>
      <c r="F3" s="278"/>
      <c r="G3" s="278"/>
      <c r="H3" s="278"/>
      <c r="I3" s="278"/>
      <c r="J3" s="278"/>
      <c r="K3" s="278"/>
      <c r="L3" s="278"/>
      <c r="M3" s="278"/>
      <c r="N3" s="278"/>
      <c r="O3" s="278"/>
      <c r="P3" s="278"/>
      <c r="Q3" s="278"/>
      <c r="R3" s="278"/>
    </row>
    <row r="4" spans="1:18" s="99" customFormat="1" ht="14.4">
      <c r="A4" s="278" t="s">
        <v>188</v>
      </c>
      <c r="B4" s="278"/>
      <c r="C4" s="278"/>
      <c r="D4" s="278"/>
      <c r="E4" s="278"/>
      <c r="F4" s="278"/>
      <c r="G4" s="278"/>
      <c r="H4" s="278"/>
      <c r="I4" s="278"/>
      <c r="J4" s="278"/>
      <c r="K4" s="278"/>
      <c r="L4" s="278"/>
      <c r="M4" s="278"/>
      <c r="N4" s="278"/>
      <c r="O4" s="278"/>
      <c r="P4" s="278"/>
      <c r="Q4" s="278"/>
      <c r="R4" s="278"/>
    </row>
    <row r="5" spans="1:18" s="99" customFormat="1" ht="14.4">
      <c r="A5" s="278" t="s">
        <v>242</v>
      </c>
      <c r="B5" s="278"/>
      <c r="C5" s="278"/>
      <c r="D5" s="278"/>
      <c r="E5" s="278"/>
      <c r="F5" s="278"/>
      <c r="G5" s="278"/>
      <c r="H5" s="278"/>
      <c r="I5" s="278"/>
      <c r="J5" s="278"/>
      <c r="K5" s="278"/>
      <c r="L5" s="278"/>
      <c r="M5" s="278"/>
      <c r="N5" s="278"/>
      <c r="O5" s="278"/>
      <c r="P5" s="278"/>
      <c r="Q5" s="278"/>
      <c r="R5" s="278"/>
    </row>
    <row r="6" spans="1:18" s="99" customFormat="1" ht="13.8">
      <c r="A6" s="96"/>
      <c r="B6" s="96"/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</row>
    <row r="7" spans="1:18" ht="24">
      <c r="A7" s="155" t="s">
        <v>46</v>
      </c>
      <c r="B7" s="156" t="s">
        <v>2</v>
      </c>
      <c r="C7" s="156" t="s">
        <v>1</v>
      </c>
      <c r="D7" s="156" t="s">
        <v>3</v>
      </c>
      <c r="E7" s="156" t="s">
        <v>4</v>
      </c>
      <c r="F7" s="156" t="s">
        <v>6</v>
      </c>
      <c r="G7" s="156" t="s">
        <v>7</v>
      </c>
      <c r="H7" s="156" t="s">
        <v>8</v>
      </c>
      <c r="I7" s="155" t="s">
        <v>9</v>
      </c>
      <c r="J7" s="156" t="s">
        <v>11</v>
      </c>
      <c r="K7" s="156" t="s">
        <v>12</v>
      </c>
      <c r="L7" s="156" t="s">
        <v>13</v>
      </c>
      <c r="M7" s="156" t="s">
        <v>136</v>
      </c>
      <c r="N7" s="156" t="s">
        <v>208</v>
      </c>
      <c r="O7" s="156" t="s">
        <v>32</v>
      </c>
      <c r="P7" s="156" t="s">
        <v>14</v>
      </c>
      <c r="Q7" s="156" t="s">
        <v>15</v>
      </c>
      <c r="R7" s="157" t="s">
        <v>17</v>
      </c>
    </row>
    <row r="8" spans="1:18">
      <c r="A8" s="158" t="s">
        <v>47</v>
      </c>
      <c r="B8" s="159">
        <v>0</v>
      </c>
      <c r="C8" s="159">
        <v>0</v>
      </c>
      <c r="D8" s="159">
        <v>0</v>
      </c>
      <c r="E8" s="159">
        <v>23570</v>
      </c>
      <c r="F8" s="159">
        <v>398767</v>
      </c>
      <c r="G8" s="159">
        <v>0</v>
      </c>
      <c r="H8" s="159">
        <v>0</v>
      </c>
      <c r="I8" s="159">
        <v>4170</v>
      </c>
      <c r="J8" s="159">
        <v>40624</v>
      </c>
      <c r="K8" s="159">
        <v>24765</v>
      </c>
      <c r="L8" s="159">
        <v>0</v>
      </c>
      <c r="M8" s="159">
        <v>638490</v>
      </c>
      <c r="N8" s="159">
        <v>120979</v>
      </c>
      <c r="O8" s="159">
        <v>10864</v>
      </c>
      <c r="P8" s="159">
        <v>4</v>
      </c>
      <c r="Q8" s="159">
        <v>118668</v>
      </c>
      <c r="R8" s="160">
        <f>SUM(B8:Q8)</f>
        <v>1380901</v>
      </c>
    </row>
    <row r="9" spans="1:18">
      <c r="A9" s="158" t="s">
        <v>48</v>
      </c>
      <c r="B9" s="159">
        <v>0</v>
      </c>
      <c r="C9" s="159">
        <v>0</v>
      </c>
      <c r="D9" s="159">
        <v>0</v>
      </c>
      <c r="E9" s="159">
        <v>0</v>
      </c>
      <c r="F9" s="159">
        <v>1319081</v>
      </c>
      <c r="G9" s="159">
        <v>0</v>
      </c>
      <c r="H9" s="159">
        <v>0</v>
      </c>
      <c r="I9" s="161">
        <v>1905</v>
      </c>
      <c r="J9" s="161">
        <v>0</v>
      </c>
      <c r="K9" s="161">
        <v>7765</v>
      </c>
      <c r="L9" s="159">
        <v>0</v>
      </c>
      <c r="M9" s="162">
        <v>465193</v>
      </c>
      <c r="N9" s="162">
        <v>0</v>
      </c>
      <c r="O9" s="159">
        <v>0</v>
      </c>
      <c r="P9" s="159">
        <v>0</v>
      </c>
      <c r="Q9" s="159">
        <v>3486</v>
      </c>
      <c r="R9" s="160">
        <f>SUM(B9:Q9)</f>
        <v>1797430</v>
      </c>
    </row>
    <row r="10" spans="1:18">
      <c r="A10" s="158" t="s">
        <v>49</v>
      </c>
      <c r="B10" s="159">
        <v>0</v>
      </c>
      <c r="C10" s="159">
        <v>0</v>
      </c>
      <c r="D10" s="159">
        <v>76976</v>
      </c>
      <c r="E10" s="159">
        <v>0</v>
      </c>
      <c r="F10" s="159">
        <v>0</v>
      </c>
      <c r="G10" s="159">
        <v>0</v>
      </c>
      <c r="H10" s="159">
        <v>0</v>
      </c>
      <c r="I10" s="161">
        <v>225363</v>
      </c>
      <c r="J10" s="161">
        <v>0</v>
      </c>
      <c r="K10" s="163">
        <v>255628</v>
      </c>
      <c r="L10" s="159">
        <v>475077</v>
      </c>
      <c r="M10" s="162">
        <v>482180</v>
      </c>
      <c r="N10" s="162">
        <v>802018</v>
      </c>
      <c r="O10" s="159">
        <v>11000</v>
      </c>
      <c r="P10" s="159">
        <v>0</v>
      </c>
      <c r="Q10" s="159">
        <v>0</v>
      </c>
      <c r="R10" s="160">
        <f>SUM(B10:Q10)</f>
        <v>2328242</v>
      </c>
    </row>
    <row r="11" spans="1:18">
      <c r="A11" s="158" t="s">
        <v>50</v>
      </c>
      <c r="B11" s="159">
        <v>55372</v>
      </c>
      <c r="C11" s="159">
        <v>0</v>
      </c>
      <c r="D11" s="159">
        <v>0</v>
      </c>
      <c r="E11" s="159">
        <v>407690</v>
      </c>
      <c r="F11" s="159">
        <v>0</v>
      </c>
      <c r="G11" s="159">
        <v>499269</v>
      </c>
      <c r="H11" s="159">
        <v>134408</v>
      </c>
      <c r="I11" s="161">
        <v>0</v>
      </c>
      <c r="J11" s="161">
        <v>0</v>
      </c>
      <c r="K11" s="161"/>
      <c r="L11" s="159">
        <v>0</v>
      </c>
      <c r="M11" s="162">
        <v>241635</v>
      </c>
      <c r="N11" s="162">
        <v>789569</v>
      </c>
      <c r="O11" s="159">
        <v>135661</v>
      </c>
      <c r="P11" s="159">
        <v>0</v>
      </c>
      <c r="Q11" s="159">
        <v>22976</v>
      </c>
      <c r="R11" s="160">
        <f>SUM(B11:Q11)</f>
        <v>2286580</v>
      </c>
    </row>
    <row r="12" spans="1:18">
      <c r="A12" s="164" t="s">
        <v>221</v>
      </c>
      <c r="B12" s="165">
        <f>SUM(B8:B11)</f>
        <v>55372</v>
      </c>
      <c r="C12" s="165">
        <f t="shared" ref="C12:R12" si="0">SUM(C8:C11)</f>
        <v>0</v>
      </c>
      <c r="D12" s="165">
        <f t="shared" si="0"/>
        <v>76976</v>
      </c>
      <c r="E12" s="165">
        <f t="shared" si="0"/>
        <v>431260</v>
      </c>
      <c r="F12" s="165">
        <f t="shared" si="0"/>
        <v>1717848</v>
      </c>
      <c r="G12" s="165">
        <f t="shared" si="0"/>
        <v>499269</v>
      </c>
      <c r="H12" s="165">
        <f t="shared" si="0"/>
        <v>134408</v>
      </c>
      <c r="I12" s="165">
        <f t="shared" si="0"/>
        <v>231438</v>
      </c>
      <c r="J12" s="165">
        <f t="shared" si="0"/>
        <v>40624</v>
      </c>
      <c r="K12" s="165">
        <f t="shared" si="0"/>
        <v>288158</v>
      </c>
      <c r="L12" s="165">
        <f t="shared" si="0"/>
        <v>475077</v>
      </c>
      <c r="M12" s="165">
        <f t="shared" si="0"/>
        <v>1827498</v>
      </c>
      <c r="N12" s="165">
        <f t="shared" si="0"/>
        <v>1712566</v>
      </c>
      <c r="O12" s="165">
        <f t="shared" si="0"/>
        <v>157525</v>
      </c>
      <c r="P12" s="165">
        <f t="shared" si="0"/>
        <v>4</v>
      </c>
      <c r="Q12" s="165">
        <f t="shared" si="0"/>
        <v>145130</v>
      </c>
      <c r="R12" s="165">
        <f t="shared" si="0"/>
        <v>7793153</v>
      </c>
    </row>
    <row r="13" spans="1:18">
      <c r="A13" s="158"/>
      <c r="B13" s="166"/>
      <c r="C13" s="166"/>
      <c r="D13" s="166"/>
      <c r="E13" s="166"/>
      <c r="F13" s="166"/>
      <c r="G13" s="166"/>
      <c r="H13" s="166"/>
      <c r="I13" s="167"/>
      <c r="J13" s="167"/>
      <c r="K13" s="167"/>
      <c r="L13" s="166"/>
      <c r="M13" s="166"/>
      <c r="N13" s="166"/>
      <c r="O13" s="166"/>
      <c r="P13" s="168"/>
      <c r="Q13" s="168"/>
      <c r="R13" s="169"/>
    </row>
    <row r="14" spans="1:18" ht="45.6" customHeight="1">
      <c r="A14" s="155" t="s">
        <v>44</v>
      </c>
      <c r="B14" s="156" t="s">
        <v>2</v>
      </c>
      <c r="C14" s="156" t="s">
        <v>1</v>
      </c>
      <c r="D14" s="156" t="s">
        <v>3</v>
      </c>
      <c r="E14" s="156" t="s">
        <v>4</v>
      </c>
      <c r="F14" s="156" t="s">
        <v>6</v>
      </c>
      <c r="G14" s="156" t="s">
        <v>7</v>
      </c>
      <c r="H14" s="156" t="s">
        <v>8</v>
      </c>
      <c r="I14" s="155" t="s">
        <v>9</v>
      </c>
      <c r="J14" s="155" t="s">
        <v>11</v>
      </c>
      <c r="K14" s="155" t="s">
        <v>12</v>
      </c>
      <c r="L14" s="156" t="s">
        <v>13</v>
      </c>
      <c r="M14" s="156" t="s">
        <v>78</v>
      </c>
      <c r="N14" s="156" t="s">
        <v>208</v>
      </c>
      <c r="O14" s="156" t="s">
        <v>32</v>
      </c>
      <c r="P14" s="156" t="s">
        <v>14</v>
      </c>
      <c r="Q14" s="156" t="s">
        <v>15</v>
      </c>
      <c r="R14" s="157" t="s">
        <v>17</v>
      </c>
    </row>
    <row r="15" spans="1:18">
      <c r="A15" s="158" t="s">
        <v>47</v>
      </c>
      <c r="B15" s="159">
        <v>0</v>
      </c>
      <c r="C15" s="159">
        <v>0</v>
      </c>
      <c r="D15" s="159">
        <v>5400</v>
      </c>
      <c r="E15" s="159">
        <v>46867</v>
      </c>
      <c r="F15" s="159">
        <v>0</v>
      </c>
      <c r="G15" s="159">
        <v>0</v>
      </c>
      <c r="H15" s="159">
        <v>0</v>
      </c>
      <c r="I15" s="161">
        <v>30993</v>
      </c>
      <c r="J15" s="161">
        <v>0</v>
      </c>
      <c r="K15" s="161">
        <v>40807</v>
      </c>
      <c r="L15" s="159">
        <v>0</v>
      </c>
      <c r="M15" s="159">
        <v>49231</v>
      </c>
      <c r="N15" s="159">
        <v>29202</v>
      </c>
      <c r="O15" s="159">
        <v>18114</v>
      </c>
      <c r="P15" s="159">
        <v>0</v>
      </c>
      <c r="Q15" s="170">
        <v>15576</v>
      </c>
      <c r="R15" s="171">
        <f>SUM(B15:Q15)</f>
        <v>236190</v>
      </c>
    </row>
    <row r="16" spans="1:18" ht="43.2" customHeight="1">
      <c r="A16" s="158" t="s">
        <v>48</v>
      </c>
      <c r="B16" s="159">
        <v>0</v>
      </c>
      <c r="C16" s="159">
        <v>0</v>
      </c>
      <c r="D16" s="159">
        <v>0</v>
      </c>
      <c r="E16" s="159">
        <v>0</v>
      </c>
      <c r="F16" s="159">
        <v>350601</v>
      </c>
      <c r="G16" s="159">
        <v>0</v>
      </c>
      <c r="H16" s="159">
        <v>0</v>
      </c>
      <c r="I16" s="161">
        <v>13013</v>
      </c>
      <c r="J16" s="161">
        <v>0</v>
      </c>
      <c r="K16" s="161">
        <v>23442</v>
      </c>
      <c r="L16" s="159">
        <v>0</v>
      </c>
      <c r="M16" s="159">
        <v>199171</v>
      </c>
      <c r="N16" s="159">
        <v>0</v>
      </c>
      <c r="O16" s="159">
        <v>0</v>
      </c>
      <c r="P16" s="170">
        <v>0</v>
      </c>
      <c r="Q16" s="170">
        <v>90182</v>
      </c>
      <c r="R16" s="171">
        <f>SUM(B16:Q16)</f>
        <v>676409</v>
      </c>
    </row>
    <row r="17" spans="1:18">
      <c r="A17" s="158" t="s">
        <v>49</v>
      </c>
      <c r="B17" s="159">
        <v>0</v>
      </c>
      <c r="C17" s="159">
        <v>0</v>
      </c>
      <c r="D17" s="159">
        <v>54388</v>
      </c>
      <c r="E17" s="159">
        <v>0</v>
      </c>
      <c r="F17" s="159">
        <v>0</v>
      </c>
      <c r="G17" s="159">
        <v>0</v>
      </c>
      <c r="H17" s="159">
        <v>0</v>
      </c>
      <c r="I17" s="161">
        <v>0</v>
      </c>
      <c r="J17" s="161">
        <v>0</v>
      </c>
      <c r="K17" s="161">
        <v>40113</v>
      </c>
      <c r="L17" s="159">
        <v>0</v>
      </c>
      <c r="M17" s="159">
        <v>35598</v>
      </c>
      <c r="N17" s="159">
        <v>46102</v>
      </c>
      <c r="O17" s="159">
        <v>7000</v>
      </c>
      <c r="P17" s="170">
        <v>0</v>
      </c>
      <c r="Q17" s="170">
        <v>0</v>
      </c>
      <c r="R17" s="171">
        <f>SUM(B17:Q17)</f>
        <v>183201</v>
      </c>
    </row>
    <row r="18" spans="1:18">
      <c r="A18" s="158" t="s">
        <v>272</v>
      </c>
      <c r="B18" s="159">
        <v>0</v>
      </c>
      <c r="C18" s="159">
        <v>0</v>
      </c>
      <c r="D18" s="159">
        <v>15259</v>
      </c>
      <c r="E18" s="159">
        <v>0</v>
      </c>
      <c r="F18" s="159">
        <v>0</v>
      </c>
      <c r="G18" s="159">
        <v>197705</v>
      </c>
      <c r="H18" s="159">
        <v>57193</v>
      </c>
      <c r="I18" s="161">
        <v>0</v>
      </c>
      <c r="J18" s="161">
        <v>0</v>
      </c>
      <c r="K18" s="161">
        <v>0</v>
      </c>
      <c r="L18" s="159">
        <v>0</v>
      </c>
      <c r="M18" s="159">
        <v>0</v>
      </c>
      <c r="N18" s="159">
        <v>29478</v>
      </c>
      <c r="O18" s="159">
        <v>10400</v>
      </c>
      <c r="P18" s="170">
        <v>0</v>
      </c>
      <c r="Q18" s="170">
        <v>0</v>
      </c>
      <c r="R18" s="171">
        <f>SUM(B18:Q18)</f>
        <v>310035</v>
      </c>
    </row>
    <row r="19" spans="1:18">
      <c r="A19" s="164" t="s">
        <v>222</v>
      </c>
      <c r="B19" s="165">
        <f>SUM(B15:B18)</f>
        <v>0</v>
      </c>
      <c r="C19" s="165">
        <f t="shared" ref="C19:R19" si="1">SUM(C15:C18)</f>
        <v>0</v>
      </c>
      <c r="D19" s="165">
        <f t="shared" si="1"/>
        <v>75047</v>
      </c>
      <c r="E19" s="165">
        <f t="shared" si="1"/>
        <v>46867</v>
      </c>
      <c r="F19" s="165">
        <f t="shared" si="1"/>
        <v>350601</v>
      </c>
      <c r="G19" s="165">
        <f t="shared" si="1"/>
        <v>197705</v>
      </c>
      <c r="H19" s="165">
        <f t="shared" si="1"/>
        <v>57193</v>
      </c>
      <c r="I19" s="165">
        <f t="shared" si="1"/>
        <v>44006</v>
      </c>
      <c r="J19" s="165">
        <f t="shared" si="1"/>
        <v>0</v>
      </c>
      <c r="K19" s="165">
        <f t="shared" si="1"/>
        <v>104362</v>
      </c>
      <c r="L19" s="165">
        <f t="shared" si="1"/>
        <v>0</v>
      </c>
      <c r="M19" s="165">
        <f t="shared" si="1"/>
        <v>284000</v>
      </c>
      <c r="N19" s="165">
        <f t="shared" si="1"/>
        <v>104782</v>
      </c>
      <c r="O19" s="165">
        <f t="shared" si="1"/>
        <v>35514</v>
      </c>
      <c r="P19" s="165">
        <f t="shared" si="1"/>
        <v>0</v>
      </c>
      <c r="Q19" s="165">
        <f t="shared" si="1"/>
        <v>105758</v>
      </c>
      <c r="R19" s="165">
        <f t="shared" si="1"/>
        <v>1405835</v>
      </c>
    </row>
    <row r="20" spans="1:18">
      <c r="A20" s="158"/>
      <c r="B20" s="166"/>
      <c r="C20" s="166"/>
      <c r="D20" s="159"/>
      <c r="E20" s="166"/>
      <c r="F20" s="159"/>
      <c r="G20" s="159"/>
      <c r="H20" s="159"/>
      <c r="I20" s="161"/>
      <c r="J20" s="161"/>
      <c r="K20" s="161"/>
      <c r="L20" s="166"/>
      <c r="M20" s="159"/>
      <c r="N20" s="159"/>
      <c r="O20" s="159"/>
      <c r="P20" s="168"/>
      <c r="Q20" s="170"/>
      <c r="R20" s="169"/>
    </row>
    <row r="21" spans="1:18" ht="24">
      <c r="A21" s="155" t="s">
        <v>45</v>
      </c>
      <c r="B21" s="156" t="s">
        <v>2</v>
      </c>
      <c r="C21" s="156" t="s">
        <v>1</v>
      </c>
      <c r="D21" s="156" t="s">
        <v>3</v>
      </c>
      <c r="E21" s="156" t="s">
        <v>4</v>
      </c>
      <c r="F21" s="156" t="s">
        <v>6</v>
      </c>
      <c r="G21" s="156" t="s">
        <v>7</v>
      </c>
      <c r="H21" s="156" t="s">
        <v>8</v>
      </c>
      <c r="I21" s="155" t="s">
        <v>9</v>
      </c>
      <c r="J21" s="155" t="s">
        <v>11</v>
      </c>
      <c r="K21" s="155" t="s">
        <v>12</v>
      </c>
      <c r="L21" s="156" t="s">
        <v>13</v>
      </c>
      <c r="M21" s="156" t="s">
        <v>78</v>
      </c>
      <c r="N21" s="156" t="s">
        <v>208</v>
      </c>
      <c r="O21" s="156" t="s">
        <v>32</v>
      </c>
      <c r="P21" s="156" t="s">
        <v>14</v>
      </c>
      <c r="Q21" s="156" t="s">
        <v>15</v>
      </c>
      <c r="R21" s="157" t="s">
        <v>17</v>
      </c>
    </row>
    <row r="22" spans="1:18">
      <c r="A22" s="158" t="s">
        <v>42</v>
      </c>
      <c r="B22" s="161">
        <v>0</v>
      </c>
      <c r="C22" s="161">
        <v>0</v>
      </c>
      <c r="D22" s="172">
        <v>0</v>
      </c>
      <c r="E22" s="172">
        <v>0</v>
      </c>
      <c r="F22" s="172">
        <v>742884</v>
      </c>
      <c r="G22" s="172">
        <v>0</v>
      </c>
      <c r="H22" s="172">
        <v>0</v>
      </c>
      <c r="I22" s="173">
        <v>0</v>
      </c>
      <c r="J22" s="172">
        <v>0</v>
      </c>
      <c r="K22" s="172">
        <v>434</v>
      </c>
      <c r="L22" s="172">
        <v>0</v>
      </c>
      <c r="M22" s="172">
        <v>59368</v>
      </c>
      <c r="N22" s="172">
        <v>0</v>
      </c>
      <c r="O22" s="161">
        <v>0</v>
      </c>
      <c r="P22" s="174">
        <v>0</v>
      </c>
      <c r="Q22" s="161">
        <v>375</v>
      </c>
      <c r="R22" s="171">
        <f>SUM(B22:Q22)</f>
        <v>803061</v>
      </c>
    </row>
    <row r="23" spans="1:18">
      <c r="A23" s="158" t="s">
        <v>43</v>
      </c>
      <c r="B23" s="161">
        <v>0</v>
      </c>
      <c r="C23" s="161">
        <v>0</v>
      </c>
      <c r="D23" s="172">
        <v>0</v>
      </c>
      <c r="E23" s="172">
        <v>0</v>
      </c>
      <c r="F23" s="172">
        <v>573898</v>
      </c>
      <c r="G23" s="172">
        <v>0</v>
      </c>
      <c r="H23" s="172">
        <v>0</v>
      </c>
      <c r="I23" s="172">
        <v>0</v>
      </c>
      <c r="J23" s="172">
        <v>0</v>
      </c>
      <c r="K23" s="172">
        <v>4379</v>
      </c>
      <c r="L23" s="172">
        <v>0</v>
      </c>
      <c r="M23" s="172">
        <v>68008</v>
      </c>
      <c r="N23" s="172">
        <v>0</v>
      </c>
      <c r="O23" s="161">
        <v>0</v>
      </c>
      <c r="P23" s="174">
        <v>0</v>
      </c>
      <c r="Q23" s="161">
        <v>0</v>
      </c>
      <c r="R23" s="171">
        <f>SUM(B23:Q23)</f>
        <v>646285</v>
      </c>
    </row>
    <row r="24" spans="1:18">
      <c r="A24" s="164" t="s">
        <v>224</v>
      </c>
      <c r="B24" s="175">
        <f>SUM(B22:B23)</f>
        <v>0</v>
      </c>
      <c r="C24" s="175">
        <f t="shared" ref="C24:Q24" si="2">SUM(C22:C23)</f>
        <v>0</v>
      </c>
      <c r="D24" s="175">
        <f t="shared" si="2"/>
        <v>0</v>
      </c>
      <c r="E24" s="175">
        <f t="shared" si="2"/>
        <v>0</v>
      </c>
      <c r="F24" s="175">
        <f t="shared" si="2"/>
        <v>1316782</v>
      </c>
      <c r="G24" s="175">
        <f t="shared" si="2"/>
        <v>0</v>
      </c>
      <c r="H24" s="175">
        <f t="shared" si="2"/>
        <v>0</v>
      </c>
      <c r="I24" s="175">
        <f t="shared" si="2"/>
        <v>0</v>
      </c>
      <c r="J24" s="175">
        <f t="shared" si="2"/>
        <v>0</v>
      </c>
      <c r="K24" s="175">
        <f t="shared" si="2"/>
        <v>4813</v>
      </c>
      <c r="L24" s="175">
        <f t="shared" si="2"/>
        <v>0</v>
      </c>
      <c r="M24" s="175">
        <f t="shared" si="2"/>
        <v>127376</v>
      </c>
      <c r="N24" s="175">
        <f t="shared" si="2"/>
        <v>0</v>
      </c>
      <c r="O24" s="175">
        <f t="shared" si="2"/>
        <v>0</v>
      </c>
      <c r="P24" s="175">
        <f t="shared" si="2"/>
        <v>0</v>
      </c>
      <c r="Q24" s="175">
        <f t="shared" si="2"/>
        <v>375</v>
      </c>
      <c r="R24" s="175">
        <f t="shared" ref="R24" si="3">SUM(R22:R23)</f>
        <v>1449346</v>
      </c>
    </row>
    <row r="25" spans="1:18">
      <c r="A25" s="158"/>
      <c r="B25" s="176"/>
      <c r="C25" s="176"/>
      <c r="D25" s="176"/>
      <c r="E25" s="176"/>
      <c r="F25" s="176"/>
      <c r="G25" s="176"/>
      <c r="H25" s="176"/>
      <c r="I25" s="176"/>
      <c r="J25" s="176"/>
      <c r="K25" s="176"/>
      <c r="L25" s="176"/>
      <c r="M25" s="176"/>
      <c r="N25" s="176"/>
      <c r="O25" s="176"/>
      <c r="P25" s="176"/>
      <c r="Q25" s="167"/>
      <c r="R25" s="171"/>
    </row>
    <row r="26" spans="1:18">
      <c r="A26" s="177" t="s">
        <v>223</v>
      </c>
      <c r="B26" s="178">
        <f>B12+B19+B24</f>
        <v>55372</v>
      </c>
      <c r="C26" s="178">
        <f t="shared" ref="C26:R26" si="4">C12+C19+C24</f>
        <v>0</v>
      </c>
      <c r="D26" s="178">
        <f t="shared" si="4"/>
        <v>152023</v>
      </c>
      <c r="E26" s="178">
        <f t="shared" si="4"/>
        <v>478127</v>
      </c>
      <c r="F26" s="178">
        <f t="shared" si="4"/>
        <v>3385231</v>
      </c>
      <c r="G26" s="178">
        <f t="shared" si="4"/>
        <v>696974</v>
      </c>
      <c r="H26" s="178">
        <f t="shared" si="4"/>
        <v>191601</v>
      </c>
      <c r="I26" s="178">
        <f t="shared" si="4"/>
        <v>275444</v>
      </c>
      <c r="J26" s="178">
        <f t="shared" si="4"/>
        <v>40624</v>
      </c>
      <c r="K26" s="178">
        <f t="shared" si="4"/>
        <v>397333</v>
      </c>
      <c r="L26" s="178">
        <f t="shared" si="4"/>
        <v>475077</v>
      </c>
      <c r="M26" s="178">
        <f t="shared" si="4"/>
        <v>2238874</v>
      </c>
      <c r="N26" s="178">
        <f t="shared" si="4"/>
        <v>1817348</v>
      </c>
      <c r="O26" s="178">
        <f t="shared" si="4"/>
        <v>193039</v>
      </c>
      <c r="P26" s="178">
        <f t="shared" si="4"/>
        <v>4</v>
      </c>
      <c r="Q26" s="178">
        <f t="shared" si="4"/>
        <v>251263</v>
      </c>
      <c r="R26" s="178">
        <f t="shared" si="4"/>
        <v>10648334</v>
      </c>
    </row>
    <row r="27" spans="1:18" s="99" customFormat="1">
      <c r="A27" s="153" t="s">
        <v>66</v>
      </c>
      <c r="B27" s="154"/>
    </row>
    <row r="28" spans="1:18" s="99" customFormat="1">
      <c r="A28" s="153" t="s">
        <v>79</v>
      </c>
      <c r="B28" s="154"/>
    </row>
    <row r="29" spans="1:18" s="99" customFormat="1">
      <c r="Q29" s="111"/>
    </row>
    <row r="30" spans="1:18" s="99" customFormat="1">
      <c r="Q30" s="111"/>
    </row>
    <row r="31" spans="1:18" s="99" customFormat="1"/>
    <row r="32" spans="1:18" s="99" customFormat="1" ht="13.8">
      <c r="F32" s="110"/>
    </row>
    <row r="33" spans="1:18" s="99" customFormat="1"/>
    <row r="34" spans="1:18" s="99" customFormat="1"/>
    <row r="35" spans="1:18" s="99" customFormat="1"/>
    <row r="36" spans="1:18" s="99" customFormat="1" ht="14.4">
      <c r="A36" s="92"/>
      <c r="B36" s="92"/>
      <c r="C36" s="92"/>
      <c r="D36" s="92"/>
      <c r="E36" s="92"/>
    </row>
    <row r="37" spans="1:18" s="99" customFormat="1" ht="37.200000000000003" customHeight="1">
      <c r="A37" s="296" t="s">
        <v>238</v>
      </c>
      <c r="B37" s="296"/>
      <c r="C37" s="296"/>
      <c r="D37" s="296"/>
      <c r="E37" s="296"/>
    </row>
    <row r="38" spans="1:18" s="99" customFormat="1" ht="14.4">
      <c r="A38" s="278" t="s">
        <v>258</v>
      </c>
      <c r="B38" s="278"/>
      <c r="C38" s="278"/>
      <c r="D38" s="278"/>
      <c r="E38" s="278"/>
    </row>
    <row r="39" spans="1:18" s="99" customFormat="1"/>
    <row r="40" spans="1:18" ht="45" customHeight="1">
      <c r="A40" s="233" t="s">
        <v>46</v>
      </c>
      <c r="B40" s="233">
        <v>2024</v>
      </c>
      <c r="C40" s="233">
        <v>2025</v>
      </c>
      <c r="D40" s="233" t="s">
        <v>62</v>
      </c>
      <c r="E40" s="233" t="s">
        <v>70</v>
      </c>
      <c r="F40" s="99"/>
      <c r="G40" s="99"/>
      <c r="H40" s="99"/>
      <c r="I40" s="99"/>
      <c r="J40" s="99"/>
      <c r="K40" s="99"/>
      <c r="L40" s="99"/>
      <c r="N40" s="99"/>
      <c r="O40" s="99"/>
      <c r="P40" s="99"/>
      <c r="Q40" s="99"/>
      <c r="R40" s="99"/>
    </row>
    <row r="41" spans="1:18" ht="14.4">
      <c r="A41" s="24" t="s">
        <v>73</v>
      </c>
      <c r="B41" s="22">
        <v>708632</v>
      </c>
      <c r="C41" s="22">
        <v>1380901</v>
      </c>
      <c r="D41" s="22">
        <f>C41-B41</f>
        <v>672269</v>
      </c>
      <c r="E41" s="25">
        <f>D41/B41</f>
        <v>0.94868563655042393</v>
      </c>
      <c r="F41" s="99"/>
      <c r="G41" s="99"/>
      <c r="H41" s="99"/>
      <c r="I41" s="99"/>
      <c r="J41" s="99"/>
      <c r="K41" s="99"/>
      <c r="L41" s="99"/>
      <c r="N41" s="99"/>
      <c r="O41" s="99"/>
      <c r="P41" s="99"/>
      <c r="Q41" s="99"/>
      <c r="R41" s="99"/>
    </row>
    <row r="42" spans="1:18" ht="14.4">
      <c r="A42" s="24" t="s">
        <v>71</v>
      </c>
      <c r="B42" s="22">
        <v>1629405</v>
      </c>
      <c r="C42" s="22">
        <v>1797430</v>
      </c>
      <c r="D42" s="22">
        <f>C42-B42</f>
        <v>168025</v>
      </c>
      <c r="E42" s="25">
        <f>D42/B42</f>
        <v>0.10312046421853376</v>
      </c>
      <c r="F42" s="99"/>
      <c r="G42" s="99"/>
      <c r="H42" s="99"/>
      <c r="I42" s="99"/>
      <c r="J42" s="99"/>
      <c r="K42" s="99"/>
      <c r="L42" s="99"/>
      <c r="N42" s="99"/>
      <c r="O42" s="99"/>
      <c r="P42" s="99"/>
      <c r="Q42" s="99"/>
      <c r="R42" s="99"/>
    </row>
    <row r="43" spans="1:18" ht="14.4">
      <c r="A43" s="24" t="s">
        <v>49</v>
      </c>
      <c r="B43" s="22">
        <v>1920267</v>
      </c>
      <c r="C43" s="22">
        <v>2328242</v>
      </c>
      <c r="D43" s="22">
        <f>C43-B43</f>
        <v>407975</v>
      </c>
      <c r="E43" s="25">
        <f>D43/B43</f>
        <v>0.21245743430470868</v>
      </c>
      <c r="F43" s="99"/>
      <c r="G43" s="99"/>
      <c r="H43" s="99"/>
      <c r="I43" s="99"/>
      <c r="J43" s="99"/>
      <c r="K43" s="99"/>
      <c r="L43" s="99"/>
      <c r="N43" s="99"/>
      <c r="O43" s="99"/>
      <c r="P43" s="99"/>
      <c r="Q43" s="99"/>
      <c r="R43" s="99"/>
    </row>
    <row r="44" spans="1:18" ht="14.4">
      <c r="A44" s="24" t="s">
        <v>50</v>
      </c>
      <c r="B44" s="22">
        <v>1982155</v>
      </c>
      <c r="C44" s="22">
        <v>2286580</v>
      </c>
      <c r="D44" s="22">
        <f>C44-B44</f>
        <v>304425</v>
      </c>
      <c r="E44" s="25">
        <f>D44/B44</f>
        <v>0.15358284291591728</v>
      </c>
      <c r="F44" s="99"/>
      <c r="G44" s="99"/>
      <c r="H44" s="99"/>
      <c r="I44" s="99"/>
      <c r="J44" s="99"/>
      <c r="K44" s="99"/>
      <c r="L44" s="99"/>
      <c r="N44" s="99"/>
      <c r="O44" s="99"/>
      <c r="P44" s="99"/>
      <c r="Q44" s="99"/>
      <c r="R44" s="99"/>
    </row>
    <row r="45" spans="1:18" ht="14.4">
      <c r="A45" s="26" t="s">
        <v>51</v>
      </c>
      <c r="B45" s="27">
        <f>SUM(B41:B44)</f>
        <v>6240459</v>
      </c>
      <c r="C45" s="27">
        <f>SUM(C41:C44)</f>
        <v>7793153</v>
      </c>
      <c r="D45" s="27">
        <f>SUM(D41:D44)</f>
        <v>1552694</v>
      </c>
      <c r="E45" s="41">
        <f>D45/B45</f>
        <v>0.24881086471363725</v>
      </c>
      <c r="F45" s="99"/>
      <c r="G45" s="99"/>
      <c r="H45" s="99"/>
      <c r="I45" s="99"/>
      <c r="J45" s="99"/>
      <c r="K45" s="99"/>
      <c r="L45" s="99"/>
      <c r="N45" s="99"/>
      <c r="O45" s="99"/>
      <c r="P45" s="99"/>
      <c r="Q45" s="99"/>
      <c r="R45" s="99"/>
    </row>
    <row r="46" spans="1:18" ht="14.4">
      <c r="A46" s="24"/>
      <c r="B46" s="21"/>
      <c r="C46" s="21"/>
      <c r="D46" s="22"/>
      <c r="E46" s="28"/>
      <c r="F46" s="99"/>
      <c r="G46" s="99"/>
      <c r="H46" s="99"/>
      <c r="I46" s="99"/>
      <c r="J46" s="99"/>
      <c r="K46" s="99"/>
      <c r="L46" s="99"/>
      <c r="N46" s="99"/>
      <c r="O46" s="99"/>
      <c r="P46" s="99"/>
      <c r="Q46" s="99"/>
      <c r="R46" s="99"/>
    </row>
    <row r="47" spans="1:18" ht="26.25" customHeight="1">
      <c r="A47" s="23" t="s">
        <v>44</v>
      </c>
      <c r="B47" s="23">
        <v>2024</v>
      </c>
      <c r="C47" s="23">
        <v>2025</v>
      </c>
      <c r="D47" s="23" t="s">
        <v>62</v>
      </c>
      <c r="E47" s="23" t="s">
        <v>70</v>
      </c>
      <c r="F47" s="99"/>
      <c r="G47" s="99"/>
      <c r="H47" s="99"/>
      <c r="I47" s="99"/>
      <c r="J47" s="99"/>
      <c r="K47" s="99"/>
      <c r="L47" s="99"/>
      <c r="N47" s="99"/>
      <c r="O47" s="99"/>
      <c r="P47" s="99"/>
      <c r="Q47" s="99"/>
      <c r="R47" s="99"/>
    </row>
    <row r="48" spans="1:18" ht="14.4">
      <c r="A48" s="24" t="s">
        <v>72</v>
      </c>
      <c r="B48" s="22">
        <v>265715</v>
      </c>
      <c r="C48" s="22">
        <v>236190</v>
      </c>
      <c r="D48" s="22">
        <f>C48-B48</f>
        <v>-29525</v>
      </c>
      <c r="E48" s="25">
        <f>D48/B48</f>
        <v>-0.11111529270082607</v>
      </c>
      <c r="F48" s="99"/>
      <c r="G48" s="99"/>
      <c r="H48" s="99"/>
      <c r="I48" s="99"/>
      <c r="J48" s="99"/>
      <c r="K48" s="99"/>
      <c r="L48" s="99"/>
      <c r="N48" s="99"/>
      <c r="O48" s="99"/>
      <c r="P48" s="99"/>
      <c r="Q48" s="99"/>
      <c r="R48" s="99"/>
    </row>
    <row r="49" spans="1:18" ht="14.4">
      <c r="A49" s="24" t="s">
        <v>71</v>
      </c>
      <c r="B49" s="22">
        <v>662192</v>
      </c>
      <c r="C49" s="22">
        <v>676409</v>
      </c>
      <c r="D49" s="22">
        <f>C49-B49</f>
        <v>14217</v>
      </c>
      <c r="E49" s="25">
        <f>D49/B49</f>
        <v>2.1469603981926693E-2</v>
      </c>
      <c r="F49" s="99"/>
      <c r="G49" s="99"/>
      <c r="H49" s="99"/>
      <c r="I49" s="99"/>
      <c r="J49" s="99"/>
      <c r="K49" s="99"/>
      <c r="L49" s="99"/>
      <c r="N49" s="99"/>
      <c r="O49" s="99"/>
      <c r="P49" s="99"/>
      <c r="Q49" s="99"/>
      <c r="R49" s="99"/>
    </row>
    <row r="50" spans="1:18" ht="14.4">
      <c r="A50" s="24" t="s">
        <v>98</v>
      </c>
      <c r="B50" s="22">
        <v>217629</v>
      </c>
      <c r="C50" s="22">
        <v>183201</v>
      </c>
      <c r="D50" s="22">
        <f>C50-B50</f>
        <v>-34428</v>
      </c>
      <c r="E50" s="25">
        <f>D50/B50</f>
        <v>-0.15819582868092028</v>
      </c>
      <c r="F50" s="99"/>
      <c r="G50" s="99"/>
      <c r="H50" s="99"/>
      <c r="I50" s="99"/>
      <c r="J50" s="99"/>
      <c r="K50" s="99"/>
      <c r="L50" s="99"/>
      <c r="N50" s="99"/>
      <c r="O50" s="99"/>
      <c r="P50" s="99"/>
      <c r="Q50" s="99"/>
      <c r="R50" s="99"/>
    </row>
    <row r="51" spans="1:18" ht="14.4">
      <c r="A51" s="24" t="s">
        <v>97</v>
      </c>
      <c r="B51" s="22">
        <v>338474</v>
      </c>
      <c r="C51" s="22">
        <v>310035</v>
      </c>
      <c r="D51" s="22">
        <f>C51-B51</f>
        <v>-28439</v>
      </c>
      <c r="E51" s="25">
        <f>D51/B51</f>
        <v>-8.4021224673091588E-2</v>
      </c>
      <c r="F51" s="99"/>
      <c r="G51" s="99"/>
      <c r="H51" s="99"/>
      <c r="I51" s="99"/>
      <c r="J51" s="99"/>
      <c r="K51" s="99"/>
      <c r="L51" s="99"/>
      <c r="N51" s="99"/>
      <c r="O51" s="99"/>
      <c r="P51" s="99"/>
      <c r="Q51" s="99"/>
      <c r="R51" s="99"/>
    </row>
    <row r="52" spans="1:18" ht="14.4">
      <c r="A52" s="26" t="s">
        <v>61</v>
      </c>
      <c r="B52" s="27">
        <f>SUM(B48:B51)</f>
        <v>1484010</v>
      </c>
      <c r="C52" s="27">
        <f>SUM(C48:C51)</f>
        <v>1405835</v>
      </c>
      <c r="D52" s="27">
        <f>SUM(D48:D51)</f>
        <v>-78175</v>
      </c>
      <c r="E52" s="41">
        <f>D52/B52</f>
        <v>-5.267821645406702E-2</v>
      </c>
      <c r="F52" s="99"/>
      <c r="G52" s="99"/>
      <c r="H52" s="99"/>
      <c r="I52" s="99"/>
      <c r="J52" s="99"/>
      <c r="K52" s="99"/>
      <c r="L52" s="99"/>
      <c r="N52" s="99"/>
      <c r="O52" s="99"/>
      <c r="P52" s="99"/>
      <c r="Q52" s="99"/>
      <c r="R52" s="99"/>
    </row>
    <row r="53" spans="1:18" ht="14.4">
      <c r="A53" s="24"/>
      <c r="B53" s="21"/>
      <c r="C53" s="21"/>
      <c r="D53" s="22"/>
      <c r="E53" s="28"/>
      <c r="F53" s="99"/>
      <c r="G53" s="99"/>
      <c r="H53" s="99"/>
      <c r="I53" s="99"/>
      <c r="J53" s="99"/>
      <c r="K53" s="99"/>
      <c r="L53" s="99"/>
      <c r="N53" s="99"/>
      <c r="O53" s="99"/>
      <c r="P53" s="99"/>
      <c r="Q53" s="99"/>
      <c r="R53" s="99"/>
    </row>
    <row r="54" spans="1:18" ht="24" customHeight="1">
      <c r="A54" s="23" t="s">
        <v>45</v>
      </c>
      <c r="B54" s="23">
        <v>2024</v>
      </c>
      <c r="C54" s="23">
        <v>2025</v>
      </c>
      <c r="D54" s="23" t="s">
        <v>62</v>
      </c>
      <c r="E54" s="23" t="s">
        <v>70</v>
      </c>
      <c r="F54" s="99"/>
      <c r="G54" s="99"/>
      <c r="H54" s="99"/>
      <c r="I54" s="99"/>
      <c r="J54" s="99"/>
      <c r="K54" s="99"/>
      <c r="L54" s="99"/>
      <c r="N54" s="99"/>
      <c r="O54" s="99"/>
      <c r="P54" s="99"/>
      <c r="Q54" s="99"/>
      <c r="R54" s="99"/>
    </row>
    <row r="55" spans="1:18" ht="14.4">
      <c r="A55" s="24" t="s">
        <v>42</v>
      </c>
      <c r="B55" s="29">
        <v>688845</v>
      </c>
      <c r="C55" s="29">
        <v>803061</v>
      </c>
      <c r="D55" s="22">
        <f>C55-B55</f>
        <v>114216</v>
      </c>
      <c r="E55" s="25">
        <f>D55/B55</f>
        <v>0.1658079829279446</v>
      </c>
      <c r="F55" s="99"/>
      <c r="G55" s="99"/>
      <c r="H55" s="99"/>
      <c r="I55" s="99"/>
      <c r="J55" s="99"/>
      <c r="K55" s="99"/>
      <c r="L55" s="99"/>
      <c r="N55" s="99"/>
      <c r="O55" s="99"/>
      <c r="P55" s="99"/>
      <c r="Q55" s="99"/>
      <c r="R55" s="99"/>
    </row>
    <row r="56" spans="1:18" ht="14.4">
      <c r="A56" s="24" t="s">
        <v>52</v>
      </c>
      <c r="B56" s="29">
        <v>557921</v>
      </c>
      <c r="C56" s="29">
        <v>646285</v>
      </c>
      <c r="D56" s="22">
        <f>C56-B56</f>
        <v>88364</v>
      </c>
      <c r="E56" s="25">
        <f>D56/B56</f>
        <v>0.15838084603375746</v>
      </c>
      <c r="F56" s="99"/>
      <c r="G56" s="99"/>
      <c r="H56" s="99"/>
      <c r="I56" s="99"/>
      <c r="J56" s="99"/>
      <c r="K56" s="99"/>
      <c r="L56" s="99"/>
      <c r="N56" s="99"/>
      <c r="O56" s="99"/>
      <c r="P56" s="99"/>
      <c r="Q56" s="99"/>
      <c r="R56" s="99"/>
    </row>
    <row r="57" spans="1:18" ht="14.4">
      <c r="A57" s="26" t="s">
        <v>60</v>
      </c>
      <c r="B57" s="30">
        <f>SUM(B55:B56)</f>
        <v>1246766</v>
      </c>
      <c r="C57" s="30">
        <f>SUM(C55:C56)</f>
        <v>1449346</v>
      </c>
      <c r="D57" s="30">
        <f>SUM(D55:D56)</f>
        <v>202580</v>
      </c>
      <c r="E57" s="40">
        <f>D57/B57</f>
        <v>0.16248437958686715</v>
      </c>
      <c r="F57" s="99"/>
      <c r="G57" s="99"/>
      <c r="H57" s="99"/>
      <c r="I57" s="99"/>
      <c r="J57" s="99"/>
      <c r="K57" s="99"/>
      <c r="L57" s="99"/>
      <c r="N57" s="99"/>
      <c r="O57" s="99"/>
      <c r="P57" s="99"/>
      <c r="Q57" s="99"/>
      <c r="R57" s="99"/>
    </row>
    <row r="58" spans="1:18" ht="14.4">
      <c r="A58" s="21"/>
      <c r="B58" s="31"/>
      <c r="C58" s="31"/>
      <c r="D58" s="22"/>
      <c r="E58" s="25"/>
      <c r="F58" s="99"/>
      <c r="G58" s="99"/>
      <c r="H58" s="99"/>
      <c r="I58" s="99"/>
      <c r="J58" s="99"/>
      <c r="K58" s="99"/>
      <c r="L58" s="99"/>
      <c r="N58" s="99"/>
      <c r="O58" s="99"/>
      <c r="P58" s="99"/>
      <c r="Q58" s="99"/>
      <c r="R58" s="99"/>
    </row>
    <row r="59" spans="1:18" ht="14.4">
      <c r="A59" s="32" t="s">
        <v>189</v>
      </c>
      <c r="B59" s="30">
        <f>B45+B52+B57</f>
        <v>8971235</v>
      </c>
      <c r="C59" s="30">
        <f>C45+C52+C57</f>
        <v>10648334</v>
      </c>
      <c r="D59" s="30">
        <f>D45+D52+D57</f>
        <v>1677099</v>
      </c>
      <c r="E59" s="40">
        <f>D59/B59</f>
        <v>0.18694182016188407</v>
      </c>
      <c r="F59" s="99"/>
      <c r="G59" s="99"/>
      <c r="H59" s="99"/>
      <c r="I59" s="99"/>
      <c r="J59" s="99"/>
      <c r="K59" s="99"/>
      <c r="L59" s="99"/>
      <c r="N59" s="99"/>
      <c r="O59" s="99"/>
      <c r="P59" s="99"/>
      <c r="Q59" s="99"/>
      <c r="R59" s="99"/>
    </row>
    <row r="60" spans="1:18" s="99" customFormat="1" ht="13.8">
      <c r="A60" s="143" t="s">
        <v>66</v>
      </c>
      <c r="B60" s="96"/>
      <c r="C60" s="96"/>
      <c r="D60" s="96"/>
      <c r="E60" s="96"/>
    </row>
    <row r="61" spans="1:18" s="99" customFormat="1"/>
    <row r="62" spans="1:18" s="99" customFormat="1"/>
    <row r="63" spans="1:18" s="99" customFormat="1"/>
    <row r="64" spans="1:18" s="99" customFormat="1"/>
    <row r="65" s="99" customFormat="1"/>
    <row r="66" s="99" customFormat="1"/>
    <row r="67" s="99" customFormat="1"/>
    <row r="68" s="99" customFormat="1"/>
    <row r="69" s="99" customFormat="1"/>
    <row r="70" s="99" customFormat="1"/>
    <row r="71" s="99" customFormat="1"/>
    <row r="72" s="99" customFormat="1"/>
    <row r="73" s="99" customFormat="1"/>
    <row r="74" s="99" customFormat="1"/>
    <row r="75" s="99" customFormat="1"/>
    <row r="76" s="99" customFormat="1"/>
    <row r="77" s="99" customFormat="1"/>
    <row r="78" s="99" customFormat="1"/>
    <row r="79" s="99" customFormat="1"/>
    <row r="80" s="99" customFormat="1"/>
    <row r="81" s="99" customFormat="1"/>
    <row r="82" s="99" customFormat="1"/>
    <row r="83" s="99" customFormat="1"/>
    <row r="84" s="99" customFormat="1"/>
    <row r="85" s="99" customFormat="1"/>
    <row r="86" s="99" customFormat="1"/>
    <row r="87" s="99" customFormat="1"/>
    <row r="88" s="99" customFormat="1"/>
    <row r="89" s="99" customFormat="1"/>
    <row r="90" s="99" customFormat="1"/>
    <row r="91" s="99" customFormat="1"/>
    <row r="92" s="99" customFormat="1"/>
    <row r="93" s="99" customFormat="1"/>
    <row r="94" s="99" customFormat="1"/>
    <row r="95" s="99" customFormat="1"/>
    <row r="96" s="99" customFormat="1"/>
    <row r="97" spans="1:18" s="99" customFormat="1">
      <c r="E97" s="112"/>
    </row>
    <row r="98" spans="1:18" s="99" customFormat="1" ht="15" customHeight="1">
      <c r="A98" s="276" t="s">
        <v>99</v>
      </c>
      <c r="B98" s="276"/>
      <c r="C98" s="276"/>
      <c r="D98" s="276"/>
      <c r="E98" s="276"/>
    </row>
    <row r="99" spans="1:18" s="99" customFormat="1" ht="15" customHeight="1">
      <c r="A99" s="297" t="s">
        <v>262</v>
      </c>
      <c r="B99" s="297"/>
      <c r="C99" s="297"/>
      <c r="D99" s="297"/>
      <c r="E99" s="297"/>
    </row>
    <row r="100" spans="1:18" ht="14.4">
      <c r="A100" s="7" t="s">
        <v>80</v>
      </c>
      <c r="B100" s="234">
        <v>2024</v>
      </c>
      <c r="C100" s="234">
        <v>2025</v>
      </c>
      <c r="D100" s="234" t="s">
        <v>82</v>
      </c>
      <c r="E100" s="234" t="s">
        <v>81</v>
      </c>
      <c r="M100" s="99"/>
      <c r="N100" s="99"/>
      <c r="O100" s="99"/>
      <c r="P100" s="99"/>
      <c r="Q100" s="99"/>
      <c r="R100" s="99"/>
    </row>
    <row r="101" spans="1:18" ht="14.4">
      <c r="A101" s="4" t="s">
        <v>1</v>
      </c>
      <c r="B101" s="18">
        <v>0</v>
      </c>
      <c r="C101" s="18">
        <v>0</v>
      </c>
      <c r="D101" s="18">
        <f>C101-B101</f>
        <v>0</v>
      </c>
      <c r="E101" s="46">
        <v>0</v>
      </c>
      <c r="M101" s="99"/>
      <c r="N101" s="99"/>
      <c r="O101" s="99"/>
      <c r="P101" s="99"/>
      <c r="Q101" s="99"/>
      <c r="R101" s="99"/>
    </row>
    <row r="102" spans="1:18" ht="14.4">
      <c r="A102" s="4" t="s">
        <v>2</v>
      </c>
      <c r="B102" s="18">
        <v>38345</v>
      </c>
      <c r="C102" s="18">
        <v>55372</v>
      </c>
      <c r="D102" s="18">
        <f>C102-B102</f>
        <v>17027</v>
      </c>
      <c r="E102" s="46">
        <f t="shared" ref="E102:E117" si="5">D102/B102</f>
        <v>0.44404746381536053</v>
      </c>
      <c r="M102" s="99"/>
      <c r="N102" s="99"/>
      <c r="O102" s="99"/>
      <c r="P102" s="99"/>
      <c r="Q102" s="99"/>
      <c r="R102" s="99"/>
    </row>
    <row r="103" spans="1:18" ht="14.4">
      <c r="A103" s="4" t="s">
        <v>3</v>
      </c>
      <c r="B103" s="18">
        <v>156744</v>
      </c>
      <c r="C103" s="18">
        <v>152023</v>
      </c>
      <c r="D103" s="18">
        <f t="shared" ref="D103:D115" si="6">C103-B103</f>
        <v>-4721</v>
      </c>
      <c r="E103" s="46">
        <f t="shared" si="5"/>
        <v>-3.0119175215638238E-2</v>
      </c>
      <c r="M103" s="99"/>
      <c r="N103" s="99"/>
      <c r="O103" s="99"/>
      <c r="P103" s="99"/>
      <c r="Q103" s="99"/>
      <c r="R103" s="99"/>
    </row>
    <row r="104" spans="1:18" ht="14.4">
      <c r="A104" s="4" t="s">
        <v>4</v>
      </c>
      <c r="B104" s="18">
        <v>525552</v>
      </c>
      <c r="C104" s="18">
        <v>478127</v>
      </c>
      <c r="D104" s="18">
        <f t="shared" si="6"/>
        <v>-47425</v>
      </c>
      <c r="E104" s="46">
        <f t="shared" si="5"/>
        <v>-9.0238454044509392E-2</v>
      </c>
      <c r="M104" s="99"/>
      <c r="N104" s="99"/>
      <c r="O104" s="99"/>
      <c r="P104" s="99"/>
      <c r="Q104" s="99"/>
      <c r="R104" s="99"/>
    </row>
    <row r="105" spans="1:18" ht="14.4">
      <c r="A105" s="4" t="s">
        <v>6</v>
      </c>
      <c r="B105" s="18">
        <v>2867035</v>
      </c>
      <c r="C105" s="18">
        <v>3385231</v>
      </c>
      <c r="D105" s="18">
        <f t="shared" si="6"/>
        <v>518196</v>
      </c>
      <c r="E105" s="46">
        <f t="shared" si="5"/>
        <v>0.18074282316051252</v>
      </c>
      <c r="M105" s="99"/>
      <c r="N105" s="99"/>
      <c r="O105" s="99"/>
      <c r="P105" s="99"/>
      <c r="Q105" s="99"/>
      <c r="R105" s="99"/>
    </row>
    <row r="106" spans="1:18" ht="14.4">
      <c r="A106" s="4" t="s">
        <v>7</v>
      </c>
      <c r="B106" s="18">
        <v>778462</v>
      </c>
      <c r="C106" s="18">
        <v>696974</v>
      </c>
      <c r="D106" s="18">
        <f t="shared" si="6"/>
        <v>-81488</v>
      </c>
      <c r="E106" s="46">
        <f t="shared" si="5"/>
        <v>-0.10467819880739201</v>
      </c>
      <c r="M106" s="99"/>
      <c r="N106" s="99"/>
      <c r="O106" s="99"/>
      <c r="P106" s="99"/>
      <c r="Q106" s="99"/>
      <c r="R106" s="99"/>
    </row>
    <row r="107" spans="1:18" ht="14.4">
      <c r="A107" s="4" t="s">
        <v>8</v>
      </c>
      <c r="B107" s="18">
        <v>37097</v>
      </c>
      <c r="C107" s="18">
        <v>191601</v>
      </c>
      <c r="D107" s="18">
        <f t="shared" si="6"/>
        <v>154504</v>
      </c>
      <c r="E107" s="46">
        <f t="shared" si="5"/>
        <v>4.1648650834299268</v>
      </c>
      <c r="M107" s="99"/>
      <c r="N107" s="99"/>
      <c r="O107" s="99"/>
      <c r="P107" s="99"/>
      <c r="Q107" s="99"/>
      <c r="R107" s="99"/>
    </row>
    <row r="108" spans="1:18" ht="14.4">
      <c r="A108" s="5" t="s">
        <v>9</v>
      </c>
      <c r="B108" s="18">
        <v>154739</v>
      </c>
      <c r="C108" s="18">
        <v>275444</v>
      </c>
      <c r="D108" s="18">
        <f t="shared" si="6"/>
        <v>120705</v>
      </c>
      <c r="E108" s="46">
        <f t="shared" si="5"/>
        <v>0.78005544820633455</v>
      </c>
      <c r="M108" s="99"/>
      <c r="N108" s="99"/>
      <c r="O108" s="99"/>
      <c r="P108" s="99"/>
      <c r="Q108" s="99"/>
      <c r="R108" s="99"/>
    </row>
    <row r="109" spans="1:18" ht="14.4">
      <c r="A109" s="5" t="s">
        <v>11</v>
      </c>
      <c r="B109" s="18">
        <v>43438</v>
      </c>
      <c r="C109" s="18">
        <v>40624</v>
      </c>
      <c r="D109" s="18">
        <f t="shared" si="6"/>
        <v>-2814</v>
      </c>
      <c r="E109" s="46">
        <f t="shared" si="5"/>
        <v>-6.4781988121000042E-2</v>
      </c>
      <c r="M109" s="99"/>
      <c r="N109" s="99"/>
      <c r="O109" s="99"/>
      <c r="P109" s="99"/>
      <c r="Q109" s="99"/>
      <c r="R109" s="99"/>
    </row>
    <row r="110" spans="1:18" ht="14.4">
      <c r="A110" s="5" t="s">
        <v>12</v>
      </c>
      <c r="B110" s="18">
        <v>249501</v>
      </c>
      <c r="C110" s="18">
        <v>397333</v>
      </c>
      <c r="D110" s="18">
        <f t="shared" si="6"/>
        <v>147832</v>
      </c>
      <c r="E110" s="46">
        <f t="shared" si="5"/>
        <v>0.59251065125991476</v>
      </c>
      <c r="M110" s="99"/>
      <c r="N110" s="99"/>
      <c r="O110" s="99"/>
      <c r="P110" s="99"/>
      <c r="Q110" s="99"/>
      <c r="R110" s="99"/>
    </row>
    <row r="111" spans="1:18" ht="14.4">
      <c r="A111" s="5" t="s">
        <v>136</v>
      </c>
      <c r="B111" s="18">
        <v>1658859</v>
      </c>
      <c r="C111" s="18">
        <v>2238874</v>
      </c>
      <c r="D111" s="18">
        <f>C111-B111</f>
        <v>580015</v>
      </c>
      <c r="E111" s="46">
        <f t="shared" si="5"/>
        <v>0.34964695613068986</v>
      </c>
      <c r="M111" s="99"/>
      <c r="N111" s="99"/>
      <c r="O111" s="99"/>
      <c r="P111" s="99"/>
      <c r="Q111" s="99"/>
      <c r="R111" s="99"/>
    </row>
    <row r="112" spans="1:18" ht="14.4">
      <c r="A112" s="5" t="s">
        <v>208</v>
      </c>
      <c r="B112" s="18">
        <v>1477295</v>
      </c>
      <c r="C112" s="18">
        <v>1817348</v>
      </c>
      <c r="D112" s="18">
        <f>C112-B112</f>
        <v>340053</v>
      </c>
      <c r="E112" s="46">
        <v>1</v>
      </c>
      <c r="M112" s="99"/>
      <c r="N112" s="99"/>
      <c r="O112" s="99"/>
      <c r="P112" s="99"/>
      <c r="Q112" s="99"/>
      <c r="R112" s="99"/>
    </row>
    <row r="113" spans="1:18" ht="14.4">
      <c r="A113" s="5" t="s">
        <v>13</v>
      </c>
      <c r="B113" s="18">
        <v>480187</v>
      </c>
      <c r="C113" s="18">
        <v>475077</v>
      </c>
      <c r="D113" s="18">
        <f t="shared" si="6"/>
        <v>-5110</v>
      </c>
      <c r="E113" s="46">
        <f t="shared" si="5"/>
        <v>-1.0641687509241191E-2</v>
      </c>
      <c r="M113" s="99"/>
      <c r="N113" s="99"/>
      <c r="O113" s="99"/>
      <c r="P113" s="99"/>
      <c r="Q113" s="99"/>
      <c r="R113" s="99"/>
    </row>
    <row r="114" spans="1:18" ht="14.4">
      <c r="A114" s="4" t="s">
        <v>32</v>
      </c>
      <c r="B114" s="18">
        <v>261439</v>
      </c>
      <c r="C114" s="18">
        <v>193039</v>
      </c>
      <c r="D114" s="18">
        <f t="shared" si="6"/>
        <v>-68400</v>
      </c>
      <c r="E114" s="46">
        <f t="shared" si="5"/>
        <v>-0.26162890769931035</v>
      </c>
      <c r="M114" s="99"/>
      <c r="N114" s="99"/>
      <c r="O114" s="99"/>
      <c r="P114" s="99"/>
      <c r="Q114" s="99"/>
      <c r="R114" s="99"/>
    </row>
    <row r="115" spans="1:18" ht="14.4">
      <c r="A115" s="6" t="s">
        <v>14</v>
      </c>
      <c r="B115" s="18">
        <v>0</v>
      </c>
      <c r="C115" s="18">
        <v>4</v>
      </c>
      <c r="D115" s="18">
        <f t="shared" si="6"/>
        <v>4</v>
      </c>
      <c r="E115" s="46">
        <v>0</v>
      </c>
      <c r="M115" s="99"/>
      <c r="N115" s="99"/>
      <c r="O115" s="99"/>
      <c r="P115" s="99"/>
      <c r="Q115" s="99"/>
      <c r="R115" s="99"/>
    </row>
    <row r="116" spans="1:18" ht="14.4">
      <c r="A116" s="6" t="s">
        <v>15</v>
      </c>
      <c r="B116" s="18">
        <v>242542</v>
      </c>
      <c r="C116" s="18">
        <v>251263</v>
      </c>
      <c r="D116" s="18">
        <f>C116-B116</f>
        <v>8721</v>
      </c>
      <c r="E116" s="46">
        <f t="shared" si="5"/>
        <v>3.5956659052865068E-2</v>
      </c>
      <c r="M116" s="99"/>
      <c r="N116" s="99"/>
      <c r="O116" s="99"/>
      <c r="P116" s="99"/>
      <c r="Q116" s="99"/>
      <c r="R116" s="99"/>
    </row>
    <row r="117" spans="1:18" ht="14.4">
      <c r="A117" s="33" t="s">
        <v>223</v>
      </c>
      <c r="B117" s="48">
        <f>SUM(B101:B116)</f>
        <v>8971235</v>
      </c>
      <c r="C117" s="48">
        <f>SUM(C101:C116)</f>
        <v>10648334</v>
      </c>
      <c r="D117" s="48">
        <f>C117-B117</f>
        <v>1677099</v>
      </c>
      <c r="E117" s="49">
        <f t="shared" si="5"/>
        <v>0.18694182016188407</v>
      </c>
      <c r="M117" s="99"/>
      <c r="N117" s="99"/>
      <c r="O117" s="99"/>
      <c r="P117" s="99"/>
      <c r="Q117" s="99"/>
      <c r="R117" s="99"/>
    </row>
    <row r="118" spans="1:18" s="99" customFormat="1" ht="13.8">
      <c r="A118" s="101" t="s">
        <v>66</v>
      </c>
      <c r="B118" s="96"/>
      <c r="C118" s="96"/>
      <c r="D118" s="96"/>
      <c r="E118" s="96"/>
    </row>
    <row r="119" spans="1:18" s="99" customFormat="1"/>
    <row r="120" spans="1:18" s="99" customFormat="1"/>
    <row r="121" spans="1:18" s="99" customFormat="1"/>
    <row r="122" spans="1:18" s="99" customFormat="1"/>
    <row r="123" spans="1:18" s="99" customFormat="1"/>
    <row r="124" spans="1:18" s="99" customFormat="1"/>
    <row r="125" spans="1:18" s="99" customFormat="1"/>
    <row r="126" spans="1:18" s="99" customFormat="1"/>
    <row r="127" spans="1:18" s="99" customFormat="1"/>
    <row r="128" spans="1:18" s="99" customFormat="1" ht="30" customHeight="1">
      <c r="A128" s="295" t="s">
        <v>263</v>
      </c>
      <c r="B128" s="295"/>
      <c r="C128" s="295"/>
      <c r="D128" s="295"/>
      <c r="E128" s="295"/>
    </row>
    <row r="129" spans="1:18" s="99" customFormat="1" ht="15" customHeight="1">
      <c r="A129" s="113"/>
      <c r="B129" s="113"/>
      <c r="C129" s="113"/>
      <c r="D129" s="113"/>
      <c r="E129" s="113"/>
    </row>
    <row r="130" spans="1:18" ht="13.8">
      <c r="A130" s="234" t="s">
        <v>83</v>
      </c>
      <c r="B130" s="234">
        <v>2024</v>
      </c>
      <c r="C130" s="234">
        <v>2025</v>
      </c>
      <c r="D130" s="234" t="s">
        <v>174</v>
      </c>
      <c r="E130" s="234" t="s">
        <v>81</v>
      </c>
      <c r="F130" s="99"/>
      <c r="G130" s="99"/>
      <c r="H130" s="99"/>
      <c r="I130" s="99"/>
      <c r="J130" s="99"/>
      <c r="K130" s="99"/>
      <c r="L130" s="99"/>
      <c r="M130" s="99"/>
      <c r="N130" s="99"/>
      <c r="O130" s="99"/>
      <c r="P130" s="99"/>
      <c r="Q130" s="99"/>
      <c r="R130" s="99"/>
    </row>
    <row r="131" spans="1:18" ht="14.4">
      <c r="A131" s="34" t="s">
        <v>46</v>
      </c>
      <c r="B131" s="35">
        <v>6240459</v>
      </c>
      <c r="C131" s="35">
        <v>7793153</v>
      </c>
      <c r="D131" s="35">
        <f>C131-B131</f>
        <v>1552694</v>
      </c>
      <c r="E131" s="36">
        <f>D131/B131</f>
        <v>0.24881086471363725</v>
      </c>
      <c r="F131" s="99"/>
      <c r="G131" s="99"/>
      <c r="H131" s="99"/>
      <c r="I131" s="99"/>
      <c r="J131" s="99"/>
      <c r="K131" s="99"/>
      <c r="L131" s="99"/>
      <c r="M131" s="99"/>
      <c r="N131" s="99"/>
      <c r="O131" s="99"/>
      <c r="P131" s="99"/>
      <c r="Q131" s="99"/>
      <c r="R131" s="99"/>
    </row>
    <row r="132" spans="1:18" ht="14.4">
      <c r="A132" s="34" t="s">
        <v>56</v>
      </c>
      <c r="B132" s="35">
        <v>1484010</v>
      </c>
      <c r="C132" s="35">
        <v>1405835</v>
      </c>
      <c r="D132" s="35">
        <f>C132-B132</f>
        <v>-78175</v>
      </c>
      <c r="E132" s="36">
        <f>D132/B132</f>
        <v>-5.267821645406702E-2</v>
      </c>
      <c r="F132" s="99"/>
      <c r="G132" s="99"/>
      <c r="H132" s="99"/>
      <c r="I132" s="99"/>
      <c r="J132" s="99"/>
      <c r="K132" s="99"/>
      <c r="L132" s="99"/>
      <c r="M132" s="99"/>
      <c r="N132" s="99"/>
      <c r="O132" s="99"/>
      <c r="P132" s="99"/>
      <c r="Q132" s="99"/>
      <c r="R132" s="99"/>
    </row>
    <row r="133" spans="1:18" ht="14.4">
      <c r="A133" s="34" t="s">
        <v>45</v>
      </c>
      <c r="B133" s="35">
        <v>1246766</v>
      </c>
      <c r="C133" s="35">
        <v>1449346</v>
      </c>
      <c r="D133" s="35">
        <f>C133-B133</f>
        <v>202580</v>
      </c>
      <c r="E133" s="36">
        <f>D133/B133</f>
        <v>0.16248437958686715</v>
      </c>
      <c r="F133" s="99"/>
      <c r="G133" s="99"/>
      <c r="H133" s="99"/>
      <c r="I133" s="99"/>
      <c r="J133" s="99"/>
      <c r="K133" s="99"/>
      <c r="L133" s="99"/>
      <c r="M133" s="99"/>
      <c r="N133" s="99"/>
      <c r="O133" s="99"/>
      <c r="P133" s="99"/>
      <c r="Q133" s="99"/>
      <c r="R133" s="99"/>
    </row>
    <row r="134" spans="1:18" ht="14.4">
      <c r="A134" s="37" t="s">
        <v>16</v>
      </c>
      <c r="B134" s="37">
        <f>SUM(B131:B133)</f>
        <v>8971235</v>
      </c>
      <c r="C134" s="37">
        <f>SUM(C131:C133)</f>
        <v>10648334</v>
      </c>
      <c r="D134" s="37">
        <f>C134-B134</f>
        <v>1677099</v>
      </c>
      <c r="E134" s="38">
        <f>D134/B134</f>
        <v>0.18694182016188407</v>
      </c>
      <c r="F134" s="99"/>
      <c r="G134" s="99"/>
      <c r="H134" s="99"/>
      <c r="I134" s="99"/>
      <c r="J134" s="99"/>
      <c r="K134" s="99"/>
      <c r="L134" s="99"/>
      <c r="M134" s="99"/>
      <c r="N134" s="99"/>
      <c r="O134" s="99"/>
      <c r="P134" s="99"/>
      <c r="Q134" s="99"/>
      <c r="R134" s="99"/>
    </row>
    <row r="135" spans="1:18" s="99" customFormat="1" ht="13.8">
      <c r="A135" s="101" t="s">
        <v>66</v>
      </c>
      <c r="B135" s="96"/>
      <c r="C135" s="96"/>
      <c r="D135" s="96"/>
      <c r="E135" s="96"/>
    </row>
    <row r="136" spans="1:18" s="99" customFormat="1" ht="13.8">
      <c r="A136" s="96"/>
      <c r="B136" s="96"/>
      <c r="C136" s="96"/>
      <c r="D136" s="96"/>
      <c r="E136" s="96"/>
    </row>
    <row r="137" spans="1:18" s="99" customFormat="1"/>
    <row r="138" spans="1:18" s="99" customFormat="1"/>
    <row r="139" spans="1:18" s="99" customFormat="1"/>
    <row r="140" spans="1:18" s="99" customFormat="1"/>
    <row r="141" spans="1:18" s="99" customFormat="1"/>
    <row r="142" spans="1:18" s="99" customFormat="1"/>
    <row r="143" spans="1:18" s="99" customFormat="1"/>
    <row r="144" spans="1:18" s="99" customFormat="1"/>
    <row r="145" s="99" customFormat="1"/>
    <row r="146" s="99" customFormat="1"/>
    <row r="147" s="99" customFormat="1"/>
    <row r="148" s="99" customFormat="1"/>
    <row r="149" s="99" customFormat="1"/>
    <row r="150" s="99" customFormat="1"/>
    <row r="151" s="99" customFormat="1"/>
    <row r="152" s="99" customFormat="1"/>
    <row r="153" s="99" customFormat="1"/>
    <row r="154" s="99" customFormat="1"/>
    <row r="155" s="99" customFormat="1"/>
    <row r="156" s="99" customFormat="1"/>
    <row r="157" s="99" customFormat="1"/>
    <row r="158" s="99" customFormat="1"/>
    <row r="159" s="99" customFormat="1"/>
    <row r="160" s="99" customFormat="1"/>
    <row r="161" s="99" customFormat="1"/>
    <row r="162" s="99" customFormat="1"/>
    <row r="163" s="99" customFormat="1"/>
    <row r="164" s="99" customFormat="1"/>
    <row r="165" s="99" customFormat="1"/>
    <row r="166" s="99" customFormat="1"/>
    <row r="167" s="99" customFormat="1"/>
    <row r="168" s="99" customFormat="1"/>
    <row r="169" s="99" customFormat="1"/>
    <row r="170" s="99" customFormat="1"/>
    <row r="171" s="99" customFormat="1"/>
    <row r="172" s="99" customFormat="1"/>
    <row r="173" s="99" customFormat="1"/>
    <row r="174" s="99" customFormat="1"/>
    <row r="175" s="99" customFormat="1"/>
    <row r="176" s="99" customFormat="1"/>
    <row r="177" s="99" customFormat="1"/>
    <row r="178" s="99" customFormat="1"/>
    <row r="179" s="99" customFormat="1"/>
    <row r="180" s="99" customFormat="1"/>
    <row r="181" s="99" customFormat="1"/>
    <row r="182" s="99" customFormat="1"/>
    <row r="183" s="99" customFormat="1"/>
    <row r="184" s="99" customFormat="1"/>
    <row r="185" s="99" customFormat="1"/>
    <row r="186" s="99" customFormat="1"/>
    <row r="187" s="99" customFormat="1"/>
    <row r="188" s="99" customFormat="1"/>
    <row r="189" s="99" customFormat="1"/>
    <row r="190" s="99" customFormat="1"/>
    <row r="191" s="99" customFormat="1"/>
    <row r="192" s="99" customFormat="1"/>
    <row r="193" s="99" customFormat="1"/>
    <row r="194" s="99" customFormat="1"/>
    <row r="195" s="99" customFormat="1"/>
    <row r="196" s="99" customFormat="1"/>
    <row r="197" s="99" customFormat="1"/>
    <row r="198" s="99" customFormat="1"/>
    <row r="199" s="99" customFormat="1"/>
    <row r="200" s="99" customFormat="1"/>
  </sheetData>
  <mergeCells count="9">
    <mergeCell ref="A38:E38"/>
    <mergeCell ref="A128:E128"/>
    <mergeCell ref="A2:R2"/>
    <mergeCell ref="A37:E37"/>
    <mergeCell ref="A5:R5"/>
    <mergeCell ref="A4:R4"/>
    <mergeCell ref="A3:R3"/>
    <mergeCell ref="A98:E98"/>
    <mergeCell ref="A99:E99"/>
  </mergeCells>
  <pageMargins left="0.7" right="0.7" top="0.75" bottom="0.75" header="0.3" footer="0.3"/>
  <pageSetup scale="38" orientation="landscape" r:id="rId1"/>
  <rowBreaks count="1" manualBreakCount="1">
    <brk id="61" max="16383" man="1"/>
  </rowBreaks>
  <ignoredErrors>
    <ignoredError sqref="B52:C52 B134:C134 B45:D45 B117:C117 B57:C57" formulaRange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2647F2-EE14-4D0D-BA9A-86283C0D1845}">
  <sheetPr>
    <tabColor rgb="FFFFFF00"/>
    <pageSetUpPr fitToPage="1"/>
  </sheetPr>
  <dimension ref="A1:M219"/>
  <sheetViews>
    <sheetView topLeftCell="A166" zoomScaleNormal="100" workbookViewId="0">
      <selection activeCell="C27" sqref="C27"/>
    </sheetView>
  </sheetViews>
  <sheetFormatPr baseColWidth="10" defaultRowHeight="14.4"/>
  <cols>
    <col min="1" max="1" width="13.44140625" style="92" customWidth="1"/>
    <col min="2" max="2" width="25.33203125" customWidth="1"/>
    <col min="3" max="3" width="20.88671875" customWidth="1"/>
    <col min="4" max="4" width="20.109375" customWidth="1"/>
    <col min="5" max="5" width="18" customWidth="1"/>
    <col min="6" max="6" width="20" customWidth="1"/>
    <col min="7" max="7" width="28.6640625" customWidth="1"/>
    <col min="8" max="8" width="21.88671875" style="92" bestFit="1" customWidth="1"/>
    <col min="9" max="9" width="15.88671875" style="92" bestFit="1" customWidth="1"/>
    <col min="10" max="10" width="15.6640625" style="92" customWidth="1"/>
    <col min="11" max="11" width="13.6640625" style="92" bestFit="1" customWidth="1"/>
    <col min="12" max="13" width="11.5546875" style="92"/>
  </cols>
  <sheetData>
    <row r="1" spans="2:7" s="92" customFormat="1"/>
    <row r="2" spans="2:7" s="92" customFormat="1"/>
    <row r="3" spans="2:7" s="92" customFormat="1"/>
    <row r="4" spans="2:7" s="92" customFormat="1"/>
    <row r="5" spans="2:7" s="92" customFormat="1"/>
    <row r="6" spans="2:7" s="92" customFormat="1"/>
    <row r="7" spans="2:7" s="92" customFormat="1"/>
    <row r="8" spans="2:7" s="92" customFormat="1">
      <c r="B8" s="278" t="s">
        <v>27</v>
      </c>
      <c r="C8" s="278"/>
      <c r="D8" s="278"/>
      <c r="E8" s="278"/>
      <c r="F8" s="278"/>
      <c r="G8" s="278"/>
    </row>
    <row r="9" spans="2:7" s="92" customFormat="1">
      <c r="B9" s="278" t="s">
        <v>90</v>
      </c>
      <c r="C9" s="278"/>
      <c r="D9" s="278"/>
      <c r="E9" s="278"/>
      <c r="F9" s="278"/>
      <c r="G9" s="278"/>
    </row>
    <row r="10" spans="2:7" s="92" customFormat="1">
      <c r="B10" s="278" t="s">
        <v>103</v>
      </c>
      <c r="C10" s="278"/>
      <c r="D10" s="278"/>
      <c r="E10" s="278"/>
      <c r="F10" s="278"/>
      <c r="G10" s="278"/>
    </row>
    <row r="11" spans="2:7" s="92" customFormat="1">
      <c r="B11" s="278" t="s">
        <v>241</v>
      </c>
      <c r="C11" s="278"/>
      <c r="D11" s="278"/>
      <c r="E11" s="278"/>
      <c r="F11" s="278"/>
      <c r="G11" s="278"/>
    </row>
    <row r="12" spans="2:7" s="92" customFormat="1">
      <c r="B12" s="100"/>
      <c r="C12" s="100"/>
      <c r="D12" s="100"/>
      <c r="E12" s="100"/>
      <c r="F12" s="100"/>
      <c r="G12" s="100"/>
    </row>
    <row r="13" spans="2:7" ht="28.8">
      <c r="B13" s="7" t="s">
        <v>80</v>
      </c>
      <c r="C13" s="179" t="s">
        <v>104</v>
      </c>
      <c r="D13" s="179" t="s">
        <v>105</v>
      </c>
      <c r="E13" s="179" t="s">
        <v>106</v>
      </c>
      <c r="F13" s="7" t="s">
        <v>107</v>
      </c>
      <c r="G13" s="179" t="s">
        <v>108</v>
      </c>
    </row>
    <row r="14" spans="2:7" ht="45.6" customHeight="1">
      <c r="B14" s="180" t="s">
        <v>36</v>
      </c>
      <c r="C14" s="232">
        <v>78</v>
      </c>
      <c r="D14" s="18">
        <v>306151</v>
      </c>
      <c r="E14" s="19">
        <f>SUM(C14:D14)</f>
        <v>306229</v>
      </c>
      <c r="F14" s="181">
        <v>94002</v>
      </c>
      <c r="G14" s="181">
        <v>90</v>
      </c>
    </row>
    <row r="15" spans="2:7">
      <c r="B15" s="180" t="s">
        <v>86</v>
      </c>
      <c r="C15" s="181">
        <v>82</v>
      </c>
      <c r="D15" s="181">
        <v>223614</v>
      </c>
      <c r="E15" s="19">
        <f t="shared" ref="E15:E22" si="0">SUM(C15:D15)</f>
        <v>223696</v>
      </c>
      <c r="F15" s="181">
        <v>83766</v>
      </c>
      <c r="G15" s="181">
        <v>85</v>
      </c>
    </row>
    <row r="16" spans="2:7" ht="43.2" customHeight="1">
      <c r="B16" s="180" t="s">
        <v>8</v>
      </c>
      <c r="C16" s="181">
        <v>7193</v>
      </c>
      <c r="D16" s="181">
        <v>20102</v>
      </c>
      <c r="E16" s="19">
        <f t="shared" si="0"/>
        <v>27295</v>
      </c>
      <c r="F16" s="181">
        <v>9960</v>
      </c>
      <c r="G16" s="181">
        <v>242</v>
      </c>
    </row>
    <row r="17" spans="1:7">
      <c r="B17" s="180" t="s">
        <v>14</v>
      </c>
      <c r="C17" s="181">
        <v>0</v>
      </c>
      <c r="D17" s="181">
        <v>6685</v>
      </c>
      <c r="E17" s="19">
        <f t="shared" si="0"/>
        <v>6685</v>
      </c>
      <c r="F17" s="181">
        <v>2378</v>
      </c>
      <c r="G17" s="181">
        <v>0</v>
      </c>
    </row>
    <row r="18" spans="1:7">
      <c r="B18" s="182" t="s">
        <v>225</v>
      </c>
      <c r="C18" s="183">
        <v>0</v>
      </c>
      <c r="D18" s="183">
        <v>0</v>
      </c>
      <c r="E18" s="19">
        <f t="shared" si="0"/>
        <v>0</v>
      </c>
      <c r="F18" s="183">
        <v>0</v>
      </c>
      <c r="G18" s="183">
        <v>0</v>
      </c>
    </row>
    <row r="19" spans="1:7">
      <c r="B19" s="180" t="s">
        <v>109</v>
      </c>
      <c r="C19" s="181">
        <v>12474</v>
      </c>
      <c r="D19" s="181">
        <v>0</v>
      </c>
      <c r="E19" s="19">
        <f t="shared" si="0"/>
        <v>12474</v>
      </c>
      <c r="F19" s="181">
        <v>4280</v>
      </c>
      <c r="G19" s="181">
        <v>8192</v>
      </c>
    </row>
    <row r="20" spans="1:7">
      <c r="B20" s="182" t="s">
        <v>31</v>
      </c>
      <c r="C20" s="181">
        <v>0</v>
      </c>
      <c r="D20" s="181">
        <v>0</v>
      </c>
      <c r="E20" s="19">
        <f t="shared" si="0"/>
        <v>0</v>
      </c>
      <c r="F20" s="181">
        <v>0</v>
      </c>
      <c r="G20" s="181">
        <v>0</v>
      </c>
    </row>
    <row r="21" spans="1:7">
      <c r="B21" s="180" t="s">
        <v>110</v>
      </c>
      <c r="C21" s="181">
        <v>0</v>
      </c>
      <c r="D21" s="18">
        <v>20772</v>
      </c>
      <c r="E21" s="19">
        <f t="shared" si="0"/>
        <v>20772</v>
      </c>
      <c r="F21" s="181">
        <v>6714</v>
      </c>
      <c r="G21" s="181">
        <v>0</v>
      </c>
    </row>
    <row r="22" spans="1:7">
      <c r="B22" s="184" t="s">
        <v>17</v>
      </c>
      <c r="C22" s="47">
        <f>SUM(C14:C21)</f>
        <v>19827</v>
      </c>
      <c r="D22" s="47">
        <f>SUM(D14:D21)</f>
        <v>577324</v>
      </c>
      <c r="E22" s="47">
        <f t="shared" si="0"/>
        <v>597151</v>
      </c>
      <c r="F22" s="47">
        <f>SUM(F14:F21)</f>
        <v>201100</v>
      </c>
      <c r="G22" s="47">
        <f>SUM(G14:G21)</f>
        <v>8609</v>
      </c>
    </row>
    <row r="23" spans="1:7" s="92" customFormat="1">
      <c r="B23" s="195" t="s">
        <v>66</v>
      </c>
    </row>
    <row r="24" spans="1:7" s="92" customFormat="1">
      <c r="B24" s="298" t="s">
        <v>207</v>
      </c>
      <c r="C24" s="298"/>
      <c r="D24" s="298"/>
      <c r="E24" s="298"/>
      <c r="F24" s="298"/>
      <c r="G24" s="298"/>
    </row>
    <row r="25" spans="1:7" s="92" customFormat="1">
      <c r="B25" s="151"/>
    </row>
    <row r="26" spans="1:7" s="92" customFormat="1">
      <c r="A26" s="92" t="s">
        <v>272</v>
      </c>
      <c r="B26" s="151"/>
    </row>
    <row r="27" spans="1:7" s="92" customFormat="1"/>
    <row r="28" spans="1:7" s="92" customFormat="1"/>
    <row r="29" spans="1:7" s="92" customFormat="1"/>
    <row r="30" spans="1:7" s="92" customFormat="1"/>
    <row r="31" spans="1:7" s="92" customFormat="1"/>
    <row r="32" spans="1:7" s="92" customFormat="1"/>
    <row r="33" spans="2:7" s="92" customFormat="1"/>
    <row r="34" spans="2:7" s="92" customFormat="1"/>
    <row r="35" spans="2:7" s="92" customFormat="1"/>
    <row r="36" spans="2:7" s="92" customFormat="1" ht="28.95" customHeight="1">
      <c r="B36" s="300" t="s">
        <v>253</v>
      </c>
      <c r="C36" s="300"/>
    </row>
    <row r="37" spans="2:7" s="92" customFormat="1">
      <c r="B37" s="79" t="s">
        <v>35</v>
      </c>
      <c r="C37" s="79">
        <v>2025</v>
      </c>
    </row>
    <row r="38" spans="2:7" s="92" customFormat="1" ht="20.399999999999999" customHeight="1">
      <c r="B38" s="45" t="s">
        <v>111</v>
      </c>
      <c r="C38" s="147">
        <v>65</v>
      </c>
    </row>
    <row r="39" spans="2:7" s="92" customFormat="1" ht="22.2" customHeight="1">
      <c r="B39" s="45" t="s">
        <v>86</v>
      </c>
      <c r="C39" s="147">
        <v>57</v>
      </c>
    </row>
    <row r="40" spans="2:7" s="92" customFormat="1" ht="21.6" customHeight="1">
      <c r="B40" s="45" t="s">
        <v>8</v>
      </c>
      <c r="C40" s="147">
        <v>9</v>
      </c>
    </row>
    <row r="41" spans="2:7" s="92" customFormat="1" ht="36" customHeight="1">
      <c r="B41" s="226" t="s">
        <v>121</v>
      </c>
      <c r="C41" s="147">
        <v>3</v>
      </c>
    </row>
    <row r="42" spans="2:7" s="92" customFormat="1" ht="31.95" customHeight="1">
      <c r="B42" s="226" t="s">
        <v>225</v>
      </c>
      <c r="C42" s="147">
        <v>0</v>
      </c>
    </row>
    <row r="43" spans="2:7" s="92" customFormat="1" ht="36" customHeight="1">
      <c r="B43" s="226" t="s">
        <v>113</v>
      </c>
      <c r="C43" s="147">
        <v>39</v>
      </c>
    </row>
    <row r="44" spans="2:7" s="92" customFormat="1">
      <c r="B44" s="45" t="s">
        <v>31</v>
      </c>
      <c r="C44" s="147"/>
    </row>
    <row r="45" spans="2:7" ht="35.4" customHeight="1">
      <c r="B45" s="226" t="s">
        <v>114</v>
      </c>
      <c r="C45" s="147">
        <v>4</v>
      </c>
      <c r="D45" s="92"/>
      <c r="E45" s="92"/>
    </row>
    <row r="46" spans="2:7">
      <c r="B46" s="79" t="s">
        <v>17</v>
      </c>
      <c r="C46" s="79">
        <f>SUM(C38:C45)</f>
        <v>177</v>
      </c>
      <c r="D46" s="92"/>
      <c r="E46" s="92"/>
    </row>
    <row r="47" spans="2:7">
      <c r="B47" s="197" t="s">
        <v>66</v>
      </c>
      <c r="C47" s="92"/>
      <c r="D47" s="92"/>
      <c r="E47" s="92"/>
      <c r="F47" s="92"/>
      <c r="G47" s="92"/>
    </row>
    <row r="48" spans="2:7">
      <c r="B48" s="92"/>
      <c r="C48" s="92"/>
      <c r="D48" s="92"/>
      <c r="E48" s="92"/>
      <c r="F48" s="92"/>
      <c r="G48" s="92"/>
    </row>
    <row r="49" spans="2:11">
      <c r="B49" s="92"/>
      <c r="C49" s="92"/>
      <c r="D49" s="92"/>
      <c r="E49" s="92"/>
      <c r="F49" s="92"/>
      <c r="G49" s="92"/>
    </row>
    <row r="50" spans="2:11">
      <c r="B50" s="92"/>
      <c r="C50" s="92"/>
      <c r="D50" s="92"/>
      <c r="E50" s="92"/>
      <c r="F50" s="92"/>
      <c r="G50" s="92"/>
    </row>
    <row r="51" spans="2:11">
      <c r="B51" s="278" t="s">
        <v>27</v>
      </c>
      <c r="C51" s="278"/>
      <c r="D51" s="278"/>
      <c r="E51" s="278"/>
      <c r="F51" s="278"/>
      <c r="G51" s="278"/>
      <c r="H51" s="278"/>
      <c r="I51" s="278"/>
      <c r="J51" s="278"/>
      <c r="K51" s="278"/>
    </row>
    <row r="52" spans="2:11">
      <c r="B52" s="92"/>
      <c r="C52" s="92"/>
      <c r="D52" s="278" t="s">
        <v>90</v>
      </c>
      <c r="E52" s="278"/>
      <c r="F52" s="278"/>
      <c r="G52" s="278"/>
      <c r="H52" s="278"/>
    </row>
    <row r="53" spans="2:11">
      <c r="B53" s="92"/>
      <c r="C53" s="92"/>
      <c r="D53" s="92"/>
      <c r="E53" s="278" t="s">
        <v>103</v>
      </c>
      <c r="F53" s="278"/>
      <c r="G53" s="278"/>
      <c r="H53" s="100"/>
    </row>
    <row r="54" spans="2:11">
      <c r="B54" s="92"/>
      <c r="C54" s="92"/>
      <c r="D54" s="278" t="s">
        <v>226</v>
      </c>
      <c r="E54" s="278"/>
      <c r="F54" s="278"/>
      <c r="G54" s="278"/>
      <c r="H54" s="278"/>
    </row>
    <row r="55" spans="2:11">
      <c r="B55" s="92"/>
      <c r="C55" s="103"/>
      <c r="D55" s="292" t="s">
        <v>254</v>
      </c>
      <c r="E55" s="292"/>
      <c r="F55" s="292"/>
      <c r="G55" s="292"/>
      <c r="H55" s="292"/>
    </row>
    <row r="56" spans="2:11" s="92" customFormat="1" ht="28.8">
      <c r="D56" s="179" t="s">
        <v>227</v>
      </c>
      <c r="E56" s="186">
        <v>2024</v>
      </c>
      <c r="F56" s="186">
        <v>2025</v>
      </c>
      <c r="G56" s="186" t="s">
        <v>33</v>
      </c>
      <c r="H56" s="186" t="s">
        <v>34</v>
      </c>
    </row>
    <row r="57" spans="2:11" s="92" customFormat="1">
      <c r="B57" s="108"/>
      <c r="D57" s="187" t="s">
        <v>36</v>
      </c>
      <c r="E57" s="18">
        <v>296975</v>
      </c>
      <c r="F57" s="18">
        <v>306229</v>
      </c>
      <c r="G57" s="189">
        <f>F57-E57</f>
        <v>9254</v>
      </c>
      <c r="H57" s="190">
        <f>G57/E57</f>
        <v>3.116087212728344E-2</v>
      </c>
    </row>
    <row r="58" spans="2:11" s="92" customFormat="1">
      <c r="B58" s="108"/>
      <c r="D58" s="187" t="s">
        <v>8</v>
      </c>
      <c r="E58" s="18">
        <v>46203</v>
      </c>
      <c r="F58" s="18">
        <v>27295</v>
      </c>
      <c r="G58" s="189">
        <f t="shared" ref="G58:G65" si="1">F58-E58</f>
        <v>-18908</v>
      </c>
      <c r="H58" s="191">
        <f t="shared" ref="H58:H63" si="2">G58/E58</f>
        <v>-0.40923749540073157</v>
      </c>
    </row>
    <row r="59" spans="2:11" s="92" customFormat="1">
      <c r="B59" s="108"/>
      <c r="D59" s="187" t="s">
        <v>14</v>
      </c>
      <c r="E59" s="18">
        <v>209</v>
      </c>
      <c r="F59" s="18">
        <v>6685</v>
      </c>
      <c r="G59" s="189">
        <f t="shared" si="1"/>
        <v>6476</v>
      </c>
      <c r="H59" s="190">
        <f t="shared" si="2"/>
        <v>30.985645933014354</v>
      </c>
    </row>
    <row r="60" spans="2:11" s="92" customFormat="1">
      <c r="D60" s="187" t="s">
        <v>86</v>
      </c>
      <c r="E60" s="18">
        <v>235122</v>
      </c>
      <c r="F60" s="18">
        <v>223696</v>
      </c>
      <c r="G60" s="189">
        <f t="shared" si="1"/>
        <v>-11426</v>
      </c>
      <c r="H60" s="190">
        <f t="shared" si="2"/>
        <v>-4.8596048009118667E-2</v>
      </c>
    </row>
    <row r="61" spans="2:11" s="92" customFormat="1">
      <c r="D61" s="187" t="s">
        <v>115</v>
      </c>
      <c r="E61" s="18">
        <v>538</v>
      </c>
      <c r="F61" s="18">
        <v>0</v>
      </c>
      <c r="G61" s="189">
        <f t="shared" si="1"/>
        <v>-538</v>
      </c>
      <c r="H61" s="190">
        <v>1</v>
      </c>
    </row>
    <row r="62" spans="2:11" s="92" customFormat="1">
      <c r="D62" s="187" t="s">
        <v>116</v>
      </c>
      <c r="E62" s="18">
        <v>50</v>
      </c>
      <c r="F62" s="18">
        <v>0</v>
      </c>
      <c r="G62" s="189">
        <f t="shared" si="1"/>
        <v>-50</v>
      </c>
      <c r="H62" s="190">
        <f t="shared" si="2"/>
        <v>-1</v>
      </c>
    </row>
    <row r="63" spans="2:11" s="92" customFormat="1" ht="28.8">
      <c r="D63" s="187" t="s">
        <v>113</v>
      </c>
      <c r="E63" s="18">
        <v>1140</v>
      </c>
      <c r="F63" s="18">
        <v>12474</v>
      </c>
      <c r="G63" s="189">
        <f t="shared" si="1"/>
        <v>11334</v>
      </c>
      <c r="H63" s="190">
        <f t="shared" si="2"/>
        <v>9.9421052631578952</v>
      </c>
    </row>
    <row r="64" spans="2:11" s="92" customFormat="1" ht="28.8">
      <c r="D64" s="187" t="s">
        <v>114</v>
      </c>
      <c r="E64" s="18">
        <v>1935</v>
      </c>
      <c r="F64" s="188">
        <v>20772</v>
      </c>
      <c r="G64" s="189">
        <f t="shared" si="1"/>
        <v>18837</v>
      </c>
      <c r="H64" s="190">
        <v>1</v>
      </c>
    </row>
    <row r="65" spans="2:8" s="92" customFormat="1">
      <c r="D65" s="184" t="s">
        <v>17</v>
      </c>
      <c r="E65" s="47">
        <f>SUM(E57:E64)</f>
        <v>582172</v>
      </c>
      <c r="F65" s="47">
        <f>SUM(F57:F64)</f>
        <v>597151</v>
      </c>
      <c r="G65" s="47">
        <f t="shared" si="1"/>
        <v>14979</v>
      </c>
      <c r="H65" s="59">
        <f>G65/E65</f>
        <v>2.5729509492040153E-2</v>
      </c>
    </row>
    <row r="66" spans="2:8" ht="39" customHeight="1">
      <c r="B66" s="92"/>
      <c r="C66" s="92"/>
      <c r="D66" s="198" t="s">
        <v>66</v>
      </c>
      <c r="E66" s="92"/>
      <c r="F66" s="92"/>
      <c r="G66" s="92"/>
    </row>
    <row r="67" spans="2:8">
      <c r="B67" s="92"/>
    </row>
    <row r="68" spans="2:8">
      <c r="B68" s="92"/>
    </row>
    <row r="69" spans="2:8">
      <c r="B69" s="92"/>
    </row>
    <row r="70" spans="2:8">
      <c r="B70" s="92"/>
    </row>
    <row r="71" spans="2:8">
      <c r="B71" s="92"/>
    </row>
    <row r="72" spans="2:8">
      <c r="B72" s="92"/>
    </row>
    <row r="73" spans="2:8">
      <c r="B73" s="92"/>
    </row>
    <row r="74" spans="2:8">
      <c r="B74" s="92"/>
    </row>
    <row r="75" spans="2:8">
      <c r="B75" s="92"/>
    </row>
    <row r="76" spans="2:8" s="92" customFormat="1"/>
    <row r="77" spans="2:8" s="92" customFormat="1"/>
    <row r="78" spans="2:8" s="92" customFormat="1" ht="4.95" customHeight="1"/>
    <row r="79" spans="2:8" s="92" customFormat="1"/>
    <row r="80" spans="2:8" s="92" customFormat="1"/>
    <row r="93" s="92" customFormat="1"/>
    <row r="94" s="92" customFormat="1"/>
    <row r="95" s="92" customFormat="1"/>
    <row r="96" s="92" customFormat="1"/>
    <row r="97" spans="1:12" s="92" customFormat="1"/>
    <row r="98" spans="1:12" s="92" customFormat="1"/>
    <row r="99" spans="1:12" s="92" customFormat="1"/>
    <row r="100" spans="1:12" s="92" customFormat="1"/>
    <row r="101" spans="1:12" s="92" customFormat="1"/>
    <row r="102" spans="1:12" s="92" customFormat="1"/>
    <row r="103" spans="1:12" s="92" customFormat="1"/>
    <row r="104" spans="1:12" s="92" customFormat="1">
      <c r="B104" s="278" t="s">
        <v>27</v>
      </c>
      <c r="C104" s="278"/>
      <c r="D104" s="278"/>
      <c r="E104" s="278"/>
      <c r="F104" s="278"/>
      <c r="G104" s="278"/>
      <c r="H104" s="278"/>
      <c r="I104" s="278"/>
      <c r="J104" s="278"/>
      <c r="K104" s="278"/>
      <c r="L104" s="278"/>
    </row>
    <row r="105" spans="1:12" s="92" customFormat="1">
      <c r="B105" s="278" t="s">
        <v>90</v>
      </c>
      <c r="C105" s="278"/>
      <c r="D105" s="278"/>
      <c r="E105" s="278"/>
      <c r="F105" s="278"/>
      <c r="G105" s="278"/>
      <c r="H105" s="278"/>
      <c r="I105" s="278"/>
      <c r="J105" s="278"/>
      <c r="K105" s="278"/>
      <c r="L105" s="278"/>
    </row>
    <row r="106" spans="1:12" s="92" customFormat="1">
      <c r="B106" s="278" t="s">
        <v>117</v>
      </c>
      <c r="C106" s="278"/>
      <c r="D106" s="278"/>
      <c r="E106" s="278"/>
      <c r="F106" s="278"/>
      <c r="G106" s="278"/>
      <c r="H106" s="278"/>
      <c r="I106" s="278"/>
      <c r="J106" s="278"/>
      <c r="K106" s="278"/>
      <c r="L106" s="278"/>
    </row>
    <row r="107" spans="1:12" s="92" customFormat="1">
      <c r="B107" s="278" t="s">
        <v>242</v>
      </c>
      <c r="C107" s="278"/>
      <c r="D107" s="278"/>
      <c r="E107" s="278"/>
      <c r="F107" s="278"/>
      <c r="G107" s="278"/>
      <c r="H107" s="278"/>
      <c r="I107" s="278"/>
      <c r="J107" s="278"/>
      <c r="K107" s="278"/>
      <c r="L107" s="278"/>
    </row>
    <row r="108" spans="1:12" ht="48" customHeight="1">
      <c r="A108" s="7" t="s">
        <v>118</v>
      </c>
      <c r="B108" s="7" t="s">
        <v>36</v>
      </c>
      <c r="C108" s="7" t="s">
        <v>5</v>
      </c>
      <c r="D108" s="7" t="s">
        <v>8</v>
      </c>
      <c r="E108" s="179" t="s">
        <v>89</v>
      </c>
      <c r="F108" s="179" t="s">
        <v>119</v>
      </c>
      <c r="G108" s="179" t="s">
        <v>109</v>
      </c>
      <c r="H108" s="179" t="s">
        <v>195</v>
      </c>
      <c r="I108" s="7" t="s">
        <v>86</v>
      </c>
      <c r="J108" s="179" t="s">
        <v>120</v>
      </c>
      <c r="K108" s="7" t="s">
        <v>16</v>
      </c>
    </row>
    <row r="109" spans="1:12">
      <c r="A109" s="185" t="s">
        <v>255</v>
      </c>
      <c r="B109" s="192">
        <v>127977</v>
      </c>
      <c r="C109" s="18">
        <v>0</v>
      </c>
      <c r="D109" s="193">
        <v>27295</v>
      </c>
      <c r="E109" s="18">
        <v>4263</v>
      </c>
      <c r="F109" s="18">
        <v>0</v>
      </c>
      <c r="G109" s="193">
        <v>3366</v>
      </c>
      <c r="H109" s="193">
        <v>6502</v>
      </c>
      <c r="I109" s="183">
        <v>103402</v>
      </c>
      <c r="J109" s="183">
        <v>0</v>
      </c>
      <c r="K109" s="196">
        <f>SUM(B109:J109)</f>
        <v>272805</v>
      </c>
    </row>
    <row r="110" spans="1:12">
      <c r="A110" s="185" t="s">
        <v>256</v>
      </c>
      <c r="B110" s="192">
        <v>91555</v>
      </c>
      <c r="C110" s="18">
        <v>0</v>
      </c>
      <c r="D110" s="18">
        <v>0</v>
      </c>
      <c r="E110" s="18">
        <v>2422</v>
      </c>
      <c r="F110" s="18">
        <v>0</v>
      </c>
      <c r="G110" s="193">
        <v>3772</v>
      </c>
      <c r="H110" s="193">
        <v>10314</v>
      </c>
      <c r="I110" s="193">
        <v>72822</v>
      </c>
      <c r="J110" s="193">
        <v>0</v>
      </c>
      <c r="K110" s="196">
        <f>SUM(B110:J110)</f>
        <v>180885</v>
      </c>
    </row>
    <row r="111" spans="1:12">
      <c r="A111" s="185" t="s">
        <v>257</v>
      </c>
      <c r="B111" s="194">
        <v>86697</v>
      </c>
      <c r="C111" s="18">
        <v>0</v>
      </c>
      <c r="D111" s="18">
        <v>0</v>
      </c>
      <c r="E111" s="18">
        <v>0</v>
      </c>
      <c r="F111" s="18">
        <v>0</v>
      </c>
      <c r="G111" s="193">
        <v>5336</v>
      </c>
      <c r="H111" s="193">
        <v>3956</v>
      </c>
      <c r="I111" s="193">
        <v>47472</v>
      </c>
      <c r="J111" s="193">
        <v>0</v>
      </c>
      <c r="K111" s="196">
        <f>SUM(B111:J111)</f>
        <v>143461</v>
      </c>
    </row>
    <row r="112" spans="1:12">
      <c r="A112" s="184" t="s">
        <v>16</v>
      </c>
      <c r="B112" s="47">
        <f>SUM(B109:B111)</f>
        <v>306229</v>
      </c>
      <c r="C112" s="47">
        <f t="shared" ref="C112:K112" si="3">SUM(C109:C111)</f>
        <v>0</v>
      </c>
      <c r="D112" s="47">
        <f t="shared" si="3"/>
        <v>27295</v>
      </c>
      <c r="E112" s="47">
        <f t="shared" si="3"/>
        <v>6685</v>
      </c>
      <c r="F112" s="47">
        <f t="shared" si="3"/>
        <v>0</v>
      </c>
      <c r="G112" s="47">
        <f t="shared" si="3"/>
        <v>12474</v>
      </c>
      <c r="H112" s="47">
        <f t="shared" si="3"/>
        <v>20772</v>
      </c>
      <c r="I112" s="47">
        <f t="shared" si="3"/>
        <v>223696</v>
      </c>
      <c r="J112" s="47">
        <f t="shared" si="3"/>
        <v>0</v>
      </c>
      <c r="K112" s="47">
        <f t="shared" si="3"/>
        <v>597151</v>
      </c>
    </row>
    <row r="113" spans="1:11" s="92" customFormat="1">
      <c r="A113" s="197" t="s">
        <v>66</v>
      </c>
      <c r="B113" s="103"/>
      <c r="C113" s="103"/>
      <c r="D113" s="103"/>
      <c r="E113" s="103"/>
      <c r="F113" s="103"/>
      <c r="G113" s="103"/>
      <c r="H113" s="103"/>
      <c r="I113" s="103"/>
      <c r="J113" s="103"/>
      <c r="K113" s="103"/>
    </row>
    <row r="114" spans="1:11" s="92" customFormat="1"/>
    <row r="115" spans="1:11" s="92" customFormat="1"/>
    <row r="116" spans="1:11" s="92" customFormat="1"/>
    <row r="117" spans="1:11" s="92" customFormat="1"/>
    <row r="118" spans="1:11" s="92" customFormat="1"/>
    <row r="119" spans="1:11" s="92" customFormat="1"/>
    <row r="120" spans="1:11" s="92" customFormat="1"/>
    <row r="121" spans="1:11" s="92" customFormat="1"/>
    <row r="122" spans="1:11" s="92" customFormat="1"/>
    <row r="123" spans="1:11" s="92" customFormat="1"/>
    <row r="124" spans="1:11" s="92" customFormat="1"/>
    <row r="140" s="92" customFormat="1"/>
    <row r="141" s="92" customFormat="1"/>
    <row r="142" s="92" customFormat="1"/>
    <row r="143" s="92" customFormat="1"/>
    <row r="144" s="92" customFormat="1"/>
    <row r="145" spans="2:7" s="92" customFormat="1"/>
    <row r="146" spans="2:7" s="92" customFormat="1"/>
    <row r="147" spans="2:7" s="92" customFormat="1">
      <c r="B147" s="278" t="s">
        <v>27</v>
      </c>
      <c r="C147" s="278"/>
      <c r="D147" s="278"/>
      <c r="E147" s="278"/>
      <c r="F147" s="278"/>
    </row>
    <row r="148" spans="2:7" s="92" customFormat="1">
      <c r="B148" s="278" t="s">
        <v>100</v>
      </c>
      <c r="C148" s="278"/>
      <c r="D148" s="278"/>
      <c r="E148" s="278"/>
      <c r="F148" s="278"/>
    </row>
    <row r="149" spans="2:7" s="92" customFormat="1">
      <c r="B149" s="278" t="s">
        <v>103</v>
      </c>
      <c r="C149" s="278"/>
      <c r="D149" s="278"/>
      <c r="E149" s="278"/>
      <c r="F149" s="278"/>
    </row>
    <row r="150" spans="2:7" s="92" customFormat="1">
      <c r="B150" s="278" t="s">
        <v>258</v>
      </c>
      <c r="C150" s="278"/>
      <c r="D150" s="278"/>
      <c r="E150" s="278"/>
      <c r="F150" s="278"/>
    </row>
    <row r="151" spans="2:7" s="92" customFormat="1">
      <c r="B151" s="117"/>
      <c r="C151" s="117"/>
      <c r="D151" s="117"/>
      <c r="E151" s="117"/>
      <c r="F151" s="117"/>
    </row>
    <row r="152" spans="2:7">
      <c r="B152" s="79"/>
      <c r="C152" s="79">
        <v>2024</v>
      </c>
      <c r="D152" s="79">
        <v>2025</v>
      </c>
      <c r="E152" s="79" t="s">
        <v>211</v>
      </c>
      <c r="F152" s="79" t="s">
        <v>212</v>
      </c>
      <c r="G152" s="92"/>
    </row>
    <row r="153" spans="2:7">
      <c r="B153" s="45" t="s">
        <v>111</v>
      </c>
      <c r="C153" s="205">
        <v>63</v>
      </c>
      <c r="D153" s="147">
        <v>65</v>
      </c>
      <c r="E153" s="147">
        <f>D153-C153</f>
        <v>2</v>
      </c>
      <c r="F153" s="46">
        <f>E153/C153</f>
        <v>3.1746031746031744E-2</v>
      </c>
      <c r="G153" s="92"/>
    </row>
    <row r="154" spans="2:7">
      <c r="B154" s="45" t="s">
        <v>210</v>
      </c>
      <c r="C154" s="205">
        <v>65</v>
      </c>
      <c r="D154" s="147">
        <v>57</v>
      </c>
      <c r="E154" s="147">
        <f t="shared" ref="E154:E161" si="4">D154-C154</f>
        <v>-8</v>
      </c>
      <c r="F154" s="46">
        <f t="shared" ref="F154:F161" si="5">E154/C154</f>
        <v>-0.12307692307692308</v>
      </c>
      <c r="G154" s="92"/>
    </row>
    <row r="155" spans="2:7">
      <c r="B155" s="45" t="s">
        <v>8</v>
      </c>
      <c r="C155" s="205">
        <v>14</v>
      </c>
      <c r="D155" s="147">
        <v>9</v>
      </c>
      <c r="E155" s="147">
        <f t="shared" si="4"/>
        <v>-5</v>
      </c>
      <c r="F155" s="46">
        <f t="shared" si="5"/>
        <v>-0.35714285714285715</v>
      </c>
      <c r="G155" s="92"/>
    </row>
    <row r="156" spans="2:7">
      <c r="B156" s="45" t="s">
        <v>121</v>
      </c>
      <c r="C156" s="205">
        <v>1</v>
      </c>
      <c r="D156" s="147">
        <v>3</v>
      </c>
      <c r="E156" s="147">
        <f t="shared" si="4"/>
        <v>2</v>
      </c>
      <c r="F156" s="46">
        <f t="shared" si="5"/>
        <v>2</v>
      </c>
      <c r="G156" s="92"/>
    </row>
    <row r="157" spans="2:7">
      <c r="B157" s="45" t="s">
        <v>112</v>
      </c>
      <c r="C157" s="205">
        <v>2</v>
      </c>
      <c r="D157" s="147">
        <v>0</v>
      </c>
      <c r="E157" s="147">
        <f t="shared" si="4"/>
        <v>-2</v>
      </c>
      <c r="F157" s="46">
        <f t="shared" si="5"/>
        <v>-1</v>
      </c>
      <c r="G157" s="92"/>
    </row>
    <row r="158" spans="2:7">
      <c r="B158" s="45" t="s">
        <v>113</v>
      </c>
      <c r="C158" s="205">
        <v>4</v>
      </c>
      <c r="D158" s="147">
        <v>39</v>
      </c>
      <c r="E158" s="147">
        <f t="shared" si="4"/>
        <v>35</v>
      </c>
      <c r="F158" s="46">
        <f t="shared" si="5"/>
        <v>8.75</v>
      </c>
      <c r="G158" s="92"/>
    </row>
    <row r="159" spans="2:7">
      <c r="B159" s="45" t="s">
        <v>31</v>
      </c>
      <c r="C159" s="205">
        <v>1</v>
      </c>
      <c r="D159" s="147">
        <v>0</v>
      </c>
      <c r="E159" s="147">
        <f t="shared" si="4"/>
        <v>-1</v>
      </c>
      <c r="F159" s="46">
        <v>1</v>
      </c>
      <c r="G159" s="92"/>
    </row>
    <row r="160" spans="2:7">
      <c r="B160" s="45" t="s">
        <v>122</v>
      </c>
      <c r="C160" s="205">
        <v>1</v>
      </c>
      <c r="D160" s="147">
        <v>4</v>
      </c>
      <c r="E160" s="147">
        <f t="shared" si="4"/>
        <v>3</v>
      </c>
      <c r="F160" s="46">
        <v>1</v>
      </c>
      <c r="G160" s="92"/>
    </row>
    <row r="161" spans="2:7">
      <c r="B161" s="79" t="s">
        <v>17</v>
      </c>
      <c r="C161" s="48">
        <f>SUM(C153:C160)</f>
        <v>151</v>
      </c>
      <c r="D161" s="79">
        <f>SUM(D153:D160)</f>
        <v>177</v>
      </c>
      <c r="E161" s="79">
        <f t="shared" si="4"/>
        <v>26</v>
      </c>
      <c r="F161" s="49">
        <f t="shared" si="5"/>
        <v>0.17218543046357615</v>
      </c>
      <c r="G161" s="92"/>
    </row>
    <row r="162" spans="2:7" s="92" customFormat="1">
      <c r="B162" s="198" t="s">
        <v>66</v>
      </c>
    </row>
    <row r="163" spans="2:7" s="92" customFormat="1">
      <c r="B163" s="198"/>
    </row>
    <row r="164" spans="2:7" s="92" customFormat="1">
      <c r="B164" s="198"/>
    </row>
    <row r="165" spans="2:7" s="92" customFormat="1">
      <c r="B165" s="198"/>
    </row>
    <row r="166" spans="2:7" s="92" customFormat="1">
      <c r="B166" s="198"/>
    </row>
    <row r="167" spans="2:7" s="92" customFormat="1">
      <c r="B167" s="108"/>
    </row>
    <row r="168" spans="2:7" s="92" customFormat="1">
      <c r="B168" s="299"/>
      <c r="C168" s="299"/>
      <c r="D168" s="299"/>
      <c r="E168" s="299"/>
      <c r="F168" s="299"/>
    </row>
    <row r="169" spans="2:7" s="92" customFormat="1">
      <c r="B169" s="199"/>
      <c r="C169" s="199"/>
      <c r="D169" s="199"/>
      <c r="E169" s="199"/>
      <c r="F169" s="199"/>
    </row>
    <row r="170" spans="2:7" s="92" customFormat="1">
      <c r="B170" s="199"/>
      <c r="C170" s="199"/>
      <c r="D170" s="199"/>
      <c r="E170" s="199"/>
      <c r="F170" s="199"/>
    </row>
    <row r="171" spans="2:7" s="92" customFormat="1"/>
    <row r="172" spans="2:7" s="92" customFormat="1"/>
    <row r="173" spans="2:7" s="92" customFormat="1"/>
    <row r="174" spans="2:7" s="92" customFormat="1"/>
    <row r="175" spans="2:7" s="92" customFormat="1"/>
    <row r="176" spans="2:7" s="92" customFormat="1"/>
    <row r="177" s="92" customFormat="1"/>
    <row r="178" s="92" customFormat="1"/>
    <row r="179" s="92" customFormat="1"/>
    <row r="180" s="92" customFormat="1"/>
    <row r="181" s="92" customFormat="1"/>
    <row r="182" s="92" customFormat="1"/>
    <row r="183" s="92" customFormat="1"/>
    <row r="184" s="92" customFormat="1"/>
    <row r="185" s="92" customFormat="1"/>
    <row r="186" s="92" customFormat="1"/>
    <row r="187" s="92" customFormat="1"/>
    <row r="188" s="92" customFormat="1"/>
    <row r="189" s="92" customFormat="1"/>
    <row r="190" s="92" customFormat="1"/>
    <row r="191" s="92" customFormat="1"/>
    <row r="192" s="92" customFormat="1"/>
    <row r="193" s="92" customFormat="1"/>
    <row r="194" s="92" customFormat="1"/>
    <row r="195" s="92" customFormat="1"/>
    <row r="196" s="92" customFormat="1"/>
    <row r="197" s="92" customFormat="1"/>
    <row r="198" s="92" customFormat="1"/>
    <row r="199" s="92" customFormat="1"/>
    <row r="200" s="92" customFormat="1"/>
    <row r="201" s="92" customFormat="1"/>
    <row r="202" s="92" customFormat="1"/>
    <row r="203" s="92" customFormat="1"/>
    <row r="204" s="92" customFormat="1"/>
    <row r="205" s="92" customFormat="1"/>
    <row r="206" s="92" customFormat="1"/>
    <row r="207" s="92" customFormat="1"/>
    <row r="208" s="92" customFormat="1"/>
    <row r="209" spans="4:4" s="92" customFormat="1"/>
    <row r="210" spans="4:4" s="92" customFormat="1"/>
    <row r="211" spans="4:4" s="92" customFormat="1"/>
    <row r="212" spans="4:4" s="92" customFormat="1"/>
    <row r="213" spans="4:4" s="92" customFormat="1"/>
    <row r="214" spans="4:4" s="92" customFormat="1"/>
    <row r="215" spans="4:4" s="92" customFormat="1"/>
    <row r="219" spans="4:4">
      <c r="D219" t="s">
        <v>57</v>
      </c>
    </row>
  </sheetData>
  <mergeCells count="20">
    <mergeCell ref="B36:C36"/>
    <mergeCell ref="D52:H52"/>
    <mergeCell ref="E53:G53"/>
    <mergeCell ref="D54:H54"/>
    <mergeCell ref="B51:K51"/>
    <mergeCell ref="D55:H55"/>
    <mergeCell ref="B150:F150"/>
    <mergeCell ref="B168:F168"/>
    <mergeCell ref="B147:F147"/>
    <mergeCell ref="B148:F148"/>
    <mergeCell ref="B149:F149"/>
    <mergeCell ref="B105:L105"/>
    <mergeCell ref="B106:L106"/>
    <mergeCell ref="B107:L107"/>
    <mergeCell ref="B104:L104"/>
    <mergeCell ref="B8:G8"/>
    <mergeCell ref="B9:G9"/>
    <mergeCell ref="B10:G10"/>
    <mergeCell ref="B11:G11"/>
    <mergeCell ref="B24:G24"/>
  </mergeCells>
  <pageMargins left="0.7" right="0.7" top="0.75" bottom="0.75" header="0.3" footer="0.3"/>
  <pageSetup scale="54" fitToHeight="0" orientation="landscape" r:id="rId1"/>
  <rowBreaks count="3" manualBreakCount="3">
    <brk id="49" max="11" man="1"/>
    <brk id="99" max="11" man="1"/>
    <brk id="143" max="11" man="1"/>
  </rowBreaks>
  <ignoredErrors>
    <ignoredError sqref="C161:D161 C46 E65:F65" formulaRange="1"/>
    <ignoredError sqref="E22" formula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06D3EC-86D3-41F9-BFCC-939DF964F402}">
  <sheetPr>
    <tabColor theme="4" tint="0.39997558519241921"/>
  </sheetPr>
  <dimension ref="A1:U78"/>
  <sheetViews>
    <sheetView zoomScaleNormal="100" workbookViewId="0">
      <selection activeCell="C27" sqref="C27"/>
    </sheetView>
  </sheetViews>
  <sheetFormatPr baseColWidth="10" defaultRowHeight="14.4"/>
  <cols>
    <col min="1" max="1" width="11.5546875" style="92"/>
    <col min="3" max="3" width="13.5546875" customWidth="1"/>
    <col min="4" max="4" width="14.5546875" customWidth="1"/>
    <col min="5" max="5" width="15.44140625" customWidth="1"/>
    <col min="6" max="6" width="15.5546875" customWidth="1"/>
    <col min="7" max="7" width="15.88671875" customWidth="1"/>
    <col min="8" max="21" width="11.5546875" style="92"/>
  </cols>
  <sheetData>
    <row r="1" spans="1:9" s="92" customFormat="1"/>
    <row r="2" spans="1:9" s="92" customFormat="1" ht="15" thickBot="1">
      <c r="B2" s="248" t="s">
        <v>261</v>
      </c>
      <c r="C2" s="248"/>
      <c r="D2" s="248"/>
      <c r="E2" s="248"/>
      <c r="F2" s="248"/>
      <c r="G2" s="248"/>
      <c r="H2" s="95"/>
    </row>
    <row r="3" spans="1:9" ht="15" thickBot="1">
      <c r="A3" s="94"/>
      <c r="B3" s="249" t="s">
        <v>75</v>
      </c>
      <c r="C3" s="250"/>
      <c r="D3" s="251" t="s">
        <v>28</v>
      </c>
      <c r="E3" s="250"/>
      <c r="F3" s="251" t="s">
        <v>29</v>
      </c>
      <c r="G3" s="250"/>
    </row>
    <row r="4" spans="1:9" ht="15" thickBot="1">
      <c r="A4" s="94"/>
      <c r="B4" s="252"/>
      <c r="C4" s="253"/>
      <c r="D4" s="84" t="s">
        <v>246</v>
      </c>
      <c r="E4" s="84" t="s">
        <v>247</v>
      </c>
      <c r="F4" s="84" t="s">
        <v>93</v>
      </c>
      <c r="G4" s="84" t="s">
        <v>94</v>
      </c>
    </row>
    <row r="5" spans="1:9" ht="15" thickBot="1">
      <c r="A5" s="94"/>
      <c r="B5" s="254" t="s">
        <v>30</v>
      </c>
      <c r="C5" s="255"/>
      <c r="D5" s="231">
        <v>1499</v>
      </c>
      <c r="E5" s="231">
        <v>1532</v>
      </c>
      <c r="F5" s="89">
        <f>E5-D5</f>
        <v>33</v>
      </c>
      <c r="G5" s="90">
        <f>F5/D5</f>
        <v>2.2014676450967312E-2</v>
      </c>
    </row>
    <row r="6" spans="1:9">
      <c r="A6" s="94"/>
      <c r="B6" s="259" t="s">
        <v>198</v>
      </c>
      <c r="C6" s="259" t="s">
        <v>199</v>
      </c>
      <c r="D6" s="261">
        <f>+'CARGAS G.'!B131</f>
        <v>6240459</v>
      </c>
      <c r="E6" s="261">
        <f>+'CARGAS G.'!C131</f>
        <v>7793153</v>
      </c>
      <c r="F6" s="263">
        <f>E6-D6</f>
        <v>1552694</v>
      </c>
      <c r="G6" s="256">
        <f>F6/D6</f>
        <v>0.24881086471363725</v>
      </c>
    </row>
    <row r="7" spans="1:9" ht="15" thickBot="1">
      <c r="A7" s="94"/>
      <c r="B7" s="258"/>
      <c r="C7" s="260"/>
      <c r="D7" s="262"/>
      <c r="E7" s="262"/>
      <c r="F7" s="264"/>
      <c r="G7" s="257"/>
    </row>
    <row r="8" spans="1:9">
      <c r="A8" s="94"/>
      <c r="B8" s="258" t="s">
        <v>200</v>
      </c>
      <c r="C8" s="259" t="s">
        <v>201</v>
      </c>
      <c r="D8" s="261">
        <f>+'CARGAS G.'!B132</f>
        <v>1484010</v>
      </c>
      <c r="E8" s="261">
        <f>+'CARGAS G.'!C52</f>
        <v>1405835</v>
      </c>
      <c r="F8" s="263">
        <f>E8-D8</f>
        <v>-78175</v>
      </c>
      <c r="G8" s="256">
        <f>F8/D8</f>
        <v>-5.267821645406702E-2</v>
      </c>
      <c r="I8" s="273"/>
    </row>
    <row r="9" spans="1:9" ht="15" thickBot="1">
      <c r="A9" s="94"/>
      <c r="B9" s="258"/>
      <c r="C9" s="260"/>
      <c r="D9" s="262"/>
      <c r="E9" s="262"/>
      <c r="F9" s="264"/>
      <c r="G9" s="257"/>
      <c r="I9" s="273"/>
    </row>
    <row r="10" spans="1:9">
      <c r="A10" s="94"/>
      <c r="B10" s="265"/>
      <c r="C10" s="259" t="s">
        <v>202</v>
      </c>
      <c r="D10" s="261">
        <f>+'CARGAS G.'!B57</f>
        <v>1246766</v>
      </c>
      <c r="E10" s="261">
        <f>+'CARGAS G.'!C57</f>
        <v>1449346</v>
      </c>
      <c r="F10" s="263">
        <f>E10-D10</f>
        <v>202580</v>
      </c>
      <c r="G10" s="256">
        <f>F10/D10</f>
        <v>0.16248437958686715</v>
      </c>
    </row>
    <row r="11" spans="1:9" ht="15" thickBot="1">
      <c r="A11" s="94"/>
      <c r="B11" s="265"/>
      <c r="C11" s="260"/>
      <c r="D11" s="262"/>
      <c r="E11" s="262"/>
      <c r="F11" s="264"/>
      <c r="G11" s="257"/>
    </row>
    <row r="12" spans="1:9">
      <c r="A12" s="94"/>
      <c r="B12" s="265"/>
      <c r="C12" s="259" t="s">
        <v>203</v>
      </c>
      <c r="D12" s="261">
        <f>+'CARGAS G.'!B59</f>
        <v>8971235</v>
      </c>
      <c r="E12" s="261">
        <f>+'CARGAS G.'!C59</f>
        <v>10648334</v>
      </c>
      <c r="F12" s="263">
        <f>E12-D12</f>
        <v>1677099</v>
      </c>
      <c r="G12" s="256">
        <f>F12/D12</f>
        <v>0.18694182016188407</v>
      </c>
    </row>
    <row r="13" spans="1:9" ht="15" thickBot="1">
      <c r="A13" s="94"/>
      <c r="B13" s="266"/>
      <c r="C13" s="260"/>
      <c r="D13" s="262"/>
      <c r="E13" s="262"/>
      <c r="F13" s="264"/>
      <c r="G13" s="257"/>
    </row>
    <row r="14" spans="1:9" ht="45.6" customHeight="1">
      <c r="A14" s="94"/>
      <c r="B14" s="252" t="s">
        <v>204</v>
      </c>
      <c r="C14" s="253"/>
      <c r="D14" s="261">
        <f>+'CONTENEDORES TEUS'!C98</f>
        <v>448488</v>
      </c>
      <c r="E14" s="261">
        <f>+'CONTENEDORES TEUS'!D98</f>
        <v>603903</v>
      </c>
      <c r="F14" s="263">
        <f>E14-D14</f>
        <v>155415</v>
      </c>
      <c r="G14" s="256">
        <f>F14/D14</f>
        <v>0.3465310108631669</v>
      </c>
    </row>
    <row r="15" spans="1:9" ht="15" thickBot="1">
      <c r="A15" s="94"/>
      <c r="B15" s="254"/>
      <c r="C15" s="255"/>
      <c r="D15" s="262"/>
      <c r="E15" s="262"/>
      <c r="F15" s="264"/>
      <c r="G15" s="257"/>
    </row>
    <row r="16" spans="1:9" ht="43.2" customHeight="1">
      <c r="A16" s="94"/>
      <c r="B16" s="252" t="s">
        <v>205</v>
      </c>
      <c r="C16" s="253"/>
      <c r="D16" s="269">
        <f>+PASAJEROS!E65</f>
        <v>582172</v>
      </c>
      <c r="E16" s="261">
        <f>+PASAJEROS!F65</f>
        <v>597151</v>
      </c>
      <c r="F16" s="263">
        <f>E16-D16</f>
        <v>14979</v>
      </c>
      <c r="G16" s="256">
        <f>F16/D16</f>
        <v>2.5729509492040153E-2</v>
      </c>
    </row>
    <row r="17" spans="1:7" ht="15" thickBot="1">
      <c r="A17" s="94"/>
      <c r="B17" s="254"/>
      <c r="C17" s="255"/>
      <c r="D17" s="274"/>
      <c r="E17" s="262"/>
      <c r="F17" s="264"/>
      <c r="G17" s="257"/>
    </row>
    <row r="18" spans="1:7">
      <c r="B18" s="252" t="s">
        <v>206</v>
      </c>
      <c r="C18" s="253"/>
      <c r="D18" s="269">
        <f>+PASAJEROS!C161</f>
        <v>151</v>
      </c>
      <c r="E18" s="271">
        <f>+PASAJEROS!D161</f>
        <v>177</v>
      </c>
      <c r="F18" s="263">
        <f>E18-D18</f>
        <v>26</v>
      </c>
      <c r="G18" s="256">
        <f>F18/D18</f>
        <v>0.17218543046357615</v>
      </c>
    </row>
    <row r="19" spans="1:7" ht="15" thickBot="1">
      <c r="A19" s="94"/>
      <c r="B19" s="254"/>
      <c r="C19" s="255"/>
      <c r="D19" s="270"/>
      <c r="E19" s="272"/>
      <c r="F19" s="264"/>
      <c r="G19" s="257"/>
    </row>
    <row r="20" spans="1:7" s="92" customFormat="1">
      <c r="A20" s="91"/>
      <c r="B20" s="267" t="s">
        <v>207</v>
      </c>
      <c r="C20" s="267"/>
      <c r="D20" s="267"/>
      <c r="E20" s="267"/>
      <c r="F20" s="267"/>
      <c r="G20" s="267"/>
    </row>
    <row r="21" spans="1:7" s="92" customFormat="1">
      <c r="A21" s="93"/>
      <c r="B21" s="268" t="s">
        <v>271</v>
      </c>
      <c r="C21" s="268"/>
      <c r="D21" s="268"/>
      <c r="E21" s="268"/>
      <c r="F21" s="268"/>
      <c r="G21" s="268"/>
    </row>
    <row r="22" spans="1:7" s="92" customFormat="1">
      <c r="A22" s="94" t="s">
        <v>272</v>
      </c>
    </row>
    <row r="23" spans="1:7" s="92" customFormat="1"/>
    <row r="24" spans="1:7" s="92" customFormat="1"/>
    <row r="25" spans="1:7" s="92" customFormat="1">
      <c r="D25"/>
    </row>
    <row r="26" spans="1:7" s="92" customFormat="1"/>
    <row r="27" spans="1:7" s="92" customFormat="1"/>
    <row r="28" spans="1:7" s="92" customFormat="1"/>
    <row r="29" spans="1:7" s="92" customFormat="1"/>
    <row r="30" spans="1:7" s="92" customFormat="1"/>
    <row r="31" spans="1:7" s="92" customFormat="1"/>
    <row r="32" spans="1:7" s="92" customFormat="1"/>
    <row r="33" s="92" customFormat="1"/>
    <row r="34" s="92" customFormat="1"/>
    <row r="35" s="92" customFormat="1"/>
    <row r="36" s="92" customFormat="1"/>
    <row r="37" s="92" customFormat="1"/>
    <row r="38" s="92" customFormat="1"/>
    <row r="39" s="92" customFormat="1"/>
    <row r="40" s="92" customFormat="1"/>
    <row r="41" s="92" customFormat="1"/>
    <row r="42" s="92" customFormat="1"/>
    <row r="43" s="92" customFormat="1"/>
    <row r="44" s="92" customFormat="1"/>
    <row r="45" s="92" customFormat="1"/>
    <row r="46" s="92" customFormat="1"/>
    <row r="47" s="92" customFormat="1"/>
    <row r="48" s="92" customFormat="1"/>
    <row r="49" s="92" customFormat="1"/>
    <row r="50" s="92" customFormat="1"/>
    <row r="51" s="92" customFormat="1"/>
    <row r="52" s="92" customFormat="1"/>
    <row r="53" s="92" customFormat="1"/>
    <row r="54" s="92" customFormat="1"/>
    <row r="55" s="92" customFormat="1"/>
    <row r="56" s="92" customFormat="1"/>
    <row r="57" s="92" customFormat="1"/>
    <row r="58" s="92" customFormat="1"/>
    <row r="59" s="92" customFormat="1"/>
    <row r="60" s="92" customFormat="1"/>
    <row r="61" s="92" customFormat="1"/>
    <row r="62" s="92" customFormat="1"/>
    <row r="63" s="92" customFormat="1"/>
    <row r="64" s="92" customFormat="1"/>
    <row r="65" s="92" customFormat="1"/>
    <row r="66" s="92" customFormat="1"/>
    <row r="67" s="92" customFormat="1"/>
    <row r="68" s="92" customFormat="1"/>
    <row r="69" s="92" customFormat="1"/>
    <row r="70" s="92" customFormat="1"/>
    <row r="71" s="92" customFormat="1"/>
    <row r="72" s="92" customFormat="1"/>
    <row r="73" s="92" customFormat="1"/>
    <row r="74" s="92" customFormat="1"/>
    <row r="75" s="92" customFormat="1"/>
    <row r="76" s="92" customFormat="1"/>
    <row r="77" s="92" customFormat="1"/>
    <row r="78" s="92" customFormat="1"/>
  </sheetData>
  <mergeCells count="48">
    <mergeCell ref="I8:I9"/>
    <mergeCell ref="E14:E15"/>
    <mergeCell ref="F14:F15"/>
    <mergeCell ref="G14:G15"/>
    <mergeCell ref="B16:C17"/>
    <mergeCell ref="D16:D17"/>
    <mergeCell ref="E16:E17"/>
    <mergeCell ref="F16:F17"/>
    <mergeCell ref="G16:G17"/>
    <mergeCell ref="B14:C15"/>
    <mergeCell ref="D14:D15"/>
    <mergeCell ref="G12:G13"/>
    <mergeCell ref="B10:B11"/>
    <mergeCell ref="C10:C11"/>
    <mergeCell ref="D10:D11"/>
    <mergeCell ref="E10:E11"/>
    <mergeCell ref="B20:G20"/>
    <mergeCell ref="B21:G21"/>
    <mergeCell ref="B18:C19"/>
    <mergeCell ref="D18:D19"/>
    <mergeCell ref="E18:E19"/>
    <mergeCell ref="F18:F19"/>
    <mergeCell ref="G18:G19"/>
    <mergeCell ref="F10:F11"/>
    <mergeCell ref="G10:G11"/>
    <mergeCell ref="B12:B13"/>
    <mergeCell ref="C12:C13"/>
    <mergeCell ref="D12:D13"/>
    <mergeCell ref="E12:E13"/>
    <mergeCell ref="F12:F13"/>
    <mergeCell ref="B5:C5"/>
    <mergeCell ref="G6:G7"/>
    <mergeCell ref="B8:B9"/>
    <mergeCell ref="C8:C9"/>
    <mergeCell ref="D8:D9"/>
    <mergeCell ref="E8:E9"/>
    <mergeCell ref="F8:F9"/>
    <mergeCell ref="G8:G9"/>
    <mergeCell ref="B6:B7"/>
    <mergeCell ref="C6:C7"/>
    <mergeCell ref="D6:D7"/>
    <mergeCell ref="E6:E7"/>
    <mergeCell ref="F6:F7"/>
    <mergeCell ref="B2:G2"/>
    <mergeCell ref="B3:C3"/>
    <mergeCell ref="D3:E3"/>
    <mergeCell ref="F3:G3"/>
    <mergeCell ref="B4:C4"/>
  </mergeCells>
  <pageMargins left="0.7" right="0.7" top="0.75" bottom="0.75" header="0.3" footer="0.3"/>
  <pageSetup scale="5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Presentación</vt:lpstr>
      <vt:lpstr>EMBARCACIONES </vt:lpstr>
      <vt:lpstr>Representacion porcentual buque</vt:lpstr>
      <vt:lpstr>COMPARATIVO EMB.</vt:lpstr>
      <vt:lpstr>CONTENEDORES TEUS</vt:lpstr>
      <vt:lpstr>Contenedores. por unidad Ref.</vt:lpstr>
      <vt:lpstr>CARGAS G.</vt:lpstr>
      <vt:lpstr>PASAJEROS</vt:lpstr>
      <vt:lpstr>RESUMEN</vt:lpstr>
      <vt:lpstr>'CARGAS G.'!Área_de_impresión</vt:lpstr>
      <vt:lpstr>'COMPARATIVO EMB.'!Área_de_impresión</vt:lpstr>
      <vt:lpstr>'CONTENEDORES TEUS'!Área_de_impresión</vt:lpstr>
      <vt:lpstr>'Contenedores. por unidad Ref.'!Área_de_impresión</vt:lpstr>
      <vt:lpstr>'EMBARCACIONES '!Área_de_impresión</vt:lpstr>
      <vt:lpstr>PASAJEROS!Área_de_impresión</vt:lpstr>
      <vt:lpstr>Presentación!Área_de_impresión</vt:lpstr>
      <vt:lpstr>'Representacion porcentual buque'!Área_de_impresión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CELERKY BENITEZ MEDRANO</dc:creator>
  <cp:lastModifiedBy>MANUEL ANTONIO GUZMAN CUEVAS</cp:lastModifiedBy>
  <cp:lastPrinted>2025-07-19T22:10:42Z</cp:lastPrinted>
  <dcterms:created xsi:type="dcterms:W3CDTF">2023-01-12T15:54:36Z</dcterms:created>
  <dcterms:modified xsi:type="dcterms:W3CDTF">2025-07-19T22:12:17Z</dcterms:modified>
</cp:coreProperties>
</file>